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shcp365-my.sharepoint.com/personal/rodrigo_parral_hacienda_gob_mx/Documents/DGPPP/ENIGH/Gastos/"/>
    </mc:Choice>
  </mc:AlternateContent>
  <xr:revisionPtr revIDLastSave="3" documentId="14_{3659ACA7-BF5B-4B87-8516-9DB0488E6112}" xr6:coauthVersionLast="47" xr6:coauthVersionMax="47" xr10:uidLastSave="{9439524E-1CE6-473A-897A-928B8CFCB671}"/>
  <bookViews>
    <workbookView xWindow="-120" yWindow="-120" windowWidth="28110" windowHeight="16440" tabRatio="946" firstSheet="2" activeTab="8" xr2:uid="{00000000-000D-0000-FFFF-FFFF00000000}"/>
  </bookViews>
  <sheets>
    <sheet name="Resumen-Formulas1820" sheetId="5" state="hidden" r:id="rId1"/>
    <sheet name="Resumen182022" sheetId="11" state="hidden" r:id="rId2"/>
    <sheet name="ResumenCons-FormulasInteracVP" sheetId="16" r:id="rId3"/>
    <sheet name="ResumenCons-FormulasInteracTMAC" sheetId="15" r:id="rId4"/>
    <sheet name="ResumenCorr-FormulasInteractivo" sheetId="8" r:id="rId5"/>
    <sheet name="TablasDecilesRUFormulas25" sheetId="22" r:id="rId6"/>
    <sheet name="TablasDecilesRUFormulas" sheetId="19" r:id="rId7"/>
    <sheet name="TablasDecilesFormulas25" sheetId="21" r:id="rId8"/>
    <sheet name="TablasDecilesFormulas" sheetId="7" r:id="rId9"/>
    <sheet name="Graficas" sheetId="20" r:id="rId10"/>
    <sheet name="INPC" sheetId="14" r:id="rId11"/>
    <sheet name="Deciles_mean" sheetId="1" r:id="rId12"/>
    <sheet name="Nal_mean" sheetId="2" r:id="rId13"/>
    <sheet name="Deciles_acum" sheetId="12" r:id="rId14"/>
    <sheet name="Nal_acum" sheetId="13" r:id="rId15"/>
    <sheet name="Deciles_meanru" sheetId="17" r:id="rId16"/>
    <sheet name="Nal_meanru" sheetId="18" r:id="rId17"/>
  </sheets>
  <definedNames>
    <definedName name="_xlnm._FilterDatabase" localSheetId="11" hidden="1">Deciles_mean!$A$1:$CQ$41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7" l="1"/>
  <c r="AD7" i="7"/>
  <c r="AD8" i="7"/>
  <c r="AD9" i="7"/>
  <c r="AD10" i="7"/>
  <c r="AD11" i="7"/>
  <c r="AD12" i="7"/>
  <c r="AD13" i="7"/>
  <c r="AD14" i="7"/>
  <c r="AE6" i="7"/>
  <c r="AE7" i="7"/>
  <c r="AE8" i="7"/>
  <c r="AE9" i="7"/>
  <c r="AE10" i="7"/>
  <c r="AE11" i="7"/>
  <c r="AE12" i="7"/>
  <c r="AE13" i="7"/>
  <c r="AE14" i="7"/>
  <c r="AE5" i="7"/>
  <c r="AD5" i="7"/>
  <c r="J6" i="7"/>
  <c r="O4" i="16"/>
  <c r="O4" i="15"/>
  <c r="D75" i="8"/>
  <c r="D74" i="8"/>
  <c r="D71" i="8"/>
  <c r="D70" i="8"/>
  <c r="D69" i="8"/>
  <c r="D68" i="8"/>
  <c r="D67" i="8"/>
  <c r="D73" i="8"/>
  <c r="D65" i="8"/>
  <c r="D64" i="8"/>
  <c r="D63" i="8"/>
  <c r="D62" i="8"/>
  <c r="D61" i="8"/>
  <c r="D60" i="8"/>
  <c r="D58" i="8"/>
  <c r="D57" i="8"/>
  <c r="D56" i="8"/>
  <c r="D55" i="8"/>
  <c r="D42" i="8"/>
  <c r="D43" i="8"/>
  <c r="D44" i="8"/>
  <c r="D45" i="8"/>
  <c r="D46" i="8"/>
  <c r="D47" i="8"/>
  <c r="D48" i="8"/>
  <c r="D49" i="8"/>
  <c r="D50" i="8"/>
  <c r="D51" i="8"/>
  <c r="D52" i="8"/>
  <c r="D53" i="8"/>
  <c r="D41" i="8"/>
  <c r="D39" i="8"/>
  <c r="D38" i="8"/>
  <c r="D37" i="8"/>
  <c r="D36" i="8"/>
  <c r="D35" i="8"/>
  <c r="D34" i="8"/>
  <c r="D33" i="8"/>
  <c r="D32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6" i="8"/>
  <c r="D5" i="8"/>
  <c r="D4" i="8"/>
  <c r="CQ42" i="1"/>
  <c r="CQ43" i="1"/>
  <c r="CQ44" i="1"/>
  <c r="CQ45" i="1"/>
  <c r="CQ46" i="1"/>
  <c r="CQ47" i="1"/>
  <c r="CQ48" i="1"/>
  <c r="CQ49" i="1"/>
  <c r="CQ50" i="1"/>
  <c r="CQ51" i="1"/>
  <c r="CQ41" i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Q26" i="1"/>
  <c r="CQ25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Q4" i="1"/>
  <c r="CQ3" i="1"/>
  <c r="CQ2" i="1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I17" i="14" s="1"/>
  <c r="C11" i="14"/>
  <c r="U32" i="20"/>
  <c r="U93" i="20" s="1"/>
  <c r="T32" i="20"/>
  <c r="T93" i="20" s="1"/>
  <c r="S32" i="20"/>
  <c r="S93" i="20" s="1"/>
  <c r="R32" i="20"/>
  <c r="R93" i="20" s="1"/>
  <c r="U15" i="20"/>
  <c r="T15" i="20"/>
  <c r="S15" i="20"/>
  <c r="R15" i="20"/>
  <c r="U14" i="20"/>
  <c r="U70" i="20" s="1"/>
  <c r="T14" i="20"/>
  <c r="T70" i="20" s="1"/>
  <c r="S14" i="20"/>
  <c r="S70" i="20" s="1"/>
  <c r="R14" i="20"/>
  <c r="R70" i="20" s="1"/>
  <c r="U13" i="20"/>
  <c r="U69" i="20" s="1"/>
  <c r="T13" i="20"/>
  <c r="T69" i="20" s="1"/>
  <c r="S13" i="20"/>
  <c r="S69" i="20" s="1"/>
  <c r="R13" i="20"/>
  <c r="R69" i="20" s="1"/>
  <c r="U12" i="20"/>
  <c r="U68" i="20" s="1"/>
  <c r="T12" i="20"/>
  <c r="T68" i="20" s="1"/>
  <c r="S12" i="20"/>
  <c r="S68" i="20" s="1"/>
  <c r="R12" i="20"/>
  <c r="R68" i="20" s="1"/>
  <c r="U11" i="20"/>
  <c r="U67" i="20" s="1"/>
  <c r="T11" i="20"/>
  <c r="T67" i="20" s="1"/>
  <c r="S11" i="20"/>
  <c r="S67" i="20" s="1"/>
  <c r="R11" i="20"/>
  <c r="R67" i="20" s="1"/>
  <c r="U10" i="20"/>
  <c r="U66" i="20" s="1"/>
  <c r="T10" i="20"/>
  <c r="T66" i="20" s="1"/>
  <c r="S10" i="20"/>
  <c r="S66" i="20" s="1"/>
  <c r="R10" i="20"/>
  <c r="R66" i="20" s="1"/>
  <c r="U9" i="20"/>
  <c r="U65" i="20" s="1"/>
  <c r="T9" i="20"/>
  <c r="T65" i="20" s="1"/>
  <c r="S9" i="20"/>
  <c r="S65" i="20" s="1"/>
  <c r="R9" i="20"/>
  <c r="R65" i="20" s="1"/>
  <c r="U8" i="20"/>
  <c r="U64" i="20" s="1"/>
  <c r="T8" i="20"/>
  <c r="T64" i="20" s="1"/>
  <c r="S8" i="20"/>
  <c r="S64" i="20" s="1"/>
  <c r="R8" i="20"/>
  <c r="R64" i="20" s="1"/>
  <c r="U7" i="20"/>
  <c r="U63" i="20" s="1"/>
  <c r="T7" i="20"/>
  <c r="T63" i="20" s="1"/>
  <c r="S7" i="20"/>
  <c r="S63" i="20" s="1"/>
  <c r="R7" i="20"/>
  <c r="R63" i="20" s="1"/>
  <c r="U6" i="20"/>
  <c r="U62" i="20" s="1"/>
  <c r="T6" i="20"/>
  <c r="T62" i="20" s="1"/>
  <c r="S6" i="20"/>
  <c r="S62" i="20" s="1"/>
  <c r="R6" i="20"/>
  <c r="R62" i="20" s="1"/>
  <c r="U5" i="20"/>
  <c r="U61" i="20" s="1"/>
  <c r="T5" i="20"/>
  <c r="T61" i="20" s="1"/>
  <c r="S5" i="20"/>
  <c r="S61" i="20" s="1"/>
  <c r="R5" i="20"/>
  <c r="R61" i="20" s="1"/>
  <c r="O4" i="20"/>
  <c r="N4" i="20"/>
  <c r="N11" i="20" s="1"/>
  <c r="H11" i="20" s="1"/>
  <c r="M4" i="20"/>
  <c r="L4" i="20"/>
  <c r="E19" i="8"/>
  <c r="M18" i="8"/>
  <c r="E10" i="8"/>
  <c r="M8" i="8"/>
  <c r="N4" i="8"/>
  <c r="A3" i="8"/>
  <c r="N1" i="8"/>
  <c r="N27" i="8" s="1"/>
  <c r="M1" i="8"/>
  <c r="M73" i="8" s="1"/>
  <c r="L1" i="8"/>
  <c r="L4" i="8" s="1"/>
  <c r="K1" i="8"/>
  <c r="K42" i="8" s="1"/>
  <c r="J1" i="8"/>
  <c r="I1" i="8"/>
  <c r="H1" i="8"/>
  <c r="H61" i="8" s="1"/>
  <c r="G1" i="8"/>
  <c r="G65" i="8" s="1"/>
  <c r="F1" i="8"/>
  <c r="F47" i="8" s="1"/>
  <c r="E1" i="8"/>
  <c r="E48" i="8" s="1"/>
  <c r="AC4" i="15"/>
  <c r="Z4" i="15"/>
  <c r="D2" i="15"/>
  <c r="AJ1" i="15"/>
  <c r="AI1" i="15"/>
  <c r="AH1" i="15"/>
  <c r="AG1" i="15"/>
  <c r="AF1" i="15"/>
  <c r="AE1" i="15"/>
  <c r="AD1" i="15"/>
  <c r="AC1" i="15"/>
  <c r="AB1" i="15"/>
  <c r="AA1" i="15"/>
  <c r="Y1" i="15"/>
  <c r="Y4" i="15" s="1"/>
  <c r="X1" i="15"/>
  <c r="W1" i="15"/>
  <c r="V1" i="15"/>
  <c r="U1" i="15"/>
  <c r="T1" i="15"/>
  <c r="S1" i="15"/>
  <c r="R1" i="15"/>
  <c r="Q1" i="15"/>
  <c r="Q4" i="15" s="1"/>
  <c r="P1" i="15"/>
  <c r="N1" i="15"/>
  <c r="M1" i="15"/>
  <c r="L1" i="15"/>
  <c r="K1" i="15"/>
  <c r="J1" i="15"/>
  <c r="I1" i="15"/>
  <c r="H1" i="15"/>
  <c r="G1" i="15"/>
  <c r="F1" i="15"/>
  <c r="E1" i="15"/>
  <c r="Z4" i="16"/>
  <c r="D2" i="16"/>
  <c r="AJ1" i="16"/>
  <c r="AJ4" i="16" s="1"/>
  <c r="AI1" i="16"/>
  <c r="AH1" i="16"/>
  <c r="AH4" i="16" s="1"/>
  <c r="AG1" i="16"/>
  <c r="AF1" i="16"/>
  <c r="AE1" i="16"/>
  <c r="AD1" i="16"/>
  <c r="AC1" i="16"/>
  <c r="AB1" i="16"/>
  <c r="AA1" i="16"/>
  <c r="AA4" i="16" s="1"/>
  <c r="Y1" i="16"/>
  <c r="X1" i="16"/>
  <c r="W1" i="16"/>
  <c r="V1" i="16"/>
  <c r="U1" i="16"/>
  <c r="T1" i="16"/>
  <c r="S1" i="16"/>
  <c r="R1" i="16"/>
  <c r="Q1" i="16"/>
  <c r="P1" i="16"/>
  <c r="N1" i="16"/>
  <c r="M1" i="16"/>
  <c r="L1" i="16"/>
  <c r="K1" i="16"/>
  <c r="J1" i="16"/>
  <c r="I1" i="16"/>
  <c r="H1" i="16"/>
  <c r="G1" i="16"/>
  <c r="F1" i="16"/>
  <c r="E1" i="16"/>
  <c r="DK73" i="11"/>
  <c r="DJ73" i="11"/>
  <c r="DI73" i="11"/>
  <c r="DH73" i="11"/>
  <c r="DG73" i="11"/>
  <c r="DF73" i="11"/>
  <c r="DE73" i="11"/>
  <c r="DD73" i="11"/>
  <c r="DC73" i="11"/>
  <c r="DB73" i="11"/>
  <c r="DA73" i="11"/>
  <c r="CZ73" i="11"/>
  <c r="CY73" i="11"/>
  <c r="CX73" i="11"/>
  <c r="CW73" i="11"/>
  <c r="CV73" i="11"/>
  <c r="CU73" i="11"/>
  <c r="CT73" i="11"/>
  <c r="CS73" i="11"/>
  <c r="CR73" i="11"/>
  <c r="CQ73" i="11"/>
  <c r="CP73" i="11"/>
  <c r="CO73" i="11"/>
  <c r="CN73" i="11"/>
  <c r="CM73" i="11"/>
  <c r="CL73" i="11"/>
  <c r="CK73" i="11"/>
  <c r="CJ73" i="11"/>
  <c r="CI73" i="11"/>
  <c r="CH73" i="11"/>
  <c r="CG73" i="11"/>
  <c r="CF73" i="11"/>
  <c r="CE73" i="11"/>
  <c r="CD73" i="11"/>
  <c r="CB73" i="11"/>
  <c r="CA73" i="11"/>
  <c r="BZ73" i="11"/>
  <c r="BY73" i="11"/>
  <c r="BX73" i="11"/>
  <c r="BW73" i="11"/>
  <c r="BV73" i="11"/>
  <c r="BU73" i="11"/>
  <c r="BT73" i="11"/>
  <c r="BS73" i="11"/>
  <c r="BR73" i="11"/>
  <c r="BQ73" i="11"/>
  <c r="BP73" i="11"/>
  <c r="BO73" i="11"/>
  <c r="BN73" i="11"/>
  <c r="BM73" i="11"/>
  <c r="BL73" i="11"/>
  <c r="BK73" i="11"/>
  <c r="BJ73" i="11"/>
  <c r="BI73" i="11"/>
  <c r="BH73" i="11"/>
  <c r="BG73" i="11"/>
  <c r="BE73" i="11"/>
  <c r="BD73" i="11"/>
  <c r="BC73" i="11"/>
  <c r="BB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DK72" i="11"/>
  <c r="DJ72" i="11"/>
  <c r="DI72" i="11"/>
  <c r="DH72" i="11"/>
  <c r="DG72" i="11"/>
  <c r="DF72" i="11"/>
  <c r="DE72" i="11"/>
  <c r="DD72" i="11"/>
  <c r="DC72" i="11"/>
  <c r="DB72" i="11"/>
  <c r="DA72" i="11"/>
  <c r="CZ72" i="11"/>
  <c r="CY72" i="11"/>
  <c r="CX72" i="11"/>
  <c r="CW72" i="11"/>
  <c r="CV72" i="11"/>
  <c r="CU72" i="11"/>
  <c r="CT72" i="11"/>
  <c r="CS72" i="11"/>
  <c r="CR72" i="11"/>
  <c r="CQ72" i="11"/>
  <c r="CP72" i="11"/>
  <c r="CO72" i="11"/>
  <c r="CN72" i="11"/>
  <c r="CM72" i="11"/>
  <c r="CL72" i="11"/>
  <c r="CK72" i="11"/>
  <c r="CJ72" i="11"/>
  <c r="CI72" i="11"/>
  <c r="CH72" i="11"/>
  <c r="CG72" i="11"/>
  <c r="CF72" i="11"/>
  <c r="CE72" i="11"/>
  <c r="CD72" i="11"/>
  <c r="CB72" i="11"/>
  <c r="CA72" i="11"/>
  <c r="BZ72" i="11"/>
  <c r="BY72" i="11"/>
  <c r="BX72" i="11"/>
  <c r="BW72" i="11"/>
  <c r="BV72" i="11"/>
  <c r="BU72" i="11"/>
  <c r="BT72" i="11"/>
  <c r="BS72" i="11"/>
  <c r="BR72" i="11"/>
  <c r="BQ72" i="11"/>
  <c r="BP72" i="11"/>
  <c r="BO72" i="11"/>
  <c r="BN72" i="11"/>
  <c r="BM72" i="11"/>
  <c r="BL72" i="11"/>
  <c r="BK72" i="11"/>
  <c r="BJ72" i="11"/>
  <c r="BI72" i="11"/>
  <c r="BH72" i="11"/>
  <c r="BG72" i="11"/>
  <c r="BE72" i="11"/>
  <c r="BD72" i="11"/>
  <c r="BC72" i="11"/>
  <c r="BB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DK70" i="11"/>
  <c r="DJ70" i="11"/>
  <c r="DI70" i="11"/>
  <c r="DH70" i="11"/>
  <c r="DG70" i="11"/>
  <c r="DF70" i="11"/>
  <c r="DE70" i="11"/>
  <c r="DD70" i="11"/>
  <c r="DC70" i="11"/>
  <c r="DB70" i="11"/>
  <c r="DA70" i="11"/>
  <c r="CZ70" i="11"/>
  <c r="CY70" i="11"/>
  <c r="CX70" i="11"/>
  <c r="CW70" i="11"/>
  <c r="CV70" i="11"/>
  <c r="CU70" i="11"/>
  <c r="CT70" i="11"/>
  <c r="CS70" i="11"/>
  <c r="CR70" i="11"/>
  <c r="CQ70" i="11"/>
  <c r="CP70" i="11"/>
  <c r="CO70" i="11"/>
  <c r="CN70" i="11"/>
  <c r="CM70" i="11"/>
  <c r="CL70" i="11"/>
  <c r="CK70" i="11"/>
  <c r="CJ70" i="11"/>
  <c r="CI70" i="11"/>
  <c r="CH70" i="11"/>
  <c r="CG70" i="11"/>
  <c r="CF70" i="11"/>
  <c r="CE70" i="11"/>
  <c r="CD70" i="11"/>
  <c r="CB70" i="11"/>
  <c r="CA70" i="11"/>
  <c r="BZ70" i="11"/>
  <c r="BY70" i="11"/>
  <c r="BX70" i="11"/>
  <c r="BW70" i="11"/>
  <c r="BV70" i="11"/>
  <c r="BU70" i="11"/>
  <c r="BT70" i="11"/>
  <c r="BS70" i="11"/>
  <c r="BR70" i="11"/>
  <c r="BQ70" i="11"/>
  <c r="BP70" i="11"/>
  <c r="BO70" i="11"/>
  <c r="BN70" i="11"/>
  <c r="BM70" i="11"/>
  <c r="BL70" i="11"/>
  <c r="BK70" i="11"/>
  <c r="BJ70" i="11"/>
  <c r="BI70" i="11"/>
  <c r="BH70" i="11"/>
  <c r="BG70" i="11"/>
  <c r="BE70" i="11"/>
  <c r="BD70" i="11"/>
  <c r="BC70" i="11"/>
  <c r="BB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DK69" i="11"/>
  <c r="DJ69" i="11"/>
  <c r="DI69" i="11"/>
  <c r="DH69" i="11"/>
  <c r="DG69" i="11"/>
  <c r="DF69" i="11"/>
  <c r="DE69" i="11"/>
  <c r="DD69" i="11"/>
  <c r="DC69" i="11"/>
  <c r="DB69" i="11"/>
  <c r="DA69" i="11"/>
  <c r="CZ69" i="11"/>
  <c r="CY69" i="11"/>
  <c r="CX69" i="11"/>
  <c r="CW69" i="11"/>
  <c r="CV69" i="11"/>
  <c r="CU69" i="11"/>
  <c r="CT69" i="11"/>
  <c r="CS69" i="11"/>
  <c r="CR69" i="11"/>
  <c r="CQ69" i="11"/>
  <c r="CP69" i="11"/>
  <c r="CO69" i="11"/>
  <c r="CN69" i="11"/>
  <c r="CM69" i="11"/>
  <c r="CL69" i="11"/>
  <c r="CK69" i="11"/>
  <c r="CJ69" i="11"/>
  <c r="CI69" i="11"/>
  <c r="CH69" i="11"/>
  <c r="CG69" i="11"/>
  <c r="CF69" i="11"/>
  <c r="CE69" i="11"/>
  <c r="CD69" i="11"/>
  <c r="CB69" i="11"/>
  <c r="CA69" i="11"/>
  <c r="BZ69" i="11"/>
  <c r="BY69" i="11"/>
  <c r="BX69" i="11"/>
  <c r="BW69" i="11"/>
  <c r="BV69" i="11"/>
  <c r="BU69" i="11"/>
  <c r="BT69" i="11"/>
  <c r="BS69" i="11"/>
  <c r="BR69" i="11"/>
  <c r="BQ69" i="11"/>
  <c r="BP69" i="11"/>
  <c r="BO69" i="11"/>
  <c r="BN69" i="11"/>
  <c r="BM69" i="11"/>
  <c r="BL69" i="11"/>
  <c r="BK69" i="11"/>
  <c r="BJ69" i="11"/>
  <c r="BI69" i="11"/>
  <c r="BH69" i="11"/>
  <c r="BG69" i="11"/>
  <c r="BE69" i="11"/>
  <c r="BD69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DK68" i="11"/>
  <c r="DJ68" i="11"/>
  <c r="DI68" i="11"/>
  <c r="DH68" i="11"/>
  <c r="DG68" i="11"/>
  <c r="DF68" i="11"/>
  <c r="DE68" i="11"/>
  <c r="DD68" i="11"/>
  <c r="DC68" i="11"/>
  <c r="DB68" i="11"/>
  <c r="DA68" i="11"/>
  <c r="CZ68" i="11"/>
  <c r="CY68" i="11"/>
  <c r="CX68" i="11"/>
  <c r="CW68" i="11"/>
  <c r="CV68" i="11"/>
  <c r="CU68" i="11"/>
  <c r="CT68" i="11"/>
  <c r="CS68" i="11"/>
  <c r="CR68" i="11"/>
  <c r="CQ68" i="11"/>
  <c r="CP68" i="11"/>
  <c r="CO68" i="11"/>
  <c r="CN68" i="11"/>
  <c r="CM68" i="11"/>
  <c r="CL68" i="11"/>
  <c r="CK68" i="11"/>
  <c r="CJ68" i="11"/>
  <c r="CI68" i="11"/>
  <c r="CH68" i="11"/>
  <c r="CG68" i="11"/>
  <c r="CF68" i="11"/>
  <c r="CE68" i="11"/>
  <c r="CD68" i="11"/>
  <c r="CB68" i="11"/>
  <c r="CA68" i="11"/>
  <c r="BZ68" i="11"/>
  <c r="BY68" i="11"/>
  <c r="BX68" i="11"/>
  <c r="BW68" i="11"/>
  <c r="BV68" i="11"/>
  <c r="BU68" i="11"/>
  <c r="BT68" i="11"/>
  <c r="BS68" i="11"/>
  <c r="BR68" i="11"/>
  <c r="BQ68" i="11"/>
  <c r="BP68" i="11"/>
  <c r="BO68" i="11"/>
  <c r="BN68" i="11"/>
  <c r="BM68" i="11"/>
  <c r="BL68" i="11"/>
  <c r="BK68" i="11"/>
  <c r="BJ68" i="11"/>
  <c r="BI68" i="11"/>
  <c r="BH68" i="11"/>
  <c r="BG68" i="11"/>
  <c r="BE68" i="11"/>
  <c r="BD68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DK67" i="11"/>
  <c r="DJ67" i="11"/>
  <c r="DI67" i="11"/>
  <c r="DH67" i="11"/>
  <c r="DG67" i="11"/>
  <c r="DF67" i="11"/>
  <c r="DE67" i="11"/>
  <c r="DD67" i="11"/>
  <c r="DC67" i="11"/>
  <c r="DB67" i="11"/>
  <c r="DA67" i="11"/>
  <c r="CZ67" i="11"/>
  <c r="CY67" i="11"/>
  <c r="CX67" i="11"/>
  <c r="CW67" i="11"/>
  <c r="CV67" i="11"/>
  <c r="CU67" i="11"/>
  <c r="CT67" i="11"/>
  <c r="CS67" i="11"/>
  <c r="CR67" i="11"/>
  <c r="CQ67" i="11"/>
  <c r="CP67" i="11"/>
  <c r="CO67" i="11"/>
  <c r="CN67" i="11"/>
  <c r="CM67" i="11"/>
  <c r="CL67" i="11"/>
  <c r="CK67" i="11"/>
  <c r="CJ67" i="11"/>
  <c r="CI67" i="11"/>
  <c r="CH67" i="11"/>
  <c r="CG67" i="11"/>
  <c r="CF67" i="11"/>
  <c r="CE67" i="11"/>
  <c r="CD67" i="11"/>
  <c r="CB67" i="11"/>
  <c r="CA67" i="11"/>
  <c r="BZ67" i="11"/>
  <c r="BY67" i="11"/>
  <c r="BX67" i="11"/>
  <c r="BW67" i="11"/>
  <c r="BV67" i="11"/>
  <c r="BU67" i="11"/>
  <c r="BT67" i="11"/>
  <c r="BS67" i="11"/>
  <c r="BR67" i="11"/>
  <c r="BQ67" i="11"/>
  <c r="BP67" i="11"/>
  <c r="BO67" i="11"/>
  <c r="BN67" i="11"/>
  <c r="BM67" i="11"/>
  <c r="BL67" i="11"/>
  <c r="BK67" i="11"/>
  <c r="BJ67" i="11"/>
  <c r="BI67" i="11"/>
  <c r="BH67" i="11"/>
  <c r="BG67" i="11"/>
  <c r="BE67" i="11"/>
  <c r="BD67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DK64" i="11"/>
  <c r="DJ64" i="11"/>
  <c r="DI64" i="11"/>
  <c r="DH64" i="11"/>
  <c r="DG64" i="11"/>
  <c r="DF64" i="11"/>
  <c r="DE64" i="11"/>
  <c r="DD64" i="11"/>
  <c r="DC64" i="11"/>
  <c r="DB64" i="11"/>
  <c r="DA64" i="11"/>
  <c r="CZ64" i="11"/>
  <c r="CY64" i="11"/>
  <c r="CX64" i="11"/>
  <c r="CW64" i="11"/>
  <c r="CV64" i="11"/>
  <c r="CU64" i="11"/>
  <c r="CT64" i="11"/>
  <c r="CS64" i="11"/>
  <c r="CR64" i="11"/>
  <c r="CQ64" i="11"/>
  <c r="CP64" i="11"/>
  <c r="CO64" i="11"/>
  <c r="CN64" i="11"/>
  <c r="CM64" i="11"/>
  <c r="CL64" i="11"/>
  <c r="CK64" i="11"/>
  <c r="CJ64" i="11"/>
  <c r="CI64" i="11"/>
  <c r="CH64" i="11"/>
  <c r="CG64" i="11"/>
  <c r="CF64" i="11"/>
  <c r="CE64" i="11"/>
  <c r="CD64" i="11"/>
  <c r="CB64" i="11"/>
  <c r="CA64" i="11"/>
  <c r="BZ64" i="11"/>
  <c r="BY64" i="11"/>
  <c r="BX64" i="11"/>
  <c r="BW64" i="11"/>
  <c r="BV64" i="11"/>
  <c r="BU64" i="11"/>
  <c r="BT64" i="11"/>
  <c r="BS64" i="11"/>
  <c r="BR64" i="11"/>
  <c r="BQ64" i="11"/>
  <c r="BP64" i="11"/>
  <c r="BO64" i="11"/>
  <c r="BN64" i="11"/>
  <c r="BM64" i="11"/>
  <c r="BL64" i="11"/>
  <c r="BK64" i="11"/>
  <c r="BJ64" i="11"/>
  <c r="BI64" i="11"/>
  <c r="BH64" i="11"/>
  <c r="BG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DK63" i="11"/>
  <c r="DJ63" i="11"/>
  <c r="DI63" i="11"/>
  <c r="DH63" i="11"/>
  <c r="DG63" i="11"/>
  <c r="DF63" i="11"/>
  <c r="DE63" i="11"/>
  <c r="DD63" i="11"/>
  <c r="DC63" i="11"/>
  <c r="DB63" i="11"/>
  <c r="DA63" i="11"/>
  <c r="CZ63" i="11"/>
  <c r="CY63" i="11"/>
  <c r="CX63" i="11"/>
  <c r="CW63" i="11"/>
  <c r="CV63" i="11"/>
  <c r="CU63" i="11"/>
  <c r="CT63" i="11"/>
  <c r="CS63" i="11"/>
  <c r="CR63" i="11"/>
  <c r="CQ63" i="11"/>
  <c r="CP63" i="11"/>
  <c r="CO63" i="11"/>
  <c r="CN63" i="11"/>
  <c r="CM63" i="11"/>
  <c r="CL63" i="11"/>
  <c r="CK63" i="11"/>
  <c r="CJ63" i="11"/>
  <c r="CI63" i="11"/>
  <c r="CH63" i="11"/>
  <c r="CG63" i="11"/>
  <c r="CF63" i="11"/>
  <c r="CE63" i="11"/>
  <c r="CD63" i="11"/>
  <c r="CB63" i="11"/>
  <c r="CA63" i="11"/>
  <c r="BZ63" i="11"/>
  <c r="BY63" i="11"/>
  <c r="BX63" i="11"/>
  <c r="BW63" i="11"/>
  <c r="BV63" i="11"/>
  <c r="BU63" i="11"/>
  <c r="BT63" i="11"/>
  <c r="BS63" i="11"/>
  <c r="BR63" i="11"/>
  <c r="BQ63" i="11"/>
  <c r="BP63" i="11"/>
  <c r="BO63" i="11"/>
  <c r="BN63" i="11"/>
  <c r="BM63" i="11"/>
  <c r="BL63" i="11"/>
  <c r="BK63" i="11"/>
  <c r="BJ63" i="11"/>
  <c r="BI63" i="11"/>
  <c r="BH63" i="11"/>
  <c r="BG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DK62" i="11"/>
  <c r="DJ62" i="11"/>
  <c r="DI62" i="11"/>
  <c r="DH62" i="11"/>
  <c r="DG62" i="11"/>
  <c r="DF62" i="11"/>
  <c r="DE62" i="11"/>
  <c r="DD62" i="11"/>
  <c r="DC62" i="11"/>
  <c r="DB62" i="11"/>
  <c r="DA62" i="11"/>
  <c r="CZ62" i="11"/>
  <c r="CY62" i="11"/>
  <c r="CX62" i="11"/>
  <c r="CW62" i="11"/>
  <c r="CV62" i="11"/>
  <c r="CU62" i="11"/>
  <c r="CT62" i="11"/>
  <c r="CS62" i="11"/>
  <c r="CR62" i="11"/>
  <c r="CQ62" i="11"/>
  <c r="CP62" i="11"/>
  <c r="CO62" i="11"/>
  <c r="CN62" i="11"/>
  <c r="CM62" i="11"/>
  <c r="CL62" i="11"/>
  <c r="CK62" i="11"/>
  <c r="CJ62" i="11"/>
  <c r="CI62" i="11"/>
  <c r="CH62" i="11"/>
  <c r="CG62" i="11"/>
  <c r="CF62" i="11"/>
  <c r="CE62" i="11"/>
  <c r="CD62" i="11"/>
  <c r="CB62" i="11"/>
  <c r="CA62" i="11"/>
  <c r="BZ62" i="11"/>
  <c r="BY62" i="11"/>
  <c r="BX62" i="11"/>
  <c r="BW62" i="11"/>
  <c r="BV62" i="11"/>
  <c r="BU62" i="11"/>
  <c r="BT62" i="11"/>
  <c r="BS62" i="11"/>
  <c r="BR62" i="11"/>
  <c r="BQ62" i="11"/>
  <c r="BP62" i="11"/>
  <c r="BO62" i="11"/>
  <c r="BN62" i="11"/>
  <c r="BM62" i="11"/>
  <c r="BL62" i="11"/>
  <c r="BK62" i="11"/>
  <c r="BJ62" i="11"/>
  <c r="BI62" i="11"/>
  <c r="BH62" i="11"/>
  <c r="BG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DK61" i="11"/>
  <c r="DJ61" i="11"/>
  <c r="DI61" i="11"/>
  <c r="DH61" i="11"/>
  <c r="DG61" i="11"/>
  <c r="DF61" i="11"/>
  <c r="DE61" i="11"/>
  <c r="DD61" i="11"/>
  <c r="DC61" i="11"/>
  <c r="DB61" i="11"/>
  <c r="DA61" i="11"/>
  <c r="CZ61" i="11"/>
  <c r="CY61" i="11"/>
  <c r="CX61" i="11"/>
  <c r="CW61" i="11"/>
  <c r="CV61" i="11"/>
  <c r="CU61" i="11"/>
  <c r="CT61" i="11"/>
  <c r="CS61" i="11"/>
  <c r="CR61" i="11"/>
  <c r="CQ61" i="11"/>
  <c r="CP61" i="11"/>
  <c r="CO61" i="11"/>
  <c r="CN61" i="11"/>
  <c r="CM61" i="11"/>
  <c r="CL61" i="11"/>
  <c r="CK61" i="11"/>
  <c r="CJ61" i="11"/>
  <c r="CI61" i="11"/>
  <c r="CH61" i="11"/>
  <c r="CG61" i="11"/>
  <c r="CF61" i="11"/>
  <c r="CE61" i="11"/>
  <c r="CD61" i="11"/>
  <c r="CB61" i="11"/>
  <c r="CA61" i="11"/>
  <c r="BZ61" i="11"/>
  <c r="BY61" i="11"/>
  <c r="BX61" i="11"/>
  <c r="BW61" i="11"/>
  <c r="BV61" i="11"/>
  <c r="BU61" i="11"/>
  <c r="BT61" i="11"/>
  <c r="BS61" i="11"/>
  <c r="BR61" i="11"/>
  <c r="BQ61" i="11"/>
  <c r="BP61" i="11"/>
  <c r="BO61" i="11"/>
  <c r="BN61" i="11"/>
  <c r="BM61" i="11"/>
  <c r="BL61" i="11"/>
  <c r="BK61" i="11"/>
  <c r="BJ61" i="11"/>
  <c r="BI61" i="11"/>
  <c r="BH61" i="11"/>
  <c r="BG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DK60" i="11"/>
  <c r="DJ60" i="11"/>
  <c r="DI60" i="11"/>
  <c r="DH60" i="11"/>
  <c r="DG60" i="11"/>
  <c r="DF60" i="11"/>
  <c r="DE60" i="11"/>
  <c r="DD60" i="11"/>
  <c r="DC60" i="11"/>
  <c r="DB60" i="11"/>
  <c r="DA60" i="11"/>
  <c r="CZ60" i="11"/>
  <c r="CY60" i="11"/>
  <c r="CX60" i="11"/>
  <c r="CW60" i="11"/>
  <c r="CV60" i="11"/>
  <c r="CU60" i="11"/>
  <c r="CT60" i="11"/>
  <c r="CS60" i="11"/>
  <c r="CR60" i="11"/>
  <c r="CQ60" i="11"/>
  <c r="CP60" i="11"/>
  <c r="CO60" i="11"/>
  <c r="CN60" i="11"/>
  <c r="CM60" i="11"/>
  <c r="CL60" i="11"/>
  <c r="CK60" i="11"/>
  <c r="CJ60" i="11"/>
  <c r="CI60" i="11"/>
  <c r="CH60" i="11"/>
  <c r="CG60" i="11"/>
  <c r="CF60" i="11"/>
  <c r="CE60" i="11"/>
  <c r="CD60" i="11"/>
  <c r="CB60" i="11"/>
  <c r="CA60" i="11"/>
  <c r="BZ60" i="11"/>
  <c r="BY60" i="11"/>
  <c r="BX60" i="11"/>
  <c r="BW60" i="11"/>
  <c r="BV60" i="11"/>
  <c r="BU60" i="11"/>
  <c r="BT60" i="11"/>
  <c r="BS60" i="11"/>
  <c r="BR60" i="11"/>
  <c r="BQ60" i="11"/>
  <c r="BP60" i="11"/>
  <c r="BO60" i="11"/>
  <c r="BN60" i="11"/>
  <c r="BM60" i="11"/>
  <c r="BL60" i="11"/>
  <c r="BK60" i="11"/>
  <c r="BJ60" i="11"/>
  <c r="BI60" i="11"/>
  <c r="BH60" i="11"/>
  <c r="BG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DK59" i="11"/>
  <c r="DJ59" i="11"/>
  <c r="DI59" i="11"/>
  <c r="DH59" i="11"/>
  <c r="DG59" i="11"/>
  <c r="DF59" i="11"/>
  <c r="DE59" i="11"/>
  <c r="DD59" i="11"/>
  <c r="DC59" i="11"/>
  <c r="DB59" i="11"/>
  <c r="DA59" i="11"/>
  <c r="CZ59" i="11"/>
  <c r="CY59" i="11"/>
  <c r="CX59" i="11"/>
  <c r="CW59" i="11"/>
  <c r="CV59" i="11"/>
  <c r="CU59" i="11"/>
  <c r="CT59" i="11"/>
  <c r="CS59" i="11"/>
  <c r="CR59" i="11"/>
  <c r="CQ59" i="11"/>
  <c r="CP59" i="11"/>
  <c r="CO59" i="11"/>
  <c r="CN59" i="11"/>
  <c r="CM59" i="11"/>
  <c r="CL59" i="11"/>
  <c r="CK59" i="11"/>
  <c r="CJ59" i="11"/>
  <c r="CI59" i="11"/>
  <c r="CH59" i="11"/>
  <c r="CG59" i="11"/>
  <c r="CF59" i="11"/>
  <c r="CE59" i="11"/>
  <c r="CD59" i="11"/>
  <c r="CB59" i="11"/>
  <c r="CA59" i="11"/>
  <c r="BZ59" i="11"/>
  <c r="BY59" i="11"/>
  <c r="BX59" i="11"/>
  <c r="BW59" i="11"/>
  <c r="BV59" i="11"/>
  <c r="BU59" i="11"/>
  <c r="BT59" i="11"/>
  <c r="BS59" i="11"/>
  <c r="BR59" i="11"/>
  <c r="BQ59" i="11"/>
  <c r="BP59" i="11"/>
  <c r="BO59" i="11"/>
  <c r="BN59" i="11"/>
  <c r="BM59" i="11"/>
  <c r="BL59" i="11"/>
  <c r="BK59" i="11"/>
  <c r="BJ59" i="11"/>
  <c r="BI59" i="11"/>
  <c r="BH59" i="11"/>
  <c r="BG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DK57" i="11"/>
  <c r="DJ57" i="11"/>
  <c r="DI57" i="11"/>
  <c r="DH57" i="11"/>
  <c r="DG57" i="11"/>
  <c r="DF57" i="11"/>
  <c r="DE57" i="11"/>
  <c r="DD57" i="11"/>
  <c r="DC57" i="11"/>
  <c r="DB57" i="11"/>
  <c r="DA57" i="11"/>
  <c r="CZ57" i="11"/>
  <c r="CY57" i="11"/>
  <c r="CX57" i="11"/>
  <c r="CW57" i="11"/>
  <c r="CV57" i="11"/>
  <c r="CU57" i="11"/>
  <c r="CT57" i="11"/>
  <c r="CS57" i="11"/>
  <c r="CR57" i="11"/>
  <c r="CQ57" i="11"/>
  <c r="CP57" i="11"/>
  <c r="CO57" i="11"/>
  <c r="CN57" i="11"/>
  <c r="CM57" i="11"/>
  <c r="CL57" i="11"/>
  <c r="CK57" i="11"/>
  <c r="CJ57" i="11"/>
  <c r="CI57" i="11"/>
  <c r="CH57" i="11"/>
  <c r="CG57" i="11"/>
  <c r="CF57" i="11"/>
  <c r="CE57" i="11"/>
  <c r="CD57" i="11"/>
  <c r="CB57" i="11"/>
  <c r="CA57" i="11"/>
  <c r="BZ57" i="11"/>
  <c r="BY57" i="11"/>
  <c r="BX57" i="11"/>
  <c r="BW57" i="11"/>
  <c r="BV57" i="11"/>
  <c r="BU57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DK56" i="11"/>
  <c r="DJ56" i="11"/>
  <c r="DI56" i="11"/>
  <c r="DH56" i="11"/>
  <c r="DG56" i="11"/>
  <c r="DF56" i="11"/>
  <c r="DE56" i="11"/>
  <c r="DD56" i="11"/>
  <c r="DC56" i="11"/>
  <c r="DB56" i="11"/>
  <c r="DA56" i="11"/>
  <c r="CZ56" i="11"/>
  <c r="CY56" i="11"/>
  <c r="CX56" i="11"/>
  <c r="CW56" i="11"/>
  <c r="CV56" i="11"/>
  <c r="CU56" i="11"/>
  <c r="CT56" i="11"/>
  <c r="CS56" i="11"/>
  <c r="CR56" i="11"/>
  <c r="CQ56" i="11"/>
  <c r="CP56" i="11"/>
  <c r="CO56" i="11"/>
  <c r="CN56" i="11"/>
  <c r="CM56" i="11"/>
  <c r="CL56" i="11"/>
  <c r="CK56" i="11"/>
  <c r="CJ56" i="11"/>
  <c r="CI56" i="11"/>
  <c r="CH56" i="11"/>
  <c r="CG56" i="11"/>
  <c r="CF56" i="11"/>
  <c r="CE56" i="11"/>
  <c r="CD56" i="11"/>
  <c r="CB56" i="11"/>
  <c r="CA56" i="11"/>
  <c r="BZ56" i="11"/>
  <c r="BY56" i="11"/>
  <c r="BX56" i="11"/>
  <c r="BW56" i="11"/>
  <c r="BV56" i="11"/>
  <c r="BU56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DK55" i="11"/>
  <c r="DJ55" i="11"/>
  <c r="DI55" i="11"/>
  <c r="DH55" i="11"/>
  <c r="DG55" i="11"/>
  <c r="DF55" i="11"/>
  <c r="DE55" i="11"/>
  <c r="DD55" i="11"/>
  <c r="DC55" i="11"/>
  <c r="DB55" i="11"/>
  <c r="DA55" i="11"/>
  <c r="CZ55" i="11"/>
  <c r="CY55" i="11"/>
  <c r="CX55" i="11"/>
  <c r="CW55" i="11"/>
  <c r="CV55" i="11"/>
  <c r="CU55" i="11"/>
  <c r="CT55" i="11"/>
  <c r="CS55" i="11"/>
  <c r="CR55" i="11"/>
  <c r="CQ55" i="11"/>
  <c r="CP55" i="11"/>
  <c r="CO55" i="11"/>
  <c r="CN55" i="11"/>
  <c r="CM55" i="11"/>
  <c r="CL55" i="11"/>
  <c r="CK55" i="11"/>
  <c r="CJ55" i="11"/>
  <c r="CI55" i="11"/>
  <c r="CH55" i="11"/>
  <c r="CG55" i="11"/>
  <c r="CF55" i="11"/>
  <c r="CE55" i="11"/>
  <c r="CD55" i="11"/>
  <c r="CB55" i="11"/>
  <c r="CA55" i="11"/>
  <c r="BZ55" i="11"/>
  <c r="BY55" i="11"/>
  <c r="BX55" i="11"/>
  <c r="BW55" i="11"/>
  <c r="BV55" i="11"/>
  <c r="BU55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DK54" i="11"/>
  <c r="DJ54" i="11"/>
  <c r="DI54" i="11"/>
  <c r="DH54" i="11"/>
  <c r="DG54" i="11"/>
  <c r="DF54" i="11"/>
  <c r="DE54" i="11"/>
  <c r="DD54" i="11"/>
  <c r="DC54" i="11"/>
  <c r="DB54" i="11"/>
  <c r="DA54" i="11"/>
  <c r="CZ54" i="11"/>
  <c r="CY54" i="11"/>
  <c r="CX54" i="11"/>
  <c r="CW54" i="11"/>
  <c r="CV54" i="11"/>
  <c r="CU54" i="11"/>
  <c r="CT54" i="11"/>
  <c r="CS54" i="11"/>
  <c r="CR54" i="11"/>
  <c r="CQ54" i="11"/>
  <c r="CP54" i="11"/>
  <c r="CO54" i="11"/>
  <c r="CN54" i="11"/>
  <c r="CM54" i="11"/>
  <c r="CL54" i="11"/>
  <c r="CK54" i="11"/>
  <c r="CJ54" i="11"/>
  <c r="CI54" i="11"/>
  <c r="CH54" i="11"/>
  <c r="CG54" i="11"/>
  <c r="CF54" i="11"/>
  <c r="CE54" i="11"/>
  <c r="CD54" i="11"/>
  <c r="CB54" i="11"/>
  <c r="CA54" i="11"/>
  <c r="BZ54" i="11"/>
  <c r="BY54" i="11"/>
  <c r="BX54" i="11"/>
  <c r="BW54" i="11"/>
  <c r="BV54" i="11"/>
  <c r="BU54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DK52" i="11"/>
  <c r="DJ52" i="11"/>
  <c r="DI52" i="11"/>
  <c r="DH52" i="11"/>
  <c r="DG52" i="11"/>
  <c r="DF52" i="11"/>
  <c r="DE52" i="11"/>
  <c r="DD52" i="11"/>
  <c r="DC52" i="11"/>
  <c r="DB52" i="11"/>
  <c r="DA52" i="11"/>
  <c r="CZ52" i="11"/>
  <c r="CY52" i="11"/>
  <c r="CX52" i="11"/>
  <c r="CW52" i="11"/>
  <c r="CV52" i="11"/>
  <c r="CU52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DK51" i="11"/>
  <c r="DJ51" i="11"/>
  <c r="DI51" i="11"/>
  <c r="DH51" i="11"/>
  <c r="DG51" i="11"/>
  <c r="DF51" i="11"/>
  <c r="DE51" i="11"/>
  <c r="DD51" i="11"/>
  <c r="DC51" i="11"/>
  <c r="DB51" i="11"/>
  <c r="DA51" i="11"/>
  <c r="CZ51" i="11"/>
  <c r="CY51" i="11"/>
  <c r="CX51" i="11"/>
  <c r="CW51" i="11"/>
  <c r="CV51" i="11"/>
  <c r="CU51" i="11"/>
  <c r="CT51" i="11"/>
  <c r="CS51" i="11"/>
  <c r="CR51" i="11"/>
  <c r="CQ51" i="11"/>
  <c r="CP51" i="11"/>
  <c r="CO51" i="11"/>
  <c r="CN51" i="11"/>
  <c r="CM51" i="11"/>
  <c r="CL51" i="11"/>
  <c r="CK51" i="11"/>
  <c r="CJ51" i="11"/>
  <c r="CI51" i="11"/>
  <c r="CH51" i="11"/>
  <c r="CG51" i="11"/>
  <c r="CF51" i="11"/>
  <c r="CE51" i="11"/>
  <c r="CD51" i="11"/>
  <c r="CB51" i="11"/>
  <c r="CA51" i="11"/>
  <c r="BZ51" i="11"/>
  <c r="BY51" i="11"/>
  <c r="BX51" i="11"/>
  <c r="BW51" i="11"/>
  <c r="BV51" i="11"/>
  <c r="BU51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DK50" i="11"/>
  <c r="DJ50" i="11"/>
  <c r="DI50" i="11"/>
  <c r="DH50" i="11"/>
  <c r="DG50" i="11"/>
  <c r="DF50" i="11"/>
  <c r="DE50" i="11"/>
  <c r="DD50" i="11"/>
  <c r="DC50" i="11"/>
  <c r="DB50" i="11"/>
  <c r="DA50" i="11"/>
  <c r="CZ50" i="11"/>
  <c r="CY50" i="11"/>
  <c r="CX50" i="11"/>
  <c r="CW50" i="11"/>
  <c r="CV50" i="11"/>
  <c r="CU50" i="11"/>
  <c r="CT50" i="11"/>
  <c r="CS50" i="11"/>
  <c r="CR50" i="11"/>
  <c r="CQ50" i="11"/>
  <c r="CP50" i="11"/>
  <c r="CO50" i="11"/>
  <c r="CN50" i="11"/>
  <c r="CM50" i="11"/>
  <c r="CL50" i="11"/>
  <c r="CK50" i="11"/>
  <c r="CJ50" i="11"/>
  <c r="CI50" i="11"/>
  <c r="CH50" i="11"/>
  <c r="CG50" i="11"/>
  <c r="CF50" i="11"/>
  <c r="CE50" i="11"/>
  <c r="CD50" i="11"/>
  <c r="CB50" i="11"/>
  <c r="CA50" i="11"/>
  <c r="BZ50" i="11"/>
  <c r="BY50" i="11"/>
  <c r="BX50" i="11"/>
  <c r="BW50" i="11"/>
  <c r="BV50" i="11"/>
  <c r="BU50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DK49" i="11"/>
  <c r="DJ49" i="11"/>
  <c r="DI49" i="11"/>
  <c r="DH49" i="11"/>
  <c r="DG49" i="11"/>
  <c r="DF49" i="11"/>
  <c r="DE49" i="11"/>
  <c r="DD49" i="11"/>
  <c r="DC49" i="11"/>
  <c r="DB49" i="11"/>
  <c r="DA49" i="11"/>
  <c r="CZ49" i="11"/>
  <c r="CY49" i="11"/>
  <c r="CX49" i="11"/>
  <c r="CW49" i="11"/>
  <c r="CV49" i="11"/>
  <c r="CU49" i="11"/>
  <c r="CT49" i="11"/>
  <c r="CS49" i="11"/>
  <c r="CR49" i="11"/>
  <c r="CQ49" i="11"/>
  <c r="CP49" i="11"/>
  <c r="CO49" i="11"/>
  <c r="CN49" i="11"/>
  <c r="CM49" i="11"/>
  <c r="CL49" i="11"/>
  <c r="CK49" i="11"/>
  <c r="CJ49" i="11"/>
  <c r="CI49" i="11"/>
  <c r="CH49" i="11"/>
  <c r="CG49" i="11"/>
  <c r="CF49" i="11"/>
  <c r="CE49" i="11"/>
  <c r="CD49" i="11"/>
  <c r="CB49" i="11"/>
  <c r="CA49" i="11"/>
  <c r="BZ49" i="11"/>
  <c r="BY49" i="11"/>
  <c r="BX49" i="11"/>
  <c r="BW49" i="11"/>
  <c r="BV49" i="11"/>
  <c r="BU49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DK48" i="11"/>
  <c r="DJ48" i="11"/>
  <c r="DI48" i="11"/>
  <c r="DH48" i="11"/>
  <c r="DG48" i="11"/>
  <c r="DF48" i="11"/>
  <c r="DE48" i="11"/>
  <c r="DD48" i="11"/>
  <c r="DC48" i="11"/>
  <c r="DB48" i="11"/>
  <c r="DA48" i="11"/>
  <c r="CZ48" i="11"/>
  <c r="CY48" i="11"/>
  <c r="CX48" i="11"/>
  <c r="CW48" i="11"/>
  <c r="CV48" i="11"/>
  <c r="CU48" i="11"/>
  <c r="CT48" i="11"/>
  <c r="CS48" i="11"/>
  <c r="CR48" i="11"/>
  <c r="CQ48" i="11"/>
  <c r="CP48" i="11"/>
  <c r="CO48" i="11"/>
  <c r="CN48" i="11"/>
  <c r="CM48" i="11"/>
  <c r="CL48" i="11"/>
  <c r="CK48" i="11"/>
  <c r="CJ48" i="11"/>
  <c r="CI48" i="11"/>
  <c r="CH48" i="11"/>
  <c r="CG48" i="11"/>
  <c r="CF48" i="11"/>
  <c r="CE48" i="11"/>
  <c r="CD48" i="11"/>
  <c r="CB48" i="11"/>
  <c r="CA48" i="11"/>
  <c r="BZ48" i="11"/>
  <c r="BY48" i="11"/>
  <c r="BX48" i="11"/>
  <c r="BW48" i="11"/>
  <c r="BV48" i="11"/>
  <c r="BU48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DK47" i="11"/>
  <c r="DJ47" i="11"/>
  <c r="DI47" i="11"/>
  <c r="DH47" i="11"/>
  <c r="DG47" i="11"/>
  <c r="DF47" i="11"/>
  <c r="DE47" i="11"/>
  <c r="DD47" i="11"/>
  <c r="DC47" i="11"/>
  <c r="DB47" i="11"/>
  <c r="DA47" i="11"/>
  <c r="CZ47" i="11"/>
  <c r="CY47" i="11"/>
  <c r="CX47" i="11"/>
  <c r="CW47" i="11"/>
  <c r="CV47" i="1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DK46" i="11"/>
  <c r="DJ46" i="11"/>
  <c r="DI46" i="11"/>
  <c r="DH46" i="11"/>
  <c r="DG46" i="11"/>
  <c r="DF46" i="11"/>
  <c r="DE46" i="11"/>
  <c r="DD46" i="11"/>
  <c r="DC46" i="11"/>
  <c r="DB46" i="11"/>
  <c r="DA46" i="11"/>
  <c r="CZ46" i="11"/>
  <c r="CY46" i="11"/>
  <c r="CX46" i="11"/>
  <c r="CW46" i="11"/>
  <c r="CV46" i="11"/>
  <c r="CU46" i="11"/>
  <c r="CT46" i="11"/>
  <c r="CS46" i="11"/>
  <c r="CR46" i="11"/>
  <c r="CQ46" i="11"/>
  <c r="CP46" i="11"/>
  <c r="CO46" i="11"/>
  <c r="CN46" i="11"/>
  <c r="CM46" i="11"/>
  <c r="CL46" i="11"/>
  <c r="CK46" i="11"/>
  <c r="CJ46" i="11"/>
  <c r="CI46" i="11"/>
  <c r="CH46" i="11"/>
  <c r="CG46" i="11"/>
  <c r="CF46" i="11"/>
  <c r="CE46" i="11"/>
  <c r="CD46" i="11"/>
  <c r="CB46" i="11"/>
  <c r="CA46" i="11"/>
  <c r="BZ46" i="11"/>
  <c r="BY46" i="11"/>
  <c r="BX46" i="11"/>
  <c r="BW46" i="11"/>
  <c r="BV46" i="11"/>
  <c r="BU46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DK45" i="11"/>
  <c r="DJ45" i="11"/>
  <c r="DI45" i="11"/>
  <c r="DH45" i="11"/>
  <c r="DG45" i="11"/>
  <c r="DF45" i="11"/>
  <c r="DE45" i="11"/>
  <c r="DD45" i="11"/>
  <c r="DC45" i="11"/>
  <c r="DB45" i="11"/>
  <c r="DA45" i="11"/>
  <c r="CZ45" i="11"/>
  <c r="CY45" i="11"/>
  <c r="CX45" i="11"/>
  <c r="CW45" i="11"/>
  <c r="CV45" i="11"/>
  <c r="CU45" i="11"/>
  <c r="CT45" i="11"/>
  <c r="CS45" i="11"/>
  <c r="CR45" i="11"/>
  <c r="CQ45" i="11"/>
  <c r="CP45" i="11"/>
  <c r="CO45" i="11"/>
  <c r="CN45" i="11"/>
  <c r="CM45" i="11"/>
  <c r="CL45" i="11"/>
  <c r="CK45" i="11"/>
  <c r="CJ45" i="11"/>
  <c r="CI45" i="11"/>
  <c r="CH45" i="11"/>
  <c r="CG45" i="11"/>
  <c r="CF45" i="11"/>
  <c r="CE45" i="11"/>
  <c r="CD45" i="11"/>
  <c r="CB45" i="11"/>
  <c r="CA45" i="11"/>
  <c r="BZ45" i="11"/>
  <c r="BY45" i="11"/>
  <c r="BX45" i="11"/>
  <c r="BW45" i="11"/>
  <c r="BV45" i="11"/>
  <c r="BU45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DK44" i="11"/>
  <c r="DJ44" i="11"/>
  <c r="DI44" i="11"/>
  <c r="DH44" i="11"/>
  <c r="DG44" i="11"/>
  <c r="DF44" i="11"/>
  <c r="DE44" i="11"/>
  <c r="DD44" i="11"/>
  <c r="DC44" i="11"/>
  <c r="DB44" i="11"/>
  <c r="DA44" i="11"/>
  <c r="CZ44" i="11"/>
  <c r="CY44" i="11"/>
  <c r="CX44" i="11"/>
  <c r="CW44" i="11"/>
  <c r="CV44" i="11"/>
  <c r="CU44" i="11"/>
  <c r="CT44" i="11"/>
  <c r="CS44" i="11"/>
  <c r="CR44" i="11"/>
  <c r="CQ44" i="11"/>
  <c r="CP44" i="11"/>
  <c r="CO44" i="11"/>
  <c r="CN44" i="11"/>
  <c r="CM44" i="11"/>
  <c r="CL44" i="11"/>
  <c r="CK44" i="11"/>
  <c r="CJ44" i="11"/>
  <c r="CI44" i="11"/>
  <c r="CH44" i="11"/>
  <c r="CG44" i="11"/>
  <c r="CF44" i="11"/>
  <c r="CE44" i="11"/>
  <c r="CD44" i="11"/>
  <c r="CB44" i="11"/>
  <c r="CA44" i="11"/>
  <c r="BZ44" i="11"/>
  <c r="BY44" i="11"/>
  <c r="BX44" i="11"/>
  <c r="BW44" i="11"/>
  <c r="BV44" i="11"/>
  <c r="BU44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DK43" i="11"/>
  <c r="DJ43" i="11"/>
  <c r="DI43" i="11"/>
  <c r="DH43" i="11"/>
  <c r="DG43" i="11"/>
  <c r="DF43" i="11"/>
  <c r="DE43" i="11"/>
  <c r="DD43" i="11"/>
  <c r="DC43" i="11"/>
  <c r="DB43" i="11"/>
  <c r="DA43" i="11"/>
  <c r="CZ43" i="11"/>
  <c r="CY43" i="11"/>
  <c r="CX43" i="11"/>
  <c r="CW43" i="11"/>
  <c r="CV43" i="11"/>
  <c r="CU43" i="11"/>
  <c r="CT43" i="11"/>
  <c r="CS43" i="11"/>
  <c r="CR43" i="11"/>
  <c r="CQ43" i="11"/>
  <c r="CP43" i="11"/>
  <c r="CO43" i="11"/>
  <c r="CN43" i="11"/>
  <c r="CM43" i="11"/>
  <c r="CL43" i="11"/>
  <c r="CK43" i="11"/>
  <c r="CJ43" i="11"/>
  <c r="CI43" i="11"/>
  <c r="CH43" i="11"/>
  <c r="CG43" i="11"/>
  <c r="CF43" i="11"/>
  <c r="CE43" i="11"/>
  <c r="CD43" i="11"/>
  <c r="CB43" i="11"/>
  <c r="CA43" i="11"/>
  <c r="BZ43" i="11"/>
  <c r="BY43" i="11"/>
  <c r="BX43" i="11"/>
  <c r="BW43" i="11"/>
  <c r="BV43" i="11"/>
  <c r="BU43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DK42" i="11"/>
  <c r="DJ42" i="11"/>
  <c r="DI42" i="11"/>
  <c r="DH42" i="11"/>
  <c r="DG42" i="11"/>
  <c r="DF42" i="11"/>
  <c r="DE42" i="11"/>
  <c r="DD42" i="11"/>
  <c r="DC42" i="11"/>
  <c r="DB42" i="11"/>
  <c r="DA42" i="11"/>
  <c r="CZ42" i="11"/>
  <c r="CY42" i="11"/>
  <c r="CX42" i="11"/>
  <c r="CW42" i="11"/>
  <c r="CV42" i="11"/>
  <c r="CU42" i="11"/>
  <c r="CT42" i="11"/>
  <c r="CS42" i="11"/>
  <c r="CR42" i="11"/>
  <c r="CQ42" i="11"/>
  <c r="CP42" i="11"/>
  <c r="CO42" i="11"/>
  <c r="CN42" i="11"/>
  <c r="CM42" i="11"/>
  <c r="CL42" i="11"/>
  <c r="CK42" i="11"/>
  <c r="CJ42" i="11"/>
  <c r="CI42" i="11"/>
  <c r="CH42" i="11"/>
  <c r="CG42" i="11"/>
  <c r="CF42" i="11"/>
  <c r="CE42" i="11"/>
  <c r="CD42" i="11"/>
  <c r="CB42" i="11"/>
  <c r="CA42" i="11"/>
  <c r="BZ42" i="11"/>
  <c r="BY42" i="11"/>
  <c r="BX42" i="11"/>
  <c r="BW42" i="11"/>
  <c r="BV42" i="11"/>
  <c r="BU42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DK41" i="11"/>
  <c r="DJ41" i="11"/>
  <c r="DI41" i="11"/>
  <c r="DH41" i="11"/>
  <c r="DG41" i="11"/>
  <c r="DF41" i="11"/>
  <c r="DE41" i="11"/>
  <c r="DD41" i="11"/>
  <c r="DC41" i="11"/>
  <c r="DB41" i="11"/>
  <c r="DA41" i="11"/>
  <c r="CZ41" i="11"/>
  <c r="CY41" i="11"/>
  <c r="CX41" i="11"/>
  <c r="CW41" i="11"/>
  <c r="CV41" i="11"/>
  <c r="CU41" i="11"/>
  <c r="CT41" i="11"/>
  <c r="CS41" i="11"/>
  <c r="CR41" i="11"/>
  <c r="CQ41" i="11"/>
  <c r="CP41" i="11"/>
  <c r="CO41" i="11"/>
  <c r="CN41" i="11"/>
  <c r="CM41" i="11"/>
  <c r="CL41" i="11"/>
  <c r="CK41" i="11"/>
  <c r="CJ41" i="11"/>
  <c r="CI41" i="11"/>
  <c r="CH41" i="11"/>
  <c r="CG41" i="11"/>
  <c r="CF41" i="11"/>
  <c r="CE41" i="11"/>
  <c r="CD41" i="11"/>
  <c r="CB41" i="11"/>
  <c r="CA41" i="11"/>
  <c r="BZ41" i="11"/>
  <c r="BY41" i="11"/>
  <c r="BX41" i="11"/>
  <c r="BW41" i="11"/>
  <c r="BV41" i="11"/>
  <c r="BU41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DK40" i="11"/>
  <c r="DJ40" i="11"/>
  <c r="DI40" i="11"/>
  <c r="DH40" i="11"/>
  <c r="DG40" i="11"/>
  <c r="DF40" i="11"/>
  <c r="DE40" i="11"/>
  <c r="DD40" i="11"/>
  <c r="DC40" i="11"/>
  <c r="DB40" i="11"/>
  <c r="DA40" i="11"/>
  <c r="CZ40" i="11"/>
  <c r="CY40" i="11"/>
  <c r="CX40" i="11"/>
  <c r="CW40" i="11"/>
  <c r="CV40" i="11"/>
  <c r="CU40" i="11"/>
  <c r="CT40" i="11"/>
  <c r="CS40" i="11"/>
  <c r="CR40" i="11"/>
  <c r="CQ40" i="11"/>
  <c r="CP40" i="11"/>
  <c r="CO40" i="11"/>
  <c r="CN40" i="11"/>
  <c r="CM40" i="11"/>
  <c r="CL40" i="11"/>
  <c r="CK40" i="11"/>
  <c r="CJ40" i="11"/>
  <c r="CI40" i="11"/>
  <c r="CH40" i="11"/>
  <c r="CG40" i="11"/>
  <c r="CF40" i="11"/>
  <c r="CE40" i="11"/>
  <c r="CD40" i="11"/>
  <c r="CB40" i="11"/>
  <c r="CA40" i="11"/>
  <c r="BZ40" i="11"/>
  <c r="BY40" i="11"/>
  <c r="BX40" i="11"/>
  <c r="BW40" i="11"/>
  <c r="BV40" i="11"/>
  <c r="BU40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DK38" i="11"/>
  <c r="DJ38" i="11"/>
  <c r="DI38" i="11"/>
  <c r="DH38" i="11"/>
  <c r="DG38" i="11"/>
  <c r="DF38" i="11"/>
  <c r="DE38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DK37" i="11"/>
  <c r="DJ37" i="11"/>
  <c r="DI37" i="11"/>
  <c r="DH37" i="11"/>
  <c r="DG37" i="11"/>
  <c r="DF37" i="11"/>
  <c r="DE37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DK36" i="11"/>
  <c r="DJ36" i="11"/>
  <c r="DI36" i="11"/>
  <c r="DH36" i="11"/>
  <c r="DG36" i="11"/>
  <c r="DF36" i="11"/>
  <c r="DE36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DK35" i="11"/>
  <c r="DJ35" i="11"/>
  <c r="DI35" i="11"/>
  <c r="DH35" i="11"/>
  <c r="DG35" i="11"/>
  <c r="DF35" i="11"/>
  <c r="DE35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DK34" i="11"/>
  <c r="DJ34" i="11"/>
  <c r="DI34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DK33" i="11"/>
  <c r="DJ33" i="11"/>
  <c r="DI33" i="11"/>
  <c r="DH33" i="11"/>
  <c r="DG33" i="11"/>
  <c r="DF33" i="11"/>
  <c r="DE33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DK32" i="11"/>
  <c r="DJ32" i="11"/>
  <c r="DI32" i="11"/>
  <c r="DH32" i="11"/>
  <c r="DG32" i="11"/>
  <c r="DF32" i="11"/>
  <c r="DE32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DK31" i="11"/>
  <c r="DJ31" i="11"/>
  <c r="DI31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DK29" i="11"/>
  <c r="DJ29" i="11"/>
  <c r="DI29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DK27" i="11"/>
  <c r="DJ27" i="11"/>
  <c r="DI27" i="11"/>
  <c r="DH27" i="11"/>
  <c r="DG27" i="11"/>
  <c r="DF27" i="11"/>
  <c r="DE27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DK26" i="11"/>
  <c r="DJ26" i="11"/>
  <c r="DI26" i="11"/>
  <c r="DH26" i="11"/>
  <c r="DG26" i="11"/>
  <c r="DF26" i="11"/>
  <c r="DE26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Y74" i="5"/>
  <c r="AV74" i="5" s="1"/>
  <c r="X74" i="5"/>
  <c r="AU74" i="5" s="1"/>
  <c r="W74" i="5"/>
  <c r="AT74" i="5" s="1"/>
  <c r="V74" i="5"/>
  <c r="AS74" i="5" s="1"/>
  <c r="U74" i="5"/>
  <c r="AR74" i="5" s="1"/>
  <c r="T74" i="5"/>
  <c r="AQ74" i="5" s="1"/>
  <c r="S74" i="5"/>
  <c r="R74" i="5"/>
  <c r="Q74" i="5"/>
  <c r="P74" i="5"/>
  <c r="O74" i="5"/>
  <c r="AL74" i="5" s="1"/>
  <c r="N74" i="5"/>
  <c r="AK74" i="5" s="1"/>
  <c r="M74" i="5"/>
  <c r="AJ74" i="5" s="1"/>
  <c r="L74" i="5"/>
  <c r="AI74" i="5" s="1"/>
  <c r="K74" i="5"/>
  <c r="AH74" i="5" s="1"/>
  <c r="J74" i="5"/>
  <c r="AG74" i="5" s="1"/>
  <c r="I74" i="5"/>
  <c r="AF74" i="5" s="1"/>
  <c r="H74" i="5"/>
  <c r="AE74" i="5" s="1"/>
  <c r="G74" i="5"/>
  <c r="F74" i="5"/>
  <c r="E74" i="5"/>
  <c r="D74" i="5"/>
  <c r="AP73" i="5"/>
  <c r="AO73" i="5"/>
  <c r="Y73" i="5"/>
  <c r="AV73" i="5" s="1"/>
  <c r="X73" i="5"/>
  <c r="AU73" i="5" s="1"/>
  <c r="W73" i="5"/>
  <c r="V73" i="5"/>
  <c r="U73" i="5"/>
  <c r="T73" i="5"/>
  <c r="S73" i="5"/>
  <c r="R73" i="5"/>
  <c r="Q73" i="5"/>
  <c r="AN73" i="5" s="1"/>
  <c r="P73" i="5"/>
  <c r="AM73" i="5" s="1"/>
  <c r="O73" i="5"/>
  <c r="AL73" i="5" s="1"/>
  <c r="N73" i="5"/>
  <c r="AK73" i="5" s="1"/>
  <c r="M73" i="5"/>
  <c r="AJ73" i="5" s="1"/>
  <c r="L73" i="5"/>
  <c r="AI73" i="5" s="1"/>
  <c r="K73" i="5"/>
  <c r="J73" i="5"/>
  <c r="I73" i="5"/>
  <c r="H73" i="5"/>
  <c r="G73" i="5"/>
  <c r="AD73" i="5" s="1"/>
  <c r="F73" i="5"/>
  <c r="AC73" i="5" s="1"/>
  <c r="E73" i="5"/>
  <c r="AB73" i="5" s="1"/>
  <c r="D73" i="5"/>
  <c r="AA73" i="5" s="1"/>
  <c r="AT71" i="5"/>
  <c r="AS71" i="5"/>
  <c r="AG71" i="5"/>
  <c r="Y71" i="5"/>
  <c r="X71" i="5"/>
  <c r="W71" i="5"/>
  <c r="V71" i="5"/>
  <c r="U71" i="5"/>
  <c r="AR71" i="5" s="1"/>
  <c r="T71" i="5"/>
  <c r="AQ71" i="5" s="1"/>
  <c r="S71" i="5"/>
  <c r="AP71" i="5" s="1"/>
  <c r="R71" i="5"/>
  <c r="AO71" i="5" s="1"/>
  <c r="Q71" i="5"/>
  <c r="AN71" i="5" s="1"/>
  <c r="P71" i="5"/>
  <c r="AM71" i="5" s="1"/>
  <c r="O71" i="5"/>
  <c r="N71" i="5"/>
  <c r="M71" i="5"/>
  <c r="L71" i="5"/>
  <c r="K71" i="5"/>
  <c r="AH71" i="5" s="1"/>
  <c r="J71" i="5"/>
  <c r="I71" i="5"/>
  <c r="AF71" i="5" s="1"/>
  <c r="H71" i="5"/>
  <c r="AE71" i="5" s="1"/>
  <c r="G71" i="5"/>
  <c r="AD71" i="5" s="1"/>
  <c r="F71" i="5"/>
  <c r="AC71" i="5" s="1"/>
  <c r="E71" i="5"/>
  <c r="AB71" i="5" s="1"/>
  <c r="D71" i="5"/>
  <c r="AA71" i="5" s="1"/>
  <c r="AS70" i="5"/>
  <c r="Y70" i="5"/>
  <c r="AV70" i="5" s="1"/>
  <c r="X70" i="5"/>
  <c r="AU70" i="5" s="1"/>
  <c r="W70" i="5"/>
  <c r="AT70" i="5" s="1"/>
  <c r="V70" i="5"/>
  <c r="U70" i="5"/>
  <c r="AR70" i="5" s="1"/>
  <c r="T70" i="5"/>
  <c r="AQ70" i="5" s="1"/>
  <c r="S70" i="5"/>
  <c r="AP70" i="5" s="1"/>
  <c r="R70" i="5"/>
  <c r="AO70" i="5" s="1"/>
  <c r="Q70" i="5"/>
  <c r="P70" i="5"/>
  <c r="O70" i="5"/>
  <c r="AL70" i="5" s="1"/>
  <c r="N70" i="5"/>
  <c r="AK70" i="5" s="1"/>
  <c r="M70" i="5"/>
  <c r="AJ70" i="5" s="1"/>
  <c r="L70" i="5"/>
  <c r="AI70" i="5" s="1"/>
  <c r="K70" i="5"/>
  <c r="AH70" i="5" s="1"/>
  <c r="J70" i="5"/>
  <c r="AG70" i="5" s="1"/>
  <c r="I70" i="5"/>
  <c r="AF70" i="5" s="1"/>
  <c r="H70" i="5"/>
  <c r="AE70" i="5" s="1"/>
  <c r="G70" i="5"/>
  <c r="AD70" i="5" s="1"/>
  <c r="F70" i="5"/>
  <c r="E70" i="5"/>
  <c r="D70" i="5"/>
  <c r="Y69" i="5"/>
  <c r="AV69" i="5" s="1"/>
  <c r="X69" i="5"/>
  <c r="AU69" i="5" s="1"/>
  <c r="W69" i="5"/>
  <c r="AT69" i="5" s="1"/>
  <c r="V69" i="5"/>
  <c r="U69" i="5"/>
  <c r="T69" i="5"/>
  <c r="S69" i="5"/>
  <c r="AP69" i="5" s="1"/>
  <c r="R69" i="5"/>
  <c r="AO69" i="5" s="1"/>
  <c r="Q69" i="5"/>
  <c r="AN69" i="5" s="1"/>
  <c r="P69" i="5"/>
  <c r="AM69" i="5" s="1"/>
  <c r="O69" i="5"/>
  <c r="AL69" i="5" s="1"/>
  <c r="N69" i="5"/>
  <c r="AK69" i="5" s="1"/>
  <c r="M69" i="5"/>
  <c r="AJ69" i="5" s="1"/>
  <c r="L69" i="5"/>
  <c r="AI69" i="5" s="1"/>
  <c r="K69" i="5"/>
  <c r="J69" i="5"/>
  <c r="I69" i="5"/>
  <c r="H69" i="5"/>
  <c r="G69" i="5"/>
  <c r="AD69" i="5" s="1"/>
  <c r="F69" i="5"/>
  <c r="AC69" i="5" s="1"/>
  <c r="E69" i="5"/>
  <c r="AB69" i="5" s="1"/>
  <c r="D69" i="5"/>
  <c r="AA69" i="5" s="1"/>
  <c r="AP68" i="5"/>
  <c r="Y68" i="5"/>
  <c r="X68" i="5"/>
  <c r="W68" i="5"/>
  <c r="AT68" i="5" s="1"/>
  <c r="V68" i="5"/>
  <c r="AS68" i="5" s="1"/>
  <c r="U68" i="5"/>
  <c r="AR68" i="5" s="1"/>
  <c r="T68" i="5"/>
  <c r="AQ68" i="5" s="1"/>
  <c r="S68" i="5"/>
  <c r="R68" i="5"/>
  <c r="AO68" i="5" s="1"/>
  <c r="Q68" i="5"/>
  <c r="AN68" i="5" s="1"/>
  <c r="P68" i="5"/>
  <c r="AM68" i="5" s="1"/>
  <c r="O68" i="5"/>
  <c r="AL68" i="5" s="1"/>
  <c r="N68" i="5"/>
  <c r="M68" i="5"/>
  <c r="L68" i="5"/>
  <c r="K68" i="5"/>
  <c r="AH68" i="5" s="1"/>
  <c r="J68" i="5"/>
  <c r="AG68" i="5" s="1"/>
  <c r="I68" i="5"/>
  <c r="AF68" i="5" s="1"/>
  <c r="H68" i="5"/>
  <c r="AE68" i="5" s="1"/>
  <c r="G68" i="5"/>
  <c r="AD68" i="5" s="1"/>
  <c r="F68" i="5"/>
  <c r="AC68" i="5" s="1"/>
  <c r="E68" i="5"/>
  <c r="AB68" i="5" s="1"/>
  <c r="D68" i="5"/>
  <c r="AA68" i="5" s="1"/>
  <c r="AO67" i="5"/>
  <c r="AL67" i="5"/>
  <c r="AK67" i="5"/>
  <c r="Y67" i="5"/>
  <c r="AV67" i="5" s="1"/>
  <c r="X67" i="5"/>
  <c r="AU67" i="5" s="1"/>
  <c r="W67" i="5"/>
  <c r="AT67" i="5" s="1"/>
  <c r="V67" i="5"/>
  <c r="AS67" i="5" s="1"/>
  <c r="U67" i="5"/>
  <c r="AR67" i="5" s="1"/>
  <c r="T67" i="5"/>
  <c r="AQ67" i="5" s="1"/>
  <c r="S67" i="5"/>
  <c r="AP67" i="5" s="1"/>
  <c r="R67" i="5"/>
  <c r="Q67" i="5"/>
  <c r="P67" i="5"/>
  <c r="O67" i="5"/>
  <c r="N67" i="5"/>
  <c r="M67" i="5"/>
  <c r="AJ67" i="5" s="1"/>
  <c r="L67" i="5"/>
  <c r="AI67" i="5" s="1"/>
  <c r="K67" i="5"/>
  <c r="AH67" i="5" s="1"/>
  <c r="J67" i="5"/>
  <c r="AG67" i="5" s="1"/>
  <c r="I67" i="5"/>
  <c r="AF67" i="5" s="1"/>
  <c r="H67" i="5"/>
  <c r="AE67" i="5" s="1"/>
  <c r="G67" i="5"/>
  <c r="AD67" i="5" s="1"/>
  <c r="F67" i="5"/>
  <c r="AC67" i="5" s="1"/>
  <c r="E67" i="5"/>
  <c r="D67" i="5"/>
  <c r="AP65" i="5"/>
  <c r="AD65" i="5"/>
  <c r="Y65" i="5"/>
  <c r="AV65" i="5" s="1"/>
  <c r="X65" i="5"/>
  <c r="AU65" i="5" s="1"/>
  <c r="W65" i="5"/>
  <c r="AT65" i="5" s="1"/>
  <c r="V65" i="5"/>
  <c r="AS65" i="5" s="1"/>
  <c r="U65" i="5"/>
  <c r="T65" i="5"/>
  <c r="S65" i="5"/>
  <c r="R65" i="5"/>
  <c r="AO65" i="5" s="1"/>
  <c r="Q65" i="5"/>
  <c r="AN65" i="5" s="1"/>
  <c r="P65" i="5"/>
  <c r="AM65" i="5" s="1"/>
  <c r="O65" i="5"/>
  <c r="AL65" i="5" s="1"/>
  <c r="N65" i="5"/>
  <c r="AK65" i="5" s="1"/>
  <c r="M65" i="5"/>
  <c r="AJ65" i="5" s="1"/>
  <c r="L65" i="5"/>
  <c r="AI65" i="5" s="1"/>
  <c r="K65" i="5"/>
  <c r="AH65" i="5" s="1"/>
  <c r="J65" i="5"/>
  <c r="AG65" i="5" s="1"/>
  <c r="I65" i="5"/>
  <c r="H65" i="5"/>
  <c r="G65" i="5"/>
  <c r="F65" i="5"/>
  <c r="AC65" i="5" s="1"/>
  <c r="E65" i="5"/>
  <c r="AB65" i="5" s="1"/>
  <c r="D65" i="5"/>
  <c r="AA65" i="5" s="1"/>
  <c r="AP64" i="5"/>
  <c r="AO64" i="5"/>
  <c r="AH64" i="5"/>
  <c r="AD64" i="5"/>
  <c r="AC64" i="5"/>
  <c r="Y64" i="5"/>
  <c r="X64" i="5"/>
  <c r="W64" i="5"/>
  <c r="AT64" i="5" s="1"/>
  <c r="V64" i="5"/>
  <c r="AS64" i="5" s="1"/>
  <c r="U64" i="5"/>
  <c r="AR64" i="5" s="1"/>
  <c r="T64" i="5"/>
  <c r="AQ64" i="5" s="1"/>
  <c r="S64" i="5"/>
  <c r="R64" i="5"/>
  <c r="Q64" i="5"/>
  <c r="AN64" i="5" s="1"/>
  <c r="P64" i="5"/>
  <c r="AM64" i="5" s="1"/>
  <c r="O64" i="5"/>
  <c r="AL64" i="5" s="1"/>
  <c r="N64" i="5"/>
  <c r="AK64" i="5" s="1"/>
  <c r="M64" i="5"/>
  <c r="L64" i="5"/>
  <c r="K64" i="5"/>
  <c r="J64" i="5"/>
  <c r="AG64" i="5" s="1"/>
  <c r="I64" i="5"/>
  <c r="AF64" i="5" s="1"/>
  <c r="H64" i="5"/>
  <c r="AE64" i="5" s="1"/>
  <c r="G64" i="5"/>
  <c r="F64" i="5"/>
  <c r="E64" i="5"/>
  <c r="AB64" i="5" s="1"/>
  <c r="D64" i="5"/>
  <c r="AA64" i="5" s="1"/>
  <c r="AL63" i="5"/>
  <c r="AK63" i="5"/>
  <c r="Y63" i="5"/>
  <c r="AV63" i="5" s="1"/>
  <c r="X63" i="5"/>
  <c r="AU63" i="5" s="1"/>
  <c r="W63" i="5"/>
  <c r="AT63" i="5" s="1"/>
  <c r="V63" i="5"/>
  <c r="AS63" i="5" s="1"/>
  <c r="U63" i="5"/>
  <c r="AR63" i="5" s="1"/>
  <c r="T63" i="5"/>
  <c r="AQ63" i="5" s="1"/>
  <c r="S63" i="5"/>
  <c r="AP63" i="5" s="1"/>
  <c r="R63" i="5"/>
  <c r="AO63" i="5" s="1"/>
  <c r="Q63" i="5"/>
  <c r="P63" i="5"/>
  <c r="O63" i="5"/>
  <c r="N63" i="5"/>
  <c r="M63" i="5"/>
  <c r="AJ63" i="5" s="1"/>
  <c r="L63" i="5"/>
  <c r="AI63" i="5" s="1"/>
  <c r="K63" i="5"/>
  <c r="AH63" i="5" s="1"/>
  <c r="J63" i="5"/>
  <c r="AG63" i="5" s="1"/>
  <c r="I63" i="5"/>
  <c r="AF63" i="5" s="1"/>
  <c r="H63" i="5"/>
  <c r="AE63" i="5" s="1"/>
  <c r="G63" i="5"/>
  <c r="AD63" i="5" s="1"/>
  <c r="F63" i="5"/>
  <c r="AC63" i="5" s="1"/>
  <c r="E63" i="5"/>
  <c r="D63" i="5"/>
  <c r="AP62" i="5"/>
  <c r="AD62" i="5"/>
  <c r="Y62" i="5"/>
  <c r="AV62" i="5" s="1"/>
  <c r="X62" i="5"/>
  <c r="AU62" i="5" s="1"/>
  <c r="W62" i="5"/>
  <c r="AT62" i="5" s="1"/>
  <c r="V62" i="5"/>
  <c r="AS62" i="5" s="1"/>
  <c r="U62" i="5"/>
  <c r="T62" i="5"/>
  <c r="S62" i="5"/>
  <c r="R62" i="5"/>
  <c r="AO62" i="5" s="1"/>
  <c r="Q62" i="5"/>
  <c r="AN62" i="5" s="1"/>
  <c r="P62" i="5"/>
  <c r="AM62" i="5" s="1"/>
  <c r="O62" i="5"/>
  <c r="AL62" i="5" s="1"/>
  <c r="N62" i="5"/>
  <c r="AK62" i="5" s="1"/>
  <c r="M62" i="5"/>
  <c r="AJ62" i="5" s="1"/>
  <c r="L62" i="5"/>
  <c r="AI62" i="5" s="1"/>
  <c r="K62" i="5"/>
  <c r="AH62" i="5" s="1"/>
  <c r="J62" i="5"/>
  <c r="AG62" i="5" s="1"/>
  <c r="I62" i="5"/>
  <c r="H62" i="5"/>
  <c r="G62" i="5"/>
  <c r="F62" i="5"/>
  <c r="AC62" i="5" s="1"/>
  <c r="E62" i="5"/>
  <c r="AB62" i="5" s="1"/>
  <c r="D62" i="5"/>
  <c r="AA62" i="5" s="1"/>
  <c r="AP61" i="5"/>
  <c r="AO61" i="5"/>
  <c r="AD61" i="5"/>
  <c r="AC61" i="5"/>
  <c r="Y61" i="5"/>
  <c r="X61" i="5"/>
  <c r="W61" i="5"/>
  <c r="AT61" i="5" s="1"/>
  <c r="V61" i="5"/>
  <c r="AS61" i="5" s="1"/>
  <c r="U61" i="5"/>
  <c r="AR61" i="5" s="1"/>
  <c r="T61" i="5"/>
  <c r="AQ61" i="5" s="1"/>
  <c r="S61" i="5"/>
  <c r="R61" i="5"/>
  <c r="Q61" i="5"/>
  <c r="AN61" i="5" s="1"/>
  <c r="P61" i="5"/>
  <c r="AM61" i="5" s="1"/>
  <c r="O61" i="5"/>
  <c r="AL61" i="5" s="1"/>
  <c r="N61" i="5"/>
  <c r="AK61" i="5" s="1"/>
  <c r="M61" i="5"/>
  <c r="L61" i="5"/>
  <c r="K61" i="5"/>
  <c r="AH61" i="5" s="1"/>
  <c r="J61" i="5"/>
  <c r="AG61" i="5" s="1"/>
  <c r="I61" i="5"/>
  <c r="AF61" i="5" s="1"/>
  <c r="H61" i="5"/>
  <c r="AE61" i="5" s="1"/>
  <c r="G61" i="5"/>
  <c r="F61" i="5"/>
  <c r="E61" i="5"/>
  <c r="AB61" i="5" s="1"/>
  <c r="D61" i="5"/>
  <c r="AA61" i="5" s="1"/>
  <c r="AL60" i="5"/>
  <c r="AK60" i="5"/>
  <c r="Y60" i="5"/>
  <c r="AV60" i="5" s="1"/>
  <c r="X60" i="5"/>
  <c r="AU60" i="5" s="1"/>
  <c r="W60" i="5"/>
  <c r="AT60" i="5" s="1"/>
  <c r="V60" i="5"/>
  <c r="AS60" i="5" s="1"/>
  <c r="U60" i="5"/>
  <c r="AR60" i="5" s="1"/>
  <c r="T60" i="5"/>
  <c r="AQ60" i="5" s="1"/>
  <c r="S60" i="5"/>
  <c r="AP60" i="5" s="1"/>
  <c r="R60" i="5"/>
  <c r="AO60" i="5" s="1"/>
  <c r="Q60" i="5"/>
  <c r="P60" i="5"/>
  <c r="O60" i="5"/>
  <c r="N60" i="5"/>
  <c r="M60" i="5"/>
  <c r="AJ60" i="5" s="1"/>
  <c r="L60" i="5"/>
  <c r="AI60" i="5" s="1"/>
  <c r="K60" i="5"/>
  <c r="AH60" i="5" s="1"/>
  <c r="J60" i="5"/>
  <c r="AG60" i="5" s="1"/>
  <c r="I60" i="5"/>
  <c r="AF60" i="5" s="1"/>
  <c r="H60" i="5"/>
  <c r="AE60" i="5" s="1"/>
  <c r="G60" i="5"/>
  <c r="AD60" i="5" s="1"/>
  <c r="F60" i="5"/>
  <c r="AC60" i="5" s="1"/>
  <c r="E60" i="5"/>
  <c r="D60" i="5"/>
  <c r="AP58" i="5"/>
  <c r="AO58" i="5"/>
  <c r="AD58" i="5"/>
  <c r="Y58" i="5"/>
  <c r="AV58" i="5" s="1"/>
  <c r="X58" i="5"/>
  <c r="AU58" i="5" s="1"/>
  <c r="W58" i="5"/>
  <c r="AT58" i="5" s="1"/>
  <c r="V58" i="5"/>
  <c r="AS58" i="5" s="1"/>
  <c r="U58" i="5"/>
  <c r="T58" i="5"/>
  <c r="S58" i="5"/>
  <c r="R58" i="5"/>
  <c r="Q58" i="5"/>
  <c r="AN58" i="5" s="1"/>
  <c r="P58" i="5"/>
  <c r="AM58" i="5" s="1"/>
  <c r="O58" i="5"/>
  <c r="AL58" i="5" s="1"/>
  <c r="N58" i="5"/>
  <c r="AK58" i="5" s="1"/>
  <c r="M58" i="5"/>
  <c r="AJ58" i="5" s="1"/>
  <c r="L58" i="5"/>
  <c r="AI58" i="5" s="1"/>
  <c r="K58" i="5"/>
  <c r="AH58" i="5" s="1"/>
  <c r="J58" i="5"/>
  <c r="AG58" i="5" s="1"/>
  <c r="I58" i="5"/>
  <c r="H58" i="5"/>
  <c r="G58" i="5"/>
  <c r="F58" i="5"/>
  <c r="AC58" i="5" s="1"/>
  <c r="E58" i="5"/>
  <c r="AB58" i="5" s="1"/>
  <c r="D58" i="5"/>
  <c r="AA58" i="5" s="1"/>
  <c r="AT57" i="5"/>
  <c r="AP57" i="5"/>
  <c r="AO57" i="5"/>
  <c r="AD57" i="5"/>
  <c r="AC57" i="5"/>
  <c r="Y57" i="5"/>
  <c r="X57" i="5"/>
  <c r="W57" i="5"/>
  <c r="V57" i="5"/>
  <c r="AS57" i="5" s="1"/>
  <c r="U57" i="5"/>
  <c r="AR57" i="5" s="1"/>
  <c r="T57" i="5"/>
  <c r="AQ57" i="5" s="1"/>
  <c r="S57" i="5"/>
  <c r="R57" i="5"/>
  <c r="Q57" i="5"/>
  <c r="AN57" i="5" s="1"/>
  <c r="P57" i="5"/>
  <c r="AM57" i="5" s="1"/>
  <c r="O57" i="5"/>
  <c r="AL57" i="5" s="1"/>
  <c r="N57" i="5"/>
  <c r="AK57" i="5" s="1"/>
  <c r="M57" i="5"/>
  <c r="L57" i="5"/>
  <c r="K57" i="5"/>
  <c r="AH57" i="5" s="1"/>
  <c r="J57" i="5"/>
  <c r="AG57" i="5" s="1"/>
  <c r="I57" i="5"/>
  <c r="AF57" i="5" s="1"/>
  <c r="H57" i="5"/>
  <c r="AE57" i="5" s="1"/>
  <c r="G57" i="5"/>
  <c r="F57" i="5"/>
  <c r="E57" i="5"/>
  <c r="AB57" i="5" s="1"/>
  <c r="D57" i="5"/>
  <c r="AA57" i="5" s="1"/>
  <c r="AL56" i="5"/>
  <c r="AK56" i="5"/>
  <c r="Y56" i="5"/>
  <c r="AV56" i="5" s="1"/>
  <c r="X56" i="5"/>
  <c r="AU56" i="5" s="1"/>
  <c r="W56" i="5"/>
  <c r="AT56" i="5" s="1"/>
  <c r="V56" i="5"/>
  <c r="AS56" i="5" s="1"/>
  <c r="U56" i="5"/>
  <c r="AR56" i="5" s="1"/>
  <c r="T56" i="5"/>
  <c r="AQ56" i="5" s="1"/>
  <c r="S56" i="5"/>
  <c r="AP56" i="5" s="1"/>
  <c r="R56" i="5"/>
  <c r="AO56" i="5" s="1"/>
  <c r="Q56" i="5"/>
  <c r="P56" i="5"/>
  <c r="O56" i="5"/>
  <c r="N56" i="5"/>
  <c r="M56" i="5"/>
  <c r="AJ56" i="5" s="1"/>
  <c r="L56" i="5"/>
  <c r="AI56" i="5" s="1"/>
  <c r="K56" i="5"/>
  <c r="AH56" i="5" s="1"/>
  <c r="J56" i="5"/>
  <c r="AG56" i="5" s="1"/>
  <c r="I56" i="5"/>
  <c r="AF56" i="5" s="1"/>
  <c r="H56" i="5"/>
  <c r="AE56" i="5" s="1"/>
  <c r="G56" i="5"/>
  <c r="AD56" i="5" s="1"/>
  <c r="F56" i="5"/>
  <c r="AC56" i="5" s="1"/>
  <c r="E56" i="5"/>
  <c r="D56" i="5"/>
  <c r="AP55" i="5"/>
  <c r="AO55" i="5"/>
  <c r="AD55" i="5"/>
  <c r="Y55" i="5"/>
  <c r="AV55" i="5" s="1"/>
  <c r="X55" i="5"/>
  <c r="AU55" i="5" s="1"/>
  <c r="W55" i="5"/>
  <c r="AT55" i="5" s="1"/>
  <c r="V55" i="5"/>
  <c r="AS55" i="5" s="1"/>
  <c r="U55" i="5"/>
  <c r="T55" i="5"/>
  <c r="S55" i="5"/>
  <c r="R55" i="5"/>
  <c r="Q55" i="5"/>
  <c r="AN55" i="5" s="1"/>
  <c r="P55" i="5"/>
  <c r="AM55" i="5" s="1"/>
  <c r="O55" i="5"/>
  <c r="AL55" i="5" s="1"/>
  <c r="N55" i="5"/>
  <c r="AK55" i="5" s="1"/>
  <c r="M55" i="5"/>
  <c r="AJ55" i="5" s="1"/>
  <c r="L55" i="5"/>
  <c r="AI55" i="5" s="1"/>
  <c r="K55" i="5"/>
  <c r="AH55" i="5" s="1"/>
  <c r="J55" i="5"/>
  <c r="AG55" i="5" s="1"/>
  <c r="I55" i="5"/>
  <c r="H55" i="5"/>
  <c r="G55" i="5"/>
  <c r="F55" i="5"/>
  <c r="AC55" i="5" s="1"/>
  <c r="E55" i="5"/>
  <c r="AB55" i="5" s="1"/>
  <c r="D55" i="5"/>
  <c r="AA55" i="5" s="1"/>
  <c r="AP53" i="5"/>
  <c r="AO53" i="5"/>
  <c r="AD53" i="5"/>
  <c r="AC53" i="5"/>
  <c r="Y53" i="5"/>
  <c r="X53" i="5"/>
  <c r="W53" i="5"/>
  <c r="AT53" i="5" s="1"/>
  <c r="V53" i="5"/>
  <c r="AS53" i="5" s="1"/>
  <c r="U53" i="5"/>
  <c r="AR53" i="5" s="1"/>
  <c r="T53" i="5"/>
  <c r="AQ53" i="5" s="1"/>
  <c r="S53" i="5"/>
  <c r="R53" i="5"/>
  <c r="Q53" i="5"/>
  <c r="P53" i="5"/>
  <c r="AM53" i="5" s="1"/>
  <c r="O53" i="5"/>
  <c r="AL53" i="5" s="1"/>
  <c r="N53" i="5"/>
  <c r="AK53" i="5" s="1"/>
  <c r="M53" i="5"/>
  <c r="L53" i="5"/>
  <c r="K53" i="5"/>
  <c r="AH53" i="5" s="1"/>
  <c r="J53" i="5"/>
  <c r="AG53" i="5" s="1"/>
  <c r="I53" i="5"/>
  <c r="H53" i="5"/>
  <c r="AE53" i="5" s="1"/>
  <c r="G53" i="5"/>
  <c r="F53" i="5"/>
  <c r="E53" i="5"/>
  <c r="D53" i="5"/>
  <c r="AA53" i="5" s="1"/>
  <c r="AL52" i="5"/>
  <c r="AK52" i="5"/>
  <c r="Y52" i="5"/>
  <c r="X52" i="5"/>
  <c r="AU52" i="5" s="1"/>
  <c r="W52" i="5"/>
  <c r="AT52" i="5" s="1"/>
  <c r="V52" i="5"/>
  <c r="AS52" i="5" s="1"/>
  <c r="U52" i="5"/>
  <c r="T52" i="5"/>
  <c r="S52" i="5"/>
  <c r="AP52" i="5" s="1"/>
  <c r="R52" i="5"/>
  <c r="AO52" i="5" s="1"/>
  <c r="Q52" i="5"/>
  <c r="P52" i="5"/>
  <c r="O52" i="5"/>
  <c r="N52" i="5"/>
  <c r="M52" i="5"/>
  <c r="L52" i="5"/>
  <c r="K52" i="5"/>
  <c r="AH52" i="5" s="1"/>
  <c r="J52" i="5"/>
  <c r="AG52" i="5" s="1"/>
  <c r="I52" i="5"/>
  <c r="H52" i="5"/>
  <c r="G52" i="5"/>
  <c r="AD52" i="5" s="1"/>
  <c r="F52" i="5"/>
  <c r="AC52" i="5" s="1"/>
  <c r="E52" i="5"/>
  <c r="D52" i="5"/>
  <c r="AP51" i="5"/>
  <c r="AO51" i="5"/>
  <c r="AD51" i="5"/>
  <c r="Y51" i="5"/>
  <c r="X51" i="5"/>
  <c r="W51" i="5"/>
  <c r="AT51" i="5" s="1"/>
  <c r="V51" i="5"/>
  <c r="AS51" i="5" s="1"/>
  <c r="U51" i="5"/>
  <c r="T51" i="5"/>
  <c r="S51" i="5"/>
  <c r="R51" i="5"/>
  <c r="Q51" i="5"/>
  <c r="P51" i="5"/>
  <c r="O51" i="5"/>
  <c r="AL51" i="5" s="1"/>
  <c r="N51" i="5"/>
  <c r="AK51" i="5" s="1"/>
  <c r="M51" i="5"/>
  <c r="L51" i="5"/>
  <c r="K51" i="5"/>
  <c r="AH51" i="5" s="1"/>
  <c r="J51" i="5"/>
  <c r="AG51" i="5" s="1"/>
  <c r="I51" i="5"/>
  <c r="H51" i="5"/>
  <c r="G51" i="5"/>
  <c r="F51" i="5"/>
  <c r="AC51" i="5" s="1"/>
  <c r="E51" i="5"/>
  <c r="D51" i="5"/>
  <c r="AP50" i="5"/>
  <c r="AO50" i="5"/>
  <c r="AK50" i="5"/>
  <c r="AD50" i="5"/>
  <c r="Y50" i="5"/>
  <c r="X50" i="5"/>
  <c r="W50" i="5"/>
  <c r="AT50" i="5" s="1"/>
  <c r="V50" i="5"/>
  <c r="AS50" i="5" s="1"/>
  <c r="U50" i="5"/>
  <c r="T50" i="5"/>
  <c r="S50" i="5"/>
  <c r="R50" i="5"/>
  <c r="Q50" i="5"/>
  <c r="P50" i="5"/>
  <c r="O50" i="5"/>
  <c r="AL50" i="5" s="1"/>
  <c r="N50" i="5"/>
  <c r="M50" i="5"/>
  <c r="L50" i="5"/>
  <c r="K50" i="5"/>
  <c r="AH50" i="5" s="1"/>
  <c r="J50" i="5"/>
  <c r="AG50" i="5" s="1"/>
  <c r="I50" i="5"/>
  <c r="H50" i="5"/>
  <c r="G50" i="5"/>
  <c r="F50" i="5"/>
  <c r="AC50" i="5" s="1"/>
  <c r="E50" i="5"/>
  <c r="D50" i="5"/>
  <c r="AP49" i="5"/>
  <c r="AK49" i="5"/>
  <c r="AD49" i="5"/>
  <c r="Y49" i="5"/>
  <c r="X49" i="5"/>
  <c r="W49" i="5"/>
  <c r="AT49" i="5" s="1"/>
  <c r="V49" i="5"/>
  <c r="AS49" i="5" s="1"/>
  <c r="U49" i="5"/>
  <c r="AR49" i="5" s="1"/>
  <c r="T49" i="5"/>
  <c r="AQ49" i="5" s="1"/>
  <c r="S49" i="5"/>
  <c r="R49" i="5"/>
  <c r="AO49" i="5" s="1"/>
  <c r="Q49" i="5"/>
  <c r="AN49" i="5" s="1"/>
  <c r="P49" i="5"/>
  <c r="O49" i="5"/>
  <c r="N49" i="5"/>
  <c r="M49" i="5"/>
  <c r="L49" i="5"/>
  <c r="K49" i="5"/>
  <c r="AH49" i="5" s="1"/>
  <c r="J49" i="5"/>
  <c r="AG49" i="5" s="1"/>
  <c r="I49" i="5"/>
  <c r="AF49" i="5" s="1"/>
  <c r="H49" i="5"/>
  <c r="AE49" i="5" s="1"/>
  <c r="G49" i="5"/>
  <c r="F49" i="5"/>
  <c r="AC49" i="5" s="1"/>
  <c r="E49" i="5"/>
  <c r="AB49" i="5" s="1"/>
  <c r="D49" i="5"/>
  <c r="AA49" i="5" s="1"/>
  <c r="AO48" i="5"/>
  <c r="AK48" i="5"/>
  <c r="Y48" i="5"/>
  <c r="AV48" i="5" s="1"/>
  <c r="X48" i="5"/>
  <c r="AU48" i="5" s="1"/>
  <c r="W48" i="5"/>
  <c r="AT48" i="5" s="1"/>
  <c r="V48" i="5"/>
  <c r="AS48" i="5" s="1"/>
  <c r="U48" i="5"/>
  <c r="T48" i="5"/>
  <c r="AQ48" i="5" s="1"/>
  <c r="S48" i="5"/>
  <c r="AP48" i="5" s="1"/>
  <c r="R48" i="5"/>
  <c r="Q48" i="5"/>
  <c r="P48" i="5"/>
  <c r="O48" i="5"/>
  <c r="N48" i="5"/>
  <c r="M48" i="5"/>
  <c r="AJ48" i="5" s="1"/>
  <c r="L48" i="5"/>
  <c r="AI48" i="5" s="1"/>
  <c r="K48" i="5"/>
  <c r="AH48" i="5" s="1"/>
  <c r="J48" i="5"/>
  <c r="AG48" i="5" s="1"/>
  <c r="I48" i="5"/>
  <c r="H48" i="5"/>
  <c r="AE48" i="5" s="1"/>
  <c r="G48" i="5"/>
  <c r="AD48" i="5" s="1"/>
  <c r="F48" i="5"/>
  <c r="AC48" i="5" s="1"/>
  <c r="E48" i="5"/>
  <c r="D48" i="5"/>
  <c r="AV47" i="5"/>
  <c r="AK47" i="5"/>
  <c r="AJ47" i="5"/>
  <c r="AC47" i="5"/>
  <c r="Y47" i="5"/>
  <c r="X47" i="5"/>
  <c r="AU47" i="5" s="1"/>
  <c r="W47" i="5"/>
  <c r="AT47" i="5" s="1"/>
  <c r="V47" i="5"/>
  <c r="AS47" i="5" s="1"/>
  <c r="U47" i="5"/>
  <c r="T47" i="5"/>
  <c r="S47" i="5"/>
  <c r="R47" i="5"/>
  <c r="AO47" i="5" s="1"/>
  <c r="Q47" i="5"/>
  <c r="AN47" i="5" s="1"/>
  <c r="P47" i="5"/>
  <c r="AM47" i="5" s="1"/>
  <c r="O47" i="5"/>
  <c r="AL47" i="5" s="1"/>
  <c r="N47" i="5"/>
  <c r="M47" i="5"/>
  <c r="L47" i="5"/>
  <c r="AI47" i="5" s="1"/>
  <c r="K47" i="5"/>
  <c r="AH47" i="5" s="1"/>
  <c r="J47" i="5"/>
  <c r="AG47" i="5" s="1"/>
  <c r="I47" i="5"/>
  <c r="H47" i="5"/>
  <c r="G47" i="5"/>
  <c r="F47" i="5"/>
  <c r="E47" i="5"/>
  <c r="AB47" i="5" s="1"/>
  <c r="D47" i="5"/>
  <c r="AA47" i="5" s="1"/>
  <c r="AK46" i="5"/>
  <c r="AB46" i="5"/>
  <c r="Y46" i="5"/>
  <c r="X46" i="5"/>
  <c r="W46" i="5"/>
  <c r="V46" i="5"/>
  <c r="AS46" i="5" s="1"/>
  <c r="U46" i="5"/>
  <c r="AR46" i="5" s="1"/>
  <c r="T46" i="5"/>
  <c r="AQ46" i="5" s="1"/>
  <c r="S46" i="5"/>
  <c r="AP46" i="5" s="1"/>
  <c r="R46" i="5"/>
  <c r="AO46" i="5" s="1"/>
  <c r="Q46" i="5"/>
  <c r="AN46" i="5" s="1"/>
  <c r="P46" i="5"/>
  <c r="AM46" i="5" s="1"/>
  <c r="O46" i="5"/>
  <c r="AL46" i="5" s="1"/>
  <c r="N46" i="5"/>
  <c r="M46" i="5"/>
  <c r="L46" i="5"/>
  <c r="K46" i="5"/>
  <c r="J46" i="5"/>
  <c r="AG46" i="5" s="1"/>
  <c r="I46" i="5"/>
  <c r="AF46" i="5" s="1"/>
  <c r="H46" i="5"/>
  <c r="AE46" i="5" s="1"/>
  <c r="G46" i="5"/>
  <c r="AD46" i="5" s="1"/>
  <c r="F46" i="5"/>
  <c r="AC46" i="5" s="1"/>
  <c r="E46" i="5"/>
  <c r="D46" i="5"/>
  <c r="AA46" i="5" s="1"/>
  <c r="AR45" i="5"/>
  <c r="AG45" i="5"/>
  <c r="AC45" i="5"/>
  <c r="Y45" i="5"/>
  <c r="AV45" i="5" s="1"/>
  <c r="X45" i="5"/>
  <c r="AU45" i="5" s="1"/>
  <c r="W45" i="5"/>
  <c r="AT45" i="5" s="1"/>
  <c r="V45" i="5"/>
  <c r="AS45" i="5" s="1"/>
  <c r="U45" i="5"/>
  <c r="T45" i="5"/>
  <c r="AQ45" i="5" s="1"/>
  <c r="S45" i="5"/>
  <c r="AP45" i="5" s="1"/>
  <c r="R45" i="5"/>
  <c r="AO45" i="5" s="1"/>
  <c r="Q45" i="5"/>
  <c r="P45" i="5"/>
  <c r="O45" i="5"/>
  <c r="N45" i="5"/>
  <c r="AK45" i="5" s="1"/>
  <c r="M45" i="5"/>
  <c r="AJ45" i="5" s="1"/>
  <c r="L45" i="5"/>
  <c r="AI45" i="5" s="1"/>
  <c r="K45" i="5"/>
  <c r="AH45" i="5" s="1"/>
  <c r="J45" i="5"/>
  <c r="I45" i="5"/>
  <c r="AF45" i="5" s="1"/>
  <c r="H45" i="5"/>
  <c r="AE45" i="5" s="1"/>
  <c r="G45" i="5"/>
  <c r="AD45" i="5" s="1"/>
  <c r="F45" i="5"/>
  <c r="E45" i="5"/>
  <c r="D45" i="5"/>
  <c r="AV44" i="5"/>
  <c r="AS44" i="5"/>
  <c r="AG44" i="5"/>
  <c r="Y44" i="5"/>
  <c r="X44" i="5"/>
  <c r="AU44" i="5" s="1"/>
  <c r="W44" i="5"/>
  <c r="AT44" i="5" s="1"/>
  <c r="V44" i="5"/>
  <c r="U44" i="5"/>
  <c r="T44" i="5"/>
  <c r="S44" i="5"/>
  <c r="R44" i="5"/>
  <c r="AO44" i="5" s="1"/>
  <c r="Q44" i="5"/>
  <c r="AN44" i="5" s="1"/>
  <c r="P44" i="5"/>
  <c r="AM44" i="5" s="1"/>
  <c r="O44" i="5"/>
  <c r="AL44" i="5" s="1"/>
  <c r="N44" i="5"/>
  <c r="AK44" i="5" s="1"/>
  <c r="M44" i="5"/>
  <c r="AJ44" i="5" s="1"/>
  <c r="L44" i="5"/>
  <c r="AI44" i="5" s="1"/>
  <c r="K44" i="5"/>
  <c r="AH44" i="5" s="1"/>
  <c r="J44" i="5"/>
  <c r="I44" i="5"/>
  <c r="H44" i="5"/>
  <c r="G44" i="5"/>
  <c r="F44" i="5"/>
  <c r="AC44" i="5" s="1"/>
  <c r="E44" i="5"/>
  <c r="AB44" i="5" s="1"/>
  <c r="D44" i="5"/>
  <c r="AA44" i="5" s="1"/>
  <c r="AS43" i="5"/>
  <c r="AO43" i="5"/>
  <c r="AB43" i="5"/>
  <c r="Y43" i="5"/>
  <c r="X43" i="5"/>
  <c r="W43" i="5"/>
  <c r="V43" i="5"/>
  <c r="U43" i="5"/>
  <c r="AR43" i="5" s="1"/>
  <c r="T43" i="5"/>
  <c r="AQ43" i="5" s="1"/>
  <c r="S43" i="5"/>
  <c r="AP43" i="5" s="1"/>
  <c r="R43" i="5"/>
  <c r="Q43" i="5"/>
  <c r="AN43" i="5" s="1"/>
  <c r="P43" i="5"/>
  <c r="AM43" i="5" s="1"/>
  <c r="O43" i="5"/>
  <c r="AL43" i="5" s="1"/>
  <c r="N43" i="5"/>
  <c r="AK43" i="5" s="1"/>
  <c r="M43" i="5"/>
  <c r="L43" i="5"/>
  <c r="K43" i="5"/>
  <c r="J43" i="5"/>
  <c r="AG43" i="5" s="1"/>
  <c r="I43" i="5"/>
  <c r="AF43" i="5" s="1"/>
  <c r="H43" i="5"/>
  <c r="AE43" i="5" s="1"/>
  <c r="G43" i="5"/>
  <c r="AD43" i="5" s="1"/>
  <c r="F43" i="5"/>
  <c r="AC43" i="5" s="1"/>
  <c r="E43" i="5"/>
  <c r="D43" i="5"/>
  <c r="AA43" i="5" s="1"/>
  <c r="AR42" i="5"/>
  <c r="AK42" i="5"/>
  <c r="Y42" i="5"/>
  <c r="AV42" i="5" s="1"/>
  <c r="X42" i="5"/>
  <c r="AU42" i="5" s="1"/>
  <c r="W42" i="5"/>
  <c r="AT42" i="5" s="1"/>
  <c r="V42" i="5"/>
  <c r="AS42" i="5" s="1"/>
  <c r="U42" i="5"/>
  <c r="T42" i="5"/>
  <c r="AQ42" i="5" s="1"/>
  <c r="S42" i="5"/>
  <c r="AP42" i="5" s="1"/>
  <c r="R42" i="5"/>
  <c r="AO42" i="5" s="1"/>
  <c r="Q42" i="5"/>
  <c r="P42" i="5"/>
  <c r="O42" i="5"/>
  <c r="N42" i="5"/>
  <c r="M42" i="5"/>
  <c r="AJ42" i="5" s="1"/>
  <c r="L42" i="5"/>
  <c r="AI42" i="5" s="1"/>
  <c r="K42" i="5"/>
  <c r="AH42" i="5" s="1"/>
  <c r="J42" i="5"/>
  <c r="AG42" i="5" s="1"/>
  <c r="I42" i="5"/>
  <c r="AF42" i="5" s="1"/>
  <c r="H42" i="5"/>
  <c r="AE42" i="5" s="1"/>
  <c r="G42" i="5"/>
  <c r="AD42" i="5" s="1"/>
  <c r="F42" i="5"/>
  <c r="AC42" i="5" s="1"/>
  <c r="E42" i="5"/>
  <c r="D42" i="5"/>
  <c r="AS41" i="5"/>
  <c r="AK41" i="5"/>
  <c r="Y41" i="5"/>
  <c r="AV41" i="5" s="1"/>
  <c r="X41" i="5"/>
  <c r="AU41" i="5" s="1"/>
  <c r="W41" i="5"/>
  <c r="AT41" i="5" s="1"/>
  <c r="V41" i="5"/>
  <c r="U41" i="5"/>
  <c r="T41" i="5"/>
  <c r="S41" i="5"/>
  <c r="R41" i="5"/>
  <c r="AO41" i="5" s="1"/>
  <c r="Q41" i="5"/>
  <c r="AN41" i="5" s="1"/>
  <c r="P41" i="5"/>
  <c r="AM41" i="5" s="1"/>
  <c r="O41" i="5"/>
  <c r="AL41" i="5" s="1"/>
  <c r="N41" i="5"/>
  <c r="M41" i="5"/>
  <c r="AJ41" i="5" s="1"/>
  <c r="L41" i="5"/>
  <c r="AI41" i="5" s="1"/>
  <c r="K41" i="5"/>
  <c r="AH41" i="5" s="1"/>
  <c r="J41" i="5"/>
  <c r="AG41" i="5" s="1"/>
  <c r="I41" i="5"/>
  <c r="H41" i="5"/>
  <c r="G41" i="5"/>
  <c r="F41" i="5"/>
  <c r="AC41" i="5" s="1"/>
  <c r="E41" i="5"/>
  <c r="AB41" i="5" s="1"/>
  <c r="D41" i="5"/>
  <c r="AA41" i="5" s="1"/>
  <c r="AN39" i="5"/>
  <c r="AK39" i="5"/>
  <c r="Y39" i="5"/>
  <c r="X39" i="5"/>
  <c r="W39" i="5"/>
  <c r="V39" i="5"/>
  <c r="AS39" i="5" s="1"/>
  <c r="U39" i="5"/>
  <c r="AR39" i="5" s="1"/>
  <c r="T39" i="5"/>
  <c r="AQ39" i="5" s="1"/>
  <c r="S39" i="5"/>
  <c r="AP39" i="5" s="1"/>
  <c r="R39" i="5"/>
  <c r="Q39" i="5"/>
  <c r="P39" i="5"/>
  <c r="AM39" i="5" s="1"/>
  <c r="O39" i="5"/>
  <c r="AL39" i="5" s="1"/>
  <c r="N39" i="5"/>
  <c r="M39" i="5"/>
  <c r="L39" i="5"/>
  <c r="K39" i="5"/>
  <c r="J39" i="5"/>
  <c r="AG39" i="5" s="1"/>
  <c r="I39" i="5"/>
  <c r="AF39" i="5" s="1"/>
  <c r="H39" i="5"/>
  <c r="AE39" i="5" s="1"/>
  <c r="G39" i="5"/>
  <c r="AD39" i="5" s="1"/>
  <c r="F39" i="5"/>
  <c r="E39" i="5"/>
  <c r="AB39" i="5" s="1"/>
  <c r="D39" i="5"/>
  <c r="AA39" i="5" s="1"/>
  <c r="AS38" i="5"/>
  <c r="AK38" i="5"/>
  <c r="AC38" i="5"/>
  <c r="Y38" i="5"/>
  <c r="AV38" i="5" s="1"/>
  <c r="X38" i="5"/>
  <c r="AU38" i="5" s="1"/>
  <c r="W38" i="5"/>
  <c r="AT38" i="5" s="1"/>
  <c r="V38" i="5"/>
  <c r="U38" i="5"/>
  <c r="AR38" i="5" s="1"/>
  <c r="T38" i="5"/>
  <c r="AQ38" i="5" s="1"/>
  <c r="S38" i="5"/>
  <c r="AP38" i="5" s="1"/>
  <c r="R38" i="5"/>
  <c r="AO38" i="5" s="1"/>
  <c r="Q38" i="5"/>
  <c r="P38" i="5"/>
  <c r="O38" i="5"/>
  <c r="N38" i="5"/>
  <c r="M38" i="5"/>
  <c r="AJ38" i="5" s="1"/>
  <c r="L38" i="5"/>
  <c r="AI38" i="5" s="1"/>
  <c r="K38" i="5"/>
  <c r="AH38" i="5" s="1"/>
  <c r="J38" i="5"/>
  <c r="AG38" i="5" s="1"/>
  <c r="I38" i="5"/>
  <c r="AF38" i="5" s="1"/>
  <c r="H38" i="5"/>
  <c r="AE38" i="5" s="1"/>
  <c r="G38" i="5"/>
  <c r="AD38" i="5" s="1"/>
  <c r="F38" i="5"/>
  <c r="E38" i="5"/>
  <c r="D38" i="5"/>
  <c r="AV37" i="5"/>
  <c r="AK37" i="5"/>
  <c r="AJ37" i="5"/>
  <c r="AC37" i="5"/>
  <c r="Y37" i="5"/>
  <c r="X37" i="5"/>
  <c r="AU37" i="5" s="1"/>
  <c r="W37" i="5"/>
  <c r="AT37" i="5" s="1"/>
  <c r="V37" i="5"/>
  <c r="AS37" i="5" s="1"/>
  <c r="U37" i="5"/>
  <c r="T37" i="5"/>
  <c r="S37" i="5"/>
  <c r="R37" i="5"/>
  <c r="AO37" i="5" s="1"/>
  <c r="Q37" i="5"/>
  <c r="AN37" i="5" s="1"/>
  <c r="P37" i="5"/>
  <c r="AM37" i="5" s="1"/>
  <c r="O37" i="5"/>
  <c r="AL37" i="5" s="1"/>
  <c r="N37" i="5"/>
  <c r="M37" i="5"/>
  <c r="L37" i="5"/>
  <c r="AI37" i="5" s="1"/>
  <c r="K37" i="5"/>
  <c r="AH37" i="5" s="1"/>
  <c r="J37" i="5"/>
  <c r="AG37" i="5" s="1"/>
  <c r="I37" i="5"/>
  <c r="H37" i="5"/>
  <c r="G37" i="5"/>
  <c r="F37" i="5"/>
  <c r="E37" i="5"/>
  <c r="AB37" i="5" s="1"/>
  <c r="D37" i="5"/>
  <c r="AA37" i="5" s="1"/>
  <c r="AO36" i="5"/>
  <c r="AN36" i="5"/>
  <c r="AC36" i="5"/>
  <c r="AB36" i="5"/>
  <c r="Y36" i="5"/>
  <c r="X36" i="5"/>
  <c r="W36" i="5"/>
  <c r="V36" i="5"/>
  <c r="AS36" i="5" s="1"/>
  <c r="U36" i="5"/>
  <c r="AR36" i="5" s="1"/>
  <c r="T36" i="5"/>
  <c r="AQ36" i="5" s="1"/>
  <c r="S36" i="5"/>
  <c r="AP36" i="5" s="1"/>
  <c r="R36" i="5"/>
  <c r="Q36" i="5"/>
  <c r="P36" i="5"/>
  <c r="AM36" i="5" s="1"/>
  <c r="O36" i="5"/>
  <c r="AL36" i="5" s="1"/>
  <c r="N36" i="5"/>
  <c r="AK36" i="5" s="1"/>
  <c r="M36" i="5"/>
  <c r="L36" i="5"/>
  <c r="K36" i="5"/>
  <c r="J36" i="5"/>
  <c r="AG36" i="5" s="1"/>
  <c r="I36" i="5"/>
  <c r="AF36" i="5" s="1"/>
  <c r="H36" i="5"/>
  <c r="AE36" i="5" s="1"/>
  <c r="G36" i="5"/>
  <c r="AD36" i="5" s="1"/>
  <c r="F36" i="5"/>
  <c r="E36" i="5"/>
  <c r="D36" i="5"/>
  <c r="AA36" i="5" s="1"/>
  <c r="AS35" i="5"/>
  <c r="AO35" i="5"/>
  <c r="AF35" i="5"/>
  <c r="Y35" i="5"/>
  <c r="AV35" i="5" s="1"/>
  <c r="X35" i="5"/>
  <c r="AU35" i="5" s="1"/>
  <c r="W35" i="5"/>
  <c r="AT35" i="5" s="1"/>
  <c r="V35" i="5"/>
  <c r="U35" i="5"/>
  <c r="AR35" i="5" s="1"/>
  <c r="T35" i="5"/>
  <c r="AQ35" i="5" s="1"/>
  <c r="S35" i="5"/>
  <c r="AP35" i="5" s="1"/>
  <c r="R35" i="5"/>
  <c r="Q35" i="5"/>
  <c r="P35" i="5"/>
  <c r="O35" i="5"/>
  <c r="N35" i="5"/>
  <c r="AK35" i="5" s="1"/>
  <c r="M35" i="5"/>
  <c r="AJ35" i="5" s="1"/>
  <c r="L35" i="5"/>
  <c r="AI35" i="5" s="1"/>
  <c r="K35" i="5"/>
  <c r="AH35" i="5" s="1"/>
  <c r="J35" i="5"/>
  <c r="AG35" i="5" s="1"/>
  <c r="I35" i="5"/>
  <c r="H35" i="5"/>
  <c r="AE35" i="5" s="1"/>
  <c r="G35" i="5"/>
  <c r="AD35" i="5" s="1"/>
  <c r="F35" i="5"/>
  <c r="AC35" i="5" s="1"/>
  <c r="E35" i="5"/>
  <c r="D35" i="5"/>
  <c r="AV34" i="5"/>
  <c r="AS34" i="5"/>
  <c r="AC34" i="5"/>
  <c r="Y34" i="5"/>
  <c r="X34" i="5"/>
  <c r="AU34" i="5" s="1"/>
  <c r="W34" i="5"/>
  <c r="AT34" i="5" s="1"/>
  <c r="V34" i="5"/>
  <c r="U34" i="5"/>
  <c r="T34" i="5"/>
  <c r="S34" i="5"/>
  <c r="R34" i="5"/>
  <c r="AO34" i="5" s="1"/>
  <c r="Q34" i="5"/>
  <c r="AN34" i="5" s="1"/>
  <c r="P34" i="5"/>
  <c r="AM34" i="5" s="1"/>
  <c r="O34" i="5"/>
  <c r="AL34" i="5" s="1"/>
  <c r="N34" i="5"/>
  <c r="AK34" i="5" s="1"/>
  <c r="M34" i="5"/>
  <c r="AJ34" i="5" s="1"/>
  <c r="L34" i="5"/>
  <c r="AI34" i="5" s="1"/>
  <c r="K34" i="5"/>
  <c r="AH34" i="5" s="1"/>
  <c r="J34" i="5"/>
  <c r="AG34" i="5" s="1"/>
  <c r="I34" i="5"/>
  <c r="H34" i="5"/>
  <c r="G34" i="5"/>
  <c r="F34" i="5"/>
  <c r="E34" i="5"/>
  <c r="AB34" i="5" s="1"/>
  <c r="D34" i="5"/>
  <c r="AA34" i="5" s="1"/>
  <c r="AS33" i="5"/>
  <c r="AN33" i="5"/>
  <c r="AB33" i="5"/>
  <c r="Y33" i="5"/>
  <c r="X33" i="5"/>
  <c r="W33" i="5"/>
  <c r="V33" i="5"/>
  <c r="U33" i="5"/>
  <c r="AR33" i="5" s="1"/>
  <c r="T33" i="5"/>
  <c r="S33" i="5"/>
  <c r="AP33" i="5" s="1"/>
  <c r="R33" i="5"/>
  <c r="AO33" i="5" s="1"/>
  <c r="Q33" i="5"/>
  <c r="P33" i="5"/>
  <c r="AM33" i="5" s="1"/>
  <c r="O33" i="5"/>
  <c r="AL33" i="5" s="1"/>
  <c r="N33" i="5"/>
  <c r="AK33" i="5" s="1"/>
  <c r="M33" i="5"/>
  <c r="L33" i="5"/>
  <c r="K33" i="5"/>
  <c r="J33" i="5"/>
  <c r="AG33" i="5" s="1"/>
  <c r="I33" i="5"/>
  <c r="AF33" i="5" s="1"/>
  <c r="H33" i="5"/>
  <c r="G33" i="5"/>
  <c r="AD33" i="5" s="1"/>
  <c r="F33" i="5"/>
  <c r="AC33" i="5" s="1"/>
  <c r="E33" i="5"/>
  <c r="D33" i="5"/>
  <c r="AA33" i="5" s="1"/>
  <c r="AR32" i="5"/>
  <c r="AG32" i="5"/>
  <c r="AC32" i="5"/>
  <c r="Y32" i="5"/>
  <c r="AV32" i="5" s="1"/>
  <c r="X32" i="5"/>
  <c r="W32" i="5"/>
  <c r="AT32" i="5" s="1"/>
  <c r="V32" i="5"/>
  <c r="AS32" i="5" s="1"/>
  <c r="U32" i="5"/>
  <c r="T32" i="5"/>
  <c r="AQ32" i="5" s="1"/>
  <c r="S32" i="5"/>
  <c r="AP32" i="5" s="1"/>
  <c r="R32" i="5"/>
  <c r="AO32" i="5" s="1"/>
  <c r="Q32" i="5"/>
  <c r="AN32" i="5" s="1"/>
  <c r="P32" i="5"/>
  <c r="O32" i="5"/>
  <c r="N32" i="5"/>
  <c r="AK32" i="5" s="1"/>
  <c r="M32" i="5"/>
  <c r="AJ32" i="5" s="1"/>
  <c r="L32" i="5"/>
  <c r="K32" i="5"/>
  <c r="AH32" i="5" s="1"/>
  <c r="J32" i="5"/>
  <c r="I32" i="5"/>
  <c r="AF32" i="5" s="1"/>
  <c r="H32" i="5"/>
  <c r="AE32" i="5" s="1"/>
  <c r="G32" i="5"/>
  <c r="AD32" i="5" s="1"/>
  <c r="F32" i="5"/>
  <c r="E32" i="5"/>
  <c r="D32" i="5"/>
  <c r="AO30" i="5"/>
  <c r="AN30" i="5"/>
  <c r="AC30" i="5"/>
  <c r="Y30" i="5"/>
  <c r="AV30" i="5" s="1"/>
  <c r="X30" i="5"/>
  <c r="AU30" i="5" s="1"/>
  <c r="W30" i="5"/>
  <c r="AT30" i="5" s="1"/>
  <c r="V30" i="5"/>
  <c r="AS30" i="5" s="1"/>
  <c r="U30" i="5"/>
  <c r="T30" i="5"/>
  <c r="S30" i="5"/>
  <c r="R30" i="5"/>
  <c r="Q30" i="5"/>
  <c r="P30" i="5"/>
  <c r="O30" i="5"/>
  <c r="AL30" i="5" s="1"/>
  <c r="N30" i="5"/>
  <c r="AK30" i="5" s="1"/>
  <c r="M30" i="5"/>
  <c r="AJ30" i="5" s="1"/>
  <c r="L30" i="5"/>
  <c r="AI30" i="5" s="1"/>
  <c r="K30" i="5"/>
  <c r="AH30" i="5" s="1"/>
  <c r="J30" i="5"/>
  <c r="AG30" i="5" s="1"/>
  <c r="I30" i="5"/>
  <c r="H30" i="5"/>
  <c r="G30" i="5"/>
  <c r="F30" i="5"/>
  <c r="E30" i="5"/>
  <c r="AB30" i="5" s="1"/>
  <c r="D30" i="5"/>
  <c r="AO29" i="5"/>
  <c r="AN29" i="5"/>
  <c r="AC29" i="5"/>
  <c r="AB29" i="5"/>
  <c r="Y29" i="5"/>
  <c r="X29" i="5"/>
  <c r="W29" i="5"/>
  <c r="V29" i="5"/>
  <c r="AS29" i="5" s="1"/>
  <c r="U29" i="5"/>
  <c r="AR29" i="5" s="1"/>
  <c r="T29" i="5"/>
  <c r="S29" i="5"/>
  <c r="AP29" i="5" s="1"/>
  <c r="R29" i="5"/>
  <c r="Q29" i="5"/>
  <c r="P29" i="5"/>
  <c r="AM29" i="5" s="1"/>
  <c r="O29" i="5"/>
  <c r="AL29" i="5" s="1"/>
  <c r="N29" i="5"/>
  <c r="AK29" i="5" s="1"/>
  <c r="M29" i="5"/>
  <c r="L29" i="5"/>
  <c r="K29" i="5"/>
  <c r="J29" i="5"/>
  <c r="AG29" i="5" s="1"/>
  <c r="I29" i="5"/>
  <c r="AF29" i="5" s="1"/>
  <c r="H29" i="5"/>
  <c r="G29" i="5"/>
  <c r="AD29" i="5" s="1"/>
  <c r="F29" i="5"/>
  <c r="E29" i="5"/>
  <c r="D29" i="5"/>
  <c r="AA29" i="5" s="1"/>
  <c r="AS28" i="5"/>
  <c r="AC28" i="5"/>
  <c r="Y28" i="5"/>
  <c r="AV28" i="5" s="1"/>
  <c r="X28" i="5"/>
  <c r="W28" i="5"/>
  <c r="AT28" i="5" s="1"/>
  <c r="V28" i="5"/>
  <c r="U28" i="5"/>
  <c r="AR28" i="5" s="1"/>
  <c r="T28" i="5"/>
  <c r="AQ28" i="5" s="1"/>
  <c r="S28" i="5"/>
  <c r="AP28" i="5" s="1"/>
  <c r="R28" i="5"/>
  <c r="AO28" i="5" s="1"/>
  <c r="Q28" i="5"/>
  <c r="AN28" i="5" s="1"/>
  <c r="P28" i="5"/>
  <c r="O28" i="5"/>
  <c r="N28" i="5"/>
  <c r="AK28" i="5" s="1"/>
  <c r="M28" i="5"/>
  <c r="AJ28" i="5" s="1"/>
  <c r="L28" i="5"/>
  <c r="K28" i="5"/>
  <c r="AH28" i="5" s="1"/>
  <c r="J28" i="5"/>
  <c r="AG28" i="5" s="1"/>
  <c r="I28" i="5"/>
  <c r="AF28" i="5" s="1"/>
  <c r="H28" i="5"/>
  <c r="AE28" i="5" s="1"/>
  <c r="G28" i="5"/>
  <c r="AD28" i="5" s="1"/>
  <c r="F28" i="5"/>
  <c r="E28" i="5"/>
  <c r="D28" i="5"/>
  <c r="AS27" i="5"/>
  <c r="AO27" i="5"/>
  <c r="AN27" i="5"/>
  <c r="AG27" i="5"/>
  <c r="AC27" i="5"/>
  <c r="Y27" i="5"/>
  <c r="AV27" i="5" s="1"/>
  <c r="X27" i="5"/>
  <c r="AU27" i="5" s="1"/>
  <c r="W27" i="5"/>
  <c r="AT27" i="5" s="1"/>
  <c r="V27" i="5"/>
  <c r="U27" i="5"/>
  <c r="AR27" i="5" s="1"/>
  <c r="T27" i="5"/>
  <c r="S27" i="5"/>
  <c r="R27" i="5"/>
  <c r="Q27" i="5"/>
  <c r="P27" i="5"/>
  <c r="O27" i="5"/>
  <c r="AL27" i="5" s="1"/>
  <c r="N27" i="5"/>
  <c r="AK27" i="5" s="1"/>
  <c r="M27" i="5"/>
  <c r="AJ27" i="5" s="1"/>
  <c r="L27" i="5"/>
  <c r="AI27" i="5" s="1"/>
  <c r="K27" i="5"/>
  <c r="AH27" i="5" s="1"/>
  <c r="J27" i="5"/>
  <c r="I27" i="5"/>
  <c r="H27" i="5"/>
  <c r="G27" i="5"/>
  <c r="F27" i="5"/>
  <c r="E27" i="5"/>
  <c r="AB27" i="5" s="1"/>
  <c r="D27" i="5"/>
  <c r="AS26" i="5"/>
  <c r="AR26" i="5"/>
  <c r="AO26" i="5"/>
  <c r="AC26" i="5"/>
  <c r="AB26" i="5"/>
  <c r="Y26" i="5"/>
  <c r="AV26" i="5" s="1"/>
  <c r="X26" i="5"/>
  <c r="W26" i="5"/>
  <c r="V26" i="5"/>
  <c r="U26" i="5"/>
  <c r="T26" i="5"/>
  <c r="S26" i="5"/>
  <c r="AP26" i="5" s="1"/>
  <c r="R26" i="5"/>
  <c r="Q26" i="5"/>
  <c r="AN26" i="5" s="1"/>
  <c r="P26" i="5"/>
  <c r="AM26" i="5" s="1"/>
  <c r="O26" i="5"/>
  <c r="AL26" i="5" s="1"/>
  <c r="N26" i="5"/>
  <c r="AK26" i="5" s="1"/>
  <c r="M26" i="5"/>
  <c r="AJ26" i="5" s="1"/>
  <c r="L26" i="5"/>
  <c r="K26" i="5"/>
  <c r="J26" i="5"/>
  <c r="AG26" i="5" s="1"/>
  <c r="I26" i="5"/>
  <c r="AF26" i="5" s="1"/>
  <c r="H26" i="5"/>
  <c r="G26" i="5"/>
  <c r="AD26" i="5" s="1"/>
  <c r="F26" i="5"/>
  <c r="E26" i="5"/>
  <c r="D26" i="5"/>
  <c r="AA26" i="5" s="1"/>
  <c r="AK25" i="5"/>
  <c r="Y25" i="5"/>
  <c r="AV25" i="5" s="1"/>
  <c r="X25" i="5"/>
  <c r="W25" i="5"/>
  <c r="AT25" i="5" s="1"/>
  <c r="V25" i="5"/>
  <c r="AS25" i="5" s="1"/>
  <c r="U25" i="5"/>
  <c r="AR25" i="5" s="1"/>
  <c r="T25" i="5"/>
  <c r="S25" i="5"/>
  <c r="R25" i="5"/>
  <c r="AO25" i="5" s="1"/>
  <c r="Q25" i="5"/>
  <c r="AN25" i="5" s="1"/>
  <c r="P25" i="5"/>
  <c r="O25" i="5"/>
  <c r="N25" i="5"/>
  <c r="M25" i="5"/>
  <c r="AJ25" i="5" s="1"/>
  <c r="L25" i="5"/>
  <c r="K25" i="5"/>
  <c r="AH25" i="5" s="1"/>
  <c r="J25" i="5"/>
  <c r="AG25" i="5" s="1"/>
  <c r="I25" i="5"/>
  <c r="AF25" i="5" s="1"/>
  <c r="H25" i="5"/>
  <c r="G25" i="5"/>
  <c r="F25" i="5"/>
  <c r="AC25" i="5" s="1"/>
  <c r="E25" i="5"/>
  <c r="AB25" i="5" s="1"/>
  <c r="D25" i="5"/>
  <c r="AR24" i="5"/>
  <c r="AN24" i="5"/>
  <c r="AK24" i="5"/>
  <c r="AB24" i="5"/>
  <c r="Y24" i="5"/>
  <c r="AV24" i="5" s="1"/>
  <c r="X24" i="5"/>
  <c r="W24" i="5"/>
  <c r="V24" i="5"/>
  <c r="AS24" i="5" s="1"/>
  <c r="U24" i="5"/>
  <c r="T24" i="5"/>
  <c r="S24" i="5"/>
  <c r="R24" i="5"/>
  <c r="AO24" i="5" s="1"/>
  <c r="Q24" i="5"/>
  <c r="P24" i="5"/>
  <c r="O24" i="5"/>
  <c r="N24" i="5"/>
  <c r="M24" i="5"/>
  <c r="AJ24" i="5" s="1"/>
  <c r="L24" i="5"/>
  <c r="K24" i="5"/>
  <c r="J24" i="5"/>
  <c r="AG24" i="5" s="1"/>
  <c r="I24" i="5"/>
  <c r="AF24" i="5" s="1"/>
  <c r="H24" i="5"/>
  <c r="G24" i="5"/>
  <c r="F24" i="5"/>
  <c r="E24" i="5"/>
  <c r="D24" i="5"/>
  <c r="AL23" i="5"/>
  <c r="AG23" i="5"/>
  <c r="Y23" i="5"/>
  <c r="X23" i="5"/>
  <c r="W23" i="5"/>
  <c r="AT23" i="5" s="1"/>
  <c r="V23" i="5"/>
  <c r="AS23" i="5" s="1"/>
  <c r="U23" i="5"/>
  <c r="AR23" i="5" s="1"/>
  <c r="T23" i="5"/>
  <c r="AQ23" i="5" s="1"/>
  <c r="S23" i="5"/>
  <c r="R23" i="5"/>
  <c r="Q23" i="5"/>
  <c r="AN23" i="5" s="1"/>
  <c r="P23" i="5"/>
  <c r="AM23" i="5" s="1"/>
  <c r="O23" i="5"/>
  <c r="N23" i="5"/>
  <c r="M23" i="5"/>
  <c r="AJ23" i="5" s="1"/>
  <c r="L23" i="5"/>
  <c r="K23" i="5"/>
  <c r="AH23" i="5" s="1"/>
  <c r="J23" i="5"/>
  <c r="I23" i="5"/>
  <c r="AF23" i="5" s="1"/>
  <c r="H23" i="5"/>
  <c r="AE23" i="5" s="1"/>
  <c r="G23" i="5"/>
  <c r="F23" i="5"/>
  <c r="E23" i="5"/>
  <c r="D23" i="5"/>
  <c r="BU23" i="5" s="1"/>
  <c r="AO22" i="5"/>
  <c r="AN22" i="5"/>
  <c r="AK22" i="5"/>
  <c r="AD22" i="5"/>
  <c r="Y22" i="5"/>
  <c r="AV22" i="5" s="1"/>
  <c r="X22" i="5"/>
  <c r="AU22" i="5" s="1"/>
  <c r="W22" i="5"/>
  <c r="AT22" i="5" s="1"/>
  <c r="V22" i="5"/>
  <c r="AS22" i="5" s="1"/>
  <c r="U22" i="5"/>
  <c r="AR22" i="5" s="1"/>
  <c r="T22" i="5"/>
  <c r="S22" i="5"/>
  <c r="AP22" i="5" s="1"/>
  <c r="R22" i="5"/>
  <c r="Q22" i="5"/>
  <c r="P22" i="5"/>
  <c r="AM22" i="5" s="1"/>
  <c r="O22" i="5"/>
  <c r="AL22" i="5" s="1"/>
  <c r="N22" i="5"/>
  <c r="M22" i="5"/>
  <c r="AJ22" i="5" s="1"/>
  <c r="L22" i="5"/>
  <c r="AI22" i="5" s="1"/>
  <c r="K22" i="5"/>
  <c r="AH22" i="5" s="1"/>
  <c r="J22" i="5"/>
  <c r="AG22" i="5" s="1"/>
  <c r="I22" i="5"/>
  <c r="AF22" i="5" s="1"/>
  <c r="H22" i="5"/>
  <c r="G22" i="5"/>
  <c r="F22" i="5"/>
  <c r="E22" i="5"/>
  <c r="AB22" i="5" s="1"/>
  <c r="D22" i="5"/>
  <c r="AA22" i="5" s="1"/>
  <c r="AT21" i="5"/>
  <c r="AS21" i="5"/>
  <c r="AO21" i="5"/>
  <c r="Y21" i="5"/>
  <c r="AV21" i="5" s="1"/>
  <c r="X21" i="5"/>
  <c r="W21" i="5"/>
  <c r="V21" i="5"/>
  <c r="U21" i="5"/>
  <c r="T21" i="5"/>
  <c r="AQ21" i="5" s="1"/>
  <c r="S21" i="5"/>
  <c r="AP21" i="5" s="1"/>
  <c r="R21" i="5"/>
  <c r="Q21" i="5"/>
  <c r="AN21" i="5" s="1"/>
  <c r="P21" i="5"/>
  <c r="AM21" i="5" s="1"/>
  <c r="O21" i="5"/>
  <c r="AL21" i="5" s="1"/>
  <c r="N21" i="5"/>
  <c r="AK21" i="5" s="1"/>
  <c r="M21" i="5"/>
  <c r="AJ21" i="5" s="1"/>
  <c r="L21" i="5"/>
  <c r="K21" i="5"/>
  <c r="AH21" i="5" s="1"/>
  <c r="J21" i="5"/>
  <c r="I21" i="5"/>
  <c r="H21" i="5"/>
  <c r="AE21" i="5" s="1"/>
  <c r="G21" i="5"/>
  <c r="AD21" i="5" s="1"/>
  <c r="F21" i="5"/>
  <c r="AC21" i="5" s="1"/>
  <c r="E21" i="5"/>
  <c r="AB21" i="5" s="1"/>
  <c r="D21" i="5"/>
  <c r="AA21" i="5" s="1"/>
  <c r="AS20" i="5"/>
  <c r="AG20" i="5"/>
  <c r="Y20" i="5"/>
  <c r="AV20" i="5" s="1"/>
  <c r="X20" i="5"/>
  <c r="AU20" i="5" s="1"/>
  <c r="W20" i="5"/>
  <c r="AT20" i="5" s="1"/>
  <c r="V20" i="5"/>
  <c r="U20" i="5"/>
  <c r="AR20" i="5" s="1"/>
  <c r="T20" i="5"/>
  <c r="AQ20" i="5" s="1"/>
  <c r="S20" i="5"/>
  <c r="AP20" i="5" s="1"/>
  <c r="R20" i="5"/>
  <c r="AO20" i="5" s="1"/>
  <c r="Q20" i="5"/>
  <c r="AN20" i="5" s="1"/>
  <c r="P20" i="5"/>
  <c r="O20" i="5"/>
  <c r="AL20" i="5" s="1"/>
  <c r="N20" i="5"/>
  <c r="M20" i="5"/>
  <c r="L20" i="5"/>
  <c r="AI20" i="5" s="1"/>
  <c r="K20" i="5"/>
  <c r="AH20" i="5" s="1"/>
  <c r="J20" i="5"/>
  <c r="I20" i="5"/>
  <c r="AF20" i="5" s="1"/>
  <c r="H20" i="5"/>
  <c r="AE20" i="5" s="1"/>
  <c r="G20" i="5"/>
  <c r="AD20" i="5" s="1"/>
  <c r="F20" i="5"/>
  <c r="AC20" i="5" s="1"/>
  <c r="E20" i="5"/>
  <c r="AB20" i="5" s="1"/>
  <c r="D20" i="5"/>
  <c r="AS19" i="5"/>
  <c r="AO19" i="5"/>
  <c r="AN19" i="5"/>
  <c r="AC19" i="5"/>
  <c r="Y19" i="5"/>
  <c r="AV19" i="5" s="1"/>
  <c r="X19" i="5"/>
  <c r="AU19" i="5" s="1"/>
  <c r="W19" i="5"/>
  <c r="AT19" i="5" s="1"/>
  <c r="V19" i="5"/>
  <c r="U19" i="5"/>
  <c r="AR19" i="5" s="1"/>
  <c r="T19" i="5"/>
  <c r="S19" i="5"/>
  <c r="AP19" i="5" s="1"/>
  <c r="R19" i="5"/>
  <c r="Q19" i="5"/>
  <c r="P19" i="5"/>
  <c r="AM19" i="5" s="1"/>
  <c r="O19" i="5"/>
  <c r="AL19" i="5" s="1"/>
  <c r="N19" i="5"/>
  <c r="AK19" i="5" s="1"/>
  <c r="M19" i="5"/>
  <c r="AJ19" i="5" s="1"/>
  <c r="L19" i="5"/>
  <c r="AI19" i="5" s="1"/>
  <c r="K19" i="5"/>
  <c r="AH19" i="5" s="1"/>
  <c r="J19" i="5"/>
  <c r="AG19" i="5" s="1"/>
  <c r="I19" i="5"/>
  <c r="AF19" i="5" s="1"/>
  <c r="H19" i="5"/>
  <c r="G19" i="5"/>
  <c r="AD19" i="5" s="1"/>
  <c r="F19" i="5"/>
  <c r="E19" i="5"/>
  <c r="AB19" i="5" s="1"/>
  <c r="D19" i="5"/>
  <c r="AA19" i="5" s="1"/>
  <c r="AR18" i="5"/>
  <c r="AK18" i="5"/>
  <c r="Y18" i="5"/>
  <c r="AV18" i="5" s="1"/>
  <c r="X18" i="5"/>
  <c r="W18" i="5"/>
  <c r="AT18" i="5" s="1"/>
  <c r="V18" i="5"/>
  <c r="U18" i="5"/>
  <c r="T18" i="5"/>
  <c r="AQ18" i="5" s="1"/>
  <c r="S18" i="5"/>
  <c r="AP18" i="5" s="1"/>
  <c r="R18" i="5"/>
  <c r="AO18" i="5" s="1"/>
  <c r="Q18" i="5"/>
  <c r="AN18" i="5" s="1"/>
  <c r="P18" i="5"/>
  <c r="AM18" i="5" s="1"/>
  <c r="O18" i="5"/>
  <c r="AL18" i="5" s="1"/>
  <c r="N18" i="5"/>
  <c r="M18" i="5"/>
  <c r="AJ18" i="5" s="1"/>
  <c r="L18" i="5"/>
  <c r="K18" i="5"/>
  <c r="AH18" i="5" s="1"/>
  <c r="J18" i="5"/>
  <c r="I18" i="5"/>
  <c r="AF18" i="5" s="1"/>
  <c r="H18" i="5"/>
  <c r="AE18" i="5" s="1"/>
  <c r="G18" i="5"/>
  <c r="AD18" i="5" s="1"/>
  <c r="F18" i="5"/>
  <c r="AC18" i="5" s="1"/>
  <c r="E18" i="5"/>
  <c r="AB18" i="5" s="1"/>
  <c r="D18" i="5"/>
  <c r="AA18" i="5" s="1"/>
  <c r="AK17" i="5"/>
  <c r="Y17" i="5"/>
  <c r="AV17" i="5" s="1"/>
  <c r="X17" i="5"/>
  <c r="AU17" i="5" s="1"/>
  <c r="W17" i="5"/>
  <c r="AT17" i="5" s="1"/>
  <c r="V17" i="5"/>
  <c r="AS17" i="5" s="1"/>
  <c r="U17" i="5"/>
  <c r="AR17" i="5" s="1"/>
  <c r="T17" i="5"/>
  <c r="AQ17" i="5" s="1"/>
  <c r="S17" i="5"/>
  <c r="AP17" i="5" s="1"/>
  <c r="R17" i="5"/>
  <c r="Q17" i="5"/>
  <c r="AN17" i="5" s="1"/>
  <c r="P17" i="5"/>
  <c r="CG17" i="5" s="1"/>
  <c r="O17" i="5"/>
  <c r="AL17" i="5" s="1"/>
  <c r="N17" i="5"/>
  <c r="M17" i="5"/>
  <c r="AJ17" i="5" s="1"/>
  <c r="L17" i="5"/>
  <c r="AI17" i="5" s="1"/>
  <c r="K17" i="5"/>
  <c r="AH17" i="5" s="1"/>
  <c r="J17" i="5"/>
  <c r="AG17" i="5" s="1"/>
  <c r="I17" i="5"/>
  <c r="AF17" i="5" s="1"/>
  <c r="H17" i="5"/>
  <c r="AE17" i="5" s="1"/>
  <c r="G17" i="5"/>
  <c r="AD17" i="5" s="1"/>
  <c r="F17" i="5"/>
  <c r="E17" i="5"/>
  <c r="AB17" i="5" s="1"/>
  <c r="D17" i="5"/>
  <c r="BU17" i="5" s="1"/>
  <c r="AS16" i="5"/>
  <c r="AG16" i="5"/>
  <c r="Y16" i="5"/>
  <c r="AV16" i="5" s="1"/>
  <c r="X16" i="5"/>
  <c r="AU16" i="5" s="1"/>
  <c r="W16" i="5"/>
  <c r="AT16" i="5" s="1"/>
  <c r="V16" i="5"/>
  <c r="U16" i="5"/>
  <c r="AR16" i="5" s="1"/>
  <c r="T16" i="5"/>
  <c r="S16" i="5"/>
  <c r="AP16" i="5" s="1"/>
  <c r="R16" i="5"/>
  <c r="AO16" i="5" s="1"/>
  <c r="Q16" i="5"/>
  <c r="P16" i="5"/>
  <c r="AM16" i="5" s="1"/>
  <c r="O16" i="5"/>
  <c r="AL16" i="5" s="1"/>
  <c r="N16" i="5"/>
  <c r="AK16" i="5" s="1"/>
  <c r="M16" i="5"/>
  <c r="AJ16" i="5" s="1"/>
  <c r="L16" i="5"/>
  <c r="AI16" i="5" s="1"/>
  <c r="K16" i="5"/>
  <c r="AH16" i="5" s="1"/>
  <c r="J16" i="5"/>
  <c r="I16" i="5"/>
  <c r="AF16" i="5" s="1"/>
  <c r="H16" i="5"/>
  <c r="G16" i="5"/>
  <c r="AD16" i="5" s="1"/>
  <c r="F16" i="5"/>
  <c r="AC16" i="5" s="1"/>
  <c r="E16" i="5"/>
  <c r="AB16" i="5" s="1"/>
  <c r="D16" i="5"/>
  <c r="AA16" i="5" s="1"/>
  <c r="AS15" i="5"/>
  <c r="AO15" i="5"/>
  <c r="AG15" i="5"/>
  <c r="AC15" i="5"/>
  <c r="Y15" i="5"/>
  <c r="AV15" i="5" s="1"/>
  <c r="X15" i="5"/>
  <c r="W15" i="5"/>
  <c r="AT15" i="5" s="1"/>
  <c r="V15" i="5"/>
  <c r="U15" i="5"/>
  <c r="T15" i="5"/>
  <c r="AQ15" i="5" s="1"/>
  <c r="S15" i="5"/>
  <c r="AP15" i="5" s="1"/>
  <c r="R15" i="5"/>
  <c r="Q15" i="5"/>
  <c r="AN15" i="5" s="1"/>
  <c r="P15" i="5"/>
  <c r="AM15" i="5" s="1"/>
  <c r="O15" i="5"/>
  <c r="AL15" i="5" s="1"/>
  <c r="N15" i="5"/>
  <c r="M15" i="5"/>
  <c r="AJ15" i="5" s="1"/>
  <c r="L15" i="5"/>
  <c r="K15" i="5"/>
  <c r="J15" i="5"/>
  <c r="I15" i="5"/>
  <c r="AF15" i="5" s="1"/>
  <c r="H15" i="5"/>
  <c r="AE15" i="5" s="1"/>
  <c r="G15" i="5"/>
  <c r="AD15" i="5" s="1"/>
  <c r="F15" i="5"/>
  <c r="E15" i="5"/>
  <c r="AB15" i="5" s="1"/>
  <c r="D15" i="5"/>
  <c r="AA15" i="5" s="1"/>
  <c r="AL14" i="5"/>
  <c r="AK14" i="5"/>
  <c r="AJ14" i="5"/>
  <c r="Y14" i="5"/>
  <c r="X14" i="5"/>
  <c r="AU14" i="5" s="1"/>
  <c r="W14" i="5"/>
  <c r="AT14" i="5" s="1"/>
  <c r="V14" i="5"/>
  <c r="AS14" i="5" s="1"/>
  <c r="U14" i="5"/>
  <c r="AR14" i="5" s="1"/>
  <c r="T14" i="5"/>
  <c r="AQ14" i="5" s="1"/>
  <c r="S14" i="5"/>
  <c r="AP14" i="5" s="1"/>
  <c r="R14" i="5"/>
  <c r="CI14" i="5" s="1"/>
  <c r="Q14" i="5"/>
  <c r="AN14" i="5" s="1"/>
  <c r="P14" i="5"/>
  <c r="CG14" i="5" s="1"/>
  <c r="O14" i="5"/>
  <c r="N14" i="5"/>
  <c r="M14" i="5"/>
  <c r="L14" i="5"/>
  <c r="AI14" i="5" s="1"/>
  <c r="K14" i="5"/>
  <c r="AH14" i="5" s="1"/>
  <c r="J14" i="5"/>
  <c r="AG14" i="5" s="1"/>
  <c r="I14" i="5"/>
  <c r="AF14" i="5" s="1"/>
  <c r="H14" i="5"/>
  <c r="AE14" i="5" s="1"/>
  <c r="G14" i="5"/>
  <c r="AD14" i="5" s="1"/>
  <c r="F14" i="5"/>
  <c r="BW14" i="5" s="1"/>
  <c r="E14" i="5"/>
  <c r="AB14" i="5" s="1"/>
  <c r="D14" i="5"/>
  <c r="BU14" i="5" s="1"/>
  <c r="CM13" i="5"/>
  <c r="AS13" i="5"/>
  <c r="AP13" i="5"/>
  <c r="AD13" i="5"/>
  <c r="AC13" i="5"/>
  <c r="AB13" i="5"/>
  <c r="Y13" i="5"/>
  <c r="AV13" i="5" s="1"/>
  <c r="X13" i="5"/>
  <c r="AU13" i="5" s="1"/>
  <c r="W13" i="5"/>
  <c r="AT13" i="5" s="1"/>
  <c r="V13" i="5"/>
  <c r="U13" i="5"/>
  <c r="AR13" i="5" s="1"/>
  <c r="T13" i="5"/>
  <c r="CK13" i="5" s="1"/>
  <c r="S13" i="5"/>
  <c r="R13" i="5"/>
  <c r="Q13" i="5"/>
  <c r="P13" i="5"/>
  <c r="AM13" i="5" s="1"/>
  <c r="O13" i="5"/>
  <c r="AL13" i="5" s="1"/>
  <c r="N13" i="5"/>
  <c r="AK13" i="5" s="1"/>
  <c r="M13" i="5"/>
  <c r="AJ13" i="5" s="1"/>
  <c r="L13" i="5"/>
  <c r="AI13" i="5" s="1"/>
  <c r="K13" i="5"/>
  <c r="AH13" i="5" s="1"/>
  <c r="J13" i="5"/>
  <c r="AG13" i="5" s="1"/>
  <c r="I13" i="5"/>
  <c r="AF13" i="5" s="1"/>
  <c r="H13" i="5"/>
  <c r="BY13" i="5" s="1"/>
  <c r="G13" i="5"/>
  <c r="F13" i="5"/>
  <c r="E13" i="5"/>
  <c r="AY13" i="5" s="1"/>
  <c r="D13" i="5"/>
  <c r="AA13" i="5" s="1"/>
  <c r="CM12" i="5"/>
  <c r="CE12" i="5"/>
  <c r="AO12" i="5"/>
  <c r="AC12" i="5"/>
  <c r="Y12" i="5"/>
  <c r="AV12" i="5" s="1"/>
  <c r="X12" i="5"/>
  <c r="W12" i="5"/>
  <c r="AT12" i="5" s="1"/>
  <c r="V12" i="5"/>
  <c r="AS12" i="5" s="1"/>
  <c r="U12" i="5"/>
  <c r="T12" i="5"/>
  <c r="AQ12" i="5" s="1"/>
  <c r="S12" i="5"/>
  <c r="AP12" i="5" s="1"/>
  <c r="R12" i="5"/>
  <c r="Q12" i="5"/>
  <c r="AN12" i="5" s="1"/>
  <c r="P12" i="5"/>
  <c r="AM12" i="5" s="1"/>
  <c r="O12" i="5"/>
  <c r="AL12" i="5" s="1"/>
  <c r="N12" i="5"/>
  <c r="M12" i="5"/>
  <c r="AJ12" i="5" s="1"/>
  <c r="L12" i="5"/>
  <c r="K12" i="5"/>
  <c r="AH12" i="5" s="1"/>
  <c r="J12" i="5"/>
  <c r="I12" i="5"/>
  <c r="H12" i="5"/>
  <c r="AE12" i="5" s="1"/>
  <c r="G12" i="5"/>
  <c r="AD12" i="5" s="1"/>
  <c r="F12" i="5"/>
  <c r="E12" i="5"/>
  <c r="AB12" i="5" s="1"/>
  <c r="D12" i="5"/>
  <c r="AA12" i="5" s="1"/>
  <c r="AV11" i="5"/>
  <c r="AK11" i="5"/>
  <c r="AJ11" i="5"/>
  <c r="AG11" i="5"/>
  <c r="Y11" i="5"/>
  <c r="X11" i="5"/>
  <c r="AU11" i="5" s="1"/>
  <c r="W11" i="5"/>
  <c r="AT11" i="5" s="1"/>
  <c r="V11" i="5"/>
  <c r="AS11" i="5" s="1"/>
  <c r="U11" i="5"/>
  <c r="AR11" i="5" s="1"/>
  <c r="T11" i="5"/>
  <c r="AQ11" i="5" s="1"/>
  <c r="S11" i="5"/>
  <c r="AP11" i="5" s="1"/>
  <c r="R11" i="5"/>
  <c r="CI11" i="5" s="1"/>
  <c r="Q11" i="5"/>
  <c r="AN11" i="5" s="1"/>
  <c r="P11" i="5"/>
  <c r="CG11" i="5" s="1"/>
  <c r="O11" i="5"/>
  <c r="AL11" i="5" s="1"/>
  <c r="N11" i="5"/>
  <c r="M11" i="5"/>
  <c r="L11" i="5"/>
  <c r="AI11" i="5" s="1"/>
  <c r="K11" i="5"/>
  <c r="AH11" i="5" s="1"/>
  <c r="J11" i="5"/>
  <c r="I11" i="5"/>
  <c r="AF11" i="5" s="1"/>
  <c r="H11" i="5"/>
  <c r="AE11" i="5" s="1"/>
  <c r="G11" i="5"/>
  <c r="AD11" i="5" s="1"/>
  <c r="F11" i="5"/>
  <c r="BW11" i="5" s="1"/>
  <c r="E11" i="5"/>
  <c r="AB11" i="5" s="1"/>
  <c r="D11" i="5"/>
  <c r="BU11" i="5" s="1"/>
  <c r="BN10" i="5"/>
  <c r="BB10" i="5"/>
  <c r="AK10" i="5"/>
  <c r="AG10" i="5"/>
  <c r="Y10" i="5"/>
  <c r="AV10" i="5" s="1"/>
  <c r="X10" i="5"/>
  <c r="AU10" i="5" s="1"/>
  <c r="W10" i="5"/>
  <c r="AT10" i="5" s="1"/>
  <c r="V10" i="5"/>
  <c r="BP10" i="5" s="1"/>
  <c r="U10" i="5"/>
  <c r="AR10" i="5" s="1"/>
  <c r="T10" i="5"/>
  <c r="S10" i="5"/>
  <c r="AP10" i="5" s="1"/>
  <c r="R10" i="5"/>
  <c r="Q10" i="5"/>
  <c r="P10" i="5"/>
  <c r="AM10" i="5" s="1"/>
  <c r="O10" i="5"/>
  <c r="AL10" i="5" s="1"/>
  <c r="N10" i="5"/>
  <c r="M10" i="5"/>
  <c r="AJ10" i="5" s="1"/>
  <c r="L10" i="5"/>
  <c r="AI10" i="5" s="1"/>
  <c r="K10" i="5"/>
  <c r="AH10" i="5" s="1"/>
  <c r="J10" i="5"/>
  <c r="I10" i="5"/>
  <c r="AF10" i="5" s="1"/>
  <c r="H10" i="5"/>
  <c r="G10" i="5"/>
  <c r="AD10" i="5" s="1"/>
  <c r="F10" i="5"/>
  <c r="E10" i="5"/>
  <c r="D10" i="5"/>
  <c r="AA10" i="5" s="1"/>
  <c r="CP9" i="5"/>
  <c r="CE9" i="5"/>
  <c r="AV9" i="5"/>
  <c r="AT9" i="5"/>
  <c r="Y9" i="5"/>
  <c r="X9" i="5"/>
  <c r="W9" i="5"/>
  <c r="V9" i="5"/>
  <c r="AS9" i="5" s="1"/>
  <c r="U9" i="5"/>
  <c r="CL9" i="5" s="1"/>
  <c r="T9" i="5"/>
  <c r="AQ9" i="5" s="1"/>
  <c r="S9" i="5"/>
  <c r="AP9" i="5" s="1"/>
  <c r="R9" i="5"/>
  <c r="AO9" i="5" s="1"/>
  <c r="Q9" i="5"/>
  <c r="AN9" i="5" s="1"/>
  <c r="P9" i="5"/>
  <c r="AM9" i="5" s="1"/>
  <c r="O9" i="5"/>
  <c r="AL9" i="5" s="1"/>
  <c r="N9" i="5"/>
  <c r="M9" i="5"/>
  <c r="AJ9" i="5" s="1"/>
  <c r="L9" i="5"/>
  <c r="K9" i="5"/>
  <c r="AH9" i="5" s="1"/>
  <c r="J9" i="5"/>
  <c r="BD9" i="5" s="1"/>
  <c r="I9" i="5"/>
  <c r="BC9" i="5" s="1"/>
  <c r="H9" i="5"/>
  <c r="AE9" i="5" s="1"/>
  <c r="G9" i="5"/>
  <c r="AD9" i="5" s="1"/>
  <c r="F9" i="5"/>
  <c r="BW9" i="5" s="1"/>
  <c r="E9" i="5"/>
  <c r="AB9" i="5" s="1"/>
  <c r="D9" i="5"/>
  <c r="AA9" i="5" s="1"/>
  <c r="CM8" i="5"/>
  <c r="AO8" i="5"/>
  <c r="AC8" i="5"/>
  <c r="Y8" i="5"/>
  <c r="BS8" i="5" s="1"/>
  <c r="X8" i="5"/>
  <c r="AU8" i="5" s="1"/>
  <c r="W8" i="5"/>
  <c r="AT8" i="5" s="1"/>
  <c r="V8" i="5"/>
  <c r="AS8" i="5" s="1"/>
  <c r="U8" i="5"/>
  <c r="AR8" i="5" s="1"/>
  <c r="T8" i="5"/>
  <c r="AQ8" i="5" s="1"/>
  <c r="S8" i="5"/>
  <c r="AP8" i="5" s="1"/>
  <c r="R8" i="5"/>
  <c r="Q8" i="5"/>
  <c r="AN8" i="5" s="1"/>
  <c r="P8" i="5"/>
  <c r="CG8" i="5" s="1"/>
  <c r="O8" i="5"/>
  <c r="AL8" i="5" s="1"/>
  <c r="N8" i="5"/>
  <c r="CE8" i="5" s="1"/>
  <c r="M8" i="5"/>
  <c r="BG8" i="5" s="1"/>
  <c r="L8" i="5"/>
  <c r="AI8" i="5" s="1"/>
  <c r="K8" i="5"/>
  <c r="AH8" i="5" s="1"/>
  <c r="J8" i="5"/>
  <c r="CA8" i="5" s="1"/>
  <c r="I8" i="5"/>
  <c r="AF8" i="5" s="1"/>
  <c r="H8" i="5"/>
  <c r="AE8" i="5" s="1"/>
  <c r="G8" i="5"/>
  <c r="AD8" i="5" s="1"/>
  <c r="F8" i="5"/>
  <c r="E8" i="5"/>
  <c r="AB8" i="5" s="1"/>
  <c r="D8" i="5"/>
  <c r="BU8" i="5" s="1"/>
  <c r="AS6" i="5"/>
  <c r="AR6" i="5"/>
  <c r="AO6" i="5"/>
  <c r="Y6" i="5"/>
  <c r="AV6" i="5" s="1"/>
  <c r="X6" i="5"/>
  <c r="AU6" i="5" s="1"/>
  <c r="W6" i="5"/>
  <c r="AT6" i="5" s="1"/>
  <c r="V6" i="5"/>
  <c r="CM45" i="5" s="1"/>
  <c r="U6" i="5"/>
  <c r="T6" i="5"/>
  <c r="CK23" i="5" s="1"/>
  <c r="S6" i="5"/>
  <c r="AP6" i="5" s="1"/>
  <c r="R6" i="5"/>
  <c r="CI43" i="5" s="1"/>
  <c r="Q6" i="5"/>
  <c r="CH23" i="5" s="1"/>
  <c r="P6" i="5"/>
  <c r="O6" i="5"/>
  <c r="AL6" i="5" s="1"/>
  <c r="N6" i="5"/>
  <c r="CE26" i="5" s="1"/>
  <c r="M6" i="5"/>
  <c r="AJ6" i="5" s="1"/>
  <c r="L6" i="5"/>
  <c r="AI6" i="5" s="1"/>
  <c r="K6" i="5"/>
  <c r="AH6" i="5" s="1"/>
  <c r="J6" i="5"/>
  <c r="AG6" i="5" s="1"/>
  <c r="I6" i="5"/>
  <c r="AF6" i="5" s="1"/>
  <c r="H6" i="5"/>
  <c r="BY49" i="5" s="1"/>
  <c r="G6" i="5"/>
  <c r="BX22" i="5" s="1"/>
  <c r="F6" i="5"/>
  <c r="AC6" i="5" s="1"/>
  <c r="E6" i="5"/>
  <c r="AB6" i="5" s="1"/>
  <c r="D6" i="5"/>
  <c r="AA6" i="5" s="1"/>
  <c r="AV5" i="5"/>
  <c r="AS5" i="5"/>
  <c r="AN5" i="5"/>
  <c r="AK5" i="5"/>
  <c r="AB5" i="5"/>
  <c r="Y5" i="5"/>
  <c r="BS23" i="5" s="1"/>
  <c r="X5" i="5"/>
  <c r="BR52" i="5" s="1"/>
  <c r="W5" i="5"/>
  <c r="AT5" i="5" s="1"/>
  <c r="V5" i="5"/>
  <c r="U5" i="5"/>
  <c r="AR5" i="5" s="1"/>
  <c r="T5" i="5"/>
  <c r="BN45" i="5" s="1"/>
  <c r="S5" i="5"/>
  <c r="AP5" i="5" s="1"/>
  <c r="R5" i="5"/>
  <c r="AO5" i="5" s="1"/>
  <c r="Q5" i="5"/>
  <c r="P5" i="5"/>
  <c r="BJ50" i="5" s="1"/>
  <c r="O5" i="5"/>
  <c r="AL5" i="5" s="1"/>
  <c r="N5" i="5"/>
  <c r="BH22" i="5" s="1"/>
  <c r="M5" i="5"/>
  <c r="L5" i="5"/>
  <c r="BF51" i="5" s="1"/>
  <c r="K5" i="5"/>
  <c r="J5" i="5"/>
  <c r="AG5" i="5" s="1"/>
  <c r="I5" i="5"/>
  <c r="AF5" i="5" s="1"/>
  <c r="H5" i="5"/>
  <c r="BB51" i="5" s="1"/>
  <c r="G5" i="5"/>
  <c r="AD5" i="5" s="1"/>
  <c r="F5" i="5"/>
  <c r="AC5" i="5" s="1"/>
  <c r="E5" i="5"/>
  <c r="AY50" i="5" s="1"/>
  <c r="D5" i="5"/>
  <c r="AX50" i="5" s="1"/>
  <c r="BV8" i="5" l="1"/>
  <c r="BD10" i="5"/>
  <c r="CA10" i="5"/>
  <c r="AJ8" i="5"/>
  <c r="CC9" i="5"/>
  <c r="BF9" i="5"/>
  <c r="CO9" i="5"/>
  <c r="AR9" i="5"/>
  <c r="CA9" i="5"/>
  <c r="AZ10" i="5"/>
  <c r="BL10" i="5"/>
  <c r="AO10" i="5"/>
  <c r="CI10" i="5"/>
  <c r="BH11" i="5"/>
  <c r="AC11" i="5"/>
  <c r="BH12" i="5"/>
  <c r="AK12" i="5"/>
  <c r="CH13" i="5"/>
  <c r="AN13" i="5"/>
  <c r="BN13" i="5"/>
  <c r="BH15" i="5"/>
  <c r="BR15" i="5"/>
  <c r="BY16" i="5"/>
  <c r="CK16" i="5"/>
  <c r="CE18" i="5"/>
  <c r="CA19" i="5"/>
  <c r="CC21" i="5"/>
  <c r="BF21" i="5"/>
  <c r="CO21" i="5"/>
  <c r="BR21" i="5"/>
  <c r="CA22" i="5"/>
  <c r="BH23" i="5"/>
  <c r="AK23" i="5"/>
  <c r="BA24" i="5"/>
  <c r="CM10" i="5"/>
  <c r="BC12" i="5"/>
  <c r="CL12" i="5"/>
  <c r="AF12" i="5"/>
  <c r="AZ13" i="5"/>
  <c r="BL13" i="5"/>
  <c r="BO15" i="5"/>
  <c r="AR15" i="5"/>
  <c r="CE15" i="5"/>
  <c r="BP19" i="5"/>
  <c r="CM19" i="5"/>
  <c r="CM22" i="5"/>
  <c r="AX25" i="5"/>
  <c r="AF9" i="5"/>
  <c r="BW46" i="5"/>
  <c r="BW50" i="5"/>
  <c r="CH8" i="5"/>
  <c r="AK6" i="5"/>
  <c r="AZ8" i="5"/>
  <c r="BL8" i="5"/>
  <c r="CI8" i="5"/>
  <c r="BH9" i="5"/>
  <c r="AK9" i="5"/>
  <c r="AC9" i="5"/>
  <c r="CI9" i="5"/>
  <c r="AC10" i="5"/>
  <c r="AS10" i="5"/>
  <c r="BD12" i="5"/>
  <c r="BP12" i="5"/>
  <c r="AG12" i="5"/>
  <c r="BF12" i="5"/>
  <c r="AO13" i="5"/>
  <c r="BD15" i="5"/>
  <c r="BP15" i="5"/>
  <c r="AK15" i="5"/>
  <c r="BD16" i="5"/>
  <c r="CA16" i="5"/>
  <c r="AZ17" i="5"/>
  <c r="BW17" i="5"/>
  <c r="AC17" i="5"/>
  <c r="BL17" i="5"/>
  <c r="CI17" i="5"/>
  <c r="BD18" i="5"/>
  <c r="AG18" i="5"/>
  <c r="BP18" i="5"/>
  <c r="AS18" i="5"/>
  <c r="BW20" i="5"/>
  <c r="CE21" i="5"/>
  <c r="CA25" i="5"/>
  <c r="CB15" i="5"/>
  <c r="CI20" i="5"/>
  <c r="BC21" i="5"/>
  <c r="CL21" i="5"/>
  <c r="AF21" i="5"/>
  <c r="AX24" i="5"/>
  <c r="AV8" i="5"/>
  <c r="AG9" i="5"/>
  <c r="BL11" i="5"/>
  <c r="AZ14" i="5"/>
  <c r="AC14" i="5"/>
  <c r="BL14" i="5"/>
  <c r="AO14" i="5"/>
  <c r="AZ16" i="5"/>
  <c r="BL16" i="5"/>
  <c r="BB16" i="5"/>
  <c r="CC18" i="5"/>
  <c r="CO18" i="5"/>
  <c r="BF18" i="5"/>
  <c r="BB19" i="5"/>
  <c r="BG20" i="5"/>
  <c r="AJ20" i="5"/>
  <c r="CP20" i="5"/>
  <c r="CH22" i="5"/>
  <c r="BB27" i="5"/>
  <c r="BN27" i="5"/>
  <c r="CI32" i="5"/>
  <c r="BH8" i="5"/>
  <c r="AK8" i="5"/>
  <c r="BP9" i="5"/>
  <c r="CM9" i="5"/>
  <c r="BR9" i="5"/>
  <c r="AZ11" i="5"/>
  <c r="AO11" i="5"/>
  <c r="BG49" i="5"/>
  <c r="AJ5" i="5"/>
  <c r="AG8" i="5"/>
  <c r="BW8" i="5"/>
  <c r="AY10" i="5"/>
  <c r="AB10" i="5"/>
  <c r="CH10" i="5"/>
  <c r="AN10" i="5"/>
  <c r="BW10" i="5"/>
  <c r="AR12" i="5"/>
  <c r="BD13" i="5"/>
  <c r="CA13" i="5"/>
  <c r="BP13" i="5"/>
  <c r="BB13" i="5"/>
  <c r="BG14" i="5"/>
  <c r="CP14" i="5"/>
  <c r="AV14" i="5"/>
  <c r="BF15" i="5"/>
  <c r="BN16" i="5"/>
  <c r="AO17" i="5"/>
  <c r="BR18" i="5"/>
  <c r="BY19" i="5"/>
  <c r="CK19" i="5"/>
  <c r="BN19" i="5"/>
  <c r="BH20" i="5"/>
  <c r="AK20" i="5"/>
  <c r="AR21" i="5"/>
  <c r="AZ22" i="5"/>
  <c r="AC22" i="5"/>
  <c r="BL22" i="5"/>
  <c r="BN22" i="5"/>
  <c r="AD23" i="5"/>
  <c r="BX23" i="5"/>
  <c r="CJ23" i="5"/>
  <c r="CP23" i="5"/>
  <c r="AV23" i="5"/>
  <c r="AC24" i="5"/>
  <c r="BW24" i="5"/>
  <c r="BZ27" i="5"/>
  <c r="AX28" i="5"/>
  <c r="BJ28" i="5"/>
  <c r="CE37" i="5"/>
  <c r="AZ39" i="5"/>
  <c r="AC39" i="5"/>
  <c r="BL39" i="5"/>
  <c r="AO39" i="5"/>
  <c r="CA45" i="5"/>
  <c r="BP16" i="5"/>
  <c r="BH17" i="5"/>
  <c r="BH18" i="5"/>
  <c r="CH19" i="5"/>
  <c r="BD21" i="5"/>
  <c r="BP21" i="5"/>
  <c r="AG21" i="5"/>
  <c r="BV23" i="5"/>
  <c r="BB24" i="5"/>
  <c r="BW33" i="5"/>
  <c r="BE25" i="5"/>
  <c r="CG23" i="5"/>
  <c r="BY10" i="5"/>
  <c r="CK10" i="5"/>
  <c r="BG11" i="5"/>
  <c r="CP11" i="5"/>
  <c r="CC12" i="5"/>
  <c r="CO12" i="5"/>
  <c r="BR12" i="5"/>
  <c r="BH14" i="5"/>
  <c r="CC15" i="5"/>
  <c r="CO15" i="5"/>
  <c r="CH16" i="5"/>
  <c r="AN16" i="5"/>
  <c r="CM16" i="5"/>
  <c r="CL18" i="5"/>
  <c r="AZ19" i="5"/>
  <c r="BL19" i="5"/>
  <c r="BU20" i="5"/>
  <c r="CG20" i="5"/>
  <c r="BY22" i="5"/>
  <c r="CK22" i="5"/>
  <c r="BB22" i="5"/>
  <c r="BW23" i="5"/>
  <c r="CC23" i="5"/>
  <c r="CI23" i="5"/>
  <c r="CO23" i="5"/>
  <c r="BE26" i="5"/>
  <c r="CN26" i="5"/>
  <c r="AZ29" i="5"/>
  <c r="BF29" i="5"/>
  <c r="BL29" i="5"/>
  <c r="BV35" i="5"/>
  <c r="CH35" i="5"/>
  <c r="BZ41" i="5"/>
  <c r="CL41" i="5"/>
  <c r="BF41" i="5"/>
  <c r="E5" i="8"/>
  <c r="E11" i="8"/>
  <c r="E22" i="8"/>
  <c r="N6" i="20"/>
  <c r="H6" i="20" s="1"/>
  <c r="BC48" i="5"/>
  <c r="CL48" i="5"/>
  <c r="AF48" i="5"/>
  <c r="M5" i="8"/>
  <c r="M14" i="8"/>
  <c r="M48" i="8"/>
  <c r="N5" i="20"/>
  <c r="I23" i="14"/>
  <c r="BI38" i="5"/>
  <c r="BA44" i="5"/>
  <c r="BM44" i="5"/>
  <c r="M6" i="8"/>
  <c r="M15" i="8"/>
  <c r="H4" i="20"/>
  <c r="H32" i="20" s="1"/>
  <c r="BG34" i="5"/>
  <c r="BS34" i="5"/>
  <c r="E8" i="8"/>
  <c r="N16" i="8"/>
  <c r="N8" i="20"/>
  <c r="H8" i="20" s="1"/>
  <c r="N15" i="20"/>
  <c r="H15" i="20" s="1"/>
  <c r="N14" i="20"/>
  <c r="H14" i="20" s="1"/>
  <c r="BB25" i="5"/>
  <c r="BK30" i="5"/>
  <c r="AR48" i="5"/>
  <c r="G8" i="8"/>
  <c r="H11" i="8"/>
  <c r="H22" i="8"/>
  <c r="E28" i="8"/>
  <c r="H37" i="8"/>
  <c r="E60" i="8"/>
  <c r="G15" i="8"/>
  <c r="G5" i="8"/>
  <c r="E12" i="8"/>
  <c r="H15" i="8"/>
  <c r="N19" i="8"/>
  <c r="G29" i="8"/>
  <c r="G50" i="8"/>
  <c r="G9" i="8"/>
  <c r="G12" i="8"/>
  <c r="H24" i="8"/>
  <c r="H9" i="8"/>
  <c r="E20" i="8"/>
  <c r="M30" i="8"/>
  <c r="E6" i="8"/>
  <c r="M9" i="8"/>
  <c r="E13" i="8"/>
  <c r="H16" i="8"/>
  <c r="G20" i="8"/>
  <c r="H25" i="8"/>
  <c r="H6" i="8"/>
  <c r="G13" i="8"/>
  <c r="M16" i="8"/>
  <c r="M20" i="8"/>
  <c r="M25" i="8"/>
  <c r="K6" i="8"/>
  <c r="H13" i="8"/>
  <c r="M55" i="8"/>
  <c r="G10" i="8"/>
  <c r="G21" i="8"/>
  <c r="M26" i="8"/>
  <c r="F4" i="8"/>
  <c r="N6" i="8"/>
  <c r="H10" i="8"/>
  <c r="G14" i="8"/>
  <c r="H21" i="8"/>
  <c r="H14" i="8"/>
  <c r="E18" i="8"/>
  <c r="E27" i="8"/>
  <c r="E36" i="8"/>
  <c r="AX8" i="5"/>
  <c r="AX17" i="5"/>
  <c r="AX20" i="5"/>
  <c r="BJ20" i="5"/>
  <c r="AX23" i="5"/>
  <c r="BJ23" i="5"/>
  <c r="BK51" i="5"/>
  <c r="BK46" i="5"/>
  <c r="BZ46" i="5"/>
  <c r="BZ43" i="5"/>
  <c r="BZ39" i="5"/>
  <c r="BZ36" i="5"/>
  <c r="BZ33" i="5"/>
  <c r="BZ29" i="5"/>
  <c r="BZ26" i="5"/>
  <c r="BK8" i="5"/>
  <c r="BX8" i="5"/>
  <c r="BG9" i="5"/>
  <c r="BS9" i="5"/>
  <c r="CF9" i="5"/>
  <c r="BC10" i="5"/>
  <c r="BO10" i="5"/>
  <c r="CB10" i="5"/>
  <c r="CN10" i="5"/>
  <c r="AY11" i="5"/>
  <c r="BK11" i="5"/>
  <c r="BX11" i="5"/>
  <c r="CJ11" i="5"/>
  <c r="BG12" i="5"/>
  <c r="BS12" i="5"/>
  <c r="CF12" i="5"/>
  <c r="BC13" i="5"/>
  <c r="BO13" i="5"/>
  <c r="CB13" i="5"/>
  <c r="CN13" i="5"/>
  <c r="AY14" i="5"/>
  <c r="BK14" i="5"/>
  <c r="BX14" i="5"/>
  <c r="CJ14" i="5"/>
  <c r="AH15" i="5"/>
  <c r="BG15" i="5"/>
  <c r="BS15" i="5"/>
  <c r="CF15" i="5"/>
  <c r="BC16" i="5"/>
  <c r="BO16" i="5"/>
  <c r="CB16" i="5"/>
  <c r="CN16" i="5"/>
  <c r="AY17" i="5"/>
  <c r="BK17" i="5"/>
  <c r="BX17" i="5"/>
  <c r="CJ17" i="5"/>
  <c r="BG18" i="5"/>
  <c r="BS18" i="5"/>
  <c r="CF18" i="5"/>
  <c r="BC19" i="5"/>
  <c r="BO19" i="5"/>
  <c r="CB19" i="5"/>
  <c r="CN19" i="5"/>
  <c r="AY20" i="5"/>
  <c r="BK20" i="5"/>
  <c r="BX20" i="5"/>
  <c r="CJ20" i="5"/>
  <c r="BG21" i="5"/>
  <c r="BS21" i="5"/>
  <c r="CF21" i="5"/>
  <c r="BC22" i="5"/>
  <c r="BO22" i="5"/>
  <c r="CB22" i="5"/>
  <c r="CN22" i="5"/>
  <c r="AY23" i="5"/>
  <c r="BK23" i="5"/>
  <c r="BY23" i="5"/>
  <c r="CL23" i="5"/>
  <c r="AI24" i="5"/>
  <c r="CC24" i="5"/>
  <c r="AU24" i="5"/>
  <c r="CO24" i="5"/>
  <c r="BZ24" i="5"/>
  <c r="BC25" i="5"/>
  <c r="BO25" i="5"/>
  <c r="CD25" i="5"/>
  <c r="CC26" i="5"/>
  <c r="AI26" i="5"/>
  <c r="CO26" i="5"/>
  <c r="AU26" i="5"/>
  <c r="BF26" i="5"/>
  <c r="BD27" i="5"/>
  <c r="BC28" i="5"/>
  <c r="BO28" i="5"/>
  <c r="AZ30" i="5"/>
  <c r="BL30" i="5"/>
  <c r="BV32" i="5"/>
  <c r="CM32" i="5"/>
  <c r="CE33" i="5"/>
  <c r="BH34" i="5"/>
  <c r="AX36" i="5"/>
  <c r="BU38" i="5"/>
  <c r="AA38" i="5"/>
  <c r="AX38" i="5"/>
  <c r="CG38" i="5"/>
  <c r="AM38" i="5"/>
  <c r="BJ38" i="5"/>
  <c r="BR41" i="5"/>
  <c r="BH42" i="5"/>
  <c r="AY43" i="5"/>
  <c r="BK43" i="5"/>
  <c r="BY44" i="5"/>
  <c r="AE44" i="5"/>
  <c r="BB44" i="5"/>
  <c r="CK44" i="5"/>
  <c r="AQ44" i="5"/>
  <c r="BN44" i="5"/>
  <c r="AZ47" i="5"/>
  <c r="BL47" i="5"/>
  <c r="BP48" i="5"/>
  <c r="BB48" i="5"/>
  <c r="CC49" i="5"/>
  <c r="BF49" i="5"/>
  <c r="AI49" i="5"/>
  <c r="CO49" i="5"/>
  <c r="BR49" i="5"/>
  <c r="AU49" i="5"/>
  <c r="BK49" i="5"/>
  <c r="BS50" i="5"/>
  <c r="BJ11" i="5"/>
  <c r="AX14" i="5"/>
  <c r="BU32" i="5"/>
  <c r="AA32" i="5"/>
  <c r="AX49" i="5"/>
  <c r="CL27" i="5"/>
  <c r="CL46" i="5"/>
  <c r="CL43" i="5"/>
  <c r="CL39" i="5"/>
  <c r="CL36" i="5"/>
  <c r="CL33" i="5"/>
  <c r="CL29" i="5"/>
  <c r="CL26" i="5"/>
  <c r="AY8" i="5"/>
  <c r="CJ8" i="5"/>
  <c r="AZ48" i="5"/>
  <c r="AZ45" i="5"/>
  <c r="AZ42" i="5"/>
  <c r="AZ38" i="5"/>
  <c r="AZ35" i="5"/>
  <c r="AZ32" i="5"/>
  <c r="AZ28" i="5"/>
  <c r="AZ25" i="5"/>
  <c r="BL73" i="5"/>
  <c r="BL69" i="5"/>
  <c r="BL65" i="5"/>
  <c r="BL62" i="5"/>
  <c r="BL58" i="5"/>
  <c r="BL55" i="5"/>
  <c r="BL51" i="5"/>
  <c r="BL48" i="5"/>
  <c r="BL45" i="5"/>
  <c r="BL42" i="5"/>
  <c r="BL38" i="5"/>
  <c r="BL35" i="5"/>
  <c r="BL32" i="5"/>
  <c r="BL28" i="5"/>
  <c r="BL25" i="5"/>
  <c r="AE5" i="5"/>
  <c r="AQ5" i="5"/>
  <c r="CA65" i="5"/>
  <c r="CA62" i="5"/>
  <c r="CA58" i="5"/>
  <c r="CA55" i="5"/>
  <c r="CA71" i="5"/>
  <c r="CA68" i="5"/>
  <c r="CA64" i="5"/>
  <c r="CA61" i="5"/>
  <c r="CA57" i="5"/>
  <c r="CA53" i="5"/>
  <c r="CA63" i="5"/>
  <c r="CA60" i="5"/>
  <c r="CA56" i="5"/>
  <c r="CA26" i="5"/>
  <c r="CA50" i="5"/>
  <c r="CA52" i="5"/>
  <c r="CA51" i="5"/>
  <c r="CA47" i="5"/>
  <c r="CA44" i="5"/>
  <c r="CA41" i="5"/>
  <c r="CA37" i="5"/>
  <c r="CA34" i="5"/>
  <c r="CM65" i="5"/>
  <c r="CM62" i="5"/>
  <c r="CM58" i="5"/>
  <c r="CM55" i="5"/>
  <c r="CM71" i="5"/>
  <c r="CM68" i="5"/>
  <c r="CM64" i="5"/>
  <c r="CM61" i="5"/>
  <c r="CM57" i="5"/>
  <c r="CM53" i="5"/>
  <c r="CM67" i="5"/>
  <c r="CM63" i="5"/>
  <c r="CM60" i="5"/>
  <c r="CM56" i="5"/>
  <c r="CM52" i="5"/>
  <c r="CM26" i="5"/>
  <c r="CM51" i="5"/>
  <c r="CM50" i="5"/>
  <c r="CM47" i="5"/>
  <c r="CM44" i="5"/>
  <c r="CM41" i="5"/>
  <c r="CM37" i="5"/>
  <c r="CM34" i="5"/>
  <c r="AA8" i="5"/>
  <c r="AM8" i="5"/>
  <c r="BY8" i="5"/>
  <c r="CK8" i="5"/>
  <c r="AI9" i="5"/>
  <c r="AU9" i="5"/>
  <c r="BU9" i="5"/>
  <c r="CG9" i="5"/>
  <c r="AE10" i="5"/>
  <c r="AQ10" i="5"/>
  <c r="CC10" i="5"/>
  <c r="CO10" i="5"/>
  <c r="AA11" i="5"/>
  <c r="AM11" i="5"/>
  <c r="BY11" i="5"/>
  <c r="CK11" i="5"/>
  <c r="AI12" i="5"/>
  <c r="AU12" i="5"/>
  <c r="BU12" i="5"/>
  <c r="CG12" i="5"/>
  <c r="AE13" i="5"/>
  <c r="AQ13" i="5"/>
  <c r="CC13" i="5"/>
  <c r="CO13" i="5"/>
  <c r="AA14" i="5"/>
  <c r="AM14" i="5"/>
  <c r="BY14" i="5"/>
  <c r="CK14" i="5"/>
  <c r="AI15" i="5"/>
  <c r="AU15" i="5"/>
  <c r="BU15" i="5"/>
  <c r="CG15" i="5"/>
  <c r="AE16" i="5"/>
  <c r="AQ16" i="5"/>
  <c r="CC16" i="5"/>
  <c r="CO16" i="5"/>
  <c r="AA17" i="5"/>
  <c r="AM17" i="5"/>
  <c r="BY17" i="5"/>
  <c r="CK17" i="5"/>
  <c r="AI18" i="5"/>
  <c r="AU18" i="5"/>
  <c r="BU18" i="5"/>
  <c r="CG18" i="5"/>
  <c r="AE19" i="5"/>
  <c r="AQ19" i="5"/>
  <c r="BD19" i="5"/>
  <c r="CC19" i="5"/>
  <c r="CO19" i="5"/>
  <c r="AA20" i="5"/>
  <c r="AM20" i="5"/>
  <c r="AZ20" i="5"/>
  <c r="BL20" i="5"/>
  <c r="BY20" i="5"/>
  <c r="CK20" i="5"/>
  <c r="AI21" i="5"/>
  <c r="AU21" i="5"/>
  <c r="BH21" i="5"/>
  <c r="BU21" i="5"/>
  <c r="CG21" i="5"/>
  <c r="AE22" i="5"/>
  <c r="AQ22" i="5"/>
  <c r="BD22" i="5"/>
  <c r="BP22" i="5"/>
  <c r="CC22" i="5"/>
  <c r="CO22" i="5"/>
  <c r="AA23" i="5"/>
  <c r="AZ23" i="5"/>
  <c r="BL23" i="5"/>
  <c r="BZ23" i="5"/>
  <c r="CM23" i="5"/>
  <c r="BG24" i="5"/>
  <c r="CD24" i="5"/>
  <c r="BS24" i="5"/>
  <c r="CA24" i="5"/>
  <c r="BD25" i="5"/>
  <c r="BP25" i="5"/>
  <c r="CE25" i="5"/>
  <c r="BJ26" i="5"/>
  <c r="BF27" i="5"/>
  <c r="BD28" i="5"/>
  <c r="BP28" i="5"/>
  <c r="AE29" i="5"/>
  <c r="BB29" i="5"/>
  <c r="BY29" i="5"/>
  <c r="AQ29" i="5"/>
  <c r="BN29" i="5"/>
  <c r="CK29" i="5"/>
  <c r="BA30" i="5"/>
  <c r="BM30" i="5"/>
  <c r="CI33" i="5"/>
  <c r="BD36" i="5"/>
  <c r="BP36" i="5"/>
  <c r="BJ36" i="5"/>
  <c r="BG37" i="5"/>
  <c r="BS37" i="5"/>
  <c r="BV38" i="5"/>
  <c r="CH38" i="5"/>
  <c r="CE41" i="5"/>
  <c r="BI42" i="5"/>
  <c r="AZ43" i="5"/>
  <c r="BL43" i="5"/>
  <c r="BZ44" i="5"/>
  <c r="CL44" i="5"/>
  <c r="BF44" i="5"/>
  <c r="BA47" i="5"/>
  <c r="BM47" i="5"/>
  <c r="BN48" i="5"/>
  <c r="CD49" i="5"/>
  <c r="BS49" i="5"/>
  <c r="AT24" i="5"/>
  <c r="BQ24" i="5"/>
  <c r="CN24" i="5"/>
  <c r="CC50" i="5"/>
  <c r="AI50" i="5"/>
  <c r="BF50" i="5"/>
  <c r="BA49" i="5"/>
  <c r="BA46" i="5"/>
  <c r="BA43" i="5"/>
  <c r="BA39" i="5"/>
  <c r="BA36" i="5"/>
  <c r="BA33" i="5"/>
  <c r="BA29" i="5"/>
  <c r="BM73" i="5"/>
  <c r="BM65" i="5"/>
  <c r="BM62" i="5"/>
  <c r="BM58" i="5"/>
  <c r="BM55" i="5"/>
  <c r="BM46" i="5"/>
  <c r="BM43" i="5"/>
  <c r="BM39" i="5"/>
  <c r="BM36" i="5"/>
  <c r="BM33" i="5"/>
  <c r="BM29" i="5"/>
  <c r="BM26" i="5"/>
  <c r="BM49" i="5"/>
  <c r="CB65" i="5"/>
  <c r="CB62" i="5"/>
  <c r="CB58" i="5"/>
  <c r="CB55" i="5"/>
  <c r="CB71" i="5"/>
  <c r="CB68" i="5"/>
  <c r="CB64" i="5"/>
  <c r="CB61" i="5"/>
  <c r="CB57" i="5"/>
  <c r="CB53" i="5"/>
  <c r="CB63" i="5"/>
  <c r="CB60" i="5"/>
  <c r="CB56" i="5"/>
  <c r="CB50" i="5"/>
  <c r="CB49" i="5"/>
  <c r="CB48" i="5"/>
  <c r="CB45" i="5"/>
  <c r="CB51" i="5"/>
  <c r="CN69" i="5"/>
  <c r="CN65" i="5"/>
  <c r="CN62" i="5"/>
  <c r="CN58" i="5"/>
  <c r="CN55" i="5"/>
  <c r="CN71" i="5"/>
  <c r="CN68" i="5"/>
  <c r="CN64" i="5"/>
  <c r="CN61" i="5"/>
  <c r="CN57" i="5"/>
  <c r="CN53" i="5"/>
  <c r="CN70" i="5"/>
  <c r="CN67" i="5"/>
  <c r="CN63" i="5"/>
  <c r="CN60" i="5"/>
  <c r="CN56" i="5"/>
  <c r="CN52" i="5"/>
  <c r="CN51" i="5"/>
  <c r="CN49" i="5"/>
  <c r="CN48" i="5"/>
  <c r="CN45" i="5"/>
  <c r="CN50" i="5"/>
  <c r="BA8" i="5"/>
  <c r="BM8" i="5"/>
  <c r="BZ8" i="5"/>
  <c r="CL8" i="5"/>
  <c r="BI9" i="5"/>
  <c r="BV9" i="5"/>
  <c r="CH9" i="5"/>
  <c r="BE10" i="5"/>
  <c r="BQ10" i="5"/>
  <c r="CD10" i="5"/>
  <c r="CP10" i="5"/>
  <c r="BA11" i="5"/>
  <c r="BM11" i="5"/>
  <c r="BZ11" i="5"/>
  <c r="CL11" i="5"/>
  <c r="BI12" i="5"/>
  <c r="BV12" i="5"/>
  <c r="CH12" i="5"/>
  <c r="BE13" i="5"/>
  <c r="BQ13" i="5"/>
  <c r="CD13" i="5"/>
  <c r="CP13" i="5"/>
  <c r="BA14" i="5"/>
  <c r="BM14" i="5"/>
  <c r="BZ14" i="5"/>
  <c r="CL14" i="5"/>
  <c r="BI15" i="5"/>
  <c r="BV15" i="5"/>
  <c r="CH15" i="5"/>
  <c r="BE16" i="5"/>
  <c r="BQ16" i="5"/>
  <c r="CD16" i="5"/>
  <c r="CP16" i="5"/>
  <c r="BA17" i="5"/>
  <c r="BM17" i="5"/>
  <c r="BZ17" i="5"/>
  <c r="CL17" i="5"/>
  <c r="BI18" i="5"/>
  <c r="BV18" i="5"/>
  <c r="CH18" i="5"/>
  <c r="BE19" i="5"/>
  <c r="BQ19" i="5"/>
  <c r="CD19" i="5"/>
  <c r="CP19" i="5"/>
  <c r="BA20" i="5"/>
  <c r="BM20" i="5"/>
  <c r="BZ20" i="5"/>
  <c r="CL20" i="5"/>
  <c r="BI21" i="5"/>
  <c r="BV21" i="5"/>
  <c r="CH21" i="5"/>
  <c r="BE22" i="5"/>
  <c r="BQ22" i="5"/>
  <c r="CD22" i="5"/>
  <c r="CP22" i="5"/>
  <c r="AB23" i="5"/>
  <c r="BA23" i="5"/>
  <c r="BM23" i="5"/>
  <c r="CA23" i="5"/>
  <c r="CN23" i="5"/>
  <c r="BH24" i="5"/>
  <c r="CE24" i="5"/>
  <c r="CI25" i="5"/>
  <c r="BR26" i="5"/>
  <c r="BB28" i="5"/>
  <c r="BO29" i="5"/>
  <c r="BY30" i="5"/>
  <c r="AE30" i="5"/>
  <c r="CK30" i="5"/>
  <c r="AQ30" i="5"/>
  <c r="AY33" i="5"/>
  <c r="BK33" i="5"/>
  <c r="BE36" i="5"/>
  <c r="BQ36" i="5"/>
  <c r="BW36" i="5"/>
  <c r="BH37" i="5"/>
  <c r="AX39" i="5"/>
  <c r="BU42" i="5"/>
  <c r="AA42" i="5"/>
  <c r="AX42" i="5"/>
  <c r="CG42" i="5"/>
  <c r="AM42" i="5"/>
  <c r="BJ42" i="5"/>
  <c r="BR44" i="5"/>
  <c r="BH45" i="5"/>
  <c r="AY46" i="5"/>
  <c r="CH46" i="5"/>
  <c r="BY47" i="5"/>
  <c r="AE47" i="5"/>
  <c r="BB47" i="5"/>
  <c r="CK47" i="5"/>
  <c r="AQ47" i="5"/>
  <c r="BN47" i="5"/>
  <c r="CA48" i="5"/>
  <c r="CE49" i="5"/>
  <c r="CL49" i="5"/>
  <c r="AZ51" i="5"/>
  <c r="BY48" i="5"/>
  <c r="BY45" i="5"/>
  <c r="BY42" i="5"/>
  <c r="CC47" i="5"/>
  <c r="CC44" i="5"/>
  <c r="BB8" i="5"/>
  <c r="BN8" i="5"/>
  <c r="AX9" i="5"/>
  <c r="BJ9" i="5"/>
  <c r="BF10" i="5"/>
  <c r="BR10" i="5"/>
  <c r="CE10" i="5"/>
  <c r="BB11" i="5"/>
  <c r="BN11" i="5"/>
  <c r="CA11" i="5"/>
  <c r="CM11" i="5"/>
  <c r="AX12" i="5"/>
  <c r="BJ12" i="5"/>
  <c r="BW12" i="5"/>
  <c r="CI12" i="5"/>
  <c r="BF13" i="5"/>
  <c r="BR13" i="5"/>
  <c r="CE13" i="5"/>
  <c r="BB14" i="5"/>
  <c r="BN14" i="5"/>
  <c r="CA14" i="5"/>
  <c r="CM14" i="5"/>
  <c r="AX15" i="5"/>
  <c r="BJ15" i="5"/>
  <c r="BW15" i="5"/>
  <c r="CI15" i="5"/>
  <c r="BF16" i="5"/>
  <c r="BR16" i="5"/>
  <c r="CE16" i="5"/>
  <c r="BB17" i="5"/>
  <c r="BN17" i="5"/>
  <c r="CA17" i="5"/>
  <c r="CM17" i="5"/>
  <c r="AX18" i="5"/>
  <c r="BJ18" i="5"/>
  <c r="BW18" i="5"/>
  <c r="CI18" i="5"/>
  <c r="BF19" i="5"/>
  <c r="BR19" i="5"/>
  <c r="CE19" i="5"/>
  <c r="BB20" i="5"/>
  <c r="BN20" i="5"/>
  <c r="CA20" i="5"/>
  <c r="CM20" i="5"/>
  <c r="AX21" i="5"/>
  <c r="BJ21" i="5"/>
  <c r="BW21" i="5"/>
  <c r="CI21" i="5"/>
  <c r="BF22" i="5"/>
  <c r="BR22" i="5"/>
  <c r="CE22" i="5"/>
  <c r="AC23" i="5"/>
  <c r="AO23" i="5"/>
  <c r="BB23" i="5"/>
  <c r="BN23" i="5"/>
  <c r="CB23" i="5"/>
  <c r="AL24" i="5"/>
  <c r="CF24" i="5"/>
  <c r="CH24" i="5"/>
  <c r="AI25" i="5"/>
  <c r="CC25" i="5"/>
  <c r="AU25" i="5"/>
  <c r="CO25" i="5"/>
  <c r="CM25" i="5"/>
  <c r="BW26" i="5"/>
  <c r="BG27" i="5"/>
  <c r="BS27" i="5"/>
  <c r="BR27" i="5"/>
  <c r="AI28" i="5"/>
  <c r="BF28" i="5"/>
  <c r="CC28" i="5"/>
  <c r="AU28" i="5"/>
  <c r="BR28" i="5"/>
  <c r="CO28" i="5"/>
  <c r="BD29" i="5"/>
  <c r="BP29" i="5"/>
  <c r="AX29" i="5"/>
  <c r="BZ30" i="5"/>
  <c r="CL30" i="5"/>
  <c r="AZ33" i="5"/>
  <c r="BL33" i="5"/>
  <c r="BC35" i="5"/>
  <c r="BO35" i="5"/>
  <c r="BB35" i="5"/>
  <c r="CC36" i="5"/>
  <c r="AI36" i="5"/>
  <c r="BF36" i="5"/>
  <c r="CO36" i="5"/>
  <c r="AU36" i="5"/>
  <c r="BR36" i="5"/>
  <c r="CI36" i="5"/>
  <c r="BD39" i="5"/>
  <c r="BP39" i="5"/>
  <c r="BJ39" i="5"/>
  <c r="BG41" i="5"/>
  <c r="BS41" i="5"/>
  <c r="BV42" i="5"/>
  <c r="CH42" i="5"/>
  <c r="CE44" i="5"/>
  <c r="BI45" i="5"/>
  <c r="BL46" i="5"/>
  <c r="BZ47" i="5"/>
  <c r="CL47" i="5"/>
  <c r="BF47" i="5"/>
  <c r="CM48" i="5"/>
  <c r="CF49" i="5"/>
  <c r="BE53" i="5"/>
  <c r="BQ53" i="5"/>
  <c r="BI55" i="5"/>
  <c r="BA56" i="5"/>
  <c r="BM56" i="5"/>
  <c r="BE57" i="5"/>
  <c r="BQ57" i="5"/>
  <c r="BI58" i="5"/>
  <c r="BA60" i="5"/>
  <c r="BM60" i="5"/>
  <c r="BE61" i="5"/>
  <c r="BQ61" i="5"/>
  <c r="BI62" i="5"/>
  <c r="BA63" i="5"/>
  <c r="BM63" i="5"/>
  <c r="BE64" i="5"/>
  <c r="BQ64" i="5"/>
  <c r="BI65" i="5"/>
  <c r="BA67" i="5"/>
  <c r="BM67" i="5"/>
  <c r="BF68" i="5"/>
  <c r="BR68" i="5"/>
  <c r="BA69" i="5"/>
  <c r="BM69" i="5"/>
  <c r="AY70" i="5"/>
  <c r="BK70" i="5"/>
  <c r="BG71" i="5"/>
  <c r="BS71" i="5"/>
  <c r="BC73" i="5"/>
  <c r="BO73" i="5"/>
  <c r="CK48" i="5"/>
  <c r="CK45" i="5"/>
  <c r="CK42" i="5"/>
  <c r="AQ25" i="5"/>
  <c r="CK25" i="5"/>
  <c r="AX26" i="5"/>
  <c r="CO47" i="5"/>
  <c r="CO44" i="5"/>
  <c r="CO41" i="5"/>
  <c r="BC50" i="5"/>
  <c r="BC52" i="5"/>
  <c r="BO49" i="5"/>
  <c r="BO48" i="5"/>
  <c r="BO45" i="5"/>
  <c r="AH5" i="5"/>
  <c r="CD26" i="5"/>
  <c r="CD48" i="5"/>
  <c r="CD45" i="5"/>
  <c r="CD42" i="5"/>
  <c r="CD38" i="5"/>
  <c r="CD35" i="5"/>
  <c r="CD32" i="5"/>
  <c r="CD28" i="5"/>
  <c r="CP26" i="5"/>
  <c r="CP49" i="5"/>
  <c r="CP48" i="5"/>
  <c r="CP45" i="5"/>
  <c r="CP42" i="5"/>
  <c r="CP38" i="5"/>
  <c r="CP35" i="5"/>
  <c r="CP32" i="5"/>
  <c r="CP28" i="5"/>
  <c r="CP25" i="5"/>
  <c r="BC8" i="5"/>
  <c r="BO8" i="5"/>
  <c r="CB8" i="5"/>
  <c r="CN8" i="5"/>
  <c r="AY9" i="5"/>
  <c r="BK9" i="5"/>
  <c r="BX9" i="5"/>
  <c r="CJ9" i="5"/>
  <c r="BG10" i="5"/>
  <c r="BS10" i="5"/>
  <c r="CF10" i="5"/>
  <c r="BC11" i="5"/>
  <c r="BO11" i="5"/>
  <c r="CB11" i="5"/>
  <c r="CN11" i="5"/>
  <c r="AY12" i="5"/>
  <c r="BK12" i="5"/>
  <c r="BX12" i="5"/>
  <c r="CJ12" i="5"/>
  <c r="BG13" i="5"/>
  <c r="BS13" i="5"/>
  <c r="CF13" i="5"/>
  <c r="BC14" i="5"/>
  <c r="BO14" i="5"/>
  <c r="CB14" i="5"/>
  <c r="CN14" i="5"/>
  <c r="AY15" i="5"/>
  <c r="BK15" i="5"/>
  <c r="BX15" i="5"/>
  <c r="CJ15" i="5"/>
  <c r="BG16" i="5"/>
  <c r="BS16" i="5"/>
  <c r="CF16" i="5"/>
  <c r="BC17" i="5"/>
  <c r="BO17" i="5"/>
  <c r="CB17" i="5"/>
  <c r="CN17" i="5"/>
  <c r="AY18" i="5"/>
  <c r="BK18" i="5"/>
  <c r="BX18" i="5"/>
  <c r="CJ18" i="5"/>
  <c r="BG19" i="5"/>
  <c r="BS19" i="5"/>
  <c r="CF19" i="5"/>
  <c r="BC20" i="5"/>
  <c r="BO20" i="5"/>
  <c r="CB20" i="5"/>
  <c r="CN20" i="5"/>
  <c r="AY21" i="5"/>
  <c r="BK21" i="5"/>
  <c r="BX21" i="5"/>
  <c r="CJ21" i="5"/>
  <c r="BG22" i="5"/>
  <c r="BS22" i="5"/>
  <c r="CF22" i="5"/>
  <c r="AP23" i="5"/>
  <c r="BC23" i="5"/>
  <c r="BO23" i="5"/>
  <c r="CD23" i="5"/>
  <c r="AA24" i="5"/>
  <c r="BU24" i="5"/>
  <c r="AM24" i="5"/>
  <c r="CG24" i="5"/>
  <c r="BF24" i="5"/>
  <c r="CI24" i="5"/>
  <c r="BG25" i="5"/>
  <c r="BS25" i="5"/>
  <c r="BH27" i="5"/>
  <c r="CA27" i="5"/>
  <c r="BS28" i="5"/>
  <c r="BN28" i="5"/>
  <c r="BE29" i="5"/>
  <c r="BQ29" i="5"/>
  <c r="BB30" i="5"/>
  <c r="BC32" i="5"/>
  <c r="BO32" i="5"/>
  <c r="AZ34" i="5"/>
  <c r="BL34" i="5"/>
  <c r="BD35" i="5"/>
  <c r="BP35" i="5"/>
  <c r="BN35" i="5"/>
  <c r="CD36" i="5"/>
  <c r="CP36" i="5"/>
  <c r="BE39" i="5"/>
  <c r="BQ39" i="5"/>
  <c r="BW39" i="5"/>
  <c r="BH41" i="5"/>
  <c r="AX43" i="5"/>
  <c r="BU45" i="5"/>
  <c r="AA45" i="5"/>
  <c r="AX45" i="5"/>
  <c r="CG45" i="5"/>
  <c r="AM45" i="5"/>
  <c r="BJ45" i="5"/>
  <c r="BR47" i="5"/>
  <c r="BH48" i="5"/>
  <c r="CG49" i="5"/>
  <c r="BJ14" i="5"/>
  <c r="BD47" i="5"/>
  <c r="BD44" i="5"/>
  <c r="BD41" i="5"/>
  <c r="BD37" i="5"/>
  <c r="BD34" i="5"/>
  <c r="BD30" i="5"/>
  <c r="BP71" i="5"/>
  <c r="BP47" i="5"/>
  <c r="BP44" i="5"/>
  <c r="BP41" i="5"/>
  <c r="BP37" i="5"/>
  <c r="BP34" i="5"/>
  <c r="BP30" i="5"/>
  <c r="BP27" i="5"/>
  <c r="AI5" i="5"/>
  <c r="AU5" i="5"/>
  <c r="CE64" i="5"/>
  <c r="CE61" i="5"/>
  <c r="CE57" i="5"/>
  <c r="CE53" i="5"/>
  <c r="CE70" i="5"/>
  <c r="CE67" i="5"/>
  <c r="CE63" i="5"/>
  <c r="CE60" i="5"/>
  <c r="CE56" i="5"/>
  <c r="CE65" i="5"/>
  <c r="CE62" i="5"/>
  <c r="CE58" i="5"/>
  <c r="CE55" i="5"/>
  <c r="CE50" i="5"/>
  <c r="CE28" i="5"/>
  <c r="CE52" i="5"/>
  <c r="CE51" i="5"/>
  <c r="CE46" i="5"/>
  <c r="CE43" i="5"/>
  <c r="CE39" i="5"/>
  <c r="CE36" i="5"/>
  <c r="AM6" i="5"/>
  <c r="BD8" i="5"/>
  <c r="BP8" i="5"/>
  <c r="CC8" i="5"/>
  <c r="CO8" i="5"/>
  <c r="AZ9" i="5"/>
  <c r="BL9" i="5"/>
  <c r="BY9" i="5"/>
  <c r="CK9" i="5"/>
  <c r="BH10" i="5"/>
  <c r="BU10" i="5"/>
  <c r="CG10" i="5"/>
  <c r="BD11" i="5"/>
  <c r="BP11" i="5"/>
  <c r="CC11" i="5"/>
  <c r="CO11" i="5"/>
  <c r="AZ12" i="5"/>
  <c r="BL12" i="5"/>
  <c r="BY12" i="5"/>
  <c r="CK12" i="5"/>
  <c r="BH13" i="5"/>
  <c r="BU13" i="5"/>
  <c r="CG13" i="5"/>
  <c r="BD14" i="5"/>
  <c r="BP14" i="5"/>
  <c r="CC14" i="5"/>
  <c r="CO14" i="5"/>
  <c r="AZ15" i="5"/>
  <c r="BL15" i="5"/>
  <c r="BY15" i="5"/>
  <c r="CK15" i="5"/>
  <c r="BH16" i="5"/>
  <c r="BU16" i="5"/>
  <c r="CG16" i="5"/>
  <c r="BD17" i="5"/>
  <c r="BP17" i="5"/>
  <c r="CC17" i="5"/>
  <c r="CO17" i="5"/>
  <c r="AZ18" i="5"/>
  <c r="BL18" i="5"/>
  <c r="BY18" i="5"/>
  <c r="CK18" i="5"/>
  <c r="BH19" i="5"/>
  <c r="BU19" i="5"/>
  <c r="CG19" i="5"/>
  <c r="BD20" i="5"/>
  <c r="BP20" i="5"/>
  <c r="CC20" i="5"/>
  <c r="CO20" i="5"/>
  <c r="AZ21" i="5"/>
  <c r="BL21" i="5"/>
  <c r="BY21" i="5"/>
  <c r="CK21" i="5"/>
  <c r="BU22" i="5"/>
  <c r="CG22" i="5"/>
  <c r="BD23" i="5"/>
  <c r="BQ23" i="5"/>
  <c r="CE23" i="5"/>
  <c r="AY24" i="5"/>
  <c r="BK24" i="5"/>
  <c r="BI24" i="5"/>
  <c r="CL24" i="5"/>
  <c r="BH25" i="5"/>
  <c r="BF25" i="5"/>
  <c r="AY26" i="5"/>
  <c r="BK26" i="5"/>
  <c r="CI26" i="5"/>
  <c r="CE27" i="5"/>
  <c r="BH28" i="5"/>
  <c r="BW28" i="5"/>
  <c r="CC29" i="5"/>
  <c r="AI29" i="5"/>
  <c r="CO29" i="5"/>
  <c r="AU29" i="5"/>
  <c r="BJ29" i="5"/>
  <c r="BF30" i="5"/>
  <c r="BD32" i="5"/>
  <c r="BP32" i="5"/>
  <c r="AX32" i="5"/>
  <c r="AE33" i="5"/>
  <c r="BB33" i="5"/>
  <c r="BY33" i="5"/>
  <c r="AQ33" i="5"/>
  <c r="BN33" i="5"/>
  <c r="CK33" i="5"/>
  <c r="BA34" i="5"/>
  <c r="BM34" i="5"/>
  <c r="CA35" i="5"/>
  <c r="BC38" i="5"/>
  <c r="BO38" i="5"/>
  <c r="BB38" i="5"/>
  <c r="CC39" i="5"/>
  <c r="AI39" i="5"/>
  <c r="BF39" i="5"/>
  <c r="CO39" i="5"/>
  <c r="AU39" i="5"/>
  <c r="BR39" i="5"/>
  <c r="CI39" i="5"/>
  <c r="BD43" i="5"/>
  <c r="BP43" i="5"/>
  <c r="BJ43" i="5"/>
  <c r="BG44" i="5"/>
  <c r="CP44" i="5"/>
  <c r="BV45" i="5"/>
  <c r="CH45" i="5"/>
  <c r="CE47" i="5"/>
  <c r="BI48" i="5"/>
  <c r="AY49" i="5"/>
  <c r="BC51" i="5"/>
  <c r="AX11" i="5"/>
  <c r="AE25" i="5"/>
  <c r="BY25" i="5"/>
  <c r="CG32" i="5"/>
  <c r="AM32" i="5"/>
  <c r="CO50" i="5"/>
  <c r="AU50" i="5"/>
  <c r="BR50" i="5"/>
  <c r="BE49" i="5"/>
  <c r="BE48" i="5"/>
  <c r="BE45" i="5"/>
  <c r="BE42" i="5"/>
  <c r="BE38" i="5"/>
  <c r="BE35" i="5"/>
  <c r="BE32" i="5"/>
  <c r="BE28" i="5"/>
  <c r="BQ26" i="5"/>
  <c r="BQ49" i="5"/>
  <c r="BQ48" i="5"/>
  <c r="BQ45" i="5"/>
  <c r="BQ42" i="5"/>
  <c r="BQ38" i="5"/>
  <c r="BQ35" i="5"/>
  <c r="BQ32" i="5"/>
  <c r="BQ28" i="5"/>
  <c r="CF68" i="5"/>
  <c r="CF64" i="5"/>
  <c r="CF61" i="5"/>
  <c r="CF57" i="5"/>
  <c r="CF53" i="5"/>
  <c r="CF70" i="5"/>
  <c r="CF67" i="5"/>
  <c r="CF63" i="5"/>
  <c r="CF60" i="5"/>
  <c r="CF56" i="5"/>
  <c r="CF65" i="5"/>
  <c r="CF62" i="5"/>
  <c r="CF58" i="5"/>
  <c r="CF55" i="5"/>
  <c r="CF50" i="5"/>
  <c r="CF52" i="5"/>
  <c r="CF47" i="5"/>
  <c r="CF51" i="5"/>
  <c r="AN6" i="5"/>
  <c r="BE8" i="5"/>
  <c r="BQ8" i="5"/>
  <c r="CD8" i="5"/>
  <c r="CP8" i="5"/>
  <c r="BA9" i="5"/>
  <c r="BM9" i="5"/>
  <c r="BZ9" i="5"/>
  <c r="BI10" i="5"/>
  <c r="BV10" i="5"/>
  <c r="BE11" i="5"/>
  <c r="BQ11" i="5"/>
  <c r="CD11" i="5"/>
  <c r="BA12" i="5"/>
  <c r="BM12" i="5"/>
  <c r="BZ12" i="5"/>
  <c r="BI13" i="5"/>
  <c r="BV13" i="5"/>
  <c r="BE14" i="5"/>
  <c r="BQ14" i="5"/>
  <c r="CD14" i="5"/>
  <c r="BA15" i="5"/>
  <c r="BM15" i="5"/>
  <c r="BZ15" i="5"/>
  <c r="CL15" i="5"/>
  <c r="BI16" i="5"/>
  <c r="BV16" i="5"/>
  <c r="BE17" i="5"/>
  <c r="BQ17" i="5"/>
  <c r="CD17" i="5"/>
  <c r="CP17" i="5"/>
  <c r="BA18" i="5"/>
  <c r="BM18" i="5"/>
  <c r="BZ18" i="5"/>
  <c r="BI19" i="5"/>
  <c r="BV19" i="5"/>
  <c r="BE20" i="5"/>
  <c r="BQ20" i="5"/>
  <c r="CD20" i="5"/>
  <c r="BA21" i="5"/>
  <c r="BM21" i="5"/>
  <c r="BZ21" i="5"/>
  <c r="BI22" i="5"/>
  <c r="BV22" i="5"/>
  <c r="BE23" i="5"/>
  <c r="BR23" i="5"/>
  <c r="CF23" i="5"/>
  <c r="AZ24" i="5"/>
  <c r="BL24" i="5"/>
  <c r="BJ24" i="5"/>
  <c r="CM24" i="5"/>
  <c r="BI25" i="5"/>
  <c r="BJ25" i="5"/>
  <c r="AZ26" i="5"/>
  <c r="BL26" i="5"/>
  <c r="AA27" i="5"/>
  <c r="AX27" i="5"/>
  <c r="BU27" i="5"/>
  <c r="AM27" i="5"/>
  <c r="BJ27" i="5"/>
  <c r="CG27" i="5"/>
  <c r="CM27" i="5"/>
  <c r="BI28" i="5"/>
  <c r="CA28" i="5"/>
  <c r="CD29" i="5"/>
  <c r="CP29" i="5"/>
  <c r="BR29" i="5"/>
  <c r="BN30" i="5"/>
  <c r="BB32" i="5"/>
  <c r="BO33" i="5"/>
  <c r="BY34" i="5"/>
  <c r="AE34" i="5"/>
  <c r="BB34" i="5"/>
  <c r="CK34" i="5"/>
  <c r="AQ34" i="5"/>
  <c r="BN34" i="5"/>
  <c r="CM35" i="5"/>
  <c r="AZ37" i="5"/>
  <c r="BL37" i="5"/>
  <c r="BD38" i="5"/>
  <c r="BP38" i="5"/>
  <c r="BN38" i="5"/>
  <c r="CD39" i="5"/>
  <c r="CP39" i="5"/>
  <c r="BE43" i="5"/>
  <c r="BQ43" i="5"/>
  <c r="BW43" i="5"/>
  <c r="BH44" i="5"/>
  <c r="AX46" i="5"/>
  <c r="BU48" i="5"/>
  <c r="AA48" i="5"/>
  <c r="AX48" i="5"/>
  <c r="CG48" i="5"/>
  <c r="AM48" i="5"/>
  <c r="BJ48" i="5"/>
  <c r="AI52" i="5"/>
  <c r="CC52" i="5"/>
  <c r="BF52" i="5"/>
  <c r="AY52" i="5"/>
  <c r="BJ17" i="5"/>
  <c r="AH24" i="5"/>
  <c r="BE24" i="5"/>
  <c r="CB24" i="5"/>
  <c r="BJ10" i="5"/>
  <c r="BF11" i="5"/>
  <c r="BR11" i="5"/>
  <c r="CE11" i="5"/>
  <c r="BB12" i="5"/>
  <c r="BN12" i="5"/>
  <c r="CA12" i="5"/>
  <c r="AX13" i="5"/>
  <c r="BJ13" i="5"/>
  <c r="BW13" i="5"/>
  <c r="CI13" i="5"/>
  <c r="BF14" i="5"/>
  <c r="BR14" i="5"/>
  <c r="CE14" i="5"/>
  <c r="BB15" i="5"/>
  <c r="BN15" i="5"/>
  <c r="CA15" i="5"/>
  <c r="CM15" i="5"/>
  <c r="AX16" i="5"/>
  <c r="BJ16" i="5"/>
  <c r="BW16" i="5"/>
  <c r="CI16" i="5"/>
  <c r="BF17" i="5"/>
  <c r="BR17" i="5"/>
  <c r="CE17" i="5"/>
  <c r="BB18" i="5"/>
  <c r="BN18" i="5"/>
  <c r="CA18" i="5"/>
  <c r="CM18" i="5"/>
  <c r="AX19" i="5"/>
  <c r="BJ19" i="5"/>
  <c r="BW19" i="5"/>
  <c r="CI19" i="5"/>
  <c r="BF20" i="5"/>
  <c r="BR20" i="5"/>
  <c r="CE20" i="5"/>
  <c r="BB21" i="5"/>
  <c r="BN21" i="5"/>
  <c r="CA21" i="5"/>
  <c r="CM21" i="5"/>
  <c r="AX22" i="5"/>
  <c r="BJ22" i="5"/>
  <c r="BW22" i="5"/>
  <c r="CI22" i="5"/>
  <c r="BF23" i="5"/>
  <c r="BX24" i="5"/>
  <c r="AD24" i="5"/>
  <c r="CJ24" i="5"/>
  <c r="AP24" i="5"/>
  <c r="BM24" i="5"/>
  <c r="BU25" i="5"/>
  <c r="AA25" i="5"/>
  <c r="CG25" i="5"/>
  <c r="AM25" i="5"/>
  <c r="BN25" i="5"/>
  <c r="BK27" i="5"/>
  <c r="BU28" i="5"/>
  <c r="AA28" i="5"/>
  <c r="CG28" i="5"/>
  <c r="AM28" i="5"/>
  <c r="CI28" i="5"/>
  <c r="BW29" i="5"/>
  <c r="BG30" i="5"/>
  <c r="BS30" i="5"/>
  <c r="BR30" i="5"/>
  <c r="AI32" i="5"/>
  <c r="BF32" i="5"/>
  <c r="CC32" i="5"/>
  <c r="AU32" i="5"/>
  <c r="BR32" i="5"/>
  <c r="CO32" i="5"/>
  <c r="BJ32" i="5"/>
  <c r="BD33" i="5"/>
  <c r="BP33" i="5"/>
  <c r="AX33" i="5"/>
  <c r="BZ34" i="5"/>
  <c r="CL34" i="5"/>
  <c r="BF34" i="5"/>
  <c r="BA37" i="5"/>
  <c r="BM37" i="5"/>
  <c r="CA38" i="5"/>
  <c r="BC42" i="5"/>
  <c r="BO42" i="5"/>
  <c r="BB42" i="5"/>
  <c r="CC43" i="5"/>
  <c r="AI43" i="5"/>
  <c r="BF43" i="5"/>
  <c r="CO43" i="5"/>
  <c r="AU43" i="5"/>
  <c r="BR43" i="5"/>
  <c r="BD46" i="5"/>
  <c r="BP46" i="5"/>
  <c r="BJ46" i="5"/>
  <c r="BG47" i="5"/>
  <c r="CP47" i="5"/>
  <c r="BV48" i="5"/>
  <c r="CH48" i="5"/>
  <c r="BX49" i="5"/>
  <c r="BS52" i="5"/>
  <c r="CB52" i="5"/>
  <c r="BJ8" i="5"/>
  <c r="BU46" i="5"/>
  <c r="BU43" i="5"/>
  <c r="BU49" i="5"/>
  <c r="BB9" i="5"/>
  <c r="BN9" i="5"/>
  <c r="AX10" i="5"/>
  <c r="BS51" i="5"/>
  <c r="BS47" i="5"/>
  <c r="BS44" i="5"/>
  <c r="BV25" i="5"/>
  <c r="BV47" i="5"/>
  <c r="BV44" i="5"/>
  <c r="BV41" i="5"/>
  <c r="BV37" i="5"/>
  <c r="BV34" i="5"/>
  <c r="BV30" i="5"/>
  <c r="BV27" i="5"/>
  <c r="AD6" i="5"/>
  <c r="CF8" i="5"/>
  <c r="BO9" i="5"/>
  <c r="CB9" i="5"/>
  <c r="CN9" i="5"/>
  <c r="BK10" i="5"/>
  <c r="BX10" i="5"/>
  <c r="CJ10" i="5"/>
  <c r="BS11" i="5"/>
  <c r="CF11" i="5"/>
  <c r="BO12" i="5"/>
  <c r="CB12" i="5"/>
  <c r="CN12" i="5"/>
  <c r="BK13" i="5"/>
  <c r="BX13" i="5"/>
  <c r="CJ13" i="5"/>
  <c r="BS14" i="5"/>
  <c r="CF14" i="5"/>
  <c r="BC15" i="5"/>
  <c r="CN15" i="5"/>
  <c r="AY16" i="5"/>
  <c r="BK16" i="5"/>
  <c r="BX16" i="5"/>
  <c r="CJ16" i="5"/>
  <c r="BG17" i="5"/>
  <c r="BS17" i="5"/>
  <c r="CF17" i="5"/>
  <c r="BC18" i="5"/>
  <c r="BO18" i="5"/>
  <c r="CB18" i="5"/>
  <c r="CN18" i="5"/>
  <c r="AY19" i="5"/>
  <c r="BK19" i="5"/>
  <c r="BX19" i="5"/>
  <c r="CJ19" i="5"/>
  <c r="BS20" i="5"/>
  <c r="CF20" i="5"/>
  <c r="BO21" i="5"/>
  <c r="CB21" i="5"/>
  <c r="CN21" i="5"/>
  <c r="AY22" i="5"/>
  <c r="BK22" i="5"/>
  <c r="CJ22" i="5"/>
  <c r="BG23" i="5"/>
  <c r="BY24" i="5"/>
  <c r="AE24" i="5"/>
  <c r="CK24" i="5"/>
  <c r="AQ24" i="5"/>
  <c r="BN24" i="5"/>
  <c r="BQ25" i="5"/>
  <c r="AE26" i="5"/>
  <c r="BB26" i="5"/>
  <c r="BY26" i="5"/>
  <c r="AQ26" i="5"/>
  <c r="BN26" i="5"/>
  <c r="CK26" i="5"/>
  <c r="AZ27" i="5"/>
  <c r="BL27" i="5"/>
  <c r="BV28" i="5"/>
  <c r="CM28" i="5"/>
  <c r="CE29" i="5"/>
  <c r="BH30" i="5"/>
  <c r="CA30" i="5"/>
  <c r="BS32" i="5"/>
  <c r="BN32" i="5"/>
  <c r="BE33" i="5"/>
  <c r="BQ33" i="5"/>
  <c r="BF33" i="5"/>
  <c r="BR34" i="5"/>
  <c r="BH35" i="5"/>
  <c r="AY36" i="5"/>
  <c r="BK36" i="5"/>
  <c r="BY37" i="5"/>
  <c r="AE37" i="5"/>
  <c r="BB37" i="5"/>
  <c r="CK37" i="5"/>
  <c r="AQ37" i="5"/>
  <c r="BN37" i="5"/>
  <c r="CM38" i="5"/>
  <c r="AZ41" i="5"/>
  <c r="BL41" i="5"/>
  <c r="BD42" i="5"/>
  <c r="BP42" i="5"/>
  <c r="BN42" i="5"/>
  <c r="CD43" i="5"/>
  <c r="CP43" i="5"/>
  <c r="BE46" i="5"/>
  <c r="BQ46" i="5"/>
  <c r="BH47" i="5"/>
  <c r="BR51" i="5"/>
  <c r="BJ51" i="5"/>
  <c r="CG46" i="5"/>
  <c r="CG43" i="5"/>
  <c r="CG39" i="5"/>
  <c r="BF8" i="5"/>
  <c r="BR8" i="5"/>
  <c r="CH32" i="5"/>
  <c r="CH28" i="5"/>
  <c r="CH25" i="5"/>
  <c r="CH47" i="5"/>
  <c r="CH44" i="5"/>
  <c r="CH41" i="5"/>
  <c r="CH37" i="5"/>
  <c r="CH34" i="5"/>
  <c r="CH30" i="5"/>
  <c r="CH27" i="5"/>
  <c r="CH49" i="5"/>
  <c r="BH70" i="5"/>
  <c r="BH46" i="5"/>
  <c r="BH43" i="5"/>
  <c r="BH39" i="5"/>
  <c r="BH36" i="5"/>
  <c r="BH33" i="5"/>
  <c r="BH29" i="5"/>
  <c r="BH26" i="5"/>
  <c r="AA5" i="5"/>
  <c r="AM5" i="5"/>
  <c r="BW63" i="5"/>
  <c r="BW60" i="5"/>
  <c r="BW56" i="5"/>
  <c r="BW52" i="5"/>
  <c r="BW69" i="5"/>
  <c r="BW65" i="5"/>
  <c r="BW62" i="5"/>
  <c r="BW58" i="5"/>
  <c r="BW55" i="5"/>
  <c r="BW64" i="5"/>
  <c r="BW61" i="5"/>
  <c r="BW57" i="5"/>
  <c r="BW53" i="5"/>
  <c r="BW51" i="5"/>
  <c r="BW27" i="5"/>
  <c r="BW49" i="5"/>
  <c r="BW48" i="5"/>
  <c r="BW45" i="5"/>
  <c r="BW42" i="5"/>
  <c r="BW38" i="5"/>
  <c r="BW35" i="5"/>
  <c r="CI67" i="5"/>
  <c r="CI63" i="5"/>
  <c r="CI60" i="5"/>
  <c r="CI56" i="5"/>
  <c r="CI52" i="5"/>
  <c r="CI73" i="5"/>
  <c r="CI69" i="5"/>
  <c r="CI65" i="5"/>
  <c r="CI62" i="5"/>
  <c r="CI58" i="5"/>
  <c r="CI55" i="5"/>
  <c r="CI68" i="5"/>
  <c r="CI64" i="5"/>
  <c r="CI61" i="5"/>
  <c r="CI57" i="5"/>
  <c r="CI53" i="5"/>
  <c r="CI50" i="5"/>
  <c r="CI27" i="5"/>
  <c r="CI48" i="5"/>
  <c r="CI45" i="5"/>
  <c r="CI42" i="5"/>
  <c r="CI38" i="5"/>
  <c r="CI35" i="5"/>
  <c r="AE6" i="5"/>
  <c r="AQ6" i="5"/>
  <c r="BP23" i="5"/>
  <c r="AI23" i="5"/>
  <c r="AU23" i="5"/>
  <c r="BC24" i="5"/>
  <c r="BO24" i="5"/>
  <c r="BR24" i="5"/>
  <c r="BR25" i="5"/>
  <c r="BC26" i="5"/>
  <c r="BO26" i="5"/>
  <c r="BA27" i="5"/>
  <c r="BM27" i="5"/>
  <c r="CI29" i="5"/>
  <c r="CE30" i="5"/>
  <c r="BH32" i="5"/>
  <c r="BW32" i="5"/>
  <c r="CC33" i="5"/>
  <c r="AI33" i="5"/>
  <c r="CO33" i="5"/>
  <c r="AU33" i="5"/>
  <c r="BJ33" i="5"/>
  <c r="CE34" i="5"/>
  <c r="BI35" i="5"/>
  <c r="AZ36" i="5"/>
  <c r="BL36" i="5"/>
  <c r="BZ37" i="5"/>
  <c r="CL37" i="5"/>
  <c r="BF37" i="5"/>
  <c r="BA41" i="5"/>
  <c r="BM41" i="5"/>
  <c r="CA42" i="5"/>
  <c r="BC45" i="5"/>
  <c r="CL45" i="5"/>
  <c r="BB45" i="5"/>
  <c r="CC46" i="5"/>
  <c r="AI46" i="5"/>
  <c r="BF46" i="5"/>
  <c r="CO46" i="5"/>
  <c r="AU46" i="5"/>
  <c r="BR46" i="5"/>
  <c r="CI46" i="5"/>
  <c r="BG51" i="5"/>
  <c r="CI51" i="5"/>
  <c r="BI70" i="5"/>
  <c r="BI47" i="5"/>
  <c r="BI44" i="5"/>
  <c r="BI41" i="5"/>
  <c r="BI37" i="5"/>
  <c r="BI34" i="5"/>
  <c r="BI30" i="5"/>
  <c r="BX70" i="5"/>
  <c r="BX67" i="5"/>
  <c r="BX63" i="5"/>
  <c r="BX60" i="5"/>
  <c r="BX56" i="5"/>
  <c r="BX69" i="5"/>
  <c r="BX65" i="5"/>
  <c r="BX62" i="5"/>
  <c r="BX58" i="5"/>
  <c r="BX55" i="5"/>
  <c r="BX64" i="5"/>
  <c r="BX61" i="5"/>
  <c r="BX57" i="5"/>
  <c r="BX53" i="5"/>
  <c r="BX51" i="5"/>
  <c r="BX50" i="5"/>
  <c r="BX46" i="5"/>
  <c r="BX52" i="5"/>
  <c r="CJ70" i="5"/>
  <c r="CJ67" i="5"/>
  <c r="CJ63" i="5"/>
  <c r="CJ60" i="5"/>
  <c r="CJ56" i="5"/>
  <c r="CJ73" i="5"/>
  <c r="CJ69" i="5"/>
  <c r="CJ65" i="5"/>
  <c r="CJ62" i="5"/>
  <c r="CJ58" i="5"/>
  <c r="CJ55" i="5"/>
  <c r="CJ71" i="5"/>
  <c r="CJ68" i="5"/>
  <c r="CJ64" i="5"/>
  <c r="CJ61" i="5"/>
  <c r="CJ57" i="5"/>
  <c r="CJ53" i="5"/>
  <c r="CJ50" i="5"/>
  <c r="CJ52" i="5"/>
  <c r="CJ51" i="5"/>
  <c r="CJ46" i="5"/>
  <c r="CJ43" i="5"/>
  <c r="CJ49" i="5"/>
  <c r="BI8" i="5"/>
  <c r="BE9" i="5"/>
  <c r="BQ9" i="5"/>
  <c r="CD9" i="5"/>
  <c r="BA10" i="5"/>
  <c r="BM10" i="5"/>
  <c r="BZ10" i="5"/>
  <c r="CL10" i="5"/>
  <c r="BI11" i="5"/>
  <c r="BV11" i="5"/>
  <c r="CH11" i="5"/>
  <c r="BE12" i="5"/>
  <c r="BQ12" i="5"/>
  <c r="CD12" i="5"/>
  <c r="CP12" i="5"/>
  <c r="BA13" i="5"/>
  <c r="BM13" i="5"/>
  <c r="BZ13" i="5"/>
  <c r="CL13" i="5"/>
  <c r="BI14" i="5"/>
  <c r="BV14" i="5"/>
  <c r="CH14" i="5"/>
  <c r="BE15" i="5"/>
  <c r="BQ15" i="5"/>
  <c r="CD15" i="5"/>
  <c r="CP15" i="5"/>
  <c r="BA16" i="5"/>
  <c r="BM16" i="5"/>
  <c r="BZ16" i="5"/>
  <c r="CL16" i="5"/>
  <c r="BI17" i="5"/>
  <c r="BV17" i="5"/>
  <c r="CH17" i="5"/>
  <c r="BE18" i="5"/>
  <c r="BQ18" i="5"/>
  <c r="CD18" i="5"/>
  <c r="CP18" i="5"/>
  <c r="BA19" i="5"/>
  <c r="BM19" i="5"/>
  <c r="BZ19" i="5"/>
  <c r="CL19" i="5"/>
  <c r="BI20" i="5"/>
  <c r="BV20" i="5"/>
  <c r="CH20" i="5"/>
  <c r="BE21" i="5"/>
  <c r="BQ21" i="5"/>
  <c r="CD21" i="5"/>
  <c r="CP21" i="5"/>
  <c r="BA22" i="5"/>
  <c r="BM22" i="5"/>
  <c r="BZ22" i="5"/>
  <c r="CL22" i="5"/>
  <c r="BI23" i="5"/>
  <c r="BD24" i="5"/>
  <c r="BP24" i="5"/>
  <c r="BV24" i="5"/>
  <c r="AD25" i="5"/>
  <c r="BA25" i="5"/>
  <c r="BX25" i="5"/>
  <c r="AP25" i="5"/>
  <c r="BM25" i="5"/>
  <c r="CJ25" i="5"/>
  <c r="BW25" i="5"/>
  <c r="BD26" i="5"/>
  <c r="BP26" i="5"/>
  <c r="BY27" i="5"/>
  <c r="AE27" i="5"/>
  <c r="CK27" i="5"/>
  <c r="AQ27" i="5"/>
  <c r="AY29" i="5"/>
  <c r="BK29" i="5"/>
  <c r="AA30" i="5"/>
  <c r="AX30" i="5"/>
  <c r="BU30" i="5"/>
  <c r="AM30" i="5"/>
  <c r="BJ30" i="5"/>
  <c r="CG30" i="5"/>
  <c r="CM30" i="5"/>
  <c r="BI32" i="5"/>
  <c r="CA32" i="5"/>
  <c r="CD33" i="5"/>
  <c r="CP33" i="5"/>
  <c r="BR33" i="5"/>
  <c r="BU35" i="5"/>
  <c r="AA35" i="5"/>
  <c r="AX35" i="5"/>
  <c r="CG35" i="5"/>
  <c r="AM35" i="5"/>
  <c r="BJ35" i="5"/>
  <c r="BR37" i="5"/>
  <c r="BH38" i="5"/>
  <c r="AY39" i="5"/>
  <c r="BK39" i="5"/>
  <c r="BY41" i="5"/>
  <c r="AE41" i="5"/>
  <c r="BB41" i="5"/>
  <c r="CK41" i="5"/>
  <c r="AQ41" i="5"/>
  <c r="BN41" i="5"/>
  <c r="CM42" i="5"/>
  <c r="AZ44" i="5"/>
  <c r="BL44" i="5"/>
  <c r="BD45" i="5"/>
  <c r="BP45" i="5"/>
  <c r="CD46" i="5"/>
  <c r="CP46" i="5"/>
  <c r="AE50" i="5"/>
  <c r="BY50" i="5"/>
  <c r="AQ50" i="5"/>
  <c r="CK50" i="5"/>
  <c r="BN50" i="5"/>
  <c r="BH51" i="5"/>
  <c r="AE52" i="5"/>
  <c r="BY52" i="5"/>
  <c r="AQ52" i="5"/>
  <c r="CK52" i="5"/>
  <c r="BA53" i="5"/>
  <c r="BM53" i="5"/>
  <c r="BE55" i="5"/>
  <c r="BQ55" i="5"/>
  <c r="BI56" i="5"/>
  <c r="BA57" i="5"/>
  <c r="BM57" i="5"/>
  <c r="BE58" i="5"/>
  <c r="BQ58" i="5"/>
  <c r="BI60" i="5"/>
  <c r="BA61" i="5"/>
  <c r="BM61" i="5"/>
  <c r="BE62" i="5"/>
  <c r="BQ62" i="5"/>
  <c r="BI63" i="5"/>
  <c r="BA64" i="5"/>
  <c r="BM64" i="5"/>
  <c r="BE65" i="5"/>
  <c r="BQ65" i="5"/>
  <c r="BI67" i="5"/>
  <c r="BI69" i="5"/>
  <c r="AY74" i="5"/>
  <c r="BK74" i="5"/>
  <c r="AL25" i="5"/>
  <c r="AY25" i="5"/>
  <c r="BK25" i="5"/>
  <c r="AH26" i="5"/>
  <c r="AT26" i="5"/>
  <c r="BG26" i="5"/>
  <c r="BS26" i="5"/>
  <c r="CF26" i="5"/>
  <c r="AD27" i="5"/>
  <c r="AP27" i="5"/>
  <c r="BC27" i="5"/>
  <c r="BO27" i="5"/>
  <c r="CB27" i="5"/>
  <c r="CN27" i="5"/>
  <c r="AL28" i="5"/>
  <c r="AY28" i="5"/>
  <c r="BK28" i="5"/>
  <c r="BX28" i="5"/>
  <c r="CJ28" i="5"/>
  <c r="AH29" i="5"/>
  <c r="AT29" i="5"/>
  <c r="BG29" i="5"/>
  <c r="BS29" i="5"/>
  <c r="CF29" i="5"/>
  <c r="AD30" i="5"/>
  <c r="AP30" i="5"/>
  <c r="BC30" i="5"/>
  <c r="BO30" i="5"/>
  <c r="CB30" i="5"/>
  <c r="CN30" i="5"/>
  <c r="AL32" i="5"/>
  <c r="AY32" i="5"/>
  <c r="BK32" i="5"/>
  <c r="BX32" i="5"/>
  <c r="CJ32" i="5"/>
  <c r="AH33" i="5"/>
  <c r="AT33" i="5"/>
  <c r="BG33" i="5"/>
  <c r="BS33" i="5"/>
  <c r="CF33" i="5"/>
  <c r="AD34" i="5"/>
  <c r="AP34" i="5"/>
  <c r="BC34" i="5"/>
  <c r="BO34" i="5"/>
  <c r="CB34" i="5"/>
  <c r="CN34" i="5"/>
  <c r="AL35" i="5"/>
  <c r="AY35" i="5"/>
  <c r="BK35" i="5"/>
  <c r="BX35" i="5"/>
  <c r="CJ35" i="5"/>
  <c r="AH36" i="5"/>
  <c r="AT36" i="5"/>
  <c r="BG36" i="5"/>
  <c r="BS36" i="5"/>
  <c r="CF36" i="5"/>
  <c r="AD37" i="5"/>
  <c r="AP37" i="5"/>
  <c r="BC37" i="5"/>
  <c r="BO37" i="5"/>
  <c r="CB37" i="5"/>
  <c r="CN37" i="5"/>
  <c r="AL38" i="5"/>
  <c r="AY38" i="5"/>
  <c r="BK38" i="5"/>
  <c r="BX38" i="5"/>
  <c r="CJ38" i="5"/>
  <c r="AH39" i="5"/>
  <c r="AT39" i="5"/>
  <c r="BG39" i="5"/>
  <c r="BS39" i="5"/>
  <c r="CF39" i="5"/>
  <c r="AD41" i="5"/>
  <c r="AP41" i="5"/>
  <c r="BC41" i="5"/>
  <c r="BO41" i="5"/>
  <c r="CB41" i="5"/>
  <c r="CN41" i="5"/>
  <c r="AL42" i="5"/>
  <c r="AY42" i="5"/>
  <c r="BK42" i="5"/>
  <c r="BX42" i="5"/>
  <c r="CJ42" i="5"/>
  <c r="AH43" i="5"/>
  <c r="AT43" i="5"/>
  <c r="BG43" i="5"/>
  <c r="BS43" i="5"/>
  <c r="CF43" i="5"/>
  <c r="AD44" i="5"/>
  <c r="AP44" i="5"/>
  <c r="BC44" i="5"/>
  <c r="BO44" i="5"/>
  <c r="CB44" i="5"/>
  <c r="CN44" i="5"/>
  <c r="AL45" i="5"/>
  <c r="AY45" i="5"/>
  <c r="BK45" i="5"/>
  <c r="BX45" i="5"/>
  <c r="CJ45" i="5"/>
  <c r="AH46" i="5"/>
  <c r="AT46" i="5"/>
  <c r="BG46" i="5"/>
  <c r="BS46" i="5"/>
  <c r="CF46" i="5"/>
  <c r="AD47" i="5"/>
  <c r="AP47" i="5"/>
  <c r="BC47" i="5"/>
  <c r="BO47" i="5"/>
  <c r="CB47" i="5"/>
  <c r="CN47" i="5"/>
  <c r="AL48" i="5"/>
  <c r="AY48" i="5"/>
  <c r="BK48" i="5"/>
  <c r="BX48" i="5"/>
  <c r="CJ48" i="5"/>
  <c r="BH49" i="5"/>
  <c r="BV49" i="5"/>
  <c r="CI49" i="5"/>
  <c r="AF50" i="5"/>
  <c r="BZ50" i="5"/>
  <c r="AR50" i="5"/>
  <c r="CL50" i="5"/>
  <c r="BO50" i="5"/>
  <c r="BI51" i="5"/>
  <c r="AF52" i="5"/>
  <c r="BZ52" i="5"/>
  <c r="AR52" i="5"/>
  <c r="CL52" i="5"/>
  <c r="AX56" i="5"/>
  <c r="BJ56" i="5"/>
  <c r="AX60" i="5"/>
  <c r="BJ60" i="5"/>
  <c r="AX63" i="5"/>
  <c r="BJ63" i="5"/>
  <c r="AX67" i="5"/>
  <c r="BJ67" i="5"/>
  <c r="BD71" i="5"/>
  <c r="BW74" i="5"/>
  <c r="CI74" i="5"/>
  <c r="BU26" i="5"/>
  <c r="CG26" i="5"/>
  <c r="CC27" i="5"/>
  <c r="CO27" i="5"/>
  <c r="BY28" i="5"/>
  <c r="CK28" i="5"/>
  <c r="BU29" i="5"/>
  <c r="CG29" i="5"/>
  <c r="CC30" i="5"/>
  <c r="CO30" i="5"/>
  <c r="BY32" i="5"/>
  <c r="CK32" i="5"/>
  <c r="BU33" i="5"/>
  <c r="CG33" i="5"/>
  <c r="CC34" i="5"/>
  <c r="CO34" i="5"/>
  <c r="BY35" i="5"/>
  <c r="CK35" i="5"/>
  <c r="BU36" i="5"/>
  <c r="CG36" i="5"/>
  <c r="CC37" i="5"/>
  <c r="CO37" i="5"/>
  <c r="BY38" i="5"/>
  <c r="CK38" i="5"/>
  <c r="BU39" i="5"/>
  <c r="CC41" i="5"/>
  <c r="BD49" i="5"/>
  <c r="BP49" i="5"/>
  <c r="BI49" i="5"/>
  <c r="BD50" i="5"/>
  <c r="BP50" i="5"/>
  <c r="AA51" i="5"/>
  <c r="BU51" i="5"/>
  <c r="AM51" i="5"/>
  <c r="CG51" i="5"/>
  <c r="BD52" i="5"/>
  <c r="BP52" i="5"/>
  <c r="AF53" i="5"/>
  <c r="BC53" i="5"/>
  <c r="BZ53" i="5"/>
  <c r="AY56" i="5"/>
  <c r="BK56" i="5"/>
  <c r="AY60" i="5"/>
  <c r="BK60" i="5"/>
  <c r="AY63" i="5"/>
  <c r="BK63" i="5"/>
  <c r="AY67" i="5"/>
  <c r="BK67" i="5"/>
  <c r="BP68" i="5"/>
  <c r="BE71" i="5"/>
  <c r="BQ71" i="5"/>
  <c r="BX74" i="5"/>
  <c r="CJ74" i="5"/>
  <c r="CP24" i="5"/>
  <c r="BZ25" i="5"/>
  <c r="CL25" i="5"/>
  <c r="BI26" i="5"/>
  <c r="BV26" i="5"/>
  <c r="CH26" i="5"/>
  <c r="AF27" i="5"/>
  <c r="BE27" i="5"/>
  <c r="BQ27" i="5"/>
  <c r="CD27" i="5"/>
  <c r="CP27" i="5"/>
  <c r="AB28" i="5"/>
  <c r="BA28" i="5"/>
  <c r="BM28" i="5"/>
  <c r="BZ28" i="5"/>
  <c r="CL28" i="5"/>
  <c r="AJ29" i="5"/>
  <c r="AV29" i="5"/>
  <c r="BI29" i="5"/>
  <c r="BV29" i="5"/>
  <c r="CH29" i="5"/>
  <c r="AF30" i="5"/>
  <c r="AR30" i="5"/>
  <c r="BE30" i="5"/>
  <c r="BQ30" i="5"/>
  <c r="CD30" i="5"/>
  <c r="CP30" i="5"/>
  <c r="AB32" i="5"/>
  <c r="BA32" i="5"/>
  <c r="BM32" i="5"/>
  <c r="BZ32" i="5"/>
  <c r="CL32" i="5"/>
  <c r="AJ33" i="5"/>
  <c r="AV33" i="5"/>
  <c r="BI33" i="5"/>
  <c r="BV33" i="5"/>
  <c r="CH33" i="5"/>
  <c r="AF34" i="5"/>
  <c r="AR34" i="5"/>
  <c r="BE34" i="5"/>
  <c r="BQ34" i="5"/>
  <c r="CD34" i="5"/>
  <c r="CP34" i="5"/>
  <c r="AB35" i="5"/>
  <c r="AN35" i="5"/>
  <c r="BA35" i="5"/>
  <c r="BM35" i="5"/>
  <c r="BZ35" i="5"/>
  <c r="CL35" i="5"/>
  <c r="AJ36" i="5"/>
  <c r="AV36" i="5"/>
  <c r="BI36" i="5"/>
  <c r="BV36" i="5"/>
  <c r="CH36" i="5"/>
  <c r="AF37" i="5"/>
  <c r="AR37" i="5"/>
  <c r="BE37" i="5"/>
  <c r="BQ37" i="5"/>
  <c r="CD37" i="5"/>
  <c r="CP37" i="5"/>
  <c r="AB38" i="5"/>
  <c r="AN38" i="5"/>
  <c r="BA38" i="5"/>
  <c r="BM38" i="5"/>
  <c r="BZ38" i="5"/>
  <c r="CL38" i="5"/>
  <c r="AJ39" i="5"/>
  <c r="AV39" i="5"/>
  <c r="BI39" i="5"/>
  <c r="BV39" i="5"/>
  <c r="CH39" i="5"/>
  <c r="AF41" i="5"/>
  <c r="AR41" i="5"/>
  <c r="BE41" i="5"/>
  <c r="BQ41" i="5"/>
  <c r="CD41" i="5"/>
  <c r="CP41" i="5"/>
  <c r="AB42" i="5"/>
  <c r="AN42" i="5"/>
  <c r="BA42" i="5"/>
  <c r="BM42" i="5"/>
  <c r="BZ42" i="5"/>
  <c r="CL42" i="5"/>
  <c r="AJ43" i="5"/>
  <c r="AV43" i="5"/>
  <c r="BI43" i="5"/>
  <c r="BV43" i="5"/>
  <c r="CH43" i="5"/>
  <c r="AF44" i="5"/>
  <c r="AR44" i="5"/>
  <c r="BE44" i="5"/>
  <c r="BQ44" i="5"/>
  <c r="CD44" i="5"/>
  <c r="AB45" i="5"/>
  <c r="AN45" i="5"/>
  <c r="BA45" i="5"/>
  <c r="BM45" i="5"/>
  <c r="BZ45" i="5"/>
  <c r="AJ46" i="5"/>
  <c r="AV46" i="5"/>
  <c r="BI46" i="5"/>
  <c r="BV46" i="5"/>
  <c r="AF47" i="5"/>
  <c r="AR47" i="5"/>
  <c r="BE47" i="5"/>
  <c r="BQ47" i="5"/>
  <c r="CD47" i="5"/>
  <c r="AB48" i="5"/>
  <c r="AN48" i="5"/>
  <c r="BA48" i="5"/>
  <c r="BM48" i="5"/>
  <c r="BZ48" i="5"/>
  <c r="AJ49" i="5"/>
  <c r="AV49" i="5"/>
  <c r="BJ49" i="5"/>
  <c r="CK49" i="5"/>
  <c r="BE50" i="5"/>
  <c r="BQ50" i="5"/>
  <c r="AB51" i="5"/>
  <c r="BV51" i="5"/>
  <c r="AN51" i="5"/>
  <c r="CH51" i="5"/>
  <c r="BE52" i="5"/>
  <c r="BQ52" i="5"/>
  <c r="BD53" i="5"/>
  <c r="BP53" i="5"/>
  <c r="BH55" i="5"/>
  <c r="AZ56" i="5"/>
  <c r="BL56" i="5"/>
  <c r="BD57" i="5"/>
  <c r="BP57" i="5"/>
  <c r="BH58" i="5"/>
  <c r="AZ60" i="5"/>
  <c r="BL60" i="5"/>
  <c r="BD61" i="5"/>
  <c r="BP61" i="5"/>
  <c r="BH62" i="5"/>
  <c r="AZ63" i="5"/>
  <c r="BL63" i="5"/>
  <c r="BD64" i="5"/>
  <c r="BP64" i="5"/>
  <c r="BH65" i="5"/>
  <c r="BW67" i="5"/>
  <c r="BL67" i="5"/>
  <c r="BE68" i="5"/>
  <c r="BQ68" i="5"/>
  <c r="AX70" i="5"/>
  <c r="BJ70" i="5"/>
  <c r="BF71" i="5"/>
  <c r="BR71" i="5"/>
  <c r="BB73" i="5"/>
  <c r="BN73" i="5"/>
  <c r="CB25" i="5"/>
  <c r="CN25" i="5"/>
  <c r="BX26" i="5"/>
  <c r="CJ26" i="5"/>
  <c r="CF27" i="5"/>
  <c r="CB28" i="5"/>
  <c r="CN28" i="5"/>
  <c r="BX29" i="5"/>
  <c r="CJ29" i="5"/>
  <c r="CF30" i="5"/>
  <c r="CB32" i="5"/>
  <c r="CN32" i="5"/>
  <c r="BX33" i="5"/>
  <c r="CJ33" i="5"/>
  <c r="CF34" i="5"/>
  <c r="CB35" i="5"/>
  <c r="CN35" i="5"/>
  <c r="BX36" i="5"/>
  <c r="CJ36" i="5"/>
  <c r="CF37" i="5"/>
  <c r="CB38" i="5"/>
  <c r="CN38" i="5"/>
  <c r="BX39" i="5"/>
  <c r="CJ39" i="5"/>
  <c r="CF41" i="5"/>
  <c r="CB42" i="5"/>
  <c r="CN42" i="5"/>
  <c r="BX43" i="5"/>
  <c r="CF44" i="5"/>
  <c r="AL49" i="5"/>
  <c r="BL49" i="5"/>
  <c r="BZ49" i="5"/>
  <c r="CM49" i="5"/>
  <c r="CD50" i="5"/>
  <c r="AJ50" i="5"/>
  <c r="CP50" i="5"/>
  <c r="AV50" i="5"/>
  <c r="BA51" i="5"/>
  <c r="BM51" i="5"/>
  <c r="AJ52" i="5"/>
  <c r="CD52" i="5"/>
  <c r="AV52" i="5"/>
  <c r="CP52" i="5"/>
  <c r="BB52" i="5"/>
  <c r="BF53" i="5"/>
  <c r="BR53" i="5"/>
  <c r="BF57" i="5"/>
  <c r="BR57" i="5"/>
  <c r="BF61" i="5"/>
  <c r="BR61" i="5"/>
  <c r="BF64" i="5"/>
  <c r="BR64" i="5"/>
  <c r="BG68" i="5"/>
  <c r="BS68" i="5"/>
  <c r="BB69" i="5"/>
  <c r="BN69" i="5"/>
  <c r="BW70" i="5"/>
  <c r="CI70" i="5"/>
  <c r="CE71" i="5"/>
  <c r="CA73" i="5"/>
  <c r="CM73" i="5"/>
  <c r="BU34" i="5"/>
  <c r="CG34" i="5"/>
  <c r="CC35" i="5"/>
  <c r="CO35" i="5"/>
  <c r="BY36" i="5"/>
  <c r="CK36" i="5"/>
  <c r="BU37" i="5"/>
  <c r="CG37" i="5"/>
  <c r="CC38" i="5"/>
  <c r="CO38" i="5"/>
  <c r="BY39" i="5"/>
  <c r="CK39" i="5"/>
  <c r="BU41" i="5"/>
  <c r="CG41" i="5"/>
  <c r="CC42" i="5"/>
  <c r="CO42" i="5"/>
  <c r="BY43" i="5"/>
  <c r="CK43" i="5"/>
  <c r="BU44" i="5"/>
  <c r="CG44" i="5"/>
  <c r="CC45" i="5"/>
  <c r="CO45" i="5"/>
  <c r="AZ46" i="5"/>
  <c r="BY46" i="5"/>
  <c r="CK46" i="5"/>
  <c r="BU47" i="5"/>
  <c r="CG47" i="5"/>
  <c r="BD48" i="5"/>
  <c r="CC48" i="5"/>
  <c r="CO48" i="5"/>
  <c r="AM49" i="5"/>
  <c r="AZ49" i="5"/>
  <c r="CA49" i="5"/>
  <c r="BH50" i="5"/>
  <c r="BB50" i="5"/>
  <c r="BY51" i="5"/>
  <c r="AE51" i="5"/>
  <c r="CK51" i="5"/>
  <c r="AQ51" i="5"/>
  <c r="BN51" i="5"/>
  <c r="BH52" i="5"/>
  <c r="BG53" i="5"/>
  <c r="CD53" i="5"/>
  <c r="AJ53" i="5"/>
  <c r="BS53" i="5"/>
  <c r="BG57" i="5"/>
  <c r="BS57" i="5"/>
  <c r="BG61" i="5"/>
  <c r="BS61" i="5"/>
  <c r="BG64" i="5"/>
  <c r="BS64" i="5"/>
  <c r="CE68" i="5"/>
  <c r="BC69" i="5"/>
  <c r="BO69" i="5"/>
  <c r="BM70" i="5"/>
  <c r="CF71" i="5"/>
  <c r="CB73" i="5"/>
  <c r="CN73" i="5"/>
  <c r="BA26" i="5"/>
  <c r="BI27" i="5"/>
  <c r="BN49" i="5"/>
  <c r="BI50" i="5"/>
  <c r="BZ51" i="5"/>
  <c r="AF51" i="5"/>
  <c r="CL51" i="5"/>
  <c r="AR51" i="5"/>
  <c r="BO51" i="5"/>
  <c r="BI52" i="5"/>
  <c r="BH53" i="5"/>
  <c r="AZ55" i="5"/>
  <c r="BD56" i="5"/>
  <c r="BP56" i="5"/>
  <c r="BH57" i="5"/>
  <c r="AZ58" i="5"/>
  <c r="BD60" i="5"/>
  <c r="BP60" i="5"/>
  <c r="BH61" i="5"/>
  <c r="AZ62" i="5"/>
  <c r="BD63" i="5"/>
  <c r="BP63" i="5"/>
  <c r="BH64" i="5"/>
  <c r="AZ65" i="5"/>
  <c r="BP67" i="5"/>
  <c r="BI68" i="5"/>
  <c r="CA69" i="5"/>
  <c r="CM69" i="5"/>
  <c r="CA29" i="5"/>
  <c r="CM29" i="5"/>
  <c r="BW30" i="5"/>
  <c r="CI30" i="5"/>
  <c r="CE32" i="5"/>
  <c r="CA33" i="5"/>
  <c r="CM33" i="5"/>
  <c r="AX34" i="5"/>
  <c r="BJ34" i="5"/>
  <c r="BW34" i="5"/>
  <c r="CI34" i="5"/>
  <c r="BF35" i="5"/>
  <c r="BR35" i="5"/>
  <c r="CE35" i="5"/>
  <c r="BB36" i="5"/>
  <c r="BN36" i="5"/>
  <c r="CA36" i="5"/>
  <c r="CM36" i="5"/>
  <c r="AX37" i="5"/>
  <c r="BJ37" i="5"/>
  <c r="BW37" i="5"/>
  <c r="CI37" i="5"/>
  <c r="BF38" i="5"/>
  <c r="BR38" i="5"/>
  <c r="CE38" i="5"/>
  <c r="BB39" i="5"/>
  <c r="BN39" i="5"/>
  <c r="CA39" i="5"/>
  <c r="CM39" i="5"/>
  <c r="AX41" i="5"/>
  <c r="BJ41" i="5"/>
  <c r="BW41" i="5"/>
  <c r="CI41" i="5"/>
  <c r="BF42" i="5"/>
  <c r="BR42" i="5"/>
  <c r="CE42" i="5"/>
  <c r="BB43" i="5"/>
  <c r="BN43" i="5"/>
  <c r="CA43" i="5"/>
  <c r="CM43" i="5"/>
  <c r="AX44" i="5"/>
  <c r="BJ44" i="5"/>
  <c r="BW44" i="5"/>
  <c r="CI44" i="5"/>
  <c r="BF45" i="5"/>
  <c r="BR45" i="5"/>
  <c r="CE45" i="5"/>
  <c r="BB46" i="5"/>
  <c r="BN46" i="5"/>
  <c r="CA46" i="5"/>
  <c r="CM46" i="5"/>
  <c r="AX47" i="5"/>
  <c r="BJ47" i="5"/>
  <c r="BW47" i="5"/>
  <c r="CI47" i="5"/>
  <c r="BF48" i="5"/>
  <c r="BR48" i="5"/>
  <c r="CE48" i="5"/>
  <c r="BB49" i="5"/>
  <c r="AA50" i="5"/>
  <c r="BU50" i="5"/>
  <c r="AM50" i="5"/>
  <c r="CG50" i="5"/>
  <c r="BD51" i="5"/>
  <c r="BP51" i="5"/>
  <c r="AX52" i="5"/>
  <c r="BU52" i="5"/>
  <c r="AA52" i="5"/>
  <c r="BJ52" i="5"/>
  <c r="CG52" i="5"/>
  <c r="AM52" i="5"/>
  <c r="BG52" i="5"/>
  <c r="BI53" i="5"/>
  <c r="BA55" i="5"/>
  <c r="BE56" i="5"/>
  <c r="BQ56" i="5"/>
  <c r="BI57" i="5"/>
  <c r="BA58" i="5"/>
  <c r="BE60" i="5"/>
  <c r="BQ60" i="5"/>
  <c r="BI61" i="5"/>
  <c r="BA62" i="5"/>
  <c r="BE63" i="5"/>
  <c r="BQ63" i="5"/>
  <c r="BI64" i="5"/>
  <c r="BA65" i="5"/>
  <c r="BE67" i="5"/>
  <c r="BQ67" i="5"/>
  <c r="CB69" i="5"/>
  <c r="CF25" i="5"/>
  <c r="CB26" i="5"/>
  <c r="AY27" i="5"/>
  <c r="BX27" i="5"/>
  <c r="CJ27" i="5"/>
  <c r="BG28" i="5"/>
  <c r="CF28" i="5"/>
  <c r="BC29" i="5"/>
  <c r="CB29" i="5"/>
  <c r="CN29" i="5"/>
  <c r="AY30" i="5"/>
  <c r="BX30" i="5"/>
  <c r="CJ30" i="5"/>
  <c r="BG32" i="5"/>
  <c r="CF32" i="5"/>
  <c r="BC33" i="5"/>
  <c r="CB33" i="5"/>
  <c r="CN33" i="5"/>
  <c r="AY34" i="5"/>
  <c r="BK34" i="5"/>
  <c r="BX34" i="5"/>
  <c r="CJ34" i="5"/>
  <c r="BG35" i="5"/>
  <c r="BS35" i="5"/>
  <c r="CF35" i="5"/>
  <c r="BC36" i="5"/>
  <c r="BO36" i="5"/>
  <c r="CB36" i="5"/>
  <c r="CN36" i="5"/>
  <c r="AY37" i="5"/>
  <c r="BK37" i="5"/>
  <c r="BX37" i="5"/>
  <c r="CJ37" i="5"/>
  <c r="BG38" i="5"/>
  <c r="BS38" i="5"/>
  <c r="CF38" i="5"/>
  <c r="BC39" i="5"/>
  <c r="BO39" i="5"/>
  <c r="CB39" i="5"/>
  <c r="CN39" i="5"/>
  <c r="AY41" i="5"/>
  <c r="BK41" i="5"/>
  <c r="BX41" i="5"/>
  <c r="CJ41" i="5"/>
  <c r="BG42" i="5"/>
  <c r="BS42" i="5"/>
  <c r="CF42" i="5"/>
  <c r="BC43" i="5"/>
  <c r="BO43" i="5"/>
  <c r="CB43" i="5"/>
  <c r="CN43" i="5"/>
  <c r="AY44" i="5"/>
  <c r="BK44" i="5"/>
  <c r="BX44" i="5"/>
  <c r="CJ44" i="5"/>
  <c r="BG45" i="5"/>
  <c r="BS45" i="5"/>
  <c r="CF45" i="5"/>
  <c r="BC46" i="5"/>
  <c r="BO46" i="5"/>
  <c r="CB46" i="5"/>
  <c r="CN46" i="5"/>
  <c r="AY47" i="5"/>
  <c r="BK47" i="5"/>
  <c r="BX47" i="5"/>
  <c r="CJ47" i="5"/>
  <c r="BG48" i="5"/>
  <c r="BS48" i="5"/>
  <c r="CF48" i="5"/>
  <c r="BC49" i="5"/>
  <c r="AB50" i="5"/>
  <c r="BV50" i="5"/>
  <c r="AN50" i="5"/>
  <c r="CH50" i="5"/>
  <c r="BG50" i="5"/>
  <c r="BE51" i="5"/>
  <c r="BQ51" i="5"/>
  <c r="BV52" i="5"/>
  <c r="AB52" i="5"/>
  <c r="CH52" i="5"/>
  <c r="AN52" i="5"/>
  <c r="BK52" i="5"/>
  <c r="BB55" i="5"/>
  <c r="BN55" i="5"/>
  <c r="BB58" i="5"/>
  <c r="BN58" i="5"/>
  <c r="BB62" i="5"/>
  <c r="BN62" i="5"/>
  <c r="BB65" i="5"/>
  <c r="BN65" i="5"/>
  <c r="BP70" i="5"/>
  <c r="BL71" i="5"/>
  <c r="AZ50" i="5"/>
  <c r="BL50" i="5"/>
  <c r="AI51" i="5"/>
  <c r="CC51" i="5"/>
  <c r="AU51" i="5"/>
  <c r="CO51" i="5"/>
  <c r="AX51" i="5"/>
  <c r="AZ52" i="5"/>
  <c r="BL52" i="5"/>
  <c r="BN52" i="5"/>
  <c r="AB53" i="5"/>
  <c r="AY53" i="5"/>
  <c r="BV53" i="5"/>
  <c r="AN53" i="5"/>
  <c r="BK53" i="5"/>
  <c r="CH53" i="5"/>
  <c r="BC55" i="5"/>
  <c r="BO55" i="5"/>
  <c r="BC58" i="5"/>
  <c r="BO58" i="5"/>
  <c r="BC62" i="5"/>
  <c r="BO62" i="5"/>
  <c r="BC65" i="5"/>
  <c r="BO65" i="5"/>
  <c r="BL68" i="5"/>
  <c r="BQ70" i="5"/>
  <c r="BM71" i="5"/>
  <c r="BA50" i="5"/>
  <c r="BM50" i="5"/>
  <c r="BK50" i="5"/>
  <c r="AJ51" i="5"/>
  <c r="CD51" i="5"/>
  <c r="AV51" i="5"/>
  <c r="CP51" i="5"/>
  <c r="AY51" i="5"/>
  <c r="BA52" i="5"/>
  <c r="BM52" i="5"/>
  <c r="BO52" i="5"/>
  <c r="AZ53" i="5"/>
  <c r="BL53" i="5"/>
  <c r="BD55" i="5"/>
  <c r="BP55" i="5"/>
  <c r="BH56" i="5"/>
  <c r="AZ57" i="5"/>
  <c r="BL57" i="5"/>
  <c r="BD58" i="5"/>
  <c r="BP58" i="5"/>
  <c r="BH60" i="5"/>
  <c r="AZ61" i="5"/>
  <c r="BL61" i="5"/>
  <c r="BD62" i="5"/>
  <c r="BP62" i="5"/>
  <c r="BH63" i="5"/>
  <c r="AZ64" i="5"/>
  <c r="BL64" i="5"/>
  <c r="BD65" i="5"/>
  <c r="BP65" i="5"/>
  <c r="BH67" i="5"/>
  <c r="BA68" i="5"/>
  <c r="BM68" i="5"/>
  <c r="AX74" i="5"/>
  <c r="BJ74" i="5"/>
  <c r="AI53" i="5"/>
  <c r="AU53" i="5"/>
  <c r="BU53" i="5"/>
  <c r="CG53" i="5"/>
  <c r="AE55" i="5"/>
  <c r="AQ55" i="5"/>
  <c r="CC55" i="5"/>
  <c r="CO55" i="5"/>
  <c r="AA56" i="5"/>
  <c r="AM56" i="5"/>
  <c r="BY56" i="5"/>
  <c r="CK56" i="5"/>
  <c r="AI57" i="5"/>
  <c r="AU57" i="5"/>
  <c r="BU57" i="5"/>
  <c r="CG57" i="5"/>
  <c r="AE58" i="5"/>
  <c r="AQ58" i="5"/>
  <c r="CC58" i="5"/>
  <c r="CO58" i="5"/>
  <c r="AA60" i="5"/>
  <c r="AM60" i="5"/>
  <c r="BY60" i="5"/>
  <c r="CK60" i="5"/>
  <c r="AI61" i="5"/>
  <c r="AU61" i="5"/>
  <c r="BU61" i="5"/>
  <c r="CG61" i="5"/>
  <c r="AE62" i="5"/>
  <c r="AQ62" i="5"/>
  <c r="CC62" i="5"/>
  <c r="CO62" i="5"/>
  <c r="AA63" i="5"/>
  <c r="AM63" i="5"/>
  <c r="BY63" i="5"/>
  <c r="CK63" i="5"/>
  <c r="AI64" i="5"/>
  <c r="AU64" i="5"/>
  <c r="BU64" i="5"/>
  <c r="CG64" i="5"/>
  <c r="AE65" i="5"/>
  <c r="AQ65" i="5"/>
  <c r="CC65" i="5"/>
  <c r="CO65" i="5"/>
  <c r="AA67" i="5"/>
  <c r="AM67" i="5"/>
  <c r="AZ67" i="5"/>
  <c r="BY67" i="5"/>
  <c r="CK67" i="5"/>
  <c r="AI68" i="5"/>
  <c r="AU68" i="5"/>
  <c r="BH68" i="5"/>
  <c r="BU68" i="5"/>
  <c r="CG68" i="5"/>
  <c r="AE69" i="5"/>
  <c r="AQ69" i="5"/>
  <c r="BD69" i="5"/>
  <c r="BP69" i="5"/>
  <c r="CC69" i="5"/>
  <c r="CO69" i="5"/>
  <c r="AA70" i="5"/>
  <c r="AM70" i="5"/>
  <c r="AZ70" i="5"/>
  <c r="BL70" i="5"/>
  <c r="BY70" i="5"/>
  <c r="CK70" i="5"/>
  <c r="AI71" i="5"/>
  <c r="AU71" i="5"/>
  <c r="BH71" i="5"/>
  <c r="BU71" i="5"/>
  <c r="CG71" i="5"/>
  <c r="AE73" i="5"/>
  <c r="AQ73" i="5"/>
  <c r="BD73" i="5"/>
  <c r="BP73" i="5"/>
  <c r="CC73" i="5"/>
  <c r="CO73" i="5"/>
  <c r="AA74" i="5"/>
  <c r="AM74" i="5"/>
  <c r="AZ74" i="5"/>
  <c r="BL74" i="5"/>
  <c r="BY74" i="5"/>
  <c r="CK74" i="5"/>
  <c r="AV53" i="5"/>
  <c r="AF55" i="5"/>
  <c r="AR55" i="5"/>
  <c r="CD55" i="5"/>
  <c r="CP55" i="5"/>
  <c r="AB56" i="5"/>
  <c r="AN56" i="5"/>
  <c r="BZ56" i="5"/>
  <c r="CL56" i="5"/>
  <c r="AJ57" i="5"/>
  <c r="AV57" i="5"/>
  <c r="BV57" i="5"/>
  <c r="CH57" i="5"/>
  <c r="AF58" i="5"/>
  <c r="AR58" i="5"/>
  <c r="CD58" i="5"/>
  <c r="CP58" i="5"/>
  <c r="AB60" i="5"/>
  <c r="AN60" i="5"/>
  <c r="BZ60" i="5"/>
  <c r="CL60" i="5"/>
  <c r="AJ61" i="5"/>
  <c r="AV61" i="5"/>
  <c r="BV61" i="5"/>
  <c r="CH61" i="5"/>
  <c r="AF62" i="5"/>
  <c r="AR62" i="5"/>
  <c r="CD62" i="5"/>
  <c r="CP62" i="5"/>
  <c r="AB63" i="5"/>
  <c r="AN63" i="5"/>
  <c r="BZ63" i="5"/>
  <c r="CL63" i="5"/>
  <c r="AJ64" i="5"/>
  <c r="AV64" i="5"/>
  <c r="BV64" i="5"/>
  <c r="CH64" i="5"/>
  <c r="AF65" i="5"/>
  <c r="AR65" i="5"/>
  <c r="CD65" i="5"/>
  <c r="CP65" i="5"/>
  <c r="AB67" i="5"/>
  <c r="AN67" i="5"/>
  <c r="BZ67" i="5"/>
  <c r="CL67" i="5"/>
  <c r="AJ68" i="5"/>
  <c r="AV68" i="5"/>
  <c r="BV68" i="5"/>
  <c r="CH68" i="5"/>
  <c r="AF69" i="5"/>
  <c r="AR69" i="5"/>
  <c r="BE69" i="5"/>
  <c r="BQ69" i="5"/>
  <c r="CD69" i="5"/>
  <c r="CP69" i="5"/>
  <c r="AB70" i="5"/>
  <c r="AN70" i="5"/>
  <c r="BA70" i="5"/>
  <c r="BZ70" i="5"/>
  <c r="CL70" i="5"/>
  <c r="AJ71" i="5"/>
  <c r="AV71" i="5"/>
  <c r="BI71" i="5"/>
  <c r="BV71" i="5"/>
  <c r="CH71" i="5"/>
  <c r="AF73" i="5"/>
  <c r="AR73" i="5"/>
  <c r="BE73" i="5"/>
  <c r="BQ73" i="5"/>
  <c r="CD73" i="5"/>
  <c r="CP73" i="5"/>
  <c r="AB74" i="5"/>
  <c r="AN74" i="5"/>
  <c r="BA74" i="5"/>
  <c r="BM74" i="5"/>
  <c r="BZ74" i="5"/>
  <c r="CL74" i="5"/>
  <c r="AX53" i="5"/>
  <c r="BJ53" i="5"/>
  <c r="BF55" i="5"/>
  <c r="BR55" i="5"/>
  <c r="BB56" i="5"/>
  <c r="BN56" i="5"/>
  <c r="AX57" i="5"/>
  <c r="BJ57" i="5"/>
  <c r="BF58" i="5"/>
  <c r="BR58" i="5"/>
  <c r="BB60" i="5"/>
  <c r="BN60" i="5"/>
  <c r="AX61" i="5"/>
  <c r="BJ61" i="5"/>
  <c r="BF62" i="5"/>
  <c r="BR62" i="5"/>
  <c r="BB63" i="5"/>
  <c r="BN63" i="5"/>
  <c r="AX64" i="5"/>
  <c r="BJ64" i="5"/>
  <c r="BF65" i="5"/>
  <c r="BR65" i="5"/>
  <c r="BB67" i="5"/>
  <c r="BN67" i="5"/>
  <c r="CA67" i="5"/>
  <c r="AK68" i="5"/>
  <c r="AX68" i="5"/>
  <c r="BJ68" i="5"/>
  <c r="BW68" i="5"/>
  <c r="AG69" i="5"/>
  <c r="AS69" i="5"/>
  <c r="BF69" i="5"/>
  <c r="BR69" i="5"/>
  <c r="CE69" i="5"/>
  <c r="AC70" i="5"/>
  <c r="BB70" i="5"/>
  <c r="BN70" i="5"/>
  <c r="CA70" i="5"/>
  <c r="CM70" i="5"/>
  <c r="AK71" i="5"/>
  <c r="AX71" i="5"/>
  <c r="BJ71" i="5"/>
  <c r="BW71" i="5"/>
  <c r="CI71" i="5"/>
  <c r="AG73" i="5"/>
  <c r="AS73" i="5"/>
  <c r="BF73" i="5"/>
  <c r="BR73" i="5"/>
  <c r="CE73" i="5"/>
  <c r="AC74" i="5"/>
  <c r="AO74" i="5"/>
  <c r="BB74" i="5"/>
  <c r="BN74" i="5"/>
  <c r="CA74" i="5"/>
  <c r="CM74" i="5"/>
  <c r="BG55" i="5"/>
  <c r="BS55" i="5"/>
  <c r="BC56" i="5"/>
  <c r="BO56" i="5"/>
  <c r="AY57" i="5"/>
  <c r="BK57" i="5"/>
  <c r="BG58" i="5"/>
  <c r="BS58" i="5"/>
  <c r="BC60" i="5"/>
  <c r="BO60" i="5"/>
  <c r="AY61" i="5"/>
  <c r="BK61" i="5"/>
  <c r="BG62" i="5"/>
  <c r="BS62" i="5"/>
  <c r="BC63" i="5"/>
  <c r="BO63" i="5"/>
  <c r="AY64" i="5"/>
  <c r="BK64" i="5"/>
  <c r="BG65" i="5"/>
  <c r="BS65" i="5"/>
  <c r="BC67" i="5"/>
  <c r="BO67" i="5"/>
  <c r="CB67" i="5"/>
  <c r="AY68" i="5"/>
  <c r="BK68" i="5"/>
  <c r="BX68" i="5"/>
  <c r="AH69" i="5"/>
  <c r="BG69" i="5"/>
  <c r="BS69" i="5"/>
  <c r="CF69" i="5"/>
  <c r="BC70" i="5"/>
  <c r="BO70" i="5"/>
  <c r="CB70" i="5"/>
  <c r="AL71" i="5"/>
  <c r="AY71" i="5"/>
  <c r="BK71" i="5"/>
  <c r="BX71" i="5"/>
  <c r="AH73" i="5"/>
  <c r="AT73" i="5"/>
  <c r="BG73" i="5"/>
  <c r="BS73" i="5"/>
  <c r="CF73" i="5"/>
  <c r="AD74" i="5"/>
  <c r="AP74" i="5"/>
  <c r="BC74" i="5"/>
  <c r="BO74" i="5"/>
  <c r="CB74" i="5"/>
  <c r="CN74" i="5"/>
  <c r="AI4" i="16"/>
  <c r="CO52" i="5"/>
  <c r="BY53" i="5"/>
  <c r="CK53" i="5"/>
  <c r="BU55" i="5"/>
  <c r="CG55" i="5"/>
  <c r="CC56" i="5"/>
  <c r="CO56" i="5"/>
  <c r="BY57" i="5"/>
  <c r="CK57" i="5"/>
  <c r="BU58" i="5"/>
  <c r="CG58" i="5"/>
  <c r="CC60" i="5"/>
  <c r="CO60" i="5"/>
  <c r="BY61" i="5"/>
  <c r="CK61" i="5"/>
  <c r="BU62" i="5"/>
  <c r="CG62" i="5"/>
  <c r="CC63" i="5"/>
  <c r="CO63" i="5"/>
  <c r="BY64" i="5"/>
  <c r="CK64" i="5"/>
  <c r="BU65" i="5"/>
  <c r="CG65" i="5"/>
  <c r="BD67" i="5"/>
  <c r="CC67" i="5"/>
  <c r="CO67" i="5"/>
  <c r="AZ68" i="5"/>
  <c r="BY68" i="5"/>
  <c r="CK68" i="5"/>
  <c r="BH69" i="5"/>
  <c r="BU69" i="5"/>
  <c r="CG69" i="5"/>
  <c r="BD70" i="5"/>
  <c r="CC70" i="5"/>
  <c r="CO70" i="5"/>
  <c r="AZ71" i="5"/>
  <c r="BY71" i="5"/>
  <c r="CK71" i="5"/>
  <c r="BH73" i="5"/>
  <c r="BU73" i="5"/>
  <c r="CG73" i="5"/>
  <c r="BD74" i="5"/>
  <c r="BP74" i="5"/>
  <c r="CC74" i="5"/>
  <c r="CO74" i="5"/>
  <c r="CL53" i="5"/>
  <c r="BV55" i="5"/>
  <c r="CH55" i="5"/>
  <c r="CD56" i="5"/>
  <c r="CP56" i="5"/>
  <c r="BZ57" i="5"/>
  <c r="CL57" i="5"/>
  <c r="BV58" i="5"/>
  <c r="CH58" i="5"/>
  <c r="CD60" i="5"/>
  <c r="CP60" i="5"/>
  <c r="BZ61" i="5"/>
  <c r="CL61" i="5"/>
  <c r="BV62" i="5"/>
  <c r="CH62" i="5"/>
  <c r="CD63" i="5"/>
  <c r="CP63" i="5"/>
  <c r="BZ64" i="5"/>
  <c r="CL64" i="5"/>
  <c r="BV65" i="5"/>
  <c r="CH65" i="5"/>
  <c r="CD67" i="5"/>
  <c r="CP67" i="5"/>
  <c r="BZ68" i="5"/>
  <c r="CL68" i="5"/>
  <c r="BV69" i="5"/>
  <c r="CH69" i="5"/>
  <c r="BE70" i="5"/>
  <c r="CD70" i="5"/>
  <c r="CP70" i="5"/>
  <c r="BA71" i="5"/>
  <c r="BZ71" i="5"/>
  <c r="CL71" i="5"/>
  <c r="BI73" i="5"/>
  <c r="BV73" i="5"/>
  <c r="CH73" i="5"/>
  <c r="BE74" i="5"/>
  <c r="BQ74" i="5"/>
  <c r="CD74" i="5"/>
  <c r="CP74" i="5"/>
  <c r="AB4" i="16"/>
  <c r="BB53" i="5"/>
  <c r="BN53" i="5"/>
  <c r="AX55" i="5"/>
  <c r="BJ55" i="5"/>
  <c r="BF56" i="5"/>
  <c r="BR56" i="5"/>
  <c r="BB57" i="5"/>
  <c r="BN57" i="5"/>
  <c r="AX58" i="5"/>
  <c r="BJ58" i="5"/>
  <c r="BF60" i="5"/>
  <c r="BR60" i="5"/>
  <c r="BB61" i="5"/>
  <c r="BN61" i="5"/>
  <c r="AX62" i="5"/>
  <c r="BJ62" i="5"/>
  <c r="BF63" i="5"/>
  <c r="BR63" i="5"/>
  <c r="BB64" i="5"/>
  <c r="BN64" i="5"/>
  <c r="AX65" i="5"/>
  <c r="BJ65" i="5"/>
  <c r="BF67" i="5"/>
  <c r="BR67" i="5"/>
  <c r="BB68" i="5"/>
  <c r="BN68" i="5"/>
  <c r="AX69" i="5"/>
  <c r="BJ69" i="5"/>
  <c r="BF70" i="5"/>
  <c r="BR70" i="5"/>
  <c r="BB71" i="5"/>
  <c r="BN71" i="5"/>
  <c r="AX73" i="5"/>
  <c r="BJ73" i="5"/>
  <c r="BW73" i="5"/>
  <c r="BF74" i="5"/>
  <c r="BR74" i="5"/>
  <c r="CE74" i="5"/>
  <c r="AC4" i="16"/>
  <c r="P4" i="16"/>
  <c r="BO53" i="5"/>
  <c r="AY55" i="5"/>
  <c r="BK55" i="5"/>
  <c r="BG56" i="5"/>
  <c r="BS56" i="5"/>
  <c r="BC57" i="5"/>
  <c r="BO57" i="5"/>
  <c r="AY58" i="5"/>
  <c r="BK58" i="5"/>
  <c r="BG60" i="5"/>
  <c r="BS60" i="5"/>
  <c r="BC61" i="5"/>
  <c r="BO61" i="5"/>
  <c r="AY62" i="5"/>
  <c r="BK62" i="5"/>
  <c r="BG63" i="5"/>
  <c r="BS63" i="5"/>
  <c r="BC64" i="5"/>
  <c r="BO64" i="5"/>
  <c r="AY65" i="5"/>
  <c r="BK65" i="5"/>
  <c r="BG67" i="5"/>
  <c r="BS67" i="5"/>
  <c r="BC68" i="5"/>
  <c r="BO68" i="5"/>
  <c r="AY69" i="5"/>
  <c r="BK69" i="5"/>
  <c r="BG70" i="5"/>
  <c r="BS70" i="5"/>
  <c r="BC71" i="5"/>
  <c r="BO71" i="5"/>
  <c r="AY73" i="5"/>
  <c r="BK73" i="5"/>
  <c r="BX73" i="5"/>
  <c r="BG74" i="5"/>
  <c r="BS74" i="5"/>
  <c r="CF74" i="5"/>
  <c r="AD4" i="16"/>
  <c r="Q4" i="16"/>
  <c r="CC53" i="5"/>
  <c r="CO53" i="5"/>
  <c r="BY55" i="5"/>
  <c r="CK55" i="5"/>
  <c r="BU56" i="5"/>
  <c r="CG56" i="5"/>
  <c r="CC57" i="5"/>
  <c r="CO57" i="5"/>
  <c r="BY58" i="5"/>
  <c r="CK58" i="5"/>
  <c r="BU60" i="5"/>
  <c r="CG60" i="5"/>
  <c r="CC61" i="5"/>
  <c r="CO61" i="5"/>
  <c r="BY62" i="5"/>
  <c r="CK62" i="5"/>
  <c r="BU63" i="5"/>
  <c r="CG63" i="5"/>
  <c r="CC64" i="5"/>
  <c r="CO64" i="5"/>
  <c r="BY65" i="5"/>
  <c r="CK65" i="5"/>
  <c r="BU67" i="5"/>
  <c r="CG67" i="5"/>
  <c r="BD68" i="5"/>
  <c r="CC68" i="5"/>
  <c r="CO68" i="5"/>
  <c r="AZ69" i="5"/>
  <c r="BY69" i="5"/>
  <c r="CK69" i="5"/>
  <c r="BU70" i="5"/>
  <c r="CG70" i="5"/>
  <c r="CC71" i="5"/>
  <c r="CO71" i="5"/>
  <c r="AZ73" i="5"/>
  <c r="BY73" i="5"/>
  <c r="CK73" i="5"/>
  <c r="BH74" i="5"/>
  <c r="BU74" i="5"/>
  <c r="CG74" i="5"/>
  <c r="R4" i="16"/>
  <c r="V4" i="16"/>
  <c r="CP53" i="5"/>
  <c r="BZ55" i="5"/>
  <c r="CL55" i="5"/>
  <c r="BV56" i="5"/>
  <c r="CH56" i="5"/>
  <c r="CD57" i="5"/>
  <c r="CP57" i="5"/>
  <c r="BZ58" i="5"/>
  <c r="CL58" i="5"/>
  <c r="BV60" i="5"/>
  <c r="CH60" i="5"/>
  <c r="CD61" i="5"/>
  <c r="CP61" i="5"/>
  <c r="BZ62" i="5"/>
  <c r="CL62" i="5"/>
  <c r="BV63" i="5"/>
  <c r="CH63" i="5"/>
  <c r="CD64" i="5"/>
  <c r="CP64" i="5"/>
  <c r="BZ65" i="5"/>
  <c r="CL65" i="5"/>
  <c r="BV67" i="5"/>
  <c r="CH67" i="5"/>
  <c r="CD68" i="5"/>
  <c r="CP68" i="5"/>
  <c r="BZ69" i="5"/>
  <c r="CL69" i="5"/>
  <c r="BV70" i="5"/>
  <c r="CH70" i="5"/>
  <c r="CD71" i="5"/>
  <c r="CP71" i="5"/>
  <c r="BA73" i="5"/>
  <c r="BZ73" i="5"/>
  <c r="CL73" i="5"/>
  <c r="BI74" i="5"/>
  <c r="BV74" i="5"/>
  <c r="CH74" i="5"/>
  <c r="S4" i="16"/>
  <c r="W4" i="16"/>
  <c r="T4" i="16"/>
  <c r="X4" i="16"/>
  <c r="U4" i="16"/>
  <c r="Y4" i="16"/>
  <c r="AE4" i="16"/>
  <c r="AF4" i="16"/>
  <c r="AG4" i="16"/>
  <c r="AA4" i="15"/>
  <c r="P4" i="15"/>
  <c r="R4" i="15"/>
  <c r="AE4" i="15"/>
  <c r="AB4" i="15"/>
  <c r="AD4" i="15"/>
  <c r="S4" i="15"/>
  <c r="T4" i="15"/>
  <c r="AF4" i="15"/>
  <c r="U4" i="15"/>
  <c r="AG4" i="15"/>
  <c r="V4" i="15"/>
  <c r="AH4" i="15"/>
  <c r="W4" i="15"/>
  <c r="AI4" i="15"/>
  <c r="X4" i="15"/>
  <c r="AJ4" i="15"/>
  <c r="I65" i="8"/>
  <c r="I67" i="8"/>
  <c r="I69" i="8"/>
  <c r="I55" i="8"/>
  <c r="I42" i="8"/>
  <c r="I28" i="8"/>
  <c r="I70" i="8"/>
  <c r="I56" i="8"/>
  <c r="I43" i="8"/>
  <c r="I29" i="8"/>
  <c r="I73" i="8"/>
  <c r="I74" i="8"/>
  <c r="I60" i="8"/>
  <c r="I46" i="8"/>
  <c r="I75" i="8"/>
  <c r="I61" i="8"/>
  <c r="I47" i="8"/>
  <c r="I34" i="8"/>
  <c r="I71" i="8"/>
  <c r="I48" i="8"/>
  <c r="I30" i="8"/>
  <c r="I26" i="8"/>
  <c r="I18" i="8"/>
  <c r="I5" i="8"/>
  <c r="I63" i="8"/>
  <c r="I51" i="8"/>
  <c r="I38" i="8"/>
  <c r="I19" i="8"/>
  <c r="I6" i="8"/>
  <c r="I68" i="8"/>
  <c r="I20" i="8"/>
  <c r="I8" i="8"/>
  <c r="I58" i="8"/>
  <c r="I35" i="8"/>
  <c r="I27" i="8"/>
  <c r="I21" i="8"/>
  <c r="I9" i="8"/>
  <c r="I49" i="8"/>
  <c r="I32" i="8"/>
  <c r="I22" i="8"/>
  <c r="I39" i="8"/>
  <c r="I23" i="8"/>
  <c r="I52" i="8"/>
  <c r="I44" i="8"/>
  <c r="I36" i="8"/>
  <c r="I12" i="8"/>
  <c r="I64" i="8"/>
  <c r="I62" i="8"/>
  <c r="I24" i="8"/>
  <c r="I13" i="8"/>
  <c r="I50" i="8"/>
  <c r="I33" i="8"/>
  <c r="I41" i="8"/>
  <c r="I37" i="8"/>
  <c r="I25" i="8"/>
  <c r="I15" i="8"/>
  <c r="I57" i="8"/>
  <c r="I45" i="8"/>
  <c r="I17" i="8"/>
  <c r="I14" i="8"/>
  <c r="I10" i="8"/>
  <c r="I16" i="8"/>
  <c r="I4" i="8"/>
  <c r="I53" i="8"/>
  <c r="I11" i="8"/>
  <c r="L69" i="8"/>
  <c r="L70" i="8"/>
  <c r="L73" i="8"/>
  <c r="L58" i="8"/>
  <c r="L45" i="8"/>
  <c r="L32" i="8"/>
  <c r="L74" i="8"/>
  <c r="L60" i="8"/>
  <c r="L46" i="8"/>
  <c r="L33" i="8"/>
  <c r="L63" i="8"/>
  <c r="L49" i="8"/>
  <c r="L64" i="8"/>
  <c r="L50" i="8"/>
  <c r="L37" i="8"/>
  <c r="L27" i="8"/>
  <c r="L21" i="8"/>
  <c r="L9" i="8"/>
  <c r="L75" i="8"/>
  <c r="L68" i="8"/>
  <c r="L43" i="8"/>
  <c r="L35" i="8"/>
  <c r="L22" i="8"/>
  <c r="L10" i="8"/>
  <c r="L39" i="8"/>
  <c r="L23" i="8"/>
  <c r="L11" i="8"/>
  <c r="L52" i="8"/>
  <c r="L28" i="8"/>
  <c r="L12" i="8"/>
  <c r="L56" i="8"/>
  <c r="L36" i="8"/>
  <c r="L24" i="8"/>
  <c r="L44" i="8"/>
  <c r="L67" i="8"/>
  <c r="L62" i="8"/>
  <c r="L47" i="8"/>
  <c r="L41" i="8"/>
  <c r="L25" i="8"/>
  <c r="L15" i="8"/>
  <c r="L53" i="8"/>
  <c r="L29" i="8"/>
  <c r="L16" i="8"/>
  <c r="L57" i="8"/>
  <c r="L42" i="8"/>
  <c r="L34" i="8"/>
  <c r="L26" i="8"/>
  <c r="L18" i="8"/>
  <c r="L71" i="8"/>
  <c r="L65" i="8"/>
  <c r="L61" i="8"/>
  <c r="L55" i="8"/>
  <c r="L48" i="8"/>
  <c r="L30" i="8"/>
  <c r="L20" i="8"/>
  <c r="L19" i="8"/>
  <c r="L14" i="8"/>
  <c r="L8" i="8"/>
  <c r="L38" i="8"/>
  <c r="L5" i="8"/>
  <c r="L13" i="8"/>
  <c r="L51" i="8"/>
  <c r="L17" i="8"/>
  <c r="L6" i="8"/>
  <c r="J67" i="8"/>
  <c r="J68" i="8"/>
  <c r="J70" i="8"/>
  <c r="J56" i="8"/>
  <c r="J43" i="8"/>
  <c r="J29" i="8"/>
  <c r="J71" i="8"/>
  <c r="J57" i="8"/>
  <c r="J44" i="8"/>
  <c r="J30" i="8"/>
  <c r="J74" i="8"/>
  <c r="J75" i="8"/>
  <c r="J61" i="8"/>
  <c r="J47" i="8"/>
  <c r="J62" i="8"/>
  <c r="J48" i="8"/>
  <c r="J35" i="8"/>
  <c r="J63" i="8"/>
  <c r="J51" i="8"/>
  <c r="J38" i="8"/>
  <c r="J19" i="8"/>
  <c r="J6" i="8"/>
  <c r="J65" i="8"/>
  <c r="J55" i="8"/>
  <c r="J20" i="8"/>
  <c r="J8" i="8"/>
  <c r="J58" i="8"/>
  <c r="J27" i="8"/>
  <c r="J21" i="8"/>
  <c r="J9" i="8"/>
  <c r="J49" i="8"/>
  <c r="J46" i="8"/>
  <c r="J32" i="8"/>
  <c r="J22" i="8"/>
  <c r="J10" i="8"/>
  <c r="J39" i="8"/>
  <c r="J23" i="8"/>
  <c r="J52" i="8"/>
  <c r="J36" i="8"/>
  <c r="J28" i="8"/>
  <c r="J64" i="8"/>
  <c r="J24" i="8"/>
  <c r="J13" i="8"/>
  <c r="J60" i="8"/>
  <c r="J50" i="8"/>
  <c r="J33" i="8"/>
  <c r="J14" i="8"/>
  <c r="J69" i="8"/>
  <c r="J41" i="8"/>
  <c r="J37" i="8"/>
  <c r="J25" i="8"/>
  <c r="J73" i="8"/>
  <c r="J53" i="8"/>
  <c r="J16" i="8"/>
  <c r="J42" i="8"/>
  <c r="J34" i="8"/>
  <c r="J26" i="8"/>
  <c r="J18" i="8"/>
  <c r="F9" i="8"/>
  <c r="F13" i="8"/>
  <c r="K34" i="8"/>
  <c r="K68" i="8"/>
  <c r="K69" i="8"/>
  <c r="K71" i="8"/>
  <c r="K57" i="8"/>
  <c r="K44" i="8"/>
  <c r="K30" i="8"/>
  <c r="K73" i="8"/>
  <c r="K58" i="8"/>
  <c r="K45" i="8"/>
  <c r="K32" i="8"/>
  <c r="K75" i="8"/>
  <c r="K62" i="8"/>
  <c r="K48" i="8"/>
  <c r="K63" i="8"/>
  <c r="K49" i="8"/>
  <c r="K36" i="8"/>
  <c r="K65" i="8"/>
  <c r="K61" i="8"/>
  <c r="K55" i="8"/>
  <c r="K20" i="8"/>
  <c r="K8" i="8"/>
  <c r="K27" i="8"/>
  <c r="K21" i="8"/>
  <c r="K9" i="8"/>
  <c r="K46" i="8"/>
  <c r="K43" i="8"/>
  <c r="K35" i="8"/>
  <c r="K22" i="8"/>
  <c r="K10" i="8"/>
  <c r="K70" i="8"/>
  <c r="K39" i="8"/>
  <c r="K23" i="8"/>
  <c r="K11" i="8"/>
  <c r="K52" i="8"/>
  <c r="K28" i="8"/>
  <c r="K74" i="8"/>
  <c r="K64" i="8"/>
  <c r="K56" i="8"/>
  <c r="K24" i="8"/>
  <c r="K60" i="8"/>
  <c r="K50" i="8"/>
  <c r="K33" i="8"/>
  <c r="K14" i="8"/>
  <c r="K67" i="8"/>
  <c r="K47" i="8"/>
  <c r="K41" i="8"/>
  <c r="K37" i="8"/>
  <c r="K25" i="8"/>
  <c r="K15" i="8"/>
  <c r="K53" i="8"/>
  <c r="K29" i="8"/>
  <c r="K17" i="8"/>
  <c r="K51" i="8"/>
  <c r="K38" i="8"/>
  <c r="K19" i="8"/>
  <c r="F11" i="8"/>
  <c r="J17" i="8"/>
  <c r="F23" i="8"/>
  <c r="F20" i="8"/>
  <c r="K13" i="8"/>
  <c r="J15" i="8"/>
  <c r="F24" i="8"/>
  <c r="N71" i="8"/>
  <c r="N73" i="8"/>
  <c r="N75" i="8"/>
  <c r="N61" i="8"/>
  <c r="N47" i="8"/>
  <c r="N34" i="8"/>
  <c r="N62" i="8"/>
  <c r="N48" i="8"/>
  <c r="N35" i="8"/>
  <c r="N65" i="8"/>
  <c r="N51" i="8"/>
  <c r="N67" i="8"/>
  <c r="N52" i="8"/>
  <c r="N39" i="8"/>
  <c r="N58" i="8"/>
  <c r="N23" i="8"/>
  <c r="N11" i="8"/>
  <c r="N49" i="8"/>
  <c r="N46" i="8"/>
  <c r="N32" i="8"/>
  <c r="N28" i="8"/>
  <c r="N12" i="8"/>
  <c r="N70" i="8"/>
  <c r="N56" i="8"/>
  <c r="N36" i="8"/>
  <c r="N24" i="8"/>
  <c r="N13" i="8"/>
  <c r="N44" i="8"/>
  <c r="N14" i="8"/>
  <c r="N74" i="8"/>
  <c r="N64" i="8"/>
  <c r="N41" i="8"/>
  <c r="N25" i="8"/>
  <c r="N60" i="8"/>
  <c r="N53" i="8"/>
  <c r="N50" i="8"/>
  <c r="N37" i="8"/>
  <c r="N33" i="8"/>
  <c r="N29" i="8"/>
  <c r="N69" i="8"/>
  <c r="N17" i="8"/>
  <c r="N57" i="8"/>
  <c r="N42" i="8"/>
  <c r="N26" i="8"/>
  <c r="N18" i="8"/>
  <c r="N5" i="8"/>
  <c r="N45" i="8"/>
  <c r="N55" i="8"/>
  <c r="N38" i="8"/>
  <c r="N30" i="8"/>
  <c r="N20" i="8"/>
  <c r="N63" i="8"/>
  <c r="N68" i="8"/>
  <c r="N43" i="8"/>
  <c r="N22" i="8"/>
  <c r="J5" i="8"/>
  <c r="N9" i="8"/>
  <c r="J11" i="8"/>
  <c r="J45" i="8"/>
  <c r="K5" i="8"/>
  <c r="N15" i="8"/>
  <c r="K18" i="8"/>
  <c r="F8" i="8"/>
  <c r="F14" i="8"/>
  <c r="F74" i="8"/>
  <c r="F62" i="8"/>
  <c r="F63" i="8"/>
  <c r="F65" i="8"/>
  <c r="F51" i="8"/>
  <c r="F38" i="8"/>
  <c r="F25" i="8"/>
  <c r="F67" i="8"/>
  <c r="F52" i="8"/>
  <c r="F39" i="8"/>
  <c r="F26" i="8"/>
  <c r="F69" i="8"/>
  <c r="F70" i="8"/>
  <c r="F56" i="8"/>
  <c r="F71" i="8"/>
  <c r="F57" i="8"/>
  <c r="F44" i="8"/>
  <c r="F30" i="8"/>
  <c r="F73" i="8"/>
  <c r="F45" i="8"/>
  <c r="F37" i="8"/>
  <c r="F15" i="8"/>
  <c r="F42" i="8"/>
  <c r="F16" i="8"/>
  <c r="F75" i="8"/>
  <c r="F34" i="8"/>
  <c r="F17" i="8"/>
  <c r="F68" i="8"/>
  <c r="F61" i="8"/>
  <c r="F55" i="8"/>
  <c r="F48" i="8"/>
  <c r="F18" i="8"/>
  <c r="F5" i="8"/>
  <c r="F58" i="8"/>
  <c r="F27" i="8"/>
  <c r="F46" i="8"/>
  <c r="F43" i="8"/>
  <c r="F35" i="8"/>
  <c r="F32" i="8"/>
  <c r="F21" i="8"/>
  <c r="F49" i="8"/>
  <c r="F28" i="8"/>
  <c r="F22" i="8"/>
  <c r="F10" i="8"/>
  <c r="F64" i="8"/>
  <c r="F60" i="8"/>
  <c r="F36" i="8"/>
  <c r="F12" i="8"/>
  <c r="F53" i="8"/>
  <c r="F50" i="8"/>
  <c r="F29" i="8"/>
  <c r="J12" i="8"/>
  <c r="N21" i="8"/>
  <c r="J4" i="8"/>
  <c r="K12" i="8"/>
  <c r="K16" i="8"/>
  <c r="F19" i="8"/>
  <c r="K26" i="8"/>
  <c r="K4" i="8"/>
  <c r="F6" i="8"/>
  <c r="N8" i="8"/>
  <c r="N10" i="8"/>
  <c r="F33" i="8"/>
  <c r="F41" i="8"/>
  <c r="M21" i="8"/>
  <c r="G25" i="8"/>
  <c r="M27" i="8"/>
  <c r="E33" i="8"/>
  <c r="G37" i="8"/>
  <c r="E41" i="8"/>
  <c r="E47" i="8"/>
  <c r="H57" i="8"/>
  <c r="M63" i="8"/>
  <c r="M19" i="8"/>
  <c r="E23" i="8"/>
  <c r="G24" i="8"/>
  <c r="H29" i="8"/>
  <c r="G33" i="8"/>
  <c r="E44" i="8"/>
  <c r="M45" i="8"/>
  <c r="G47" i="8"/>
  <c r="H50" i="8"/>
  <c r="G62" i="8"/>
  <c r="E67" i="8"/>
  <c r="G69" i="8"/>
  <c r="G36" i="8"/>
  <c r="M42" i="8"/>
  <c r="G44" i="8"/>
  <c r="H47" i="8"/>
  <c r="E49" i="8"/>
  <c r="E52" i="8"/>
  <c r="M57" i="8"/>
  <c r="G60" i="8"/>
  <c r="H62" i="8"/>
  <c r="H67" i="8"/>
  <c r="M70" i="8"/>
  <c r="M71" i="8"/>
  <c r="M74" i="8"/>
  <c r="M76" i="8" s="1"/>
  <c r="M60" i="8"/>
  <c r="M46" i="8"/>
  <c r="M33" i="8"/>
  <c r="M75" i="8"/>
  <c r="M61" i="8"/>
  <c r="M47" i="8"/>
  <c r="M34" i="8"/>
  <c r="M64" i="8"/>
  <c r="M50" i="8"/>
  <c r="M65" i="8"/>
  <c r="M51" i="8"/>
  <c r="M38" i="8"/>
  <c r="M4" i="8"/>
  <c r="E9" i="8"/>
  <c r="G11" i="8"/>
  <c r="H12" i="8"/>
  <c r="M17" i="8"/>
  <c r="E21" i="8"/>
  <c r="G23" i="8"/>
  <c r="E32" i="8"/>
  <c r="E35" i="8"/>
  <c r="H36" i="8"/>
  <c r="E39" i="8"/>
  <c r="H44" i="8"/>
  <c r="H52" i="8"/>
  <c r="G56" i="8"/>
  <c r="M69" i="8"/>
  <c r="G22" i="8"/>
  <c r="H23" i="8"/>
  <c r="G28" i="8"/>
  <c r="M29" i="8"/>
  <c r="M37" i="8"/>
  <c r="H39" i="8"/>
  <c r="E46" i="8"/>
  <c r="G49" i="8"/>
  <c r="M53" i="8"/>
  <c r="H56" i="8"/>
  <c r="E74" i="8"/>
  <c r="E76" i="8" s="1"/>
  <c r="H32" i="8"/>
  <c r="G35" i="8"/>
  <c r="M41" i="8"/>
  <c r="H49" i="8"/>
  <c r="E58" i="8"/>
  <c r="M62" i="8"/>
  <c r="M67" i="8"/>
  <c r="H35" i="8"/>
  <c r="G43" i="8"/>
  <c r="M44" i="8"/>
  <c r="G46" i="8"/>
  <c r="H70" i="8"/>
  <c r="E73" i="8"/>
  <c r="E75" i="8"/>
  <c r="E61" i="8"/>
  <c r="E62" i="8"/>
  <c r="E64" i="8"/>
  <c r="E50" i="8"/>
  <c r="E37" i="8"/>
  <c r="E24" i="8"/>
  <c r="E65" i="8"/>
  <c r="E51" i="8"/>
  <c r="E38" i="8"/>
  <c r="E68" i="8"/>
  <c r="E69" i="8"/>
  <c r="E55" i="8"/>
  <c r="E70" i="8"/>
  <c r="E56" i="8"/>
  <c r="E43" i="8"/>
  <c r="E29" i="8"/>
  <c r="E71" i="8"/>
  <c r="E4" i="8"/>
  <c r="G6" i="8"/>
  <c r="H8" i="8"/>
  <c r="M13" i="8"/>
  <c r="E17" i="8"/>
  <c r="G19" i="8"/>
  <c r="H20" i="8"/>
  <c r="M24" i="8"/>
  <c r="E30" i="8"/>
  <c r="E34" i="8"/>
  <c r="M36" i="8"/>
  <c r="G38" i="8"/>
  <c r="H43" i="8"/>
  <c r="G51" i="8"/>
  <c r="M56" i="8"/>
  <c r="E63" i="8"/>
  <c r="M12" i="8"/>
  <c r="E16" i="8"/>
  <c r="G18" i="8"/>
  <c r="H19" i="8"/>
  <c r="E26" i="8"/>
  <c r="M28" i="8"/>
  <c r="G30" i="8"/>
  <c r="M32" i="8"/>
  <c r="H38" i="8"/>
  <c r="E42" i="8"/>
  <c r="G48" i="8"/>
  <c r="M49" i="8"/>
  <c r="H51" i="8"/>
  <c r="M52" i="8"/>
  <c r="G55" i="8"/>
  <c r="G61" i="8"/>
  <c r="H63" i="8"/>
  <c r="G75" i="8"/>
  <c r="G63" i="8"/>
  <c r="G64" i="8"/>
  <c r="G67" i="8"/>
  <c r="G52" i="8"/>
  <c r="G39" i="8"/>
  <c r="G26" i="8"/>
  <c r="G68" i="8"/>
  <c r="G53" i="8"/>
  <c r="G41" i="8"/>
  <c r="G27" i="8"/>
  <c r="G70" i="8"/>
  <c r="G71" i="8"/>
  <c r="G57" i="8"/>
  <c r="G73" i="8"/>
  <c r="G58" i="8"/>
  <c r="G45" i="8"/>
  <c r="G32" i="8"/>
  <c r="G74" i="8"/>
  <c r="G76" i="8" s="1"/>
  <c r="G4" i="8"/>
  <c r="H5" i="8"/>
  <c r="M11" i="8"/>
  <c r="E15" i="8"/>
  <c r="G17" i="8"/>
  <c r="H18" i="8"/>
  <c r="M23" i="8"/>
  <c r="H26" i="8"/>
  <c r="H30" i="8"/>
  <c r="G34" i="8"/>
  <c r="M39" i="8"/>
  <c r="E45" i="8"/>
  <c r="H48" i="8"/>
  <c r="M58" i="8"/>
  <c r="H64" i="8"/>
  <c r="H65" i="8"/>
  <c r="H68" i="8"/>
  <c r="H53" i="8"/>
  <c r="H41" i="8"/>
  <c r="H27" i="8"/>
  <c r="H69" i="8"/>
  <c r="H55" i="8"/>
  <c r="H42" i="8"/>
  <c r="H28" i="8"/>
  <c r="H71" i="8"/>
  <c r="H73" i="8"/>
  <c r="H58" i="8"/>
  <c r="H45" i="8"/>
  <c r="H74" i="8"/>
  <c r="H60" i="8"/>
  <c r="H46" i="8"/>
  <c r="H33" i="8"/>
  <c r="H75" i="8"/>
  <c r="H4" i="8"/>
  <c r="M10" i="8"/>
  <c r="E14" i="8"/>
  <c r="G16" i="8"/>
  <c r="H17" i="8"/>
  <c r="M22" i="8"/>
  <c r="E25" i="8"/>
  <c r="H34" i="8"/>
  <c r="M35" i="8"/>
  <c r="G42" i="8"/>
  <c r="M43" i="8"/>
  <c r="E53" i="8"/>
  <c r="E57" i="8"/>
  <c r="M68" i="8"/>
  <c r="M32" i="20"/>
  <c r="M15" i="20"/>
  <c r="G15" i="20" s="1"/>
  <c r="M14" i="20"/>
  <c r="G14" i="20" s="1"/>
  <c r="M13" i="20"/>
  <c r="G13" i="20" s="1"/>
  <c r="M12" i="20"/>
  <c r="G12" i="20" s="1"/>
  <c r="M11" i="20"/>
  <c r="G11" i="20" s="1"/>
  <c r="M10" i="20"/>
  <c r="G10" i="20" s="1"/>
  <c r="M9" i="20"/>
  <c r="G9" i="20" s="1"/>
  <c r="M8" i="20"/>
  <c r="G8" i="20" s="1"/>
  <c r="M7" i="20"/>
  <c r="G7" i="20" s="1"/>
  <c r="M6" i="20"/>
  <c r="G6" i="20" s="1"/>
  <c r="M5" i="20"/>
  <c r="G5" i="20" s="1"/>
  <c r="G4" i="20"/>
  <c r="G32" i="20" s="1"/>
  <c r="S103" i="20"/>
  <c r="S102" i="20"/>
  <c r="S101" i="20"/>
  <c r="S100" i="20"/>
  <c r="S99" i="20"/>
  <c r="S98" i="20"/>
  <c r="S97" i="20"/>
  <c r="S96" i="20"/>
  <c r="S95" i="20"/>
  <c r="S94" i="20"/>
  <c r="N13" i="20"/>
  <c r="H13" i="20" s="1"/>
  <c r="T103" i="20"/>
  <c r="T102" i="20"/>
  <c r="T101" i="20"/>
  <c r="T100" i="20"/>
  <c r="T99" i="20"/>
  <c r="T98" i="20"/>
  <c r="T97" i="20"/>
  <c r="T96" i="20"/>
  <c r="T95" i="20"/>
  <c r="T94" i="20"/>
  <c r="O32" i="20"/>
  <c r="O15" i="20"/>
  <c r="I15" i="20" s="1"/>
  <c r="O14" i="20"/>
  <c r="I14" i="20" s="1"/>
  <c r="O13" i="20"/>
  <c r="I13" i="20" s="1"/>
  <c r="O12" i="20"/>
  <c r="I12" i="20" s="1"/>
  <c r="O11" i="20"/>
  <c r="I11" i="20" s="1"/>
  <c r="O10" i="20"/>
  <c r="I10" i="20" s="1"/>
  <c r="O9" i="20"/>
  <c r="I9" i="20" s="1"/>
  <c r="O8" i="20"/>
  <c r="I8" i="20" s="1"/>
  <c r="O7" i="20"/>
  <c r="I7" i="20" s="1"/>
  <c r="O6" i="20"/>
  <c r="I6" i="20" s="1"/>
  <c r="O5" i="20"/>
  <c r="I5" i="20" s="1"/>
  <c r="I4" i="20"/>
  <c r="I32" i="20" s="1"/>
  <c r="U103" i="20"/>
  <c r="U102" i="20"/>
  <c r="U101" i="20"/>
  <c r="U100" i="20"/>
  <c r="U99" i="20"/>
  <c r="U98" i="20"/>
  <c r="U97" i="20"/>
  <c r="U96" i="20"/>
  <c r="U95" i="20"/>
  <c r="U94" i="20"/>
  <c r="I25" i="14"/>
  <c r="J17" i="14" s="1"/>
  <c r="I22" i="14"/>
  <c r="I19" i="14"/>
  <c r="I16" i="14"/>
  <c r="I13" i="14"/>
  <c r="I24" i="14"/>
  <c r="I21" i="14"/>
  <c r="I18" i="14"/>
  <c r="I15" i="14"/>
  <c r="I12" i="14"/>
  <c r="N10" i="20"/>
  <c r="H10" i="20" s="1"/>
  <c r="I11" i="14"/>
  <c r="H5" i="20"/>
  <c r="I26" i="14"/>
  <c r="N12" i="20"/>
  <c r="H12" i="20" s="1"/>
  <c r="N7" i="20"/>
  <c r="H7" i="20" s="1"/>
  <c r="I20" i="14"/>
  <c r="N9" i="20"/>
  <c r="H9" i="20" s="1"/>
  <c r="I14" i="14"/>
  <c r="H93" i="20"/>
  <c r="H60" i="20"/>
  <c r="N32" i="20"/>
  <c r="L32" i="20"/>
  <c r="L15" i="20"/>
  <c r="F15" i="20" s="1"/>
  <c r="L14" i="20"/>
  <c r="F14" i="20" s="1"/>
  <c r="L13" i="20"/>
  <c r="F13" i="20" s="1"/>
  <c r="L12" i="20"/>
  <c r="F12" i="20" s="1"/>
  <c r="L11" i="20"/>
  <c r="F11" i="20" s="1"/>
  <c r="L10" i="20"/>
  <c r="F10" i="20" s="1"/>
  <c r="L9" i="20"/>
  <c r="F9" i="20" s="1"/>
  <c r="L8" i="20"/>
  <c r="F8" i="20" s="1"/>
  <c r="L7" i="20"/>
  <c r="F7" i="20" s="1"/>
  <c r="L6" i="20"/>
  <c r="F6" i="20" s="1"/>
  <c r="L5" i="20"/>
  <c r="F5" i="20" s="1"/>
  <c r="F4" i="20"/>
  <c r="F32" i="20" s="1"/>
  <c r="R103" i="20"/>
  <c r="R102" i="20"/>
  <c r="R101" i="20"/>
  <c r="R100" i="20"/>
  <c r="R99" i="20"/>
  <c r="R98" i="20"/>
  <c r="R97" i="20"/>
  <c r="R96" i="20"/>
  <c r="R95" i="20"/>
  <c r="R94" i="20"/>
  <c r="T33" i="20"/>
  <c r="T34" i="20"/>
  <c r="T35" i="20"/>
  <c r="T36" i="20"/>
  <c r="T37" i="20"/>
  <c r="T38" i="20"/>
  <c r="T39" i="20"/>
  <c r="T40" i="20"/>
  <c r="T41" i="20"/>
  <c r="T42" i="20"/>
  <c r="T60" i="20"/>
  <c r="U33" i="20"/>
  <c r="U34" i="20"/>
  <c r="U35" i="20"/>
  <c r="U36" i="20"/>
  <c r="U37" i="20"/>
  <c r="U38" i="20"/>
  <c r="U39" i="20"/>
  <c r="U40" i="20"/>
  <c r="U41" i="20"/>
  <c r="U42" i="20"/>
  <c r="U60" i="20"/>
  <c r="R33" i="20"/>
  <c r="R34" i="20"/>
  <c r="R35" i="20"/>
  <c r="R36" i="20"/>
  <c r="R37" i="20"/>
  <c r="R38" i="20"/>
  <c r="R39" i="20"/>
  <c r="R40" i="20"/>
  <c r="R41" i="20"/>
  <c r="R42" i="20"/>
  <c r="R60" i="20"/>
  <c r="S33" i="20"/>
  <c r="S34" i="20"/>
  <c r="S35" i="20"/>
  <c r="S36" i="20"/>
  <c r="S37" i="20"/>
  <c r="S38" i="20"/>
  <c r="S39" i="20"/>
  <c r="S40" i="20"/>
  <c r="S41" i="20"/>
  <c r="S42" i="20"/>
  <c r="S60" i="20"/>
  <c r="H76" i="8" l="1"/>
  <c r="K76" i="8"/>
  <c r="F76" i="8"/>
  <c r="L76" i="8"/>
  <c r="K20" i="14"/>
  <c r="J20" i="14"/>
  <c r="K13" i="14"/>
  <c r="J13" i="14"/>
  <c r="I76" i="8"/>
  <c r="K16" i="14"/>
  <c r="J16" i="14"/>
  <c r="K19" i="14"/>
  <c r="J19" i="14"/>
  <c r="K26" i="14"/>
  <c r="J26" i="14"/>
  <c r="K22" i="14"/>
  <c r="J22" i="14"/>
  <c r="G60" i="20"/>
  <c r="G93" i="20"/>
  <c r="M93" i="20"/>
  <c r="M70" i="20"/>
  <c r="G70" i="20" s="1"/>
  <c r="M69" i="20"/>
  <c r="G69" i="20" s="1"/>
  <c r="M68" i="20"/>
  <c r="G68" i="20" s="1"/>
  <c r="M67" i="20"/>
  <c r="G67" i="20" s="1"/>
  <c r="M66" i="20"/>
  <c r="G66" i="20" s="1"/>
  <c r="M65" i="20"/>
  <c r="G65" i="20" s="1"/>
  <c r="M64" i="20"/>
  <c r="G64" i="20" s="1"/>
  <c r="M63" i="20"/>
  <c r="G63" i="20" s="1"/>
  <c r="M62" i="20"/>
  <c r="G62" i="20" s="1"/>
  <c r="M61" i="20"/>
  <c r="G61" i="20" s="1"/>
  <c r="M60" i="20"/>
  <c r="M42" i="20"/>
  <c r="G42" i="20" s="1"/>
  <c r="M41" i="20"/>
  <c r="G41" i="20" s="1"/>
  <c r="M40" i="20"/>
  <c r="G40" i="20" s="1"/>
  <c r="M39" i="20"/>
  <c r="G39" i="20" s="1"/>
  <c r="M38" i="20"/>
  <c r="G38" i="20" s="1"/>
  <c r="M37" i="20"/>
  <c r="G37" i="20" s="1"/>
  <c r="M36" i="20"/>
  <c r="G36" i="20" s="1"/>
  <c r="M35" i="20"/>
  <c r="G35" i="20" s="1"/>
  <c r="M34" i="20"/>
  <c r="G34" i="20" s="1"/>
  <c r="M33" i="20"/>
  <c r="G33" i="20" s="1"/>
  <c r="J76" i="8"/>
  <c r="K11" i="14"/>
  <c r="J11" i="14"/>
  <c r="I93" i="20"/>
  <c r="I60" i="20"/>
  <c r="O93" i="20"/>
  <c r="O70" i="20"/>
  <c r="I70" i="20" s="1"/>
  <c r="O69" i="20"/>
  <c r="I69" i="20" s="1"/>
  <c r="O68" i="20"/>
  <c r="I68" i="20" s="1"/>
  <c r="O67" i="20"/>
  <c r="I67" i="20" s="1"/>
  <c r="O66" i="20"/>
  <c r="I66" i="20" s="1"/>
  <c r="O65" i="20"/>
  <c r="I65" i="20" s="1"/>
  <c r="O64" i="20"/>
  <c r="I64" i="20" s="1"/>
  <c r="O63" i="20"/>
  <c r="I63" i="20" s="1"/>
  <c r="O62" i="20"/>
  <c r="I62" i="20" s="1"/>
  <c r="O61" i="20"/>
  <c r="I61" i="20" s="1"/>
  <c r="O60" i="20"/>
  <c r="O42" i="20"/>
  <c r="I42" i="20" s="1"/>
  <c r="O41" i="20"/>
  <c r="I41" i="20" s="1"/>
  <c r="O40" i="20"/>
  <c r="I40" i="20" s="1"/>
  <c r="O39" i="20"/>
  <c r="I39" i="20" s="1"/>
  <c r="O38" i="20"/>
  <c r="I38" i="20" s="1"/>
  <c r="O37" i="20"/>
  <c r="I37" i="20" s="1"/>
  <c r="O36" i="20"/>
  <c r="I36" i="20" s="1"/>
  <c r="O35" i="20"/>
  <c r="I35" i="20" s="1"/>
  <c r="O34" i="20"/>
  <c r="I34" i="20" s="1"/>
  <c r="O33" i="20"/>
  <c r="I33" i="20" s="1"/>
  <c r="K23" i="14"/>
  <c r="K25" i="14"/>
  <c r="J25" i="14"/>
  <c r="F60" i="20"/>
  <c r="F93" i="20"/>
  <c r="L93" i="20"/>
  <c r="L70" i="20"/>
  <c r="F70" i="20" s="1"/>
  <c r="L69" i="20"/>
  <c r="F69" i="20" s="1"/>
  <c r="L68" i="20"/>
  <c r="F68" i="20" s="1"/>
  <c r="L67" i="20"/>
  <c r="F67" i="20" s="1"/>
  <c r="L66" i="20"/>
  <c r="F66" i="20" s="1"/>
  <c r="L65" i="20"/>
  <c r="F65" i="20" s="1"/>
  <c r="L64" i="20"/>
  <c r="F64" i="20" s="1"/>
  <c r="L63" i="20"/>
  <c r="F63" i="20" s="1"/>
  <c r="L62" i="20"/>
  <c r="F62" i="20" s="1"/>
  <c r="L61" i="20"/>
  <c r="F61" i="20" s="1"/>
  <c r="L60" i="20"/>
  <c r="L42" i="20"/>
  <c r="F42" i="20" s="1"/>
  <c r="L41" i="20"/>
  <c r="F41" i="20" s="1"/>
  <c r="L40" i="20"/>
  <c r="F40" i="20" s="1"/>
  <c r="L39" i="20"/>
  <c r="F39" i="20" s="1"/>
  <c r="L38" i="20"/>
  <c r="F38" i="20" s="1"/>
  <c r="L37" i="20"/>
  <c r="F37" i="20" s="1"/>
  <c r="L36" i="20"/>
  <c r="F36" i="20" s="1"/>
  <c r="L35" i="20"/>
  <c r="F35" i="20" s="1"/>
  <c r="L34" i="20"/>
  <c r="F34" i="20" s="1"/>
  <c r="L33" i="20"/>
  <c r="F33" i="20" s="1"/>
  <c r="K17" i="14"/>
  <c r="N76" i="8"/>
  <c r="J23" i="14"/>
  <c r="N68" i="20"/>
  <c r="H68" i="20" s="1"/>
  <c r="N64" i="20"/>
  <c r="H64" i="20" s="1"/>
  <c r="N60" i="20"/>
  <c r="N39" i="20"/>
  <c r="H39" i="20" s="1"/>
  <c r="N35" i="20"/>
  <c r="H35" i="20" s="1"/>
  <c r="N93" i="20"/>
  <c r="N67" i="20"/>
  <c r="H67" i="20" s="1"/>
  <c r="N63" i="20"/>
  <c r="H63" i="20" s="1"/>
  <c r="N42" i="20"/>
  <c r="H42" i="20" s="1"/>
  <c r="N38" i="20"/>
  <c r="H38" i="20" s="1"/>
  <c r="N34" i="20"/>
  <c r="H34" i="20" s="1"/>
  <c r="N70" i="20"/>
  <c r="H70" i="20" s="1"/>
  <c r="N66" i="20"/>
  <c r="H66" i="20" s="1"/>
  <c r="N62" i="20"/>
  <c r="H62" i="20" s="1"/>
  <c r="N41" i="20"/>
  <c r="H41" i="20" s="1"/>
  <c r="N37" i="20"/>
  <c r="H37" i="20" s="1"/>
  <c r="N33" i="20"/>
  <c r="H33" i="20" s="1"/>
  <c r="N69" i="20"/>
  <c r="H69" i="20" s="1"/>
  <c r="N65" i="20"/>
  <c r="H65" i="20" s="1"/>
  <c r="N61" i="20"/>
  <c r="H61" i="20" s="1"/>
  <c r="N40" i="20"/>
  <c r="H40" i="20" s="1"/>
  <c r="N36" i="20"/>
  <c r="H36" i="20" s="1"/>
  <c r="K12" i="14"/>
  <c r="J12" i="14"/>
  <c r="K15" i="14"/>
  <c r="J15" i="14"/>
  <c r="K18" i="14"/>
  <c r="J18" i="14"/>
  <c r="K14" i="14"/>
  <c r="J14" i="14"/>
  <c r="K21" i="14"/>
  <c r="J21" i="14"/>
  <c r="K24" i="14"/>
  <c r="J24" i="14"/>
  <c r="W8" i="7" l="1"/>
  <c r="W8" i="19"/>
  <c r="W39" i="19"/>
  <c r="O2" i="15"/>
  <c r="L103" i="20"/>
  <c r="F103" i="20" s="1"/>
  <c r="L102" i="20"/>
  <c r="F102" i="20" s="1"/>
  <c r="L101" i="20"/>
  <c r="F101" i="20" s="1"/>
  <c r="L100" i="20"/>
  <c r="F100" i="20" s="1"/>
  <c r="L99" i="20"/>
  <c r="F99" i="20" s="1"/>
  <c r="L98" i="20"/>
  <c r="F98" i="20" s="1"/>
  <c r="L97" i="20"/>
  <c r="F97" i="20" s="1"/>
  <c r="L96" i="20"/>
  <c r="F96" i="20" s="1"/>
  <c r="L95" i="20"/>
  <c r="F95" i="20" s="1"/>
  <c r="L94" i="20"/>
  <c r="F94" i="20" s="1"/>
  <c r="W6" i="7"/>
  <c r="W6" i="19"/>
  <c r="W37" i="19"/>
  <c r="Z2" i="16"/>
  <c r="W6" i="21"/>
  <c r="W37" i="22"/>
  <c r="W6" i="22"/>
  <c r="W9" i="7"/>
  <c r="W40" i="19"/>
  <c r="W9" i="19"/>
  <c r="O103" i="20"/>
  <c r="I103" i="20" s="1"/>
  <c r="O102" i="20"/>
  <c r="I102" i="20" s="1"/>
  <c r="O101" i="20"/>
  <c r="I101" i="20" s="1"/>
  <c r="O100" i="20"/>
  <c r="I100" i="20" s="1"/>
  <c r="O99" i="20"/>
  <c r="I99" i="20" s="1"/>
  <c r="O98" i="20"/>
  <c r="I98" i="20" s="1"/>
  <c r="O97" i="20"/>
  <c r="I97" i="20" s="1"/>
  <c r="O96" i="20"/>
  <c r="I96" i="20" s="1"/>
  <c r="O95" i="20"/>
  <c r="I95" i="20" s="1"/>
  <c r="O94" i="20"/>
  <c r="I94" i="20" s="1"/>
  <c r="W9" i="21"/>
  <c r="W40" i="22"/>
  <c r="W9" i="22"/>
  <c r="W8" i="21"/>
  <c r="W8" i="22"/>
  <c r="W39" i="22"/>
  <c r="W7" i="7"/>
  <c r="W38" i="19"/>
  <c r="W7" i="19"/>
  <c r="Z2" i="15"/>
  <c r="O2" i="16"/>
  <c r="W7" i="21"/>
  <c r="W38" i="22"/>
  <c r="W7" i="22"/>
  <c r="N102" i="20"/>
  <c r="H102" i="20" s="1"/>
  <c r="N98" i="20"/>
  <c r="H98" i="20" s="1"/>
  <c r="N94" i="20"/>
  <c r="H94" i="20" s="1"/>
  <c r="N101" i="20"/>
  <c r="H101" i="20" s="1"/>
  <c r="N97" i="20"/>
  <c r="H97" i="20" s="1"/>
  <c r="N100" i="20"/>
  <c r="H100" i="20" s="1"/>
  <c r="N96" i="20"/>
  <c r="H96" i="20" s="1"/>
  <c r="N103" i="20"/>
  <c r="H103" i="20" s="1"/>
  <c r="N99" i="20"/>
  <c r="H99" i="20" s="1"/>
  <c r="N95" i="20"/>
  <c r="H95" i="20" s="1"/>
  <c r="M103" i="20"/>
  <c r="G103" i="20" s="1"/>
  <c r="M102" i="20"/>
  <c r="G102" i="20" s="1"/>
  <c r="M101" i="20"/>
  <c r="G101" i="20" s="1"/>
  <c r="M100" i="20"/>
  <c r="G100" i="20" s="1"/>
  <c r="M99" i="20"/>
  <c r="G99" i="20" s="1"/>
  <c r="M98" i="20"/>
  <c r="G98" i="20" s="1"/>
  <c r="M97" i="20"/>
  <c r="G97" i="20" s="1"/>
  <c r="M96" i="20"/>
  <c r="G96" i="20" s="1"/>
  <c r="M95" i="20"/>
  <c r="G95" i="20" s="1"/>
  <c r="M94" i="20"/>
  <c r="G94" i="20" s="1"/>
  <c r="O74" i="15" l="1"/>
  <c r="O67" i="15"/>
  <c r="O60" i="15"/>
  <c r="O43" i="15"/>
  <c r="O49" i="15"/>
  <c r="O33" i="15"/>
  <c r="O39" i="15"/>
  <c r="O21" i="15"/>
  <c r="O27" i="15"/>
  <c r="O14" i="15"/>
  <c r="O8" i="15"/>
  <c r="O73" i="15"/>
  <c r="O61" i="15"/>
  <c r="O56" i="15"/>
  <c r="O44" i="15"/>
  <c r="O50" i="15"/>
  <c r="O34" i="15"/>
  <c r="O32" i="15"/>
  <c r="O22" i="15"/>
  <c r="O28" i="15"/>
  <c r="O13" i="15"/>
  <c r="O6" i="15"/>
  <c r="O68" i="15"/>
  <c r="O62" i="15"/>
  <c r="O57" i="15"/>
  <c r="O45" i="15"/>
  <c r="O51" i="15"/>
  <c r="O35" i="15"/>
  <c r="O17" i="15"/>
  <c r="O23" i="15"/>
  <c r="O29" i="15"/>
  <c r="O12" i="15"/>
  <c r="O5" i="15"/>
  <c r="O69" i="15"/>
  <c r="O63" i="15"/>
  <c r="O58" i="15"/>
  <c r="O46" i="15"/>
  <c r="O52" i="15"/>
  <c r="O36" i="15"/>
  <c r="O18" i="15"/>
  <c r="O24" i="15"/>
  <c r="O30" i="15"/>
  <c r="O11" i="15"/>
  <c r="O70" i="15"/>
  <c r="O64" i="15"/>
  <c r="O55" i="15"/>
  <c r="O47" i="15"/>
  <c r="O53" i="15"/>
  <c r="O37" i="15"/>
  <c r="O19" i="15"/>
  <c r="O25" i="15"/>
  <c r="O16" i="15"/>
  <c r="O10" i="15"/>
  <c r="O75" i="15"/>
  <c r="O71" i="15"/>
  <c r="O65" i="15"/>
  <c r="O42" i="15"/>
  <c r="O48" i="15"/>
  <c r="O41" i="15"/>
  <c r="O38" i="15"/>
  <c r="O20" i="15"/>
  <c r="O26" i="15"/>
  <c r="O15" i="15"/>
  <c r="O9" i="15"/>
  <c r="O75" i="16"/>
  <c r="O71" i="16"/>
  <c r="D71" i="16" s="1"/>
  <c r="O65" i="16"/>
  <c r="O42" i="16"/>
  <c r="O48" i="16"/>
  <c r="O41" i="16"/>
  <c r="O38" i="16"/>
  <c r="O20" i="16"/>
  <c r="O26" i="16"/>
  <c r="O15" i="16"/>
  <c r="O9" i="16"/>
  <c r="O74" i="16"/>
  <c r="O67" i="16"/>
  <c r="O60" i="16"/>
  <c r="O43" i="16"/>
  <c r="O49" i="16"/>
  <c r="O33" i="16"/>
  <c r="O39" i="16"/>
  <c r="O21" i="16"/>
  <c r="O27" i="16"/>
  <c r="O14" i="16"/>
  <c r="O8" i="16"/>
  <c r="O73" i="16"/>
  <c r="O61" i="16"/>
  <c r="O56" i="16"/>
  <c r="O44" i="16"/>
  <c r="D44" i="16" s="1"/>
  <c r="O50" i="16"/>
  <c r="O34" i="16"/>
  <c r="O32" i="16"/>
  <c r="O22" i="16"/>
  <c r="O28" i="16"/>
  <c r="O13" i="16"/>
  <c r="O6" i="16"/>
  <c r="O68" i="16"/>
  <c r="O62" i="16"/>
  <c r="O57" i="16"/>
  <c r="O45" i="16"/>
  <c r="O51" i="16"/>
  <c r="O35" i="16"/>
  <c r="O17" i="16"/>
  <c r="O23" i="16"/>
  <c r="O29" i="16"/>
  <c r="O12" i="16"/>
  <c r="O5" i="16"/>
  <c r="O69" i="16"/>
  <c r="O63" i="16"/>
  <c r="O58" i="16"/>
  <c r="O46" i="16"/>
  <c r="O52" i="16"/>
  <c r="O36" i="16"/>
  <c r="O18" i="16"/>
  <c r="O24" i="16"/>
  <c r="O30" i="16"/>
  <c r="O11" i="16"/>
  <c r="O70" i="16"/>
  <c r="O64" i="16"/>
  <c r="O55" i="16"/>
  <c r="O47" i="16"/>
  <c r="O53" i="16"/>
  <c r="O37" i="16"/>
  <c r="O19" i="16"/>
  <c r="O25" i="16"/>
  <c r="O16" i="16"/>
  <c r="O10" i="16"/>
  <c r="D25" i="21"/>
  <c r="D22" i="21"/>
  <c r="D15" i="21"/>
  <c r="D12" i="21"/>
  <c r="D29" i="21"/>
  <c r="D9" i="21"/>
  <c r="D30" i="21"/>
  <c r="D28" i="21"/>
  <c r="D24" i="21"/>
  <c r="D21" i="21"/>
  <c r="D14" i="21"/>
  <c r="D11" i="21"/>
  <c r="D27" i="21"/>
  <c r="D8" i="21"/>
  <c r="D26" i="21"/>
  <c r="D23" i="21"/>
  <c r="D20" i="21"/>
  <c r="D13" i="21"/>
  <c r="D10" i="21"/>
  <c r="D5" i="21"/>
  <c r="D7" i="21"/>
  <c r="D6" i="21"/>
  <c r="F27" i="7"/>
  <c r="P27" i="7" s="1"/>
  <c r="F23" i="7"/>
  <c r="P23" i="7" s="1"/>
  <c r="F7" i="7"/>
  <c r="F9" i="7"/>
  <c r="F30" i="7"/>
  <c r="P30" i="7" s="1"/>
  <c r="F26" i="7"/>
  <c r="P26" i="7" s="1"/>
  <c r="F22" i="7"/>
  <c r="P22" i="7" s="1"/>
  <c r="F14" i="7"/>
  <c r="F11" i="7"/>
  <c r="F6" i="7"/>
  <c r="F20" i="7"/>
  <c r="P20" i="7" s="1"/>
  <c r="F24" i="7"/>
  <c r="P24" i="7" s="1"/>
  <c r="F28" i="7"/>
  <c r="P28" i="7" s="1"/>
  <c r="F21" i="7"/>
  <c r="P21" i="7" s="1"/>
  <c r="F12" i="7"/>
  <c r="F5" i="7"/>
  <c r="F25" i="7"/>
  <c r="P25" i="7" s="1"/>
  <c r="F29" i="7"/>
  <c r="P29" i="7" s="1"/>
  <c r="F13" i="7"/>
  <c r="F8" i="7"/>
  <c r="F10" i="7"/>
  <c r="F15" i="7"/>
  <c r="F29" i="21"/>
  <c r="F30" i="21"/>
  <c r="F28" i="21"/>
  <c r="F24" i="21"/>
  <c r="F21" i="21"/>
  <c r="F14" i="21"/>
  <c r="F11" i="21"/>
  <c r="F6" i="21"/>
  <c r="F27" i="21"/>
  <c r="F8" i="21"/>
  <c r="F26" i="21"/>
  <c r="F23" i="21"/>
  <c r="F20" i="21"/>
  <c r="F13" i="21"/>
  <c r="F10" i="21"/>
  <c r="F5" i="21"/>
  <c r="F25" i="21"/>
  <c r="F22" i="21"/>
  <c r="F15" i="21"/>
  <c r="F12" i="21"/>
  <c r="F7" i="21"/>
  <c r="F9" i="21"/>
  <c r="U6" i="16"/>
  <c r="T27" i="16"/>
  <c r="Q14" i="16"/>
  <c r="T6" i="16"/>
  <c r="R6" i="16"/>
  <c r="R5" i="16"/>
  <c r="V57" i="16"/>
  <c r="V36" i="16"/>
  <c r="V22" i="16"/>
  <c r="V11" i="16"/>
  <c r="V29" i="16"/>
  <c r="W73" i="16"/>
  <c r="W63" i="16"/>
  <c r="W46" i="16"/>
  <c r="W26" i="16"/>
  <c r="W11" i="16"/>
  <c r="X68" i="16"/>
  <c r="X70" i="16"/>
  <c r="X47" i="16"/>
  <c r="X18" i="16"/>
  <c r="X35" i="16"/>
  <c r="X13" i="16"/>
  <c r="Y49" i="16"/>
  <c r="Y42" i="16"/>
  <c r="Y23" i="16"/>
  <c r="Y20" i="16"/>
  <c r="Y34" i="16"/>
  <c r="P37" i="16"/>
  <c r="P71" i="16"/>
  <c r="P20" i="16"/>
  <c r="P9" i="16"/>
  <c r="P23" i="16"/>
  <c r="Q71" i="16"/>
  <c r="Q56" i="16"/>
  <c r="Q44" i="16"/>
  <c r="Q12" i="16"/>
  <c r="Q19" i="16"/>
  <c r="R43" i="16"/>
  <c r="R63" i="16"/>
  <c r="R36" i="16"/>
  <c r="R9" i="16"/>
  <c r="R23" i="16"/>
  <c r="S75" i="16"/>
  <c r="S74" i="16"/>
  <c r="S60" i="16"/>
  <c r="S9" i="16"/>
  <c r="S23" i="16"/>
  <c r="S16" i="16"/>
  <c r="T71" i="16"/>
  <c r="T67" i="16"/>
  <c r="T45" i="16"/>
  <c r="T17" i="16"/>
  <c r="T33" i="16"/>
  <c r="U39" i="16"/>
  <c r="U55" i="16"/>
  <c r="U25" i="16"/>
  <c r="U10" i="16"/>
  <c r="U24" i="16"/>
  <c r="V52" i="16"/>
  <c r="V65" i="16"/>
  <c r="V18" i="16"/>
  <c r="V6" i="16"/>
  <c r="V25" i="16"/>
  <c r="W74" i="16"/>
  <c r="W58" i="16"/>
  <c r="W42" i="16"/>
  <c r="W22" i="16"/>
  <c r="W6" i="16"/>
  <c r="X74" i="16"/>
  <c r="X64" i="16"/>
  <c r="X43" i="16"/>
  <c r="X14" i="16"/>
  <c r="X33" i="16"/>
  <c r="X9" i="16"/>
  <c r="Y45" i="16"/>
  <c r="Y37" i="16"/>
  <c r="Y19" i="16"/>
  <c r="Y16" i="16"/>
  <c r="Y30" i="16"/>
  <c r="P33" i="16"/>
  <c r="P63" i="16"/>
  <c r="P16" i="16"/>
  <c r="P39" i="16"/>
  <c r="P19" i="16"/>
  <c r="Q64" i="16"/>
  <c r="Q51" i="16"/>
  <c r="Q39" i="16"/>
  <c r="Q8" i="16"/>
  <c r="Q15" i="16"/>
  <c r="R38" i="16"/>
  <c r="R58" i="16"/>
  <c r="R28" i="16"/>
  <c r="R19" i="16"/>
  <c r="S70" i="16"/>
  <c r="S73" i="16"/>
  <c r="S55" i="16"/>
  <c r="S19" i="16"/>
  <c r="S12" i="16"/>
  <c r="T73" i="16"/>
  <c r="T62" i="16"/>
  <c r="T41" i="16"/>
  <c r="T13" i="16"/>
  <c r="T36" i="16"/>
  <c r="U71" i="16"/>
  <c r="U35" i="16"/>
  <c r="U50" i="16"/>
  <c r="U21" i="16"/>
  <c r="U5" i="16"/>
  <c r="U20" i="16"/>
  <c r="V48" i="16"/>
  <c r="V61" i="16"/>
  <c r="V14" i="16"/>
  <c r="V46" i="16"/>
  <c r="V21" i="16"/>
  <c r="W69" i="16"/>
  <c r="W53" i="16"/>
  <c r="W37" i="16"/>
  <c r="W18" i="16"/>
  <c r="W33" i="16"/>
  <c r="Q26" i="16"/>
  <c r="X69" i="16"/>
  <c r="X60" i="16"/>
  <c r="X67" i="16"/>
  <c r="X10" i="16"/>
  <c r="X28" i="16"/>
  <c r="X34" i="16"/>
  <c r="Y41" i="16"/>
  <c r="Y33" i="16"/>
  <c r="Y15" i="16"/>
  <c r="Y12" i="16"/>
  <c r="Y26" i="16"/>
  <c r="P74" i="16"/>
  <c r="P68" i="16"/>
  <c r="P58" i="16"/>
  <c r="P12" i="16"/>
  <c r="P35" i="16"/>
  <c r="P15" i="16"/>
  <c r="Q60" i="16"/>
  <c r="Q47" i="16"/>
  <c r="Q63" i="16"/>
  <c r="Q29" i="16"/>
  <c r="Q11" i="16"/>
  <c r="R34" i="16"/>
  <c r="R53" i="16"/>
  <c r="R24" i="16"/>
  <c r="R35" i="16"/>
  <c r="R15" i="16"/>
  <c r="S71" i="16"/>
  <c r="S67" i="16"/>
  <c r="S50" i="16"/>
  <c r="S30" i="16"/>
  <c r="S15" i="16"/>
  <c r="S8" i="16"/>
  <c r="T68" i="16"/>
  <c r="T57" i="16"/>
  <c r="T69" i="16"/>
  <c r="T9" i="16"/>
  <c r="T28" i="16"/>
  <c r="U73" i="16"/>
  <c r="U63" i="16"/>
  <c r="U46" i="16"/>
  <c r="U17" i="16"/>
  <c r="U37" i="16"/>
  <c r="U16" i="16"/>
  <c r="V44" i="16"/>
  <c r="V56" i="16"/>
  <c r="V10" i="16"/>
  <c r="V55" i="16"/>
  <c r="V17" i="16"/>
  <c r="Q5" i="16"/>
  <c r="W68" i="16"/>
  <c r="W49" i="16"/>
  <c r="W65" i="16"/>
  <c r="W14" i="16"/>
  <c r="W29" i="16"/>
  <c r="X75" i="16"/>
  <c r="X55" i="16"/>
  <c r="X62" i="16"/>
  <c r="X5" i="16"/>
  <c r="X24" i="16"/>
  <c r="Q22" i="16"/>
  <c r="Y36" i="16"/>
  <c r="Y75" i="16"/>
  <c r="Y11" i="16"/>
  <c r="Y8" i="16"/>
  <c r="Y22" i="16"/>
  <c r="P69" i="16"/>
  <c r="P65" i="16"/>
  <c r="P53" i="16"/>
  <c r="P8" i="16"/>
  <c r="P30" i="16"/>
  <c r="P11" i="16"/>
  <c r="Q55" i="16"/>
  <c r="Q43" i="16"/>
  <c r="Q58" i="16"/>
  <c r="Q25" i="16"/>
  <c r="Q6" i="16"/>
  <c r="R75" i="16"/>
  <c r="R74" i="16"/>
  <c r="R49" i="16"/>
  <c r="T11" i="16"/>
  <c r="Q10" i="16"/>
  <c r="V39" i="16"/>
  <c r="V51" i="16"/>
  <c r="V5" i="16"/>
  <c r="V28" i="16"/>
  <c r="V13" i="16"/>
  <c r="W67" i="16"/>
  <c r="W45" i="16"/>
  <c r="W61" i="16"/>
  <c r="W10" i="16"/>
  <c r="W25" i="16"/>
  <c r="X63" i="16"/>
  <c r="X50" i="16"/>
  <c r="X57" i="16"/>
  <c r="X38" i="16"/>
  <c r="X20" i="16"/>
  <c r="Y32" i="16"/>
  <c r="Y67" i="16"/>
  <c r="Y6" i="16"/>
  <c r="Y61" i="16"/>
  <c r="Y18" i="16"/>
  <c r="P75" i="16"/>
  <c r="P61" i="16"/>
  <c r="P49" i="16"/>
  <c r="P57" i="16"/>
  <c r="P26" i="16"/>
  <c r="P6" i="16"/>
  <c r="Q50" i="16"/>
  <c r="Q38" i="16"/>
  <c r="Q53" i="16"/>
  <c r="Q21" i="16"/>
  <c r="R70" i="16"/>
  <c r="R73" i="16"/>
  <c r="R45" i="16"/>
  <c r="R16" i="16"/>
  <c r="R26" i="16"/>
  <c r="R33" i="16"/>
  <c r="S65" i="16"/>
  <c r="S57" i="16"/>
  <c r="S58" i="16"/>
  <c r="S22" i="16"/>
  <c r="S45" i="16"/>
  <c r="T61" i="16"/>
  <c r="T48" i="16"/>
  <c r="T60" i="16"/>
  <c r="T30" i="16"/>
  <c r="T20" i="16"/>
  <c r="U75" i="16"/>
  <c r="U53" i="16"/>
  <c r="U65" i="16"/>
  <c r="U9" i="16"/>
  <c r="U27" i="16"/>
  <c r="R41" i="16"/>
  <c r="V71" i="16"/>
  <c r="V35" i="16"/>
  <c r="V47" i="16"/>
  <c r="V37" i="16"/>
  <c r="V24" i="16"/>
  <c r="V9" i="16"/>
  <c r="Q30" i="16"/>
  <c r="W62" i="16"/>
  <c r="W41" i="16"/>
  <c r="W56" i="16"/>
  <c r="W5" i="16"/>
  <c r="W21" i="16"/>
  <c r="X58" i="16"/>
  <c r="X46" i="16"/>
  <c r="X52" i="16"/>
  <c r="X32" i="16"/>
  <c r="X16" i="16"/>
  <c r="Y73" i="16"/>
  <c r="Y71" i="16"/>
  <c r="Y62" i="16"/>
  <c r="Y47" i="16"/>
  <c r="Y43" i="16"/>
  <c r="Y14" i="16"/>
  <c r="P70" i="16"/>
  <c r="P56" i="16"/>
  <c r="P45" i="16"/>
  <c r="P62" i="16"/>
  <c r="P22" i="16"/>
  <c r="Q46" i="16"/>
  <c r="Q34" i="16"/>
  <c r="Q49" i="16"/>
  <c r="Q17" i="16"/>
  <c r="R71" i="16"/>
  <c r="R67" i="16"/>
  <c r="R69" i="16"/>
  <c r="R12" i="16"/>
  <c r="R22" i="16"/>
  <c r="S61" i="16"/>
  <c r="S52" i="16"/>
  <c r="S63" i="16"/>
  <c r="S18" i="16"/>
  <c r="S49" i="16"/>
  <c r="W20" i="16"/>
  <c r="T56" i="16"/>
  <c r="T44" i="16"/>
  <c r="T55" i="16"/>
  <c r="T26" i="16"/>
  <c r="T16" i="16"/>
  <c r="U74" i="16"/>
  <c r="U49" i="16"/>
  <c r="U61" i="16"/>
  <c r="U23" i="16"/>
  <c r="S6" i="16"/>
  <c r="V75" i="16"/>
  <c r="V53" i="16"/>
  <c r="V69" i="16"/>
  <c r="V27" i="16"/>
  <c r="V12" i="16"/>
  <c r="W48" i="16"/>
  <c r="W64" i="16"/>
  <c r="W43" i="16"/>
  <c r="W27" i="16"/>
  <c r="W9" i="16"/>
  <c r="X45" i="16"/>
  <c r="X65" i="16"/>
  <c r="X39" i="16"/>
  <c r="X19" i="16"/>
  <c r="X29" i="16"/>
  <c r="Y69" i="16"/>
  <c r="Y60" i="16"/>
  <c r="Y48" i="16"/>
  <c r="Y56" i="16"/>
  <c r="Y21" i="16"/>
  <c r="Q18" i="16"/>
  <c r="P55" i="16"/>
  <c r="P43" i="16"/>
  <c r="P44" i="16"/>
  <c r="P25" i="16"/>
  <c r="P10" i="16"/>
  <c r="Q74" i="16"/>
  <c r="Q33" i="16"/>
  <c r="Q62" i="16"/>
  <c r="Q28" i="16"/>
  <c r="Q41" i="16"/>
  <c r="R61" i="16"/>
  <c r="R52" i="16"/>
  <c r="R55" i="16"/>
  <c r="R25" i="16"/>
  <c r="R10" i="16"/>
  <c r="S47" i="16"/>
  <c r="S39" i="16"/>
  <c r="S25" i="16"/>
  <c r="S5" i="16"/>
  <c r="S36" i="16"/>
  <c r="T43" i="16"/>
  <c r="T63" i="16"/>
  <c r="T42" i="16"/>
  <c r="T14" i="16"/>
  <c r="U57" i="16"/>
  <c r="U70" i="16"/>
  <c r="U47" i="16"/>
  <c r="U26" i="16"/>
  <c r="U11" i="16"/>
  <c r="W12" i="16"/>
  <c r="V74" i="16"/>
  <c r="V49" i="16"/>
  <c r="V34" i="16"/>
  <c r="V23" i="16"/>
  <c r="V8" i="16"/>
  <c r="W44" i="16"/>
  <c r="W60" i="16"/>
  <c r="W75" i="16"/>
  <c r="W23" i="16"/>
  <c r="X41" i="16"/>
  <c r="X61" i="16"/>
  <c r="X30" i="16"/>
  <c r="X15" i="16"/>
  <c r="X25" i="16"/>
  <c r="Y63" i="16"/>
  <c r="Y55" i="16"/>
  <c r="Y44" i="16"/>
  <c r="Y39" i="16"/>
  <c r="Y17" i="16"/>
  <c r="T23" i="16"/>
  <c r="P50" i="16"/>
  <c r="P38" i="16"/>
  <c r="P36" i="16"/>
  <c r="P21" i="16"/>
  <c r="P41" i="16"/>
  <c r="Q69" i="16"/>
  <c r="Q68" i="16"/>
  <c r="Q57" i="16"/>
  <c r="Q24" i="16"/>
  <c r="Q32" i="16"/>
  <c r="T15" i="16"/>
  <c r="R56" i="16"/>
  <c r="R48" i="16"/>
  <c r="R50" i="16"/>
  <c r="R21" i="16"/>
  <c r="R37" i="16"/>
  <c r="Q35" i="16"/>
  <c r="S43" i="16"/>
  <c r="S35" i="16"/>
  <c r="S21" i="16"/>
  <c r="S41" i="16"/>
  <c r="S28" i="16"/>
  <c r="T38" i="16"/>
  <c r="T58" i="16"/>
  <c r="T29" i="16"/>
  <c r="T10" i="16"/>
  <c r="U52" i="16"/>
  <c r="U69" i="16"/>
  <c r="U43" i="16"/>
  <c r="U22" i="16"/>
  <c r="U33" i="16"/>
  <c r="U8" i="16"/>
  <c r="V67" i="16"/>
  <c r="V45" i="16"/>
  <c r="V30" i="16"/>
  <c r="V19" i="16"/>
  <c r="V60" i="16"/>
  <c r="W39" i="16"/>
  <c r="W55" i="16"/>
  <c r="W34" i="16"/>
  <c r="W19" i="16"/>
  <c r="X36" i="16"/>
  <c r="X56" i="16"/>
  <c r="X26" i="16"/>
  <c r="X11" i="16"/>
  <c r="X21" i="16"/>
  <c r="Y58" i="16"/>
  <c r="Y50" i="16"/>
  <c r="Y38" i="16"/>
  <c r="Y28" i="16"/>
  <c r="Y13" i="16"/>
  <c r="T32" i="16"/>
  <c r="V33" i="16"/>
  <c r="P46" i="16"/>
  <c r="P34" i="16"/>
  <c r="P28" i="16"/>
  <c r="P17" i="16"/>
  <c r="P32" i="16"/>
  <c r="Q75" i="16"/>
  <c r="Q65" i="16"/>
  <c r="Q52" i="16"/>
  <c r="Q20" i="16"/>
  <c r="Q27" i="16"/>
  <c r="W28" i="16"/>
  <c r="V62" i="16"/>
  <c r="V41" i="16"/>
  <c r="V26" i="16"/>
  <c r="V15" i="16"/>
  <c r="V64" i="16"/>
  <c r="W71" i="16"/>
  <c r="W35" i="16"/>
  <c r="W50" i="16"/>
  <c r="W30" i="16"/>
  <c r="W15" i="16"/>
  <c r="X73" i="16"/>
  <c r="X71" i="16"/>
  <c r="X51" i="16"/>
  <c r="X22" i="16"/>
  <c r="X6" i="16"/>
  <c r="X17" i="16"/>
  <c r="Y53" i="16"/>
  <c r="Y46" i="16"/>
  <c r="Y27" i="16"/>
  <c r="Y24" i="16"/>
  <c r="Y9" i="16"/>
  <c r="V43" i="16"/>
  <c r="V50" i="16"/>
  <c r="P42" i="16"/>
  <c r="P73" i="16"/>
  <c r="P24" i="16"/>
  <c r="P13" i="16"/>
  <c r="P27" i="16"/>
  <c r="Q70" i="16"/>
  <c r="Q61" i="16"/>
  <c r="Q48" i="16"/>
  <c r="Q16" i="16"/>
  <c r="Q23" i="16"/>
  <c r="R47" i="16"/>
  <c r="R39" i="16"/>
  <c r="R42" i="16"/>
  <c r="R13" i="16"/>
  <c r="R27" i="16"/>
  <c r="S34" i="16"/>
  <c r="S64" i="16"/>
  <c r="S13" i="16"/>
  <c r="S27" i="16"/>
  <c r="S20" i="16"/>
  <c r="T70" i="16"/>
  <c r="T74" i="16"/>
  <c r="T49" i="16"/>
  <c r="T21" i="16"/>
  <c r="T37" i="16"/>
  <c r="U44" i="16"/>
  <c r="U60" i="16"/>
  <c r="U29" i="16"/>
  <c r="U14" i="16"/>
  <c r="U28" i="16"/>
  <c r="V63" i="16"/>
  <c r="W52" i="16"/>
  <c r="Y68" i="16"/>
  <c r="Q42" i="16"/>
  <c r="R29" i="16"/>
  <c r="S68" i="16"/>
  <c r="T46" i="16"/>
  <c r="U67" i="16"/>
  <c r="S37" i="16"/>
  <c r="V58" i="16"/>
  <c r="W36" i="16"/>
  <c r="Y74" i="16"/>
  <c r="P64" i="16"/>
  <c r="Q37" i="16"/>
  <c r="R68" i="16"/>
  <c r="R17" i="16"/>
  <c r="S56" i="16"/>
  <c r="S26" i="16"/>
  <c r="T75" i="16"/>
  <c r="T25" i="16"/>
  <c r="U62" i="16"/>
  <c r="U34" i="16"/>
  <c r="V70" i="16"/>
  <c r="W70" i="16"/>
  <c r="X53" i="16"/>
  <c r="Y70" i="16"/>
  <c r="P60" i="16"/>
  <c r="Q73" i="16"/>
  <c r="R65" i="16"/>
  <c r="S51" i="16"/>
  <c r="S14" i="16"/>
  <c r="T65" i="16"/>
  <c r="U48" i="16"/>
  <c r="U30" i="16"/>
  <c r="Y5" i="16"/>
  <c r="V42" i="16"/>
  <c r="W51" i="16"/>
  <c r="X49" i="16"/>
  <c r="Y64" i="16"/>
  <c r="P51" i="16"/>
  <c r="Q67" i="16"/>
  <c r="R51" i="16"/>
  <c r="R30" i="16"/>
  <c r="S38" i="16"/>
  <c r="S10" i="16"/>
  <c r="T51" i="16"/>
  <c r="T22" i="16"/>
  <c r="U58" i="16"/>
  <c r="U18" i="16"/>
  <c r="V38" i="16"/>
  <c r="W47" i="16"/>
  <c r="X42" i="16"/>
  <c r="Y57" i="16"/>
  <c r="P47" i="16"/>
  <c r="Q45" i="16"/>
  <c r="R62" i="16"/>
  <c r="R18" i="16"/>
  <c r="S62" i="16"/>
  <c r="S32" i="16"/>
  <c r="T47" i="16"/>
  <c r="T18" i="16"/>
  <c r="U45" i="16"/>
  <c r="U32" i="16"/>
  <c r="V32" i="16"/>
  <c r="W38" i="16"/>
  <c r="X37" i="16"/>
  <c r="Y52" i="16"/>
  <c r="P48" i="16"/>
  <c r="Q36" i="16"/>
  <c r="R57" i="16"/>
  <c r="R14" i="16"/>
  <c r="S48" i="16"/>
  <c r="S11" i="16"/>
  <c r="T34" i="16"/>
  <c r="T5" i="16"/>
  <c r="U41" i="16"/>
  <c r="U19" i="16"/>
  <c r="V20" i="16"/>
  <c r="W32" i="16"/>
  <c r="X48" i="16"/>
  <c r="Y51" i="16"/>
  <c r="P52" i="16"/>
  <c r="Q13" i="16"/>
  <c r="R44" i="16"/>
  <c r="R32" i="16"/>
  <c r="S44" i="16"/>
  <c r="S33" i="16"/>
  <c r="T52" i="16"/>
  <c r="T24" i="16"/>
  <c r="U64" i="16"/>
  <c r="U15" i="16"/>
  <c r="V16" i="16"/>
  <c r="W17" i="16"/>
  <c r="X44" i="16"/>
  <c r="Y35" i="16"/>
  <c r="P67" i="16"/>
  <c r="Q9" i="16"/>
  <c r="R64" i="16"/>
  <c r="R11" i="16"/>
  <c r="S69" i="16"/>
  <c r="S53" i="16"/>
  <c r="T39" i="16"/>
  <c r="T12" i="16"/>
  <c r="U42" i="16"/>
  <c r="U36" i="16"/>
  <c r="W13" i="16"/>
  <c r="X27" i="16"/>
  <c r="Y29" i="16"/>
  <c r="P29" i="16"/>
  <c r="R60" i="16"/>
  <c r="S46" i="16"/>
  <c r="S24" i="16"/>
  <c r="T35" i="16"/>
  <c r="T8" i="16"/>
  <c r="U56" i="16"/>
  <c r="U12" i="16"/>
  <c r="X23" i="16"/>
  <c r="Y25" i="16"/>
  <c r="P18" i="16"/>
  <c r="R46" i="16"/>
  <c r="W24" i="16"/>
  <c r="S42" i="16"/>
  <c r="T53" i="16"/>
  <c r="U51" i="16"/>
  <c r="V73" i="16"/>
  <c r="X12" i="16"/>
  <c r="Y10" i="16"/>
  <c r="P14" i="16"/>
  <c r="T19" i="16"/>
  <c r="R20" i="16"/>
  <c r="Y65" i="16"/>
  <c r="S29" i="16"/>
  <c r="T64" i="16"/>
  <c r="W16" i="16"/>
  <c r="U38" i="16"/>
  <c r="P5" i="16"/>
  <c r="V68" i="16"/>
  <c r="W57" i="16"/>
  <c r="X8" i="16"/>
  <c r="R8" i="16"/>
  <c r="S17" i="16"/>
  <c r="T50" i="16"/>
  <c r="U68" i="16"/>
  <c r="U13" i="16"/>
  <c r="W8" i="16"/>
  <c r="C61" i="22"/>
  <c r="M61" i="22" s="1"/>
  <c r="C58" i="22"/>
  <c r="M58" i="22" s="1"/>
  <c r="C55" i="22"/>
  <c r="M55" i="22" s="1"/>
  <c r="C52" i="22"/>
  <c r="M52" i="22" s="1"/>
  <c r="C45" i="22"/>
  <c r="M45" i="22" s="1"/>
  <c r="C42" i="22"/>
  <c r="M42" i="22" s="1"/>
  <c r="C37" i="22"/>
  <c r="M37" i="22" s="1"/>
  <c r="C39" i="22"/>
  <c r="M39" i="22" s="1"/>
  <c r="C60" i="22"/>
  <c r="M60" i="22" s="1"/>
  <c r="C57" i="22"/>
  <c r="M57" i="22" s="1"/>
  <c r="C54" i="22"/>
  <c r="M54" i="22" s="1"/>
  <c r="C51" i="22"/>
  <c r="M51" i="22" s="1"/>
  <c r="C59" i="22"/>
  <c r="M59" i="22" s="1"/>
  <c r="C56" i="22"/>
  <c r="M56" i="22" s="1"/>
  <c r="C53" i="22"/>
  <c r="M53" i="22" s="1"/>
  <c r="C46" i="22"/>
  <c r="M46" i="22" s="1"/>
  <c r="C43" i="22"/>
  <c r="M43" i="22" s="1"/>
  <c r="C41" i="22"/>
  <c r="M41" i="22" s="1"/>
  <c r="C36" i="22"/>
  <c r="M36" i="22" s="1"/>
  <c r="C44" i="22"/>
  <c r="M44" i="22" s="1"/>
  <c r="C40" i="22"/>
  <c r="M40" i="22" s="1"/>
  <c r="C27" i="22"/>
  <c r="M27" i="22" s="1"/>
  <c r="C24" i="22"/>
  <c r="M24" i="22" s="1"/>
  <c r="C21" i="22"/>
  <c r="M21" i="22" s="1"/>
  <c r="C14" i="22"/>
  <c r="M14" i="22" s="1"/>
  <c r="C11" i="22"/>
  <c r="M11" i="22" s="1"/>
  <c r="C6" i="22"/>
  <c r="M6" i="22" s="1"/>
  <c r="C30" i="22"/>
  <c r="M30" i="22" s="1"/>
  <c r="C38" i="22"/>
  <c r="M38" i="22" s="1"/>
  <c r="C29" i="22"/>
  <c r="M29" i="22" s="1"/>
  <c r="C26" i="22"/>
  <c r="M26" i="22" s="1"/>
  <c r="C23" i="22"/>
  <c r="M23" i="22" s="1"/>
  <c r="C20" i="22"/>
  <c r="M20" i="22" s="1"/>
  <c r="C13" i="22"/>
  <c r="M13" i="22" s="1"/>
  <c r="C10" i="22"/>
  <c r="M10" i="22" s="1"/>
  <c r="C5" i="22"/>
  <c r="M5" i="22" s="1"/>
  <c r="C7" i="22"/>
  <c r="M7" i="22" s="1"/>
  <c r="C28" i="22"/>
  <c r="M28" i="22" s="1"/>
  <c r="C25" i="22"/>
  <c r="M25" i="22" s="1"/>
  <c r="C22" i="22"/>
  <c r="M22" i="22" s="1"/>
  <c r="C15" i="22"/>
  <c r="M15" i="22" s="1"/>
  <c r="C12" i="22"/>
  <c r="M12" i="22" s="1"/>
  <c r="C9" i="22"/>
  <c r="M9" i="22" s="1"/>
  <c r="C8" i="22"/>
  <c r="M8" i="22" s="1"/>
  <c r="D61" i="19"/>
  <c r="D58" i="19"/>
  <c r="D55" i="19"/>
  <c r="D52" i="19"/>
  <c r="D45" i="19"/>
  <c r="D59" i="19"/>
  <c r="D56" i="19"/>
  <c r="D53" i="19"/>
  <c r="D46" i="19"/>
  <c r="D9" i="19"/>
  <c r="D38" i="19"/>
  <c r="D30" i="19"/>
  <c r="D27" i="19"/>
  <c r="D24" i="19"/>
  <c r="D21" i="19"/>
  <c r="D14" i="19"/>
  <c r="D11" i="19"/>
  <c r="D6" i="19"/>
  <c r="D57" i="19"/>
  <c r="D54" i="19"/>
  <c r="D51" i="19"/>
  <c r="D44" i="19"/>
  <c r="D43" i="19"/>
  <c r="D42" i="19"/>
  <c r="D8" i="19"/>
  <c r="D41" i="19"/>
  <c r="D37" i="19"/>
  <c r="D29" i="19"/>
  <c r="D26" i="19"/>
  <c r="D23" i="19"/>
  <c r="D20" i="19"/>
  <c r="D13" i="19"/>
  <c r="D10" i="19"/>
  <c r="D5" i="19"/>
  <c r="D60" i="19"/>
  <c r="D40" i="19"/>
  <c r="D39" i="19"/>
  <c r="D7" i="19"/>
  <c r="D28" i="19"/>
  <c r="D15" i="19"/>
  <c r="D25" i="19"/>
  <c r="D12" i="19"/>
  <c r="D36" i="19"/>
  <c r="D22" i="19"/>
  <c r="C28" i="21"/>
  <c r="M28" i="21" s="1"/>
  <c r="C30" i="21"/>
  <c r="M30" i="21" s="1"/>
  <c r="C27" i="21"/>
  <c r="M27" i="21" s="1"/>
  <c r="C7" i="21"/>
  <c r="M7" i="21" s="1"/>
  <c r="C25" i="21"/>
  <c r="M25" i="21" s="1"/>
  <c r="C22" i="21"/>
  <c r="M22" i="21" s="1"/>
  <c r="C15" i="21"/>
  <c r="M15" i="21" s="1"/>
  <c r="C12" i="21"/>
  <c r="M12" i="21" s="1"/>
  <c r="C29" i="21"/>
  <c r="M29" i="21" s="1"/>
  <c r="C9" i="21"/>
  <c r="M9" i="21" s="1"/>
  <c r="C24" i="21"/>
  <c r="M24" i="21" s="1"/>
  <c r="C21" i="21"/>
  <c r="M21" i="21" s="1"/>
  <c r="C14" i="21"/>
  <c r="M14" i="21" s="1"/>
  <c r="C11" i="21"/>
  <c r="M11" i="21" s="1"/>
  <c r="C6" i="21"/>
  <c r="M6" i="21" s="1"/>
  <c r="C8" i="21"/>
  <c r="M8" i="21" s="1"/>
  <c r="C20" i="21"/>
  <c r="M20" i="21" s="1"/>
  <c r="C10" i="21"/>
  <c r="M10" i="21" s="1"/>
  <c r="C26" i="21"/>
  <c r="M26" i="21" s="1"/>
  <c r="C13" i="21"/>
  <c r="M13" i="21" s="1"/>
  <c r="C23" i="21"/>
  <c r="M23" i="21" s="1"/>
  <c r="C5" i="21"/>
  <c r="M5" i="21" s="1"/>
  <c r="D27" i="7"/>
  <c r="D23" i="7"/>
  <c r="D7" i="7"/>
  <c r="D15" i="7"/>
  <c r="D12" i="7"/>
  <c r="D9" i="7"/>
  <c r="D30" i="7"/>
  <c r="D26" i="7"/>
  <c r="D22" i="7"/>
  <c r="D20" i="7"/>
  <c r="D24" i="7"/>
  <c r="D28" i="7"/>
  <c r="D21" i="7"/>
  <c r="D6" i="7"/>
  <c r="D5" i="7"/>
  <c r="D25" i="7"/>
  <c r="D29" i="7"/>
  <c r="D13" i="7"/>
  <c r="D8" i="7"/>
  <c r="D14" i="7"/>
  <c r="D10" i="7"/>
  <c r="D11" i="7"/>
  <c r="Z56" i="15"/>
  <c r="Z51" i="15"/>
  <c r="Z47" i="15"/>
  <c r="Z43" i="15"/>
  <c r="Z38" i="15"/>
  <c r="Z62" i="15"/>
  <c r="Z61" i="15"/>
  <c r="Z69" i="15"/>
  <c r="Z70" i="15"/>
  <c r="Z71" i="15"/>
  <c r="D71" i="15" s="1"/>
  <c r="Z64" i="15"/>
  <c r="Z57" i="15"/>
  <c r="Z53" i="15"/>
  <c r="Z49" i="15"/>
  <c r="Z45" i="15"/>
  <c r="Z41" i="15"/>
  <c r="Z67" i="15"/>
  <c r="Z55" i="15"/>
  <c r="Z50" i="15"/>
  <c r="Z46" i="15"/>
  <c r="Z42" i="15"/>
  <c r="Z74" i="15"/>
  <c r="Z60" i="15"/>
  <c r="Z68" i="15"/>
  <c r="Z33" i="15"/>
  <c r="Z28" i="15"/>
  <c r="Z24" i="15"/>
  <c r="Z20" i="15"/>
  <c r="Z65" i="15"/>
  <c r="Z44" i="15"/>
  <c r="Z52" i="15"/>
  <c r="Z39" i="15"/>
  <c r="Z34" i="15"/>
  <c r="Z29" i="15"/>
  <c r="Z75" i="15"/>
  <c r="Z73" i="15"/>
  <c r="Z63" i="15"/>
  <c r="Z58" i="15"/>
  <c r="Z48" i="15"/>
  <c r="Z36" i="15"/>
  <c r="Z32" i="15"/>
  <c r="Z27" i="15"/>
  <c r="Z30" i="15"/>
  <c r="Z25" i="15"/>
  <c r="Z18" i="15"/>
  <c r="Z14" i="15"/>
  <c r="D14" i="15" s="1"/>
  <c r="Z10" i="15"/>
  <c r="Z5" i="15"/>
  <c r="Z23" i="15"/>
  <c r="Z22" i="15"/>
  <c r="Z21" i="15"/>
  <c r="Z15" i="15"/>
  <c r="Z11" i="15"/>
  <c r="Z6" i="15"/>
  <c r="Z35" i="15"/>
  <c r="Z37" i="15"/>
  <c r="AH6" i="15"/>
  <c r="AJ8" i="15"/>
  <c r="AG6" i="15"/>
  <c r="Z17" i="15"/>
  <c r="Z13" i="15"/>
  <c r="Z9" i="15"/>
  <c r="AF6" i="15"/>
  <c r="Z26" i="15"/>
  <c r="AH8" i="15"/>
  <c r="Z12" i="15"/>
  <c r="Z16" i="15"/>
  <c r="AI6" i="15"/>
  <c r="AG26" i="15"/>
  <c r="AI11" i="15"/>
  <c r="AI15" i="15"/>
  <c r="AG25" i="15"/>
  <c r="AF5" i="15"/>
  <c r="Z19" i="15"/>
  <c r="AF10" i="15"/>
  <c r="AB37" i="15"/>
  <c r="AH24" i="15"/>
  <c r="AF14" i="15"/>
  <c r="AJ23" i="15"/>
  <c r="AC9" i="15"/>
  <c r="AC13" i="15"/>
  <c r="AH29" i="15"/>
  <c r="AJ22" i="15"/>
  <c r="AC17" i="15"/>
  <c r="Z8" i="15"/>
  <c r="AF18" i="15"/>
  <c r="AA73" i="15"/>
  <c r="AA53" i="15"/>
  <c r="AA29" i="15"/>
  <c r="AA56" i="15"/>
  <c r="AA6" i="15"/>
  <c r="AA25" i="15"/>
  <c r="AE73" i="15"/>
  <c r="AE42" i="15"/>
  <c r="AE45" i="15"/>
  <c r="AE20" i="15"/>
  <c r="AE14" i="15"/>
  <c r="AF25" i="15"/>
  <c r="AB5" i="15"/>
  <c r="AG36" i="15"/>
  <c r="AB69" i="15"/>
  <c r="AB73" i="15"/>
  <c r="AB50" i="15"/>
  <c r="AH20" i="15"/>
  <c r="AC61" i="15"/>
  <c r="AC73" i="15"/>
  <c r="AC41" i="15"/>
  <c r="AC67" i="15"/>
  <c r="AD14" i="15"/>
  <c r="AC26" i="15"/>
  <c r="AD65" i="15"/>
  <c r="AD52" i="15"/>
  <c r="AD58" i="15"/>
  <c r="AJ20" i="15"/>
  <c r="AC49" i="15"/>
  <c r="AF74" i="15"/>
  <c r="AF44" i="15"/>
  <c r="AF58" i="15"/>
  <c r="AJ6" i="15"/>
  <c r="AI29" i="15"/>
  <c r="AG63" i="15"/>
  <c r="AG56" i="15"/>
  <c r="AG32" i="15"/>
  <c r="AG38" i="15"/>
  <c r="AB12" i="15"/>
  <c r="AA68" i="15"/>
  <c r="AA63" i="15"/>
  <c r="AA45" i="15"/>
  <c r="AA50" i="15"/>
  <c r="AA55" i="15"/>
  <c r="AA67" i="15"/>
  <c r="AE63" i="15"/>
  <c r="AE74" i="15"/>
  <c r="AE36" i="15"/>
  <c r="AA69" i="15"/>
  <c r="AA33" i="15"/>
  <c r="AA35" i="15"/>
  <c r="AA14" i="15"/>
  <c r="AA60" i="15"/>
  <c r="AA44" i="15"/>
  <c r="AA30" i="15"/>
  <c r="AA10" i="15"/>
  <c r="AA12" i="15"/>
  <c r="AE53" i="15"/>
  <c r="AE52" i="15"/>
  <c r="AE44" i="15"/>
  <c r="AE12" i="15"/>
  <c r="AE23" i="15"/>
  <c r="AH33" i="15"/>
  <c r="AF20" i="15"/>
  <c r="AB70" i="15"/>
  <c r="AB63" i="15"/>
  <c r="AB42" i="15"/>
  <c r="AB33" i="15"/>
  <c r="AC14" i="15"/>
  <c r="AB26" i="15"/>
  <c r="AC44" i="15"/>
  <c r="AC42" i="15"/>
  <c r="AC21" i="15"/>
  <c r="AD5" i="15"/>
  <c r="AD69" i="15"/>
  <c r="AD75" i="15"/>
  <c r="AD45" i="15"/>
  <c r="AD60" i="15"/>
  <c r="AG23" i="15"/>
  <c r="AF41" i="15"/>
  <c r="AF43" i="15"/>
  <c r="AF22" i="15"/>
  <c r="AF39" i="15"/>
  <c r="AJ11" i="15"/>
  <c r="AI24" i="15"/>
  <c r="AG64" i="15"/>
  <c r="AG52" i="15"/>
  <c r="AG20" i="15"/>
  <c r="AH5" i="15"/>
  <c r="AE33" i="15"/>
  <c r="AD18" i="15"/>
  <c r="AA70" i="15"/>
  <c r="AA71" i="15"/>
  <c r="AA42" i="15"/>
  <c r="AA36" i="15"/>
  <c r="AA61" i="15"/>
  <c r="AA57" i="15"/>
  <c r="AA41" i="15"/>
  <c r="AA46" i="15"/>
  <c r="AA28" i="15"/>
  <c r="AE49" i="15"/>
  <c r="AE26" i="15"/>
  <c r="AE56" i="15"/>
  <c r="AE25" i="15"/>
  <c r="AB14" i="15"/>
  <c r="AB60" i="15"/>
  <c r="AB39" i="15"/>
  <c r="AB28" i="15"/>
  <c r="AI34" i="15"/>
  <c r="AC65" i="15"/>
  <c r="AC29" i="15"/>
  <c r="AD64" i="15"/>
  <c r="AD34" i="15"/>
  <c r="AD57" i="15"/>
  <c r="AH11" i="15"/>
  <c r="AI22" i="15"/>
  <c r="AF67" i="15"/>
  <c r="AF30" i="15"/>
  <c r="AF34" i="15"/>
  <c r="AG14" i="15"/>
  <c r="AG55" i="15"/>
  <c r="AG45" i="15"/>
  <c r="AG61" i="15"/>
  <c r="AH14" i="15"/>
  <c r="AI25" i="15"/>
  <c r="AH50" i="15"/>
  <c r="AH32" i="15"/>
  <c r="AH34" i="15"/>
  <c r="AC8" i="15"/>
  <c r="AC16" i="15"/>
  <c r="AI37" i="15"/>
  <c r="AI70" i="15"/>
  <c r="AI69" i="15"/>
  <c r="AJ69" i="15"/>
  <c r="AJ61" i="15"/>
  <c r="AJ49" i="15"/>
  <c r="AJ47" i="15"/>
  <c r="AF8" i="15"/>
  <c r="AF16" i="15"/>
  <c r="AD11" i="15"/>
  <c r="AC22" i="15"/>
  <c r="AA39" i="15"/>
  <c r="AA18" i="15"/>
  <c r="AA17" i="15"/>
  <c r="AE64" i="15"/>
  <c r="AE22" i="15"/>
  <c r="AE32" i="15"/>
  <c r="AE24" i="15"/>
  <c r="AB58" i="15"/>
  <c r="AB47" i="15"/>
  <c r="AI16" i="15"/>
  <c r="AJ39" i="15"/>
  <c r="AC55" i="15"/>
  <c r="AC25" i="15"/>
  <c r="AD10" i="15"/>
  <c r="AH21" i="15"/>
  <c r="AD63" i="15"/>
  <c r="AD29" i="15"/>
  <c r="AD56" i="15"/>
  <c r="AF56" i="15"/>
  <c r="AF26" i="15"/>
  <c r="AF29" i="15"/>
  <c r="AF28" i="15"/>
  <c r="AG50" i="15"/>
  <c r="AG69" i="15"/>
  <c r="AG53" i="15"/>
  <c r="AI26" i="15"/>
  <c r="AH73" i="15"/>
  <c r="AH65" i="15"/>
  <c r="AH27" i="15"/>
  <c r="AH61" i="15"/>
  <c r="AB32" i="15"/>
  <c r="AI65" i="15"/>
  <c r="AI58" i="15"/>
  <c r="AI36" i="15"/>
  <c r="AJ14" i="15"/>
  <c r="AC32" i="15"/>
  <c r="AJ64" i="15"/>
  <c r="AJ52" i="15"/>
  <c r="AJ57" i="15"/>
  <c r="AJ42" i="15"/>
  <c r="AJ46" i="15"/>
  <c r="AB23" i="15"/>
  <c r="AE28" i="15"/>
  <c r="AA47" i="15"/>
  <c r="AA5" i="15"/>
  <c r="AA13" i="15"/>
  <c r="AE65" i="15"/>
  <c r="AE75" i="15"/>
  <c r="AE19" i="15"/>
  <c r="AE43" i="15"/>
  <c r="AI28" i="15"/>
  <c r="AB52" i="15"/>
  <c r="AB38" i="15"/>
  <c r="AC5" i="15"/>
  <c r="AC60" i="15"/>
  <c r="AC50" i="15"/>
  <c r="AC62" i="15"/>
  <c r="AH22" i="15"/>
  <c r="AD70" i="15"/>
  <c r="AD61" i="15"/>
  <c r="AD48" i="15"/>
  <c r="AB13" i="15"/>
  <c r="AF51" i="15"/>
  <c r="AF75" i="15"/>
  <c r="AJ15" i="15"/>
  <c r="AG74" i="15"/>
  <c r="AG49" i="15"/>
  <c r="AB16" i="15"/>
  <c r="AH68" i="15"/>
  <c r="AH67" i="15"/>
  <c r="AH23" i="15"/>
  <c r="AH53" i="15"/>
  <c r="AF9" i="15"/>
  <c r="AF17" i="15"/>
  <c r="AI73" i="15"/>
  <c r="AI53" i="15"/>
  <c r="AI63" i="15"/>
  <c r="AD16" i="15"/>
  <c r="AJ60" i="15"/>
  <c r="AJ48" i="15"/>
  <c r="AJ41" i="15"/>
  <c r="AJ37" i="15"/>
  <c r="AH13" i="15"/>
  <c r="AI9" i="15"/>
  <c r="AI17" i="15"/>
  <c r="AG12" i="15"/>
  <c r="AB24" i="15"/>
  <c r="AA75" i="15"/>
  <c r="AA38" i="15"/>
  <c r="AA24" i="15"/>
  <c r="AA9" i="15"/>
  <c r="AE55" i="15"/>
  <c r="AE69" i="15"/>
  <c r="AE16" i="15"/>
  <c r="AE27" i="15"/>
  <c r="AH16" i="15"/>
  <c r="AB48" i="15"/>
  <c r="AB34" i="15"/>
  <c r="AI8" i="15"/>
  <c r="AC58" i="15"/>
  <c r="AC46" i="15"/>
  <c r="AC75" i="15"/>
  <c r="AG11" i="15"/>
  <c r="AF23" i="15"/>
  <c r="AD53" i="15"/>
  <c r="AD47" i="15"/>
  <c r="AD33" i="15"/>
  <c r="AF24" i="15"/>
  <c r="AF53" i="15"/>
  <c r="AF47" i="15"/>
  <c r="AF62" i="15"/>
  <c r="AD17" i="15"/>
  <c r="AF33" i="15"/>
  <c r="AG67" i="15"/>
  <c r="AG33" i="15"/>
  <c r="AH28" i="15"/>
  <c r="AH63" i="15"/>
  <c r="AH56" i="15"/>
  <c r="AH19" i="15"/>
  <c r="AH52" i="15"/>
  <c r="AI74" i="15"/>
  <c r="AI49" i="15"/>
  <c r="AI43" i="15"/>
  <c r="AJ5" i="15"/>
  <c r="AJ71" i="15"/>
  <c r="AJ44" i="15"/>
  <c r="AJ34" i="15"/>
  <c r="AG46" i="15"/>
  <c r="AF19" i="15"/>
  <c r="AA65" i="15"/>
  <c r="AA34" i="15"/>
  <c r="AA23" i="15"/>
  <c r="AC18" i="15"/>
  <c r="AE50" i="15"/>
  <c r="AE48" i="15"/>
  <c r="AE8" i="15"/>
  <c r="AE15" i="15"/>
  <c r="AJ18" i="15"/>
  <c r="AB18" i="15"/>
  <c r="AJ58" i="15"/>
  <c r="AB64" i="15"/>
  <c r="AB29" i="15"/>
  <c r="AG21" i="15"/>
  <c r="AC52" i="15"/>
  <c r="AC68" i="15"/>
  <c r="AC37" i="15"/>
  <c r="AG27" i="15"/>
  <c r="AD49" i="15"/>
  <c r="AD51" i="15"/>
  <c r="AD28" i="15"/>
  <c r="AH15" i="15"/>
  <c r="AD26" i="15"/>
  <c r="AF49" i="15"/>
  <c r="AF38" i="15"/>
  <c r="AF37" i="15"/>
  <c r="AG5" i="15"/>
  <c r="AI41" i="15"/>
  <c r="AG73" i="15"/>
  <c r="AG51" i="15"/>
  <c r="AG28" i="15"/>
  <c r="AH58" i="15"/>
  <c r="AH51" i="15"/>
  <c r="AH36" i="15"/>
  <c r="AH42" i="15"/>
  <c r="AI10" i="15"/>
  <c r="AI18" i="15"/>
  <c r="AJ70" i="15"/>
  <c r="AI67" i="15"/>
  <c r="AI45" i="15"/>
  <c r="AI33" i="15"/>
  <c r="AD8" i="15"/>
  <c r="AG17" i="15"/>
  <c r="AJ67" i="15"/>
  <c r="AJ63" i="15"/>
  <c r="AJ29" i="15"/>
  <c r="AB15" i="15"/>
  <c r="AC11" i="15"/>
  <c r="AD20" i="15"/>
  <c r="AJ13" i="15"/>
  <c r="AC27" i="15"/>
  <c r="AA62" i="15"/>
  <c r="AA51" i="15"/>
  <c r="AA21" i="15"/>
  <c r="AB30" i="15"/>
  <c r="AE71" i="15"/>
  <c r="AE46" i="15"/>
  <c r="AE60" i="15"/>
  <c r="AE17" i="15"/>
  <c r="AE11" i="15"/>
  <c r="AB75" i="15"/>
  <c r="AB53" i="15"/>
  <c r="AB25" i="15"/>
  <c r="AC10" i="15"/>
  <c r="AG22" i="15"/>
  <c r="AC48" i="15"/>
  <c r="AC56" i="15"/>
  <c r="AC35" i="15"/>
  <c r="AJ12" i="15"/>
  <c r="AD73" i="15"/>
  <c r="AD37" i="15"/>
  <c r="AD68" i="15"/>
  <c r="AJ27" i="15"/>
  <c r="AF45" i="15"/>
  <c r="AF69" i="15"/>
  <c r="AF50" i="15"/>
  <c r="AG68" i="15"/>
  <c r="AG47" i="15"/>
  <c r="AG24" i="15"/>
  <c r="AB8" i="15"/>
  <c r="AH18" i="15"/>
  <c r="AB35" i="15"/>
  <c r="AH74" i="15"/>
  <c r="AH47" i="15"/>
  <c r="AH49" i="15"/>
  <c r="AH35" i="15"/>
  <c r="AC19" i="15"/>
  <c r="AI75" i="15"/>
  <c r="AI62" i="15"/>
  <c r="AI56" i="15"/>
  <c r="AJ62" i="15"/>
  <c r="AJ45" i="15"/>
  <c r="AJ25" i="15"/>
  <c r="AD21" i="15"/>
  <c r="AD15" i="15"/>
  <c r="AA58" i="15"/>
  <c r="AA37" i="15"/>
  <c r="AA15" i="15"/>
  <c r="AE67" i="15"/>
  <c r="AE37" i="15"/>
  <c r="AE41" i="15"/>
  <c r="AE13" i="15"/>
  <c r="AE6" i="15"/>
  <c r="AJ19" i="15"/>
  <c r="AB65" i="15"/>
  <c r="AB49" i="15"/>
  <c r="AB21" i="15"/>
  <c r="AF11" i="15"/>
  <c r="AD24" i="15"/>
  <c r="AC39" i="15"/>
  <c r="AC51" i="15"/>
  <c r="AC30" i="15"/>
  <c r="AD55" i="15"/>
  <c r="AD35" i="15"/>
  <c r="AD44" i="15"/>
  <c r="AB17" i="15"/>
  <c r="AF36" i="15"/>
  <c r="AF61" i="15"/>
  <c r="AF32" i="15"/>
  <c r="AD9" i="15"/>
  <c r="AG58" i="15"/>
  <c r="AG43" i="15"/>
  <c r="AG60" i="15"/>
  <c r="AB19" i="15"/>
  <c r="AC45" i="15"/>
  <c r="AH69" i="15"/>
  <c r="AH43" i="15"/>
  <c r="AH48" i="15"/>
  <c r="AH30" i="15"/>
  <c r="AC12" i="15"/>
  <c r="AI68" i="15"/>
  <c r="AI71" i="15"/>
  <c r="AI60" i="15"/>
  <c r="AG9" i="15"/>
  <c r="AD19" i="15"/>
  <c r="AJ65" i="15"/>
  <c r="AJ32" i="15"/>
  <c r="AJ21" i="15"/>
  <c r="AB6" i="15"/>
  <c r="AF12" i="15"/>
  <c r="AB22" i="15"/>
  <c r="AA52" i="15"/>
  <c r="AA26" i="15"/>
  <c r="AA11" i="15"/>
  <c r="AE62" i="15"/>
  <c r="AE61" i="15"/>
  <c r="AE39" i="15"/>
  <c r="AE9" i="15"/>
  <c r="AB61" i="15"/>
  <c r="AB45" i="15"/>
  <c r="AB51" i="15"/>
  <c r="AD25" i="15"/>
  <c r="AC63" i="15"/>
  <c r="AC47" i="15"/>
  <c r="AC69" i="15"/>
  <c r="AG15" i="15"/>
  <c r="AD50" i="15"/>
  <c r="AD30" i="15"/>
  <c r="AD41" i="15"/>
  <c r="AF64" i="15"/>
  <c r="AF60" i="15"/>
  <c r="AF63" i="15"/>
  <c r="AG75" i="15"/>
  <c r="AG62" i="15"/>
  <c r="AG44" i="15"/>
  <c r="AH64" i="15"/>
  <c r="AH38" i="15"/>
  <c r="AH46" i="15"/>
  <c r="AI61" i="15"/>
  <c r="AI51" i="15"/>
  <c r="AI64" i="15"/>
  <c r="AB20" i="15"/>
  <c r="AJ73" i="15"/>
  <c r="AJ36" i="15"/>
  <c r="AJ55" i="15"/>
  <c r="AH17" i="15"/>
  <c r="AD6" i="15"/>
  <c r="AG16" i="15"/>
  <c r="AD36" i="15"/>
  <c r="AA48" i="15"/>
  <c r="AA22" i="15"/>
  <c r="AA20" i="15"/>
  <c r="AE57" i="15"/>
  <c r="AE47" i="15"/>
  <c r="AE38" i="15"/>
  <c r="AB10" i="15"/>
  <c r="AF21" i="15"/>
  <c r="AB71" i="15"/>
  <c r="AB41" i="15"/>
  <c r="AB56" i="15"/>
  <c r="AI12" i="15"/>
  <c r="AF27" i="15"/>
  <c r="AC70" i="15"/>
  <c r="AC43" i="15"/>
  <c r="AC36" i="15"/>
  <c r="AG48" i="15"/>
  <c r="AD71" i="15"/>
  <c r="AD46" i="15"/>
  <c r="AD43" i="15"/>
  <c r="AF71" i="15"/>
  <c r="AF52" i="15"/>
  <c r="AF46" i="15"/>
  <c r="AG10" i="15"/>
  <c r="AG70" i="15"/>
  <c r="AG42" i="15"/>
  <c r="AG41" i="15"/>
  <c r="AH10" i="15"/>
  <c r="AH60" i="15"/>
  <c r="AH75" i="15"/>
  <c r="AH70" i="15"/>
  <c r="AF13" i="15"/>
  <c r="AI55" i="15"/>
  <c r="AI52" i="15"/>
  <c r="AI32" i="15"/>
  <c r="AI38" i="15"/>
  <c r="AJ10" i="15"/>
  <c r="AJ56" i="15"/>
  <c r="AJ50" i="15"/>
  <c r="AJ38" i="15"/>
  <c r="AI13" i="15"/>
  <c r="AA64" i="15"/>
  <c r="AA43" i="15"/>
  <c r="AA19" i="15"/>
  <c r="AE68" i="15"/>
  <c r="AE51" i="15"/>
  <c r="AE34" i="15"/>
  <c r="AE18" i="15"/>
  <c r="AD22" i="15"/>
  <c r="AB67" i="15"/>
  <c r="AB36" i="15"/>
  <c r="AB46" i="15"/>
  <c r="AC71" i="15"/>
  <c r="AC53" i="15"/>
  <c r="AC74" i="15"/>
  <c r="AJ16" i="15"/>
  <c r="AD67" i="15"/>
  <c r="AD42" i="15"/>
  <c r="AD32" i="15"/>
  <c r="AF57" i="15"/>
  <c r="AF48" i="15"/>
  <c r="AF70" i="15"/>
  <c r="AH25" i="15"/>
  <c r="AG65" i="15"/>
  <c r="AG35" i="15"/>
  <c r="AG39" i="15"/>
  <c r="AH71" i="15"/>
  <c r="AH37" i="15"/>
  <c r="AH44" i="15"/>
  <c r="AI50" i="15"/>
  <c r="AI48" i="15"/>
  <c r="AI27" i="15"/>
  <c r="AI35" i="15"/>
  <c r="AD12" i="15"/>
  <c r="AJ51" i="15"/>
  <c r="AJ43" i="15"/>
  <c r="AJ53" i="15"/>
  <c r="AH9" i="15"/>
  <c r="AB27" i="15"/>
  <c r="AG8" i="15"/>
  <c r="AJ17" i="15"/>
  <c r="AB43" i="15"/>
  <c r="AA49" i="15"/>
  <c r="AA32" i="15"/>
  <c r="AA16" i="15"/>
  <c r="AE58" i="15"/>
  <c r="AE35" i="15"/>
  <c r="AE29" i="15"/>
  <c r="AE10" i="15"/>
  <c r="AG18" i="15"/>
  <c r="AH12" i="15"/>
  <c r="AC23" i="15"/>
  <c r="AB62" i="15"/>
  <c r="AB68" i="15"/>
  <c r="AB55" i="15"/>
  <c r="AC64" i="15"/>
  <c r="AC38" i="15"/>
  <c r="AC33" i="15"/>
  <c r="AD62" i="15"/>
  <c r="AD39" i="15"/>
  <c r="AD27" i="15"/>
  <c r="AB9" i="15"/>
  <c r="AF73" i="15"/>
  <c r="AF42" i="15"/>
  <c r="AF55" i="15"/>
  <c r="AD13" i="15"/>
  <c r="AG71" i="15"/>
  <c r="AG30" i="15"/>
  <c r="AG34" i="15"/>
  <c r="AJ24" i="15"/>
  <c r="AH57" i="15"/>
  <c r="AH62" i="15"/>
  <c r="AH41" i="15"/>
  <c r="AI5" i="15"/>
  <c r="AI14" i="15"/>
  <c r="AI46" i="15"/>
  <c r="AI44" i="15"/>
  <c r="AI23" i="15"/>
  <c r="AI30" i="15"/>
  <c r="AJ75" i="15"/>
  <c r="AJ33" i="15"/>
  <c r="AJ35" i="15"/>
  <c r="AC20" i="15"/>
  <c r="AC6" i="15"/>
  <c r="AC15" i="15"/>
  <c r="AA74" i="15"/>
  <c r="AA27" i="15"/>
  <c r="AA8" i="15"/>
  <c r="AE70" i="15"/>
  <c r="AE30" i="15"/>
  <c r="AE21" i="15"/>
  <c r="AE5" i="15"/>
  <c r="AC24" i="15"/>
  <c r="AB57" i="15"/>
  <c r="AB44" i="15"/>
  <c r="AB74" i="15"/>
  <c r="AF15" i="15"/>
  <c r="AC57" i="15"/>
  <c r="AC34" i="15"/>
  <c r="AC28" i="15"/>
  <c r="AI20" i="15"/>
  <c r="AD74" i="15"/>
  <c r="AD38" i="15"/>
  <c r="AD23" i="15"/>
  <c r="AI21" i="15"/>
  <c r="AF65" i="15"/>
  <c r="AF35" i="15"/>
  <c r="AF68" i="15"/>
  <c r="AH26" i="15"/>
  <c r="AG57" i="15"/>
  <c r="AG37" i="15"/>
  <c r="AG29" i="15"/>
  <c r="AH55" i="15"/>
  <c r="AH45" i="15"/>
  <c r="AH39" i="15"/>
  <c r="AJ26" i="15"/>
  <c r="AI42" i="15"/>
  <c r="AI39" i="15"/>
  <c r="AI19" i="15"/>
  <c r="AI47" i="15"/>
  <c r="AG13" i="15"/>
  <c r="AJ74" i="15"/>
  <c r="AJ68" i="15"/>
  <c r="AJ28" i="15"/>
  <c r="AJ30" i="15"/>
  <c r="AB11" i="15"/>
  <c r="AJ9" i="15"/>
  <c r="AG19" i="15"/>
  <c r="AI57" i="15"/>
  <c r="C61" i="19"/>
  <c r="M61" i="19" s="1"/>
  <c r="C58" i="19"/>
  <c r="M58" i="19" s="1"/>
  <c r="C55" i="19"/>
  <c r="M55" i="19" s="1"/>
  <c r="C52" i="19"/>
  <c r="M52" i="19" s="1"/>
  <c r="C45" i="19"/>
  <c r="M45" i="19" s="1"/>
  <c r="C42" i="19"/>
  <c r="M42" i="19" s="1"/>
  <c r="C60" i="19"/>
  <c r="M60" i="19" s="1"/>
  <c r="C57" i="19"/>
  <c r="M57" i="19" s="1"/>
  <c r="C54" i="19"/>
  <c r="M54" i="19" s="1"/>
  <c r="C51" i="19"/>
  <c r="M51" i="19" s="1"/>
  <c r="C56" i="19"/>
  <c r="M56" i="19" s="1"/>
  <c r="C53" i="19"/>
  <c r="M53" i="19" s="1"/>
  <c r="C46" i="19"/>
  <c r="M46" i="19" s="1"/>
  <c r="C36" i="19"/>
  <c r="M36" i="19" s="1"/>
  <c r="C28" i="19"/>
  <c r="M28" i="19" s="1"/>
  <c r="C25" i="19"/>
  <c r="M25" i="19" s="1"/>
  <c r="C22" i="19"/>
  <c r="M22" i="19" s="1"/>
  <c r="C15" i="19"/>
  <c r="M15" i="19" s="1"/>
  <c r="C12" i="19"/>
  <c r="M12" i="19" s="1"/>
  <c r="C9" i="19"/>
  <c r="M9" i="19" s="1"/>
  <c r="C59" i="19"/>
  <c r="M59" i="19" s="1"/>
  <c r="C38" i="19"/>
  <c r="M38" i="19" s="1"/>
  <c r="C30" i="19"/>
  <c r="M30" i="19" s="1"/>
  <c r="C27" i="19"/>
  <c r="M27" i="19" s="1"/>
  <c r="C24" i="19"/>
  <c r="M24" i="19" s="1"/>
  <c r="C21" i="19"/>
  <c r="M21" i="19" s="1"/>
  <c r="C14" i="19"/>
  <c r="M14" i="19" s="1"/>
  <c r="C11" i="19"/>
  <c r="M11" i="19" s="1"/>
  <c r="C6" i="19"/>
  <c r="M6" i="19" s="1"/>
  <c r="C44" i="19"/>
  <c r="M44" i="19" s="1"/>
  <c r="C43" i="19"/>
  <c r="M43" i="19" s="1"/>
  <c r="C8" i="19"/>
  <c r="M8" i="19" s="1"/>
  <c r="C41" i="19"/>
  <c r="M41" i="19" s="1"/>
  <c r="C37" i="19"/>
  <c r="M37" i="19" s="1"/>
  <c r="C29" i="19"/>
  <c r="M29" i="19" s="1"/>
  <c r="C26" i="19"/>
  <c r="M26" i="19" s="1"/>
  <c r="C23" i="19"/>
  <c r="M23" i="19" s="1"/>
  <c r="C20" i="19"/>
  <c r="M20" i="19" s="1"/>
  <c r="C13" i="19"/>
  <c r="M13" i="19" s="1"/>
  <c r="C10" i="19"/>
  <c r="M10" i="19" s="1"/>
  <c r="C5" i="19"/>
  <c r="M5" i="19" s="1"/>
  <c r="C40" i="19"/>
  <c r="M40" i="19" s="1"/>
  <c r="C39" i="19"/>
  <c r="M39" i="19" s="1"/>
  <c r="C7" i="19"/>
  <c r="M7" i="19" s="1"/>
  <c r="Y8" i="15"/>
  <c r="S5" i="15"/>
  <c r="U6" i="15"/>
  <c r="W8" i="15"/>
  <c r="T6" i="15"/>
  <c r="S6" i="15"/>
  <c r="Q27" i="15"/>
  <c r="U21" i="15"/>
  <c r="W6" i="15"/>
  <c r="Y50" i="15"/>
  <c r="V20" i="15"/>
  <c r="W11" i="15"/>
  <c r="W15" i="15"/>
  <c r="V41" i="15"/>
  <c r="T5" i="15"/>
  <c r="T10" i="15"/>
  <c r="T18" i="15"/>
  <c r="S23" i="15"/>
  <c r="Q9" i="15"/>
  <c r="Q13" i="15"/>
  <c r="U22" i="15"/>
  <c r="Q17" i="15"/>
  <c r="P35" i="15"/>
  <c r="R24" i="15"/>
  <c r="T14" i="15"/>
  <c r="P48" i="15"/>
  <c r="P34" i="15"/>
  <c r="P42" i="15"/>
  <c r="P16" i="15"/>
  <c r="P18" i="15"/>
  <c r="R65" i="15"/>
  <c r="R34" i="15"/>
  <c r="R32" i="15"/>
  <c r="R15" i="15"/>
  <c r="Y17" i="15"/>
  <c r="T11" i="15"/>
  <c r="Q65" i="15"/>
  <c r="Q60" i="15"/>
  <c r="Q25" i="15"/>
  <c r="Q38" i="15"/>
  <c r="V11" i="15"/>
  <c r="S49" i="15"/>
  <c r="S60" i="15"/>
  <c r="S34" i="15"/>
  <c r="U18" i="15"/>
  <c r="T67" i="15"/>
  <c r="T52" i="15"/>
  <c r="T36" i="15"/>
  <c r="W22" i="15"/>
  <c r="P75" i="15"/>
  <c r="P74" i="15"/>
  <c r="P25" i="15"/>
  <c r="P39" i="15"/>
  <c r="P8" i="15"/>
  <c r="P10" i="15"/>
  <c r="R53" i="15"/>
  <c r="R56" i="15"/>
  <c r="R23" i="15"/>
  <c r="R6" i="15"/>
  <c r="R18" i="15"/>
  <c r="P61" i="15"/>
  <c r="P45" i="15"/>
  <c r="P55" i="15"/>
  <c r="P20" i="15"/>
  <c r="P13" i="15"/>
  <c r="R71" i="15"/>
  <c r="R75" i="15"/>
  <c r="R60" i="15"/>
  <c r="R47" i="15"/>
  <c r="R12" i="15"/>
  <c r="R5" i="15"/>
  <c r="V12" i="15"/>
  <c r="X19" i="15"/>
  <c r="S44" i="15"/>
  <c r="Q75" i="15"/>
  <c r="Q70" i="15"/>
  <c r="Q71" i="15"/>
  <c r="V15" i="15"/>
  <c r="S57" i="15"/>
  <c r="S46" i="15"/>
  <c r="S22" i="15"/>
  <c r="S51" i="15"/>
  <c r="T61" i="15"/>
  <c r="T35" i="15"/>
  <c r="T73" i="15"/>
  <c r="Q22" i="15"/>
  <c r="P32" i="15"/>
  <c r="P64" i="15"/>
  <c r="P21" i="15"/>
  <c r="P15" i="15"/>
  <c r="P44" i="15"/>
  <c r="R49" i="15"/>
  <c r="R35" i="15"/>
  <c r="R38" i="15"/>
  <c r="R22" i="15"/>
  <c r="P26" i="15"/>
  <c r="V28" i="15"/>
  <c r="W16" i="15"/>
  <c r="X8" i="15"/>
  <c r="S21" i="15"/>
  <c r="Q39" i="15"/>
  <c r="Q56" i="15"/>
  <c r="Q35" i="15"/>
  <c r="S73" i="15"/>
  <c r="S69" i="15"/>
  <c r="S45" i="15"/>
  <c r="S27" i="15"/>
  <c r="T75" i="15"/>
  <c r="T58" i="15"/>
  <c r="T50" i="15"/>
  <c r="U65" i="15"/>
  <c r="U43" i="15"/>
  <c r="U41" i="15"/>
  <c r="U37" i="15"/>
  <c r="U27" i="15"/>
  <c r="V60" i="15"/>
  <c r="V70" i="15"/>
  <c r="V42" i="15"/>
  <c r="X14" i="15"/>
  <c r="X27" i="15"/>
  <c r="W69" i="15"/>
  <c r="W49" i="15"/>
  <c r="W33" i="15"/>
  <c r="S12" i="15"/>
  <c r="W26" i="15"/>
  <c r="X68" i="15"/>
  <c r="X36" i="15"/>
  <c r="X50" i="15"/>
  <c r="S36" i="15"/>
  <c r="Y51" i="15"/>
  <c r="Y33" i="15"/>
  <c r="Y57" i="15"/>
  <c r="Y30" i="15"/>
  <c r="P52" i="15"/>
  <c r="P60" i="15"/>
  <c r="P11" i="15"/>
  <c r="P22" i="15"/>
  <c r="R68" i="15"/>
  <c r="R30" i="15"/>
  <c r="R45" i="15"/>
  <c r="R14" i="15"/>
  <c r="V24" i="15"/>
  <c r="S15" i="15"/>
  <c r="Y34" i="15"/>
  <c r="Q5" i="15"/>
  <c r="Q73" i="15"/>
  <c r="Q51" i="15"/>
  <c r="Q30" i="15"/>
  <c r="Y12" i="15"/>
  <c r="Q23" i="15"/>
  <c r="S68" i="15"/>
  <c r="S64" i="15"/>
  <c r="S70" i="15"/>
  <c r="X15" i="15"/>
  <c r="T68" i="15"/>
  <c r="T37" i="15"/>
  <c r="T70" i="15"/>
  <c r="Y15" i="15"/>
  <c r="U74" i="15"/>
  <c r="U71" i="15"/>
  <c r="U39" i="15"/>
  <c r="T9" i="15"/>
  <c r="T17" i="15"/>
  <c r="V67" i="15"/>
  <c r="V46" i="15"/>
  <c r="V45" i="15"/>
  <c r="W60" i="15"/>
  <c r="W45" i="15"/>
  <c r="W51" i="15"/>
  <c r="V13" i="15"/>
  <c r="Y27" i="15"/>
  <c r="X61" i="15"/>
  <c r="X32" i="15"/>
  <c r="X49" i="15"/>
  <c r="W9" i="15"/>
  <c r="W17" i="15"/>
  <c r="Y62" i="15"/>
  <c r="Y28" i="15"/>
  <c r="Y43" i="15"/>
  <c r="U12" i="15"/>
  <c r="P73" i="15"/>
  <c r="P37" i="15"/>
  <c r="P6" i="15"/>
  <c r="P14" i="15"/>
  <c r="R55" i="15"/>
  <c r="R61" i="15"/>
  <c r="R11" i="15"/>
  <c r="R10" i="15"/>
  <c r="V16" i="15"/>
  <c r="V39" i="15"/>
  <c r="Q18" i="15"/>
  <c r="U11" i="15"/>
  <c r="Q57" i="15"/>
  <c r="Q47" i="15"/>
  <c r="Q62" i="15"/>
  <c r="Q24" i="15"/>
  <c r="S63" i="15"/>
  <c r="S56" i="15"/>
  <c r="S29" i="15"/>
  <c r="Q32" i="15"/>
  <c r="T69" i="15"/>
  <c r="T30" i="15"/>
  <c r="T34" i="15"/>
  <c r="T27" i="15"/>
  <c r="U67" i="15"/>
  <c r="U57" i="15"/>
  <c r="U33" i="15"/>
  <c r="U38" i="15"/>
  <c r="V55" i="15"/>
  <c r="V36" i="15"/>
  <c r="V49" i="15"/>
  <c r="X5" i="15"/>
  <c r="X38" i="15"/>
  <c r="W70" i="15"/>
  <c r="W74" i="15"/>
  <c r="W47" i="15"/>
  <c r="Q36" i="15"/>
  <c r="X56" i="15"/>
  <c r="X55" i="15"/>
  <c r="X37" i="15"/>
  <c r="Y74" i="15"/>
  <c r="Y63" i="15"/>
  <c r="Y24" i="15"/>
  <c r="Y46" i="15"/>
  <c r="P53" i="15"/>
  <c r="P46" i="15"/>
  <c r="P19" i="15"/>
  <c r="P5" i="15"/>
  <c r="R50" i="15"/>
  <c r="R44" i="15"/>
  <c r="R19" i="15"/>
  <c r="R21" i="15"/>
  <c r="W24" i="15"/>
  <c r="X47" i="15"/>
  <c r="U19" i="15"/>
  <c r="Q74" i="15"/>
  <c r="Q43" i="15"/>
  <c r="Q53" i="15"/>
  <c r="S14" i="15"/>
  <c r="S58" i="15"/>
  <c r="S43" i="15"/>
  <c r="U5" i="15"/>
  <c r="T62" i="15"/>
  <c r="T26" i="15"/>
  <c r="T29" i="15"/>
  <c r="V5" i="15"/>
  <c r="S17" i="15"/>
  <c r="U55" i="15"/>
  <c r="U48" i="15"/>
  <c r="U28" i="15"/>
  <c r="W10" i="15"/>
  <c r="W18" i="15"/>
  <c r="U42" i="15"/>
  <c r="V50" i="15"/>
  <c r="V32" i="15"/>
  <c r="V37" i="15"/>
  <c r="U17" i="15"/>
  <c r="X42" i="15"/>
  <c r="W63" i="15"/>
  <c r="W36" i="15"/>
  <c r="W38" i="15"/>
  <c r="Y14" i="15"/>
  <c r="X51" i="15"/>
  <c r="X53" i="15"/>
  <c r="X35" i="15"/>
  <c r="Q11" i="15"/>
  <c r="Y69" i="15"/>
  <c r="Y58" i="15"/>
  <c r="Y20" i="15"/>
  <c r="Y36" i="15"/>
  <c r="X13" i="15"/>
  <c r="Y26" i="15"/>
  <c r="P49" i="15"/>
  <c r="P36" i="15"/>
  <c r="P69" i="15"/>
  <c r="R46" i="15"/>
  <c r="R36" i="15"/>
  <c r="R16" i="15"/>
  <c r="R20" i="15"/>
  <c r="Q10" i="15"/>
  <c r="X12" i="15"/>
  <c r="Q67" i="15"/>
  <c r="Q49" i="15"/>
  <c r="Q69" i="15"/>
  <c r="S65" i="15"/>
  <c r="S48" i="15"/>
  <c r="W20" i="15"/>
  <c r="T60" i="15"/>
  <c r="T22" i="15"/>
  <c r="Y6" i="15"/>
  <c r="V18" i="15"/>
  <c r="S32" i="15"/>
  <c r="U50" i="15"/>
  <c r="U35" i="15"/>
  <c r="U24" i="15"/>
  <c r="V75" i="15"/>
  <c r="V27" i="15"/>
  <c r="V57" i="15"/>
  <c r="Y73" i="15"/>
  <c r="W58" i="15"/>
  <c r="W32" i="15"/>
  <c r="W73" i="15"/>
  <c r="X74" i="15"/>
  <c r="X70" i="15"/>
  <c r="X65" i="15"/>
  <c r="X30" i="15"/>
  <c r="Y64" i="15"/>
  <c r="Y52" i="15"/>
  <c r="Y47" i="15"/>
  <c r="Y32" i="15"/>
  <c r="P41" i="15"/>
  <c r="P63" i="15"/>
  <c r="P12" i="15"/>
  <c r="R67" i="15"/>
  <c r="R42" i="15"/>
  <c r="R27" i="15"/>
  <c r="R8" i="15"/>
  <c r="X24" i="15"/>
  <c r="T19" i="15"/>
  <c r="X28" i="15"/>
  <c r="Q68" i="15"/>
  <c r="Q45" i="15"/>
  <c r="Q41" i="15"/>
  <c r="Y16" i="15"/>
  <c r="S53" i="15"/>
  <c r="S35" i="15"/>
  <c r="X6" i="15"/>
  <c r="V21" i="15"/>
  <c r="X45" i="15"/>
  <c r="T56" i="15"/>
  <c r="T55" i="15"/>
  <c r="U69" i="15"/>
  <c r="U30" i="15"/>
  <c r="U20" i="15"/>
  <c r="Q12" i="15"/>
  <c r="V73" i="15"/>
  <c r="V62" i="15"/>
  <c r="V23" i="15"/>
  <c r="V48" i="15"/>
  <c r="U9" i="15"/>
  <c r="X18" i="15"/>
  <c r="W55" i="15"/>
  <c r="W52" i="15"/>
  <c r="W27" i="15"/>
  <c r="W67" i="15"/>
  <c r="Y5" i="15"/>
  <c r="S16" i="15"/>
  <c r="X69" i="15"/>
  <c r="X63" i="15"/>
  <c r="X41" i="15"/>
  <c r="X57" i="15"/>
  <c r="T12" i="15"/>
  <c r="Y60" i="15"/>
  <c r="Y48" i="15"/>
  <c r="Y42" i="15"/>
  <c r="T28" i="15"/>
  <c r="P70" i="15"/>
  <c r="P68" i="15"/>
  <c r="P51" i="15"/>
  <c r="P27" i="15"/>
  <c r="R62" i="15"/>
  <c r="R70" i="15"/>
  <c r="R63" i="15"/>
  <c r="R52" i="15"/>
  <c r="V8" i="15"/>
  <c r="U15" i="15"/>
  <c r="W29" i="15"/>
  <c r="Q55" i="15"/>
  <c r="Q64" i="15"/>
  <c r="Q33" i="15"/>
  <c r="Y29" i="15"/>
  <c r="S74" i="15"/>
  <c r="S30" i="15"/>
  <c r="V22" i="15"/>
  <c r="T57" i="15"/>
  <c r="T51" i="15"/>
  <c r="T46" i="15"/>
  <c r="S9" i="15"/>
  <c r="U62" i="15"/>
  <c r="U46" i="15"/>
  <c r="U45" i="15"/>
  <c r="Y21" i="15"/>
  <c r="V68" i="15"/>
  <c r="V61" i="15"/>
  <c r="V19" i="15"/>
  <c r="V35" i="15"/>
  <c r="W50" i="15"/>
  <c r="W48" i="15"/>
  <c r="W23" i="15"/>
  <c r="W64" i="15"/>
  <c r="V17" i="15"/>
  <c r="X64" i="15"/>
  <c r="X58" i="15"/>
  <c r="X33" i="15"/>
  <c r="X43" i="15"/>
  <c r="Y75" i="15"/>
  <c r="Y44" i="15"/>
  <c r="Y38" i="15"/>
  <c r="U16" i="15"/>
  <c r="W34" i="15"/>
  <c r="P65" i="15"/>
  <c r="P38" i="15"/>
  <c r="P47" i="15"/>
  <c r="P17" i="15"/>
  <c r="R74" i="15"/>
  <c r="R58" i="15"/>
  <c r="R51" i="15"/>
  <c r="R26" i="15"/>
  <c r="S41" i="15"/>
  <c r="Y9" i="15"/>
  <c r="Q20" i="15"/>
  <c r="W12" i="15"/>
  <c r="T33" i="15"/>
  <c r="Q50" i="15"/>
  <c r="Q58" i="15"/>
  <c r="Q28" i="15"/>
  <c r="S18" i="15"/>
  <c r="V33" i="15"/>
  <c r="S75" i="15"/>
  <c r="S26" i="15"/>
  <c r="U10" i="15"/>
  <c r="S24" i="15"/>
  <c r="T53" i="15"/>
  <c r="T47" i="15"/>
  <c r="T71" i="15"/>
  <c r="V10" i="15"/>
  <c r="X20" i="15"/>
  <c r="U73" i="15"/>
  <c r="U61" i="15"/>
  <c r="U36" i="15"/>
  <c r="U34" i="15"/>
  <c r="T13" i="15"/>
  <c r="X22" i="15"/>
  <c r="V63" i="15"/>
  <c r="V56" i="15"/>
  <c r="V71" i="15"/>
  <c r="V30" i="15"/>
  <c r="X10" i="15"/>
  <c r="W46" i="15"/>
  <c r="W44" i="15"/>
  <c r="W19" i="15"/>
  <c r="W35" i="15"/>
  <c r="S8" i="15"/>
  <c r="X60" i="15"/>
  <c r="X52" i="15"/>
  <c r="X39" i="15"/>
  <c r="W13" i="15"/>
  <c r="Y25" i="15"/>
  <c r="Y70" i="15"/>
  <c r="Y39" i="15"/>
  <c r="Y45" i="15"/>
  <c r="P71" i="15"/>
  <c r="P58" i="15"/>
  <c r="P50" i="15"/>
  <c r="P9" i="15"/>
  <c r="R69" i="15"/>
  <c r="R29" i="15"/>
  <c r="R41" i="15"/>
  <c r="R17" i="15"/>
  <c r="R25" i="15"/>
  <c r="X16" i="15"/>
  <c r="Q46" i="15"/>
  <c r="Q34" i="15"/>
  <c r="Y19" i="15"/>
  <c r="T63" i="15"/>
  <c r="S55" i="15"/>
  <c r="S61" i="15"/>
  <c r="S25" i="15"/>
  <c r="T49" i="15"/>
  <c r="T43" i="15"/>
  <c r="T32" i="15"/>
  <c r="W21" i="15"/>
  <c r="U68" i="15"/>
  <c r="U60" i="15"/>
  <c r="U32" i="15"/>
  <c r="U29" i="15"/>
  <c r="X23" i="15"/>
  <c r="V58" i="15"/>
  <c r="V51" i="15"/>
  <c r="V53" i="15"/>
  <c r="Y22" i="15"/>
  <c r="W42" i="15"/>
  <c r="W39" i="15"/>
  <c r="W71" i="15"/>
  <c r="W30" i="15"/>
  <c r="V9" i="15"/>
  <c r="Y18" i="15"/>
  <c r="X71" i="15"/>
  <c r="X48" i="15"/>
  <c r="X34" i="15"/>
  <c r="X26" i="15"/>
  <c r="Y65" i="15"/>
  <c r="Y71" i="15"/>
  <c r="Y67" i="15"/>
  <c r="U8" i="15"/>
  <c r="X17" i="15"/>
  <c r="T39" i="15"/>
  <c r="P67" i="15"/>
  <c r="P56" i="15"/>
  <c r="P33" i="15"/>
  <c r="R64" i="15"/>
  <c r="R43" i="15"/>
  <c r="R39" i="15"/>
  <c r="R13" i="15"/>
  <c r="T23" i="15"/>
  <c r="S11" i="15"/>
  <c r="Q14" i="15"/>
  <c r="W28" i="15"/>
  <c r="Q52" i="15"/>
  <c r="Q42" i="15"/>
  <c r="Q29" i="15"/>
  <c r="V6" i="15"/>
  <c r="T20" i="15"/>
  <c r="S71" i="15"/>
  <c r="S50" i="15"/>
  <c r="S52" i="15"/>
  <c r="X11" i="15"/>
  <c r="T45" i="15"/>
  <c r="T64" i="15"/>
  <c r="T65" i="15"/>
  <c r="Y11" i="15"/>
  <c r="T24" i="15"/>
  <c r="U63" i="15"/>
  <c r="U56" i="15"/>
  <c r="U53" i="15"/>
  <c r="U64" i="15"/>
  <c r="W5" i="15"/>
  <c r="W14" i="15"/>
  <c r="U25" i="15"/>
  <c r="V74" i="15"/>
  <c r="V47" i="15"/>
  <c r="V44" i="15"/>
  <c r="Y23" i="15"/>
  <c r="W37" i="15"/>
  <c r="W65" i="15"/>
  <c r="W61" i="15"/>
  <c r="W56" i="15"/>
  <c r="Q19" i="15"/>
  <c r="X67" i="15"/>
  <c r="X44" i="15"/>
  <c r="X29" i="15"/>
  <c r="Q6" i="15"/>
  <c r="Q15" i="15"/>
  <c r="Y61" i="15"/>
  <c r="Y55" i="15"/>
  <c r="Y49" i="15"/>
  <c r="P62" i="15"/>
  <c r="P43" i="15"/>
  <c r="P28" i="15"/>
  <c r="P24" i="15"/>
  <c r="R73" i="15"/>
  <c r="R37" i="15"/>
  <c r="R33" i="15"/>
  <c r="R9" i="15"/>
  <c r="T15" i="15"/>
  <c r="V29" i="15"/>
  <c r="S20" i="15"/>
  <c r="Q48" i="15"/>
  <c r="Q63" i="15"/>
  <c r="Q21" i="15"/>
  <c r="T21" i="15"/>
  <c r="S67" i="15"/>
  <c r="S42" i="15"/>
  <c r="S39" i="15"/>
  <c r="Q26" i="15"/>
  <c r="T41" i="15"/>
  <c r="T48" i="15"/>
  <c r="T42" i="15"/>
  <c r="S13" i="15"/>
  <c r="U75" i="15"/>
  <c r="U51" i="15"/>
  <c r="U44" i="15"/>
  <c r="U58" i="15"/>
  <c r="U26" i="15"/>
  <c r="V69" i="15"/>
  <c r="V43" i="15"/>
  <c r="V65" i="15"/>
  <c r="U13" i="15"/>
  <c r="V25" i="15"/>
  <c r="W75" i="15"/>
  <c r="W57" i="15"/>
  <c r="W62" i="15"/>
  <c r="W43" i="15"/>
  <c r="Y10" i="15"/>
  <c r="X62" i="15"/>
  <c r="X73" i="15"/>
  <c r="X25" i="15"/>
  <c r="S28" i="15"/>
  <c r="Y68" i="15"/>
  <c r="Y53" i="15"/>
  <c r="Y37" i="15"/>
  <c r="X9" i="15"/>
  <c r="S19" i="15"/>
  <c r="S47" i="15"/>
  <c r="P57" i="15"/>
  <c r="P29" i="15"/>
  <c r="P30" i="15"/>
  <c r="P23" i="15"/>
  <c r="R57" i="15"/>
  <c r="R48" i="15"/>
  <c r="R28" i="15"/>
  <c r="U23" i="15"/>
  <c r="Y13" i="15"/>
  <c r="S33" i="15"/>
  <c r="Q44" i="15"/>
  <c r="Q61" i="15"/>
  <c r="Q37" i="15"/>
  <c r="S10" i="15"/>
  <c r="S62" i="15"/>
  <c r="S37" i="15"/>
  <c r="S38" i="15"/>
  <c r="U14" i="15"/>
  <c r="T74" i="15"/>
  <c r="T44" i="15"/>
  <c r="T38" i="15"/>
  <c r="V14" i="15"/>
  <c r="T25" i="15"/>
  <c r="U70" i="15"/>
  <c r="U47" i="15"/>
  <c r="U52" i="15"/>
  <c r="U49" i="15"/>
  <c r="Q8" i="15"/>
  <c r="Q16" i="15"/>
  <c r="V64" i="15"/>
  <c r="V38" i="15"/>
  <c r="V52" i="15"/>
  <c r="V26" i="15"/>
  <c r="W68" i="15"/>
  <c r="W53" i="15"/>
  <c r="W41" i="15"/>
  <c r="W25" i="15"/>
  <c r="X75" i="15"/>
  <c r="X46" i="15"/>
  <c r="X21" i="15"/>
  <c r="T8" i="15"/>
  <c r="T16" i="15"/>
  <c r="V34" i="15"/>
  <c r="Y56" i="15"/>
  <c r="Y41" i="15"/>
  <c r="Y35" i="15"/>
  <c r="Z73" i="16"/>
  <c r="D73" i="16" s="1"/>
  <c r="Z68" i="16"/>
  <c r="D68" i="16" s="1"/>
  <c r="Z74" i="16"/>
  <c r="D74" i="16" s="1"/>
  <c r="Z69" i="16"/>
  <c r="D69" i="16" s="1"/>
  <c r="Z75" i="16"/>
  <c r="Z70" i="16"/>
  <c r="Z63" i="16"/>
  <c r="Z58" i="16"/>
  <c r="Z53" i="16"/>
  <c r="Z49" i="16"/>
  <c r="Z45" i="16"/>
  <c r="Z41" i="16"/>
  <c r="Z36" i="16"/>
  <c r="Z32" i="16"/>
  <c r="Z71" i="16"/>
  <c r="Z64" i="16"/>
  <c r="Z60" i="16"/>
  <c r="Z55" i="16"/>
  <c r="Z50" i="16"/>
  <c r="Z46" i="16"/>
  <c r="Z42" i="16"/>
  <c r="Z37" i="16"/>
  <c r="Z33" i="16"/>
  <c r="Z65" i="16"/>
  <c r="D65" i="16" s="1"/>
  <c r="Z61" i="16"/>
  <c r="Z56" i="16"/>
  <c r="Z51" i="16"/>
  <c r="Z47" i="16"/>
  <c r="Z43" i="16"/>
  <c r="Z38" i="16"/>
  <c r="Z67" i="16"/>
  <c r="Z62" i="16"/>
  <c r="Z57" i="16"/>
  <c r="Z52" i="16"/>
  <c r="Z48" i="16"/>
  <c r="D48" i="16" s="1"/>
  <c r="Z44" i="16"/>
  <c r="Z27" i="16"/>
  <c r="Z23" i="16"/>
  <c r="Z19" i="16"/>
  <c r="Z15" i="16"/>
  <c r="D15" i="16" s="1"/>
  <c r="Z11" i="16"/>
  <c r="D11" i="16" s="1"/>
  <c r="Z6" i="16"/>
  <c r="Z35" i="16"/>
  <c r="Z39" i="16"/>
  <c r="Z28" i="16"/>
  <c r="Z24" i="16"/>
  <c r="Z20" i="16"/>
  <c r="Z16" i="16"/>
  <c r="Z12" i="16"/>
  <c r="Z8" i="16"/>
  <c r="Z34" i="16"/>
  <c r="Z30" i="16"/>
  <c r="Z26" i="16"/>
  <c r="Z22" i="16"/>
  <c r="Z18" i="16"/>
  <c r="Z14" i="16"/>
  <c r="Z10" i="16"/>
  <c r="Z25" i="16"/>
  <c r="Z29" i="16"/>
  <c r="AF11" i="16"/>
  <c r="AF15" i="16"/>
  <c r="AG34" i="16"/>
  <c r="AF19" i="16"/>
  <c r="AF6" i="16"/>
  <c r="AH55" i="16"/>
  <c r="AF23" i="16"/>
  <c r="AF27" i="16"/>
  <c r="AH32" i="16"/>
  <c r="AC18" i="16"/>
  <c r="Z9" i="16"/>
  <c r="Z5" i="16"/>
  <c r="Z13" i="16"/>
  <c r="Z17" i="16"/>
  <c r="Z21" i="16"/>
  <c r="D21" i="16" s="1"/>
  <c r="AG8" i="16"/>
  <c r="AC14" i="16"/>
  <c r="AI57" i="16"/>
  <c r="AI41" i="16"/>
  <c r="AI61" i="16"/>
  <c r="AI5" i="16"/>
  <c r="AI13" i="16"/>
  <c r="AJ69" i="16"/>
  <c r="AJ64" i="16"/>
  <c r="AJ43" i="16"/>
  <c r="AJ14" i="16"/>
  <c r="AJ20" i="16"/>
  <c r="AJ38" i="16"/>
  <c r="AA70" i="16"/>
  <c r="AA61" i="16"/>
  <c r="AA68" i="16"/>
  <c r="AA6" i="16"/>
  <c r="AA21" i="16"/>
  <c r="AA5" i="16"/>
  <c r="AB60" i="16"/>
  <c r="AB43" i="16"/>
  <c r="AB35" i="16"/>
  <c r="AB41" i="16"/>
  <c r="AB14" i="16"/>
  <c r="AC60" i="16"/>
  <c r="AC43" i="16"/>
  <c r="AC58" i="16"/>
  <c r="AC8" i="16"/>
  <c r="AC15" i="16"/>
  <c r="AD43" i="16"/>
  <c r="AD63" i="16"/>
  <c r="AD46" i="16"/>
  <c r="AD17" i="16"/>
  <c r="AD27" i="16"/>
  <c r="AB36" i="16"/>
  <c r="AH9" i="16"/>
  <c r="AE42" i="16"/>
  <c r="AG16" i="16"/>
  <c r="AH16" i="16"/>
  <c r="AG6" i="16"/>
  <c r="AH11" i="16"/>
  <c r="AF5" i="16"/>
  <c r="AE61" i="16"/>
  <c r="AE44" i="16"/>
  <c r="AG10" i="16"/>
  <c r="AF61" i="16"/>
  <c r="AF44" i="16"/>
  <c r="AF60" i="16"/>
  <c r="AH18" i="16"/>
  <c r="AG68" i="16"/>
  <c r="AG58" i="16"/>
  <c r="AG42" i="16"/>
  <c r="AF17" i="16"/>
  <c r="AH52" i="16"/>
  <c r="AH41" i="16"/>
  <c r="AG21" i="16"/>
  <c r="AI52" i="16"/>
  <c r="AI36" i="16"/>
  <c r="AI56" i="16"/>
  <c r="AI27" i="16"/>
  <c r="AI9" i="16"/>
  <c r="AJ75" i="16"/>
  <c r="AJ60" i="16"/>
  <c r="AJ67" i="16"/>
  <c r="AJ10" i="16"/>
  <c r="AJ16" i="16"/>
  <c r="AI8" i="16"/>
  <c r="AA73" i="16"/>
  <c r="AA56" i="16"/>
  <c r="AA63" i="16"/>
  <c r="AA35" i="16"/>
  <c r="AA17" i="16"/>
  <c r="AB55" i="16"/>
  <c r="AB38" i="16"/>
  <c r="AB32" i="16"/>
  <c r="AB29" i="16"/>
  <c r="AB10" i="16"/>
  <c r="AC55" i="16"/>
  <c r="AC38" i="16"/>
  <c r="AC53" i="16"/>
  <c r="AC29" i="16"/>
  <c r="AC11" i="16"/>
  <c r="AD38" i="16"/>
  <c r="AD58" i="16"/>
  <c r="AD42" i="16"/>
  <c r="AD13" i="16"/>
  <c r="AD23" i="16"/>
  <c r="AE12" i="16"/>
  <c r="AE58" i="16"/>
  <c r="AG20" i="16"/>
  <c r="AE19" i="16"/>
  <c r="AG11" i="16"/>
  <c r="AE14" i="16"/>
  <c r="AF10" i="16"/>
  <c r="AE56" i="16"/>
  <c r="AE39" i="16"/>
  <c r="AG14" i="16"/>
  <c r="AF56" i="16"/>
  <c r="AF39" i="16"/>
  <c r="AF55" i="16"/>
  <c r="AE21" i="16"/>
  <c r="AG67" i="16"/>
  <c r="AG53" i="16"/>
  <c r="AG75" i="16"/>
  <c r="AF21" i="16"/>
  <c r="AH48" i="16"/>
  <c r="AH36" i="16"/>
  <c r="AG25" i="16"/>
  <c r="AI48" i="16"/>
  <c r="AI32" i="16"/>
  <c r="AI51" i="16"/>
  <c r="AI23" i="16"/>
  <c r="AI33" i="16"/>
  <c r="AJ71" i="16"/>
  <c r="AJ55" i="16"/>
  <c r="AJ62" i="16"/>
  <c r="AJ5" i="16"/>
  <c r="AJ12" i="16"/>
  <c r="AA71" i="16"/>
  <c r="AA51" i="16"/>
  <c r="AA58" i="16"/>
  <c r="AA32" i="16"/>
  <c r="AA13" i="16"/>
  <c r="AB50" i="16"/>
  <c r="AB34" i="16"/>
  <c r="AB57" i="16"/>
  <c r="AB25" i="16"/>
  <c r="AB27" i="16"/>
  <c r="AC50" i="16"/>
  <c r="AC34" i="16"/>
  <c r="AC49" i="16"/>
  <c r="AC25" i="16"/>
  <c r="AC6" i="16"/>
  <c r="AD34" i="16"/>
  <c r="AD53" i="16"/>
  <c r="AD28" i="16"/>
  <c r="AD9" i="16"/>
  <c r="AD19" i="16"/>
  <c r="AH13" i="16"/>
  <c r="AF8" i="16"/>
  <c r="AG24" i="16"/>
  <c r="AH20" i="16"/>
  <c r="AG15" i="16"/>
  <c r="AH15" i="16"/>
  <c r="AF14" i="16"/>
  <c r="AE51" i="16"/>
  <c r="AE35" i="16"/>
  <c r="AG18" i="16"/>
  <c r="AF51" i="16"/>
  <c r="AF35" i="16"/>
  <c r="AF50" i="16"/>
  <c r="AH22" i="16"/>
  <c r="AG62" i="16"/>
  <c r="AG49" i="16"/>
  <c r="AG65" i="16"/>
  <c r="AF25" i="16"/>
  <c r="AH44" i="16"/>
  <c r="AH75" i="16"/>
  <c r="AG29" i="16"/>
  <c r="AI44" i="16"/>
  <c r="AI68" i="16"/>
  <c r="AI47" i="16"/>
  <c r="AI19" i="16"/>
  <c r="AJ70" i="16"/>
  <c r="AJ50" i="16"/>
  <c r="AJ57" i="16"/>
  <c r="AJ27" i="16"/>
  <c r="AJ8" i="16"/>
  <c r="AC30" i="16"/>
  <c r="AA64" i="16"/>
  <c r="AA47" i="16"/>
  <c r="AA53" i="16"/>
  <c r="AA39" i="16"/>
  <c r="AA9" i="16"/>
  <c r="AB46" i="16"/>
  <c r="AB68" i="16"/>
  <c r="AB39" i="16"/>
  <c r="AB21" i="16"/>
  <c r="AB23" i="16"/>
  <c r="AC46" i="16"/>
  <c r="AC67" i="16"/>
  <c r="AC45" i="16"/>
  <c r="AC21" i="16"/>
  <c r="AD67" i="16"/>
  <c r="AD49" i="16"/>
  <c r="AD24" i="16"/>
  <c r="AD15" i="16"/>
  <c r="AI39" i="16"/>
  <c r="AI64" i="16"/>
  <c r="AI43" i="16"/>
  <c r="AI15" i="16"/>
  <c r="AI12" i="16"/>
  <c r="AJ63" i="16"/>
  <c r="AJ46" i="16"/>
  <c r="AJ52" i="16"/>
  <c r="AJ23" i="16"/>
  <c r="AJ29" i="16"/>
  <c r="AC26" i="16"/>
  <c r="AA60" i="16"/>
  <c r="AA43" i="16"/>
  <c r="AA49" i="16"/>
  <c r="AA28" i="16"/>
  <c r="AA36" i="16"/>
  <c r="AB42" i="16"/>
  <c r="AB63" i="16"/>
  <c r="AB28" i="16"/>
  <c r="AB17" i="16"/>
  <c r="AB19" i="16"/>
  <c r="AC42" i="16"/>
  <c r="AC62" i="16"/>
  <c r="AC41" i="16"/>
  <c r="AC17" i="16"/>
  <c r="AC5" i="16"/>
  <c r="AD75" i="16"/>
  <c r="AD62" i="16"/>
  <c r="AD45" i="16"/>
  <c r="AD20" i="16"/>
  <c r="AD33" i="16"/>
  <c r="AD11" i="16"/>
  <c r="AH38" i="16"/>
  <c r="AH17" i="16"/>
  <c r="AF16" i="16"/>
  <c r="AF32" i="16"/>
  <c r="AH24" i="16"/>
  <c r="AG23" i="16"/>
  <c r="AH19" i="16"/>
  <c r="AF22" i="16"/>
  <c r="AE43" i="16"/>
  <c r="AE74" i="16"/>
  <c r="AG26" i="16"/>
  <c r="AF43" i="16"/>
  <c r="AF63" i="16"/>
  <c r="AF42" i="16"/>
  <c r="AH26" i="16"/>
  <c r="AG52" i="16"/>
  <c r="AG41" i="16"/>
  <c r="AG56" i="16"/>
  <c r="AG33" i="16"/>
  <c r="AH35" i="16"/>
  <c r="AH61" i="16"/>
  <c r="AG37" i="16"/>
  <c r="AD6" i="16"/>
  <c r="AI35" i="16"/>
  <c r="AI60" i="16"/>
  <c r="AI38" i="16"/>
  <c r="AI11" i="16"/>
  <c r="AJ58" i="16"/>
  <c r="AJ42" i="16"/>
  <c r="AJ48" i="16"/>
  <c r="AJ19" i="16"/>
  <c r="AJ25" i="16"/>
  <c r="AA55" i="16"/>
  <c r="AA38" i="16"/>
  <c r="AA45" i="16"/>
  <c r="AA24" i="16"/>
  <c r="AA34" i="16"/>
  <c r="AB74" i="16"/>
  <c r="AB37" i="16"/>
  <c r="AB58" i="16"/>
  <c r="AB24" i="16"/>
  <c r="AB13" i="16"/>
  <c r="AB15" i="16"/>
  <c r="AC74" i="16"/>
  <c r="AC37" i="16"/>
  <c r="AC57" i="16"/>
  <c r="AC35" i="16"/>
  <c r="AC13" i="16"/>
  <c r="AC10" i="16"/>
  <c r="AD70" i="16"/>
  <c r="AD57" i="16"/>
  <c r="AD41" i="16"/>
  <c r="AD16" i="16"/>
  <c r="AD36" i="16"/>
  <c r="AD35" i="16"/>
  <c r="AE41" i="16"/>
  <c r="AE20" i="16"/>
  <c r="AF20" i="16"/>
  <c r="AE49" i="16"/>
  <c r="AE27" i="16"/>
  <c r="AG27" i="16"/>
  <c r="AE22" i="16"/>
  <c r="AF26" i="16"/>
  <c r="AE38" i="16"/>
  <c r="AE73" i="16"/>
  <c r="AE33" i="16"/>
  <c r="AF38" i="16"/>
  <c r="AF58" i="16"/>
  <c r="AE29" i="16"/>
  <c r="AG48" i="16"/>
  <c r="AG36" i="16"/>
  <c r="AG51" i="16"/>
  <c r="AF37" i="16"/>
  <c r="AH70" i="16"/>
  <c r="AH56" i="16"/>
  <c r="AE63" i="16"/>
  <c r="AI74" i="16"/>
  <c r="AI58" i="16"/>
  <c r="AI46" i="16"/>
  <c r="AI22" i="16"/>
  <c r="AI29" i="16"/>
  <c r="AJ45" i="16"/>
  <c r="AJ61" i="16"/>
  <c r="AJ30" i="16"/>
  <c r="AJ6" i="16"/>
  <c r="AJ13" i="16"/>
  <c r="AA42" i="16"/>
  <c r="AA57" i="16"/>
  <c r="AA23" i="16"/>
  <c r="AA12" i="16"/>
  <c r="AA22" i="16"/>
  <c r="AB70" i="16"/>
  <c r="AB61" i="16"/>
  <c r="AB45" i="16"/>
  <c r="AB12" i="16"/>
  <c r="AB30" i="16"/>
  <c r="AB5" i="16"/>
  <c r="AC70" i="16"/>
  <c r="AC61" i="16"/>
  <c r="AC44" i="16"/>
  <c r="AC24" i="16"/>
  <c r="AC36" i="16"/>
  <c r="AD61" i="16"/>
  <c r="AD44" i="16"/>
  <c r="AD64" i="16"/>
  <c r="AD37" i="16"/>
  <c r="AD22" i="16"/>
  <c r="AD5" i="16"/>
  <c r="AI28" i="16"/>
  <c r="AG30" i="16"/>
  <c r="AH25" i="16"/>
  <c r="AE32" i="16"/>
  <c r="AH8" i="16"/>
  <c r="AE45" i="16"/>
  <c r="AH27" i="16"/>
  <c r="AE75" i="16"/>
  <c r="AE62" i="16"/>
  <c r="AE55" i="16"/>
  <c r="AF71" i="16"/>
  <c r="AF62" i="16"/>
  <c r="AF45" i="16"/>
  <c r="AH10" i="16"/>
  <c r="AE37" i="16"/>
  <c r="AG35" i="16"/>
  <c r="AG60" i="16"/>
  <c r="AG38" i="16"/>
  <c r="AH68" i="16"/>
  <c r="AH58" i="16"/>
  <c r="AI69" i="16"/>
  <c r="AI53" i="16"/>
  <c r="AI42" i="16"/>
  <c r="AI18" i="16"/>
  <c r="AI25" i="16"/>
  <c r="AJ73" i="16"/>
  <c r="AJ41" i="16"/>
  <c r="AJ56" i="16"/>
  <c r="AJ26" i="16"/>
  <c r="AJ34" i="16"/>
  <c r="AJ9" i="16"/>
  <c r="AC22" i="16"/>
  <c r="AA74" i="16"/>
  <c r="AA37" i="16"/>
  <c r="AA52" i="16"/>
  <c r="AA19" i="16"/>
  <c r="AA8" i="16"/>
  <c r="AA18" i="16"/>
  <c r="AB73" i="16"/>
  <c r="AB56" i="16"/>
  <c r="AB48" i="16"/>
  <c r="AB8" i="16"/>
  <c r="AB26" i="16"/>
  <c r="AC71" i="16"/>
  <c r="AC56" i="16"/>
  <c r="AC39" i="16"/>
  <c r="AC20" i="16"/>
  <c r="AC27" i="16"/>
  <c r="AD56" i="16"/>
  <c r="AD39" i="16"/>
  <c r="AD60" i="16"/>
  <c r="AD29" i="16"/>
  <c r="AD18" i="16"/>
  <c r="AI16" i="16"/>
  <c r="AE28" i="16"/>
  <c r="AH42" i="16"/>
  <c r="AE11" i="16"/>
  <c r="AH60" i="16"/>
  <c r="AE5" i="16"/>
  <c r="AE30" i="16"/>
  <c r="AE70" i="16"/>
  <c r="AE57" i="16"/>
  <c r="AE50" i="16"/>
  <c r="AF73" i="16"/>
  <c r="AF57" i="16"/>
  <c r="AF41" i="16"/>
  <c r="AE13" i="16"/>
  <c r="AE68" i="16"/>
  <c r="AG70" i="16"/>
  <c r="AG55" i="16"/>
  <c r="AH67" i="16"/>
  <c r="AH53" i="16"/>
  <c r="AG9" i="16"/>
  <c r="AI67" i="16"/>
  <c r="AI49" i="16"/>
  <c r="AI37" i="16"/>
  <c r="AI14" i="16"/>
  <c r="AI21" i="16"/>
  <c r="AJ68" i="16"/>
  <c r="AJ36" i="16"/>
  <c r="AJ51" i="16"/>
  <c r="AJ22" i="16"/>
  <c r="AJ28" i="16"/>
  <c r="AJ35" i="16"/>
  <c r="AA69" i="16"/>
  <c r="AA33" i="16"/>
  <c r="AA48" i="16"/>
  <c r="AA15" i="16"/>
  <c r="AA29" i="16"/>
  <c r="AA14" i="16"/>
  <c r="AB71" i="16"/>
  <c r="AB51" i="16"/>
  <c r="AB44" i="16"/>
  <c r="AB62" i="16"/>
  <c r="AB22" i="16"/>
  <c r="AC73" i="16"/>
  <c r="AC51" i="16"/>
  <c r="AC68" i="16"/>
  <c r="AC16" i="16"/>
  <c r="AC23" i="16"/>
  <c r="AD51" i="16"/>
  <c r="AD69" i="16"/>
  <c r="AD55" i="16"/>
  <c r="AD25" i="16"/>
  <c r="AD14" i="16"/>
  <c r="AI62" i="16"/>
  <c r="AI45" i="16"/>
  <c r="AI65" i="16"/>
  <c r="AI10" i="16"/>
  <c r="AI17" i="16"/>
  <c r="AJ74" i="16"/>
  <c r="AJ32" i="16"/>
  <c r="AJ47" i="16"/>
  <c r="AJ18" i="16"/>
  <c r="AJ24" i="16"/>
  <c r="AJ33" i="16"/>
  <c r="AA75" i="16"/>
  <c r="AA65" i="16"/>
  <c r="AA44" i="16"/>
  <c r="AA11" i="16"/>
  <c r="AA25" i="16"/>
  <c r="AA10" i="16"/>
  <c r="AB64" i="16"/>
  <c r="AB47" i="16"/>
  <c r="AB52" i="16"/>
  <c r="AB67" i="16"/>
  <c r="AB18" i="16"/>
  <c r="AC64" i="16"/>
  <c r="AC47" i="16"/>
  <c r="AC63" i="16"/>
  <c r="AC12" i="16"/>
  <c r="AC19" i="16"/>
  <c r="AD47" i="16"/>
  <c r="AD68" i="16"/>
  <c r="AD50" i="16"/>
  <c r="AD21" i="16"/>
  <c r="AD10" i="16"/>
  <c r="AI20" i="16"/>
  <c r="AE8" i="16"/>
  <c r="AH37" i="16"/>
  <c r="AG12" i="16"/>
  <c r="AE15" i="16"/>
  <c r="AE10" i="16"/>
  <c r="AH46" i="16"/>
  <c r="AE65" i="16"/>
  <c r="AE48" i="16"/>
  <c r="AG5" i="16"/>
  <c r="AF65" i="16"/>
  <c r="AF48" i="16"/>
  <c r="AF64" i="16"/>
  <c r="AE17" i="16"/>
  <c r="AG73" i="16"/>
  <c r="AG63" i="16"/>
  <c r="AG46" i="16"/>
  <c r="AF13" i="16"/>
  <c r="AH57" i="16"/>
  <c r="AH45" i="16"/>
  <c r="AG17" i="16"/>
  <c r="AI55" i="16"/>
  <c r="AJ65" i="16"/>
  <c r="AA62" i="16"/>
  <c r="AB75" i="16"/>
  <c r="AC75" i="16"/>
  <c r="AD74" i="16"/>
  <c r="AI75" i="16"/>
  <c r="AH12" i="16"/>
  <c r="AH43" i="16"/>
  <c r="AE46" i="16"/>
  <c r="AF74" i="16"/>
  <c r="AG39" i="16"/>
  <c r="AH71" i="16"/>
  <c r="AH33" i="16"/>
  <c r="AI50" i="16"/>
  <c r="AJ44" i="16"/>
  <c r="AA41" i="16"/>
  <c r="AB33" i="16"/>
  <c r="AC33" i="16"/>
  <c r="AD73" i="16"/>
  <c r="AE16" i="16"/>
  <c r="AE23" i="16"/>
  <c r="AF18" i="16"/>
  <c r="AG22" i="16"/>
  <c r="AF46" i="16"/>
  <c r="AG69" i="16"/>
  <c r="AH73" i="16"/>
  <c r="AI30" i="16"/>
  <c r="AJ39" i="16"/>
  <c r="AA27" i="16"/>
  <c r="AB65" i="16"/>
  <c r="AC65" i="16"/>
  <c r="AD12" i="16"/>
  <c r="AH21" i="16"/>
  <c r="AH28" i="16"/>
  <c r="AF30" i="16"/>
  <c r="AF75" i="16"/>
  <c r="AG45" i="16"/>
  <c r="AH62" i="16"/>
  <c r="AI26" i="16"/>
  <c r="AJ15" i="16"/>
  <c r="AA20" i="16"/>
  <c r="AB53" i="16"/>
  <c r="AC52" i="16"/>
  <c r="AD8" i="16"/>
  <c r="AE24" i="16"/>
  <c r="AG32" i="16"/>
  <c r="AE36" i="16"/>
  <c r="AF70" i="16"/>
  <c r="AH5" i="16"/>
  <c r="AG74" i="16"/>
  <c r="AH39" i="16"/>
  <c r="AI6" i="16"/>
  <c r="AJ11" i="16"/>
  <c r="AA16" i="16"/>
  <c r="AB49" i="16"/>
  <c r="AC48" i="16"/>
  <c r="AH29" i="16"/>
  <c r="AH74" i="16"/>
  <c r="AE71" i="16"/>
  <c r="AF68" i="16"/>
  <c r="AE9" i="16"/>
  <c r="AG64" i="16"/>
  <c r="AH69" i="16"/>
  <c r="AI34" i="16"/>
  <c r="AJ21" i="16"/>
  <c r="AA30" i="16"/>
  <c r="AB20" i="16"/>
  <c r="AC32" i="16"/>
  <c r="AD30" i="16"/>
  <c r="AF12" i="16"/>
  <c r="AG19" i="16"/>
  <c r="AE47" i="16"/>
  <c r="AF47" i="16"/>
  <c r="AH14" i="16"/>
  <c r="AG50" i="16"/>
  <c r="AH63" i="16"/>
  <c r="AJ17" i="16"/>
  <c r="AA26" i="16"/>
  <c r="AB16" i="16"/>
  <c r="AC28" i="16"/>
  <c r="AD26" i="16"/>
  <c r="AF24" i="16"/>
  <c r="AH34" i="16"/>
  <c r="AE34" i="16"/>
  <c r="AF34" i="16"/>
  <c r="AE25" i="16"/>
  <c r="AG61" i="16"/>
  <c r="AH49" i="16"/>
  <c r="AB9" i="16"/>
  <c r="AC9" i="16"/>
  <c r="AD32" i="16"/>
  <c r="AF28" i="16"/>
  <c r="AH50" i="16"/>
  <c r="AE67" i="16"/>
  <c r="AF67" i="16"/>
  <c r="AH30" i="16"/>
  <c r="AG47" i="16"/>
  <c r="AH65" i="16"/>
  <c r="AI71" i="16"/>
  <c r="AD71" i="16"/>
  <c r="AE53" i="16"/>
  <c r="AH6" i="16"/>
  <c r="AE52" i="16"/>
  <c r="AF52" i="16"/>
  <c r="AF33" i="16"/>
  <c r="AG43" i="16"/>
  <c r="AH51" i="16"/>
  <c r="AI73" i="16"/>
  <c r="AJ53" i="16"/>
  <c r="AA50" i="16"/>
  <c r="AB11" i="16"/>
  <c r="AD65" i="16"/>
  <c r="AF36" i="16"/>
  <c r="AG28" i="16"/>
  <c r="AE18" i="16"/>
  <c r="AE69" i="16"/>
  <c r="AF69" i="16"/>
  <c r="AG71" i="16"/>
  <c r="AH47" i="16"/>
  <c r="AI70" i="16"/>
  <c r="AJ49" i="16"/>
  <c r="AA46" i="16"/>
  <c r="AB6" i="16"/>
  <c r="AD52" i="16"/>
  <c r="AH64" i="16"/>
  <c r="AH23" i="16"/>
  <c r="AE64" i="16"/>
  <c r="AF53" i="16"/>
  <c r="AG57" i="16"/>
  <c r="AF9" i="16"/>
  <c r="AI63" i="16"/>
  <c r="AJ37" i="16"/>
  <c r="AA67" i="16"/>
  <c r="AB69" i="16"/>
  <c r="AC69" i="16"/>
  <c r="AD48" i="16"/>
  <c r="AI24" i="16"/>
  <c r="AE6" i="16"/>
  <c r="AE26" i="16"/>
  <c r="AE60" i="16"/>
  <c r="AF49" i="16"/>
  <c r="AG44" i="16"/>
  <c r="AF29" i="16"/>
  <c r="AG13" i="16"/>
  <c r="E39" i="22"/>
  <c r="E60" i="22"/>
  <c r="E57" i="22"/>
  <c r="E54" i="22"/>
  <c r="E51" i="22"/>
  <c r="E44" i="22"/>
  <c r="E41" i="22"/>
  <c r="E59" i="22"/>
  <c r="E56" i="22"/>
  <c r="E53" i="22"/>
  <c r="E61" i="22"/>
  <c r="E58" i="22"/>
  <c r="E55" i="22"/>
  <c r="E52" i="22"/>
  <c r="E45" i="22"/>
  <c r="E40" i="22"/>
  <c r="E27" i="22"/>
  <c r="E24" i="22"/>
  <c r="E21" i="22"/>
  <c r="E14" i="22"/>
  <c r="E11" i="22"/>
  <c r="E6" i="22"/>
  <c r="E30" i="22"/>
  <c r="E46" i="22"/>
  <c r="E8" i="22"/>
  <c r="E42" i="22"/>
  <c r="E38" i="22"/>
  <c r="E29" i="22"/>
  <c r="E26" i="22"/>
  <c r="E23" i="22"/>
  <c r="E20" i="22"/>
  <c r="E13" i="22"/>
  <c r="E10" i="22"/>
  <c r="E7" i="22"/>
  <c r="E43" i="22"/>
  <c r="E37" i="22"/>
  <c r="E28" i="22"/>
  <c r="E25" i="22"/>
  <c r="E22" i="22"/>
  <c r="E15" i="22"/>
  <c r="E12" i="22"/>
  <c r="E9" i="22"/>
  <c r="E36" i="22"/>
  <c r="E5" i="22"/>
  <c r="C28" i="7"/>
  <c r="M28" i="7" s="1"/>
  <c r="C24" i="7"/>
  <c r="M24" i="7" s="1"/>
  <c r="C20" i="7"/>
  <c r="M20" i="7" s="1"/>
  <c r="C13" i="7"/>
  <c r="M13" i="7" s="1"/>
  <c r="C10" i="7"/>
  <c r="M10" i="7" s="1"/>
  <c r="C5" i="7"/>
  <c r="M5" i="7" s="1"/>
  <c r="C27" i="7"/>
  <c r="M27" i="7" s="1"/>
  <c r="C23" i="7"/>
  <c r="M23" i="7" s="1"/>
  <c r="C15" i="7"/>
  <c r="M15" i="7" s="1"/>
  <c r="C12" i="7"/>
  <c r="M12" i="7" s="1"/>
  <c r="C9" i="7"/>
  <c r="M9" i="7" s="1"/>
  <c r="C11" i="7"/>
  <c r="M11" i="7" s="1"/>
  <c r="C21" i="7"/>
  <c r="M21" i="7" s="1"/>
  <c r="C6" i="7"/>
  <c r="M6" i="7" s="1"/>
  <c r="C25" i="7"/>
  <c r="M25" i="7" s="1"/>
  <c r="C7" i="7"/>
  <c r="M7" i="7" s="1"/>
  <c r="C29" i="7"/>
  <c r="M29" i="7" s="1"/>
  <c r="C22" i="7"/>
  <c r="M22" i="7" s="1"/>
  <c r="C8" i="7"/>
  <c r="M8" i="7" s="1"/>
  <c r="C26" i="7"/>
  <c r="M26" i="7" s="1"/>
  <c r="C14" i="7"/>
  <c r="M14" i="7" s="1"/>
  <c r="C30" i="7"/>
  <c r="M30" i="7" s="1"/>
  <c r="D60" i="22"/>
  <c r="D57" i="22"/>
  <c r="D54" i="22"/>
  <c r="D51" i="22"/>
  <c r="D44" i="22"/>
  <c r="D41" i="22"/>
  <c r="D59" i="22"/>
  <c r="D56" i="22"/>
  <c r="D53" i="22"/>
  <c r="D46" i="22"/>
  <c r="D43" i="22"/>
  <c r="D40" i="22"/>
  <c r="D27" i="22"/>
  <c r="D24" i="22"/>
  <c r="D21" i="22"/>
  <c r="D14" i="22"/>
  <c r="D11" i="22"/>
  <c r="D39" i="22"/>
  <c r="D30" i="22"/>
  <c r="D61" i="22"/>
  <c r="D8" i="22"/>
  <c r="D42" i="22"/>
  <c r="D52" i="22"/>
  <c r="D38" i="22"/>
  <c r="D29" i="22"/>
  <c r="D26" i="22"/>
  <c r="D23" i="22"/>
  <c r="D20" i="22"/>
  <c r="D13" i="22"/>
  <c r="D10" i="22"/>
  <c r="D5" i="22"/>
  <c r="D58" i="22"/>
  <c r="D45" i="22"/>
  <c r="D7" i="22"/>
  <c r="D37" i="22"/>
  <c r="D28" i="22"/>
  <c r="D25" i="22"/>
  <c r="D22" i="22"/>
  <c r="D15" i="22"/>
  <c r="D12" i="22"/>
  <c r="D9" i="22"/>
  <c r="D55" i="22"/>
  <c r="D36" i="22"/>
  <c r="D6" i="22"/>
  <c r="F60" i="19"/>
  <c r="F40" i="19"/>
  <c r="F61" i="19"/>
  <c r="F58" i="19"/>
  <c r="F55" i="19"/>
  <c r="F52" i="19"/>
  <c r="F45" i="19"/>
  <c r="F42" i="19"/>
  <c r="F38" i="19"/>
  <c r="F30" i="19"/>
  <c r="F27" i="19"/>
  <c r="F24" i="19"/>
  <c r="F21" i="19"/>
  <c r="F14" i="19"/>
  <c r="F11" i="19"/>
  <c r="F6" i="19"/>
  <c r="F59" i="19"/>
  <c r="F54" i="19"/>
  <c r="F51" i="19"/>
  <c r="F57" i="19"/>
  <c r="F44" i="19"/>
  <c r="F8" i="19"/>
  <c r="F43" i="19"/>
  <c r="F41" i="19"/>
  <c r="F37" i="19"/>
  <c r="F29" i="19"/>
  <c r="F26" i="19"/>
  <c r="F23" i="19"/>
  <c r="F20" i="19"/>
  <c r="F13" i="19"/>
  <c r="F10" i="19"/>
  <c r="F5" i="19"/>
  <c r="F7" i="19"/>
  <c r="F39" i="19"/>
  <c r="F36" i="19"/>
  <c r="F28" i="19"/>
  <c r="F25" i="19"/>
  <c r="F22" i="19"/>
  <c r="F15" i="19"/>
  <c r="F12" i="19"/>
  <c r="F9" i="19"/>
  <c r="F56" i="19"/>
  <c r="F53" i="19"/>
  <c r="F46" i="19"/>
  <c r="E30" i="21"/>
  <c r="E29" i="21"/>
  <c r="E9" i="21"/>
  <c r="E28" i="21"/>
  <c r="E24" i="21"/>
  <c r="E21" i="21"/>
  <c r="E14" i="21"/>
  <c r="E11" i="21"/>
  <c r="E6" i="21"/>
  <c r="E27" i="21"/>
  <c r="E8" i="21"/>
  <c r="E26" i="21"/>
  <c r="E23" i="21"/>
  <c r="E20" i="21"/>
  <c r="E13" i="21"/>
  <c r="E10" i="21"/>
  <c r="E5" i="21"/>
  <c r="E7" i="21"/>
  <c r="E25" i="21"/>
  <c r="E22" i="21"/>
  <c r="E15" i="21"/>
  <c r="E12" i="21"/>
  <c r="E39" i="19"/>
  <c r="E60" i="19"/>
  <c r="E57" i="19"/>
  <c r="E59" i="19"/>
  <c r="E56" i="19"/>
  <c r="E53" i="19"/>
  <c r="E46" i="19"/>
  <c r="E43" i="19"/>
  <c r="E38" i="19"/>
  <c r="E30" i="19"/>
  <c r="E27" i="19"/>
  <c r="E24" i="19"/>
  <c r="E21" i="19"/>
  <c r="E14" i="19"/>
  <c r="E11" i="19"/>
  <c r="E6" i="19"/>
  <c r="E61" i="19"/>
  <c r="E54" i="19"/>
  <c r="E51" i="19"/>
  <c r="E44" i="19"/>
  <c r="E42" i="19"/>
  <c r="E8" i="19"/>
  <c r="E41" i="19"/>
  <c r="E37" i="19"/>
  <c r="E29" i="19"/>
  <c r="E26" i="19"/>
  <c r="E23" i="19"/>
  <c r="E20" i="19"/>
  <c r="E13" i="19"/>
  <c r="E10" i="19"/>
  <c r="E5" i="19"/>
  <c r="E55" i="19"/>
  <c r="E52" i="19"/>
  <c r="E45" i="19"/>
  <c r="E40" i="19"/>
  <c r="E58" i="19"/>
  <c r="E7" i="19"/>
  <c r="E36" i="19"/>
  <c r="E28" i="19"/>
  <c r="E25" i="19"/>
  <c r="E22" i="19"/>
  <c r="E15" i="19"/>
  <c r="E12" i="19"/>
  <c r="E9" i="19"/>
  <c r="F60" i="22"/>
  <c r="F57" i="22"/>
  <c r="F54" i="22"/>
  <c r="F51" i="22"/>
  <c r="F44" i="22"/>
  <c r="F41" i="22"/>
  <c r="F59" i="22"/>
  <c r="F56" i="22"/>
  <c r="F53" i="22"/>
  <c r="F61" i="22"/>
  <c r="F58" i="22"/>
  <c r="F55" i="22"/>
  <c r="F52" i="22"/>
  <c r="F45" i="22"/>
  <c r="F42" i="22"/>
  <c r="F30" i="22"/>
  <c r="F46" i="22"/>
  <c r="F39" i="22"/>
  <c r="F8" i="22"/>
  <c r="F38" i="22"/>
  <c r="F29" i="22"/>
  <c r="F26" i="22"/>
  <c r="F23" i="22"/>
  <c r="F20" i="22"/>
  <c r="F13" i="22"/>
  <c r="F10" i="22"/>
  <c r="F5" i="22"/>
  <c r="F7" i="22"/>
  <c r="F43" i="22"/>
  <c r="F37" i="22"/>
  <c r="F28" i="22"/>
  <c r="F25" i="22"/>
  <c r="F22" i="22"/>
  <c r="F15" i="22"/>
  <c r="F12" i="22"/>
  <c r="F9" i="22"/>
  <c r="F36" i="22"/>
  <c r="F40" i="22"/>
  <c r="F27" i="22"/>
  <c r="F24" i="22"/>
  <c r="F21" i="22"/>
  <c r="F14" i="22"/>
  <c r="F11" i="22"/>
  <c r="F6" i="22"/>
  <c r="E15" i="7"/>
  <c r="E12" i="7"/>
  <c r="E9" i="7"/>
  <c r="E30" i="7"/>
  <c r="E26" i="7"/>
  <c r="E22" i="7"/>
  <c r="E27" i="7"/>
  <c r="E20" i="7"/>
  <c r="E24" i="7"/>
  <c r="E28" i="7"/>
  <c r="E21" i="7"/>
  <c r="E6" i="7"/>
  <c r="E5" i="7"/>
  <c r="E25" i="7"/>
  <c r="E29" i="7"/>
  <c r="E13" i="7"/>
  <c r="E8" i="7"/>
  <c r="E7" i="7"/>
  <c r="E14" i="7"/>
  <c r="E11" i="7"/>
  <c r="E23" i="7"/>
  <c r="E10" i="7"/>
  <c r="D12" i="15" l="1"/>
  <c r="D6" i="15"/>
  <c r="D27" i="15"/>
  <c r="D44" i="15"/>
  <c r="D55" i="15"/>
  <c r="D62" i="15"/>
  <c r="D11" i="15"/>
  <c r="D32" i="15"/>
  <c r="D65" i="15"/>
  <c r="D67" i="15"/>
  <c r="D38" i="15"/>
  <c r="M19" i="15"/>
  <c r="J35" i="15"/>
  <c r="N33" i="15"/>
  <c r="J27" i="15"/>
  <c r="N9" i="15"/>
  <c r="L39" i="15"/>
  <c r="H38" i="15"/>
  <c r="I21" i="15"/>
  <c r="M30" i="15"/>
  <c r="K71" i="15"/>
  <c r="F55" i="15"/>
  <c r="E49" i="15"/>
  <c r="M48" i="15"/>
  <c r="H32" i="15"/>
  <c r="I34" i="15"/>
  <c r="L45" i="15"/>
  <c r="H74" i="15"/>
  <c r="H13" i="15"/>
  <c r="M50" i="15"/>
  <c r="H42" i="15"/>
  <c r="I51" i="15"/>
  <c r="M52" i="15"/>
  <c r="J52" i="15"/>
  <c r="F41" i="15"/>
  <c r="H6" i="15"/>
  <c r="K44" i="15"/>
  <c r="G63" i="15"/>
  <c r="L30" i="15"/>
  <c r="F44" i="15"/>
  <c r="G20" i="15"/>
  <c r="L57" i="15"/>
  <c r="I35" i="15"/>
  <c r="L25" i="15"/>
  <c r="F36" i="15"/>
  <c r="E20" i="15"/>
  <c r="M51" i="15"/>
  <c r="H30" i="15"/>
  <c r="I61" i="15"/>
  <c r="K9" i="15"/>
  <c r="K43" i="15"/>
  <c r="G39" i="15"/>
  <c r="E15" i="15"/>
  <c r="N13" i="15"/>
  <c r="N70" i="15"/>
  <c r="J37" i="15"/>
  <c r="K21" i="15"/>
  <c r="E34" i="15"/>
  <c r="H33" i="15"/>
  <c r="I27" i="15"/>
  <c r="L13" i="15"/>
  <c r="L23" i="15"/>
  <c r="I65" i="15"/>
  <c r="N39" i="15"/>
  <c r="L34" i="15"/>
  <c r="M22" i="15"/>
  <c r="I25" i="15"/>
  <c r="J41" i="15"/>
  <c r="E10" i="15"/>
  <c r="E55" i="15"/>
  <c r="G73" i="15"/>
  <c r="I42" i="15"/>
  <c r="L29" i="15"/>
  <c r="M11" i="15"/>
  <c r="N8" i="15"/>
  <c r="M27" i="16"/>
  <c r="G14" i="16"/>
  <c r="N5" i="16"/>
  <c r="J14" i="16"/>
  <c r="E28" i="16"/>
  <c r="N55" i="16"/>
  <c r="E70" i="16"/>
  <c r="F38" i="16"/>
  <c r="E11" i="15"/>
  <c r="M32" i="15"/>
  <c r="J46" i="15"/>
  <c r="F56" i="15"/>
  <c r="K16" i="15"/>
  <c r="L64" i="15"/>
  <c r="G47" i="15"/>
  <c r="E52" i="15"/>
  <c r="J61" i="15"/>
  <c r="F49" i="15"/>
  <c r="H21" i="15"/>
  <c r="F35" i="15"/>
  <c r="H73" i="15"/>
  <c r="I60" i="15"/>
  <c r="N29" i="15"/>
  <c r="L36" i="15"/>
  <c r="L15" i="15"/>
  <c r="F18" i="15"/>
  <c r="N34" i="15"/>
  <c r="K11" i="15"/>
  <c r="E9" i="15"/>
  <c r="N60" i="15"/>
  <c r="K49" i="15"/>
  <c r="G60" i="15"/>
  <c r="I28" i="15"/>
  <c r="F32" i="15"/>
  <c r="J56" i="15"/>
  <c r="I24" i="15"/>
  <c r="N49" i="15"/>
  <c r="L14" i="15"/>
  <c r="H64" i="15"/>
  <c r="E28" i="15"/>
  <c r="K20" i="15"/>
  <c r="H75" i="15"/>
  <c r="E14" i="15"/>
  <c r="N20" i="15"/>
  <c r="F73" i="15"/>
  <c r="E56" i="15"/>
  <c r="J14" i="15"/>
  <c r="M8" i="16"/>
  <c r="N10" i="16"/>
  <c r="J56" i="16"/>
  <c r="J15" i="16"/>
  <c r="L32" i="16"/>
  <c r="N52" i="16"/>
  <c r="F45" i="16"/>
  <c r="G30" i="16"/>
  <c r="H14" i="16"/>
  <c r="I75" i="16"/>
  <c r="I46" i="16"/>
  <c r="I37" i="16"/>
  <c r="G42" i="16"/>
  <c r="E42" i="16"/>
  <c r="M71" i="16"/>
  <c r="I32" i="16"/>
  <c r="L34" i="16"/>
  <c r="J69" i="16"/>
  <c r="G37" i="16"/>
  <c r="E21" i="16"/>
  <c r="M30" i="16"/>
  <c r="L12" i="16"/>
  <c r="H25" i="16"/>
  <c r="F74" i="16"/>
  <c r="M29" i="16"/>
  <c r="K69" i="16"/>
  <c r="I56" i="16"/>
  <c r="F17" i="16"/>
  <c r="N62" i="16"/>
  <c r="J53" i="16"/>
  <c r="G33" i="16"/>
  <c r="E57" i="16"/>
  <c r="F10" i="16"/>
  <c r="M62" i="16"/>
  <c r="K56" i="16"/>
  <c r="I68" i="16"/>
  <c r="F11" i="16"/>
  <c r="N12" i="16"/>
  <c r="L18" i="16"/>
  <c r="J50" i="16"/>
  <c r="H70" i="16"/>
  <c r="E16" i="16"/>
  <c r="M64" i="16"/>
  <c r="H9" i="16"/>
  <c r="F56" i="16"/>
  <c r="M13" i="16"/>
  <c r="K11" i="16"/>
  <c r="F65" i="15"/>
  <c r="N25" i="15"/>
  <c r="L18" i="15"/>
  <c r="N12" i="15"/>
  <c r="I46" i="15"/>
  <c r="N63" i="15"/>
  <c r="L51" i="15"/>
  <c r="H28" i="15"/>
  <c r="N18" i="15"/>
  <c r="N44" i="15"/>
  <c r="K67" i="15"/>
  <c r="G75" i="15"/>
  <c r="H16" i="15"/>
  <c r="G5" i="15"/>
  <c r="F23" i="15"/>
  <c r="L61" i="15"/>
  <c r="H56" i="15"/>
  <c r="I32" i="15"/>
  <c r="N61" i="15"/>
  <c r="K61" i="15"/>
  <c r="G29" i="15"/>
  <c r="L33" i="15"/>
  <c r="E35" i="15"/>
  <c r="F12" i="15"/>
  <c r="H58" i="15"/>
  <c r="F69" i="15"/>
  <c r="E29" i="15"/>
  <c r="L24" i="15"/>
  <c r="L8" i="15"/>
  <c r="M12" i="16"/>
  <c r="I8" i="16"/>
  <c r="I39" i="16"/>
  <c r="J64" i="16"/>
  <c r="K20" i="16"/>
  <c r="M37" i="16"/>
  <c r="H68" i="16"/>
  <c r="I21" i="16"/>
  <c r="G39" i="16"/>
  <c r="K50" i="16"/>
  <c r="M73" i="16"/>
  <c r="N13" i="16"/>
  <c r="J52" i="16"/>
  <c r="E36" i="16"/>
  <c r="M61" i="16"/>
  <c r="J11" i="16"/>
  <c r="H39" i="16"/>
  <c r="E10" i="16"/>
  <c r="M19" i="16"/>
  <c r="K53" i="16"/>
  <c r="L20" i="16"/>
  <c r="F49" i="16"/>
  <c r="N71" i="16"/>
  <c r="J75" i="16"/>
  <c r="G26" i="16"/>
  <c r="E49" i="16"/>
  <c r="M63" i="16"/>
  <c r="I11" i="16"/>
  <c r="M55" i="16"/>
  <c r="H8" i="16"/>
  <c r="N15" i="16"/>
  <c r="L37" i="16"/>
  <c r="J35" i="16"/>
  <c r="E63" i="16"/>
  <c r="J10" i="16"/>
  <c r="H60" i="16"/>
  <c r="F71" i="16"/>
  <c r="K22" i="16"/>
  <c r="J37" i="22"/>
  <c r="P37" i="22"/>
  <c r="N12" i="22"/>
  <c r="Q12" i="22" s="1"/>
  <c r="G12" i="22"/>
  <c r="G51" i="22"/>
  <c r="N51" i="22"/>
  <c r="Q51" i="22" s="1"/>
  <c r="I12" i="7"/>
  <c r="H12" i="7"/>
  <c r="O12" i="7"/>
  <c r="P61" i="22"/>
  <c r="J61" i="22"/>
  <c r="H54" i="19"/>
  <c r="O54" i="19"/>
  <c r="I54" i="19"/>
  <c r="P28" i="19"/>
  <c r="J28" i="19"/>
  <c r="N58" i="22"/>
  <c r="Q58" i="22" s="1"/>
  <c r="G58" i="22"/>
  <c r="H62" i="15"/>
  <c r="N51" i="15"/>
  <c r="N50" i="15"/>
  <c r="K41" i="15"/>
  <c r="G43" i="15"/>
  <c r="L35" i="15"/>
  <c r="J45" i="15"/>
  <c r="F53" i="15"/>
  <c r="L19" i="15"/>
  <c r="H70" i="15"/>
  <c r="N14" i="15"/>
  <c r="K50" i="15"/>
  <c r="H11" i="15"/>
  <c r="E70" i="15"/>
  <c r="F33" i="15"/>
  <c r="J58" i="15"/>
  <c r="D29" i="15"/>
  <c r="D74" i="15"/>
  <c r="G14" i="7"/>
  <c r="N14" i="7"/>
  <c r="Q14" i="7" s="1"/>
  <c r="G26" i="7"/>
  <c r="N26" i="7"/>
  <c r="Q26" i="7" s="1"/>
  <c r="N7" i="19"/>
  <c r="Q7" i="19" s="1"/>
  <c r="G7" i="19"/>
  <c r="G41" i="19"/>
  <c r="N41" i="19"/>
  <c r="Q41" i="19" s="1"/>
  <c r="G24" i="19"/>
  <c r="N24" i="19"/>
  <c r="Q24" i="19" s="1"/>
  <c r="N58" i="19"/>
  <c r="Q58" i="19" s="1"/>
  <c r="G58" i="19"/>
  <c r="J68" i="16"/>
  <c r="N65" i="16"/>
  <c r="E18" i="16"/>
  <c r="N35" i="16"/>
  <c r="F13" i="16"/>
  <c r="H32" i="16"/>
  <c r="I22" i="16"/>
  <c r="K70" i="16"/>
  <c r="L36" i="16"/>
  <c r="H64" i="16"/>
  <c r="E27" i="16"/>
  <c r="M17" i="16"/>
  <c r="K15" i="16"/>
  <c r="M26" i="16"/>
  <c r="J8" i="16"/>
  <c r="H21" i="16"/>
  <c r="F57" i="16"/>
  <c r="K23" i="16"/>
  <c r="I63" i="16"/>
  <c r="F41" i="16"/>
  <c r="N56" i="16"/>
  <c r="L64" i="16"/>
  <c r="I16" i="16"/>
  <c r="G12" i="16"/>
  <c r="L21" i="16"/>
  <c r="G41" i="16"/>
  <c r="H22" i="16"/>
  <c r="N32" i="16"/>
  <c r="K28" i="16"/>
  <c r="F43" i="16"/>
  <c r="N36" i="16"/>
  <c r="F5" i="16"/>
  <c r="I28" i="16"/>
  <c r="G35" i="16"/>
  <c r="E58" i="16"/>
  <c r="M60" i="16"/>
  <c r="K48" i="16"/>
  <c r="H12" i="16"/>
  <c r="F51" i="16"/>
  <c r="M9" i="16"/>
  <c r="K6" i="16"/>
  <c r="I67" i="16"/>
  <c r="G43" i="16"/>
  <c r="N20" i="16"/>
  <c r="L46" i="16"/>
  <c r="F14" i="16"/>
  <c r="D35" i="16"/>
  <c r="D28" i="16"/>
  <c r="D49" i="16"/>
  <c r="D47" i="16"/>
  <c r="D60" i="16"/>
  <c r="J5" i="21"/>
  <c r="P5" i="21"/>
  <c r="P24" i="21"/>
  <c r="J24" i="21"/>
  <c r="G11" i="21"/>
  <c r="N11" i="21"/>
  <c r="Q11" i="21" s="1"/>
  <c r="P39" i="22"/>
  <c r="T39" i="22" s="1"/>
  <c r="J39" i="22"/>
  <c r="O15" i="19"/>
  <c r="I15" i="19"/>
  <c r="H15" i="19"/>
  <c r="O53" i="19"/>
  <c r="I53" i="19"/>
  <c r="H53" i="19"/>
  <c r="J41" i="19"/>
  <c r="P41" i="19"/>
  <c r="G56" i="22"/>
  <c r="N56" i="22"/>
  <c r="Q56" i="22" s="1"/>
  <c r="O25" i="22"/>
  <c r="I25" i="22"/>
  <c r="H25" i="22"/>
  <c r="O52" i="22"/>
  <c r="H52" i="22"/>
  <c r="I52" i="22"/>
  <c r="P29" i="22"/>
  <c r="J29" i="22"/>
  <c r="O61" i="19"/>
  <c r="I61" i="19"/>
  <c r="H61" i="19"/>
  <c r="O9" i="21"/>
  <c r="I9" i="21"/>
  <c r="H9" i="21"/>
  <c r="P43" i="19"/>
  <c r="J43" i="19"/>
  <c r="P27" i="19"/>
  <c r="J27" i="19"/>
  <c r="G36" i="22"/>
  <c r="N36" i="22"/>
  <c r="Q36" i="22" s="1"/>
  <c r="G5" i="22"/>
  <c r="N5" i="22"/>
  <c r="Q5" i="22" s="1"/>
  <c r="N30" i="22"/>
  <c r="Q30" i="22" s="1"/>
  <c r="G30" i="22"/>
  <c r="G59" i="22"/>
  <c r="N59" i="22"/>
  <c r="Q59" i="22" s="1"/>
  <c r="O28" i="22"/>
  <c r="I28" i="22"/>
  <c r="H28" i="22"/>
  <c r="O8" i="22"/>
  <c r="I8" i="22"/>
  <c r="H8" i="22"/>
  <c r="O55" i="22"/>
  <c r="I55" i="22"/>
  <c r="H55" i="22"/>
  <c r="O39" i="22"/>
  <c r="I39" i="22"/>
  <c r="H39" i="22"/>
  <c r="D4" i="15"/>
  <c r="M39" i="15"/>
  <c r="J65" i="15"/>
  <c r="F57" i="15"/>
  <c r="N35" i="15"/>
  <c r="N24" i="15"/>
  <c r="G33" i="15"/>
  <c r="I58" i="15"/>
  <c r="H12" i="15"/>
  <c r="J70" i="15"/>
  <c r="F67" i="15"/>
  <c r="N56" i="15"/>
  <c r="K42" i="15"/>
  <c r="G70" i="15"/>
  <c r="E22" i="15"/>
  <c r="M61" i="15"/>
  <c r="H50" i="15"/>
  <c r="I62" i="15"/>
  <c r="M60" i="15"/>
  <c r="K58" i="15"/>
  <c r="H24" i="15"/>
  <c r="E37" i="15"/>
  <c r="L49" i="15"/>
  <c r="N27" i="15"/>
  <c r="F75" i="15"/>
  <c r="H20" i="15"/>
  <c r="M18" i="15"/>
  <c r="J38" i="15"/>
  <c r="F29" i="15"/>
  <c r="E65" i="15"/>
  <c r="L56" i="15"/>
  <c r="H47" i="15"/>
  <c r="I16" i="15"/>
  <c r="N37" i="15"/>
  <c r="L67" i="15"/>
  <c r="L22" i="15"/>
  <c r="E13" i="15"/>
  <c r="M36" i="15"/>
  <c r="J28" i="15"/>
  <c r="M16" i="15"/>
  <c r="J16" i="15"/>
  <c r="L32" i="15"/>
  <c r="L11" i="15"/>
  <c r="I56" i="15"/>
  <c r="H18" i="15"/>
  <c r="K23" i="15"/>
  <c r="F42" i="15"/>
  <c r="E30" i="15"/>
  <c r="E50" i="15"/>
  <c r="J44" i="15"/>
  <c r="G61" i="15"/>
  <c r="I73" i="15"/>
  <c r="G13" i="15"/>
  <c r="K26" i="15"/>
  <c r="L6" i="15"/>
  <c r="D18" i="15"/>
  <c r="D34" i="15"/>
  <c r="D42" i="15"/>
  <c r="D70" i="15"/>
  <c r="N8" i="7"/>
  <c r="Q8" i="7" s="1"/>
  <c r="G8" i="7"/>
  <c r="G30" i="7"/>
  <c r="N30" i="7"/>
  <c r="Q30" i="7" s="1"/>
  <c r="N39" i="19"/>
  <c r="Q39" i="19" s="1"/>
  <c r="G39" i="19"/>
  <c r="G8" i="19"/>
  <c r="N8" i="19"/>
  <c r="Q8" i="19" s="1"/>
  <c r="G27" i="19"/>
  <c r="N27" i="19"/>
  <c r="Q27" i="19" s="1"/>
  <c r="N61" i="19"/>
  <c r="Q61" i="19" s="1"/>
  <c r="G61" i="19"/>
  <c r="I50" i="16"/>
  <c r="G20" i="16"/>
  <c r="N25" i="16"/>
  <c r="L13" i="16"/>
  <c r="M44" i="16"/>
  <c r="E52" i="16"/>
  <c r="G57" i="16"/>
  <c r="H62" i="16"/>
  <c r="I51" i="16"/>
  <c r="J30" i="16"/>
  <c r="J34" i="16"/>
  <c r="K58" i="16"/>
  <c r="J29" i="16"/>
  <c r="H34" i="16"/>
  <c r="E13" i="16"/>
  <c r="M6" i="16"/>
  <c r="K26" i="16"/>
  <c r="E34" i="16"/>
  <c r="M56" i="16"/>
  <c r="J33" i="16"/>
  <c r="H35" i="16"/>
  <c r="F68" i="16"/>
  <c r="N63" i="16"/>
  <c r="K34" i="16"/>
  <c r="I43" i="16"/>
  <c r="F28" i="16"/>
  <c r="N48" i="16"/>
  <c r="L48" i="16"/>
  <c r="I26" i="16"/>
  <c r="G69" i="16"/>
  <c r="N14" i="16"/>
  <c r="L5" i="16"/>
  <c r="J27" i="16"/>
  <c r="H58" i="16"/>
  <c r="F50" i="16"/>
  <c r="M20" i="16"/>
  <c r="K5" i="16"/>
  <c r="F55" i="16"/>
  <c r="F22" i="16"/>
  <c r="K17" i="16"/>
  <c r="I9" i="16"/>
  <c r="G24" i="16"/>
  <c r="E68" i="16"/>
  <c r="M69" i="16"/>
  <c r="J20" i="16"/>
  <c r="H19" i="16"/>
  <c r="F64" i="16"/>
  <c r="M33" i="16"/>
  <c r="K18" i="16"/>
  <c r="I71" i="16"/>
  <c r="F19" i="16"/>
  <c r="N23" i="16"/>
  <c r="L63" i="16"/>
  <c r="I27" i="16"/>
  <c r="D9" i="16"/>
  <c r="D34" i="16"/>
  <c r="D53" i="16"/>
  <c r="D51" i="16"/>
  <c r="D64" i="16"/>
  <c r="J10" i="21"/>
  <c r="P10" i="21"/>
  <c r="P28" i="21"/>
  <c r="J28" i="21"/>
  <c r="G14" i="21"/>
  <c r="N14" i="21"/>
  <c r="Q14" i="21" s="1"/>
  <c r="P41" i="22"/>
  <c r="J41" i="22"/>
  <c r="J5" i="19"/>
  <c r="P5" i="19"/>
  <c r="I6" i="22"/>
  <c r="H6" i="22"/>
  <c r="O6" i="22"/>
  <c r="O25" i="7"/>
  <c r="I25" i="7"/>
  <c r="H25" i="7"/>
  <c r="P26" i="22"/>
  <c r="J26" i="22"/>
  <c r="I10" i="21"/>
  <c r="H10" i="21"/>
  <c r="O10" i="21"/>
  <c r="P24" i="19"/>
  <c r="J24" i="19"/>
  <c r="N61" i="22"/>
  <c r="Q61" i="22" s="1"/>
  <c r="G61" i="22"/>
  <c r="O42" i="22"/>
  <c r="I42" i="22"/>
  <c r="H42" i="22"/>
  <c r="O15" i="7"/>
  <c r="I15" i="7"/>
  <c r="H15" i="7"/>
  <c r="J53" i="22"/>
  <c r="P53" i="22"/>
  <c r="I13" i="19"/>
  <c r="H13" i="19"/>
  <c r="O13" i="19"/>
  <c r="I13" i="21"/>
  <c r="H13" i="21"/>
  <c r="O13" i="21"/>
  <c r="P36" i="19"/>
  <c r="J36" i="19"/>
  <c r="P6" i="22"/>
  <c r="J6" i="22"/>
  <c r="J38" i="22"/>
  <c r="P38" i="22"/>
  <c r="O25" i="19"/>
  <c r="I25" i="19"/>
  <c r="H25" i="19"/>
  <c r="O6" i="19"/>
  <c r="I6" i="19"/>
  <c r="H6" i="19"/>
  <c r="I20" i="21"/>
  <c r="H20" i="21"/>
  <c r="O20" i="21"/>
  <c r="P39" i="19"/>
  <c r="J39" i="19"/>
  <c r="P30" i="19"/>
  <c r="J30" i="19"/>
  <c r="G10" i="22"/>
  <c r="N10" i="22"/>
  <c r="Q10" i="22" s="1"/>
  <c r="G41" i="22"/>
  <c r="N41" i="22"/>
  <c r="Q41" i="22" s="1"/>
  <c r="O58" i="22"/>
  <c r="I58" i="22"/>
  <c r="H58" i="22"/>
  <c r="M57" i="15"/>
  <c r="M42" i="15"/>
  <c r="M21" i="15"/>
  <c r="G24" i="15"/>
  <c r="K34" i="15"/>
  <c r="G38" i="15"/>
  <c r="E16" i="15"/>
  <c r="M35" i="15"/>
  <c r="J48" i="15"/>
  <c r="H22" i="15"/>
  <c r="N10" i="15"/>
  <c r="K70" i="15"/>
  <c r="E48" i="15"/>
  <c r="L46" i="15"/>
  <c r="K15" i="15"/>
  <c r="M71" i="15"/>
  <c r="H9" i="15"/>
  <c r="J11" i="15"/>
  <c r="E58" i="15"/>
  <c r="L47" i="15"/>
  <c r="H68" i="15"/>
  <c r="I11" i="15"/>
  <c r="G11" i="15"/>
  <c r="M10" i="15"/>
  <c r="J49" i="15"/>
  <c r="F64" i="15"/>
  <c r="J19" i="15"/>
  <c r="L63" i="15"/>
  <c r="H53" i="15"/>
  <c r="I69" i="15"/>
  <c r="N41" i="15"/>
  <c r="L68" i="15"/>
  <c r="G62" i="15"/>
  <c r="E5" i="15"/>
  <c r="M58" i="15"/>
  <c r="J29" i="15"/>
  <c r="F47" i="15"/>
  <c r="J8" i="15"/>
  <c r="L50" i="15"/>
  <c r="H57" i="15"/>
  <c r="I26" i="15"/>
  <c r="I33" i="15"/>
  <c r="H60" i="15"/>
  <c r="F63" i="15"/>
  <c r="E44" i="15"/>
  <c r="E45" i="15"/>
  <c r="J74" i="15"/>
  <c r="L20" i="15"/>
  <c r="E25" i="15"/>
  <c r="G9" i="15"/>
  <c r="M6" i="15"/>
  <c r="D37" i="15"/>
  <c r="D25" i="15"/>
  <c r="D39" i="15"/>
  <c r="D46" i="15"/>
  <c r="D69" i="15"/>
  <c r="N13" i="7"/>
  <c r="Q13" i="7" s="1"/>
  <c r="G13" i="7"/>
  <c r="N9" i="7"/>
  <c r="Q9" i="7" s="1"/>
  <c r="G9" i="7"/>
  <c r="N40" i="19"/>
  <c r="Q40" i="19" s="1"/>
  <c r="G40" i="19"/>
  <c r="G42" i="19"/>
  <c r="N42" i="19"/>
  <c r="Q42" i="19" s="1"/>
  <c r="G30" i="19"/>
  <c r="N30" i="19"/>
  <c r="Q30" i="19" s="1"/>
  <c r="H17" i="16"/>
  <c r="I19" i="16"/>
  <c r="M23" i="16"/>
  <c r="J36" i="16"/>
  <c r="L17" i="16"/>
  <c r="N51" i="16"/>
  <c r="F36" i="16"/>
  <c r="G18" i="16"/>
  <c r="H10" i="16"/>
  <c r="J48" i="16"/>
  <c r="J62" i="16"/>
  <c r="H37" i="16"/>
  <c r="J60" i="16"/>
  <c r="G27" i="16"/>
  <c r="E24" i="16"/>
  <c r="M22" i="16"/>
  <c r="K41" i="16"/>
  <c r="E46" i="16"/>
  <c r="M36" i="16"/>
  <c r="J22" i="16"/>
  <c r="H43" i="16"/>
  <c r="F69" i="16"/>
  <c r="M25" i="16"/>
  <c r="K49" i="16"/>
  <c r="H36" i="16"/>
  <c r="F62" i="16"/>
  <c r="N60" i="16"/>
  <c r="K12" i="16"/>
  <c r="I55" i="16"/>
  <c r="G67" i="16"/>
  <c r="N43" i="16"/>
  <c r="L56" i="16"/>
  <c r="J9" i="16"/>
  <c r="H57" i="16"/>
  <c r="E6" i="16"/>
  <c r="M38" i="16"/>
  <c r="K51" i="16"/>
  <c r="E11" i="16"/>
  <c r="M24" i="16"/>
  <c r="K55" i="16"/>
  <c r="I69" i="16"/>
  <c r="G53" i="16"/>
  <c r="E74" i="16"/>
  <c r="F26" i="16"/>
  <c r="J5" i="16"/>
  <c r="H55" i="16"/>
  <c r="E19" i="16"/>
  <c r="M14" i="16"/>
  <c r="K65" i="16"/>
  <c r="H16" i="16"/>
  <c r="F12" i="16"/>
  <c r="N42" i="16"/>
  <c r="L73" i="16"/>
  <c r="J6" i="16"/>
  <c r="D13" i="16"/>
  <c r="D36" i="16"/>
  <c r="D58" i="16"/>
  <c r="D56" i="16"/>
  <c r="D70" i="16"/>
  <c r="J13" i="21"/>
  <c r="P13" i="21"/>
  <c r="T13" i="21" s="1"/>
  <c r="P30" i="21"/>
  <c r="J30" i="21"/>
  <c r="G6" i="21"/>
  <c r="N6" i="21"/>
  <c r="Q6" i="21" s="1"/>
  <c r="G21" i="21"/>
  <c r="N21" i="21"/>
  <c r="Q21" i="21" s="1"/>
  <c r="P14" i="22"/>
  <c r="J14" i="22"/>
  <c r="J57" i="19"/>
  <c r="P57" i="19"/>
  <c r="G20" i="22"/>
  <c r="N20" i="22"/>
  <c r="Q20" i="22" s="1"/>
  <c r="J15" i="22"/>
  <c r="P15" i="22"/>
  <c r="I10" i="19"/>
  <c r="H10" i="19"/>
  <c r="O10" i="19"/>
  <c r="O28" i="21"/>
  <c r="I28" i="21"/>
  <c r="H28" i="21"/>
  <c r="N6" i="22"/>
  <c r="Q6" i="22" s="1"/>
  <c r="G6" i="22"/>
  <c r="O60" i="22"/>
  <c r="I60" i="22"/>
  <c r="H60" i="22"/>
  <c r="O5" i="7"/>
  <c r="H5" i="7"/>
  <c r="I5" i="7"/>
  <c r="J22" i="22"/>
  <c r="P22" i="22"/>
  <c r="O22" i="19"/>
  <c r="I22" i="19"/>
  <c r="H22" i="19"/>
  <c r="O56" i="19"/>
  <c r="I56" i="19"/>
  <c r="H56" i="19"/>
  <c r="I6" i="7"/>
  <c r="H6" i="7"/>
  <c r="O6" i="7"/>
  <c r="J25" i="22"/>
  <c r="P25" i="22"/>
  <c r="J56" i="22"/>
  <c r="P56" i="22"/>
  <c r="I20" i="19"/>
  <c r="H20" i="19"/>
  <c r="O20" i="19"/>
  <c r="I59" i="19"/>
  <c r="H59" i="19"/>
  <c r="O59" i="19"/>
  <c r="O29" i="21"/>
  <c r="I29" i="21"/>
  <c r="H29" i="21"/>
  <c r="P8" i="19"/>
  <c r="J8" i="19"/>
  <c r="N55" i="22"/>
  <c r="Q55" i="22" s="1"/>
  <c r="G55" i="22"/>
  <c r="G39" i="22"/>
  <c r="N39" i="22"/>
  <c r="Q39" i="22" s="1"/>
  <c r="O37" i="22"/>
  <c r="I37" i="22"/>
  <c r="H37" i="22"/>
  <c r="I46" i="22"/>
  <c r="H46" i="22"/>
  <c r="O46" i="22"/>
  <c r="O21" i="7"/>
  <c r="T21" i="7" s="1"/>
  <c r="I21" i="7"/>
  <c r="H21" i="7"/>
  <c r="P11" i="22"/>
  <c r="J11" i="22"/>
  <c r="J28" i="22"/>
  <c r="P28" i="22"/>
  <c r="T28" i="22" s="1"/>
  <c r="P8" i="22"/>
  <c r="T8" i="22" s="1"/>
  <c r="J8" i="22"/>
  <c r="J59" i="22"/>
  <c r="P59" i="22"/>
  <c r="O28" i="19"/>
  <c r="I28" i="19"/>
  <c r="H28" i="19"/>
  <c r="I23" i="19"/>
  <c r="H23" i="19"/>
  <c r="O23" i="19"/>
  <c r="O11" i="19"/>
  <c r="I11" i="19"/>
  <c r="H11" i="19"/>
  <c r="H57" i="19"/>
  <c r="O57" i="19"/>
  <c r="I57" i="19"/>
  <c r="I23" i="21"/>
  <c r="H23" i="21"/>
  <c r="O23" i="21"/>
  <c r="H30" i="21"/>
  <c r="O30" i="21"/>
  <c r="I30" i="21"/>
  <c r="P7" i="19"/>
  <c r="J7" i="19"/>
  <c r="J44" i="19"/>
  <c r="P44" i="19"/>
  <c r="P38" i="19"/>
  <c r="J38" i="19"/>
  <c r="N9" i="22"/>
  <c r="Q9" i="22" s="1"/>
  <c r="G9" i="22"/>
  <c r="G13" i="22"/>
  <c r="N13" i="22"/>
  <c r="Q13" i="22" s="1"/>
  <c r="N11" i="22"/>
  <c r="Q11" i="22" s="1"/>
  <c r="G11" i="22"/>
  <c r="G44" i="22"/>
  <c r="N44" i="22"/>
  <c r="Q44" i="22" s="1"/>
  <c r="I43" i="22"/>
  <c r="H43" i="22"/>
  <c r="O43" i="22"/>
  <c r="O30" i="22"/>
  <c r="I30" i="22"/>
  <c r="H30" i="22"/>
  <c r="O61" i="22"/>
  <c r="I61" i="22"/>
  <c r="H61" i="22"/>
  <c r="K19" i="15"/>
  <c r="N26" i="15"/>
  <c r="H23" i="15"/>
  <c r="I5" i="15"/>
  <c r="N75" i="15"/>
  <c r="K30" i="15"/>
  <c r="G64" i="15"/>
  <c r="E32" i="15"/>
  <c r="M27" i="15"/>
  <c r="J57" i="15"/>
  <c r="I18" i="15"/>
  <c r="M38" i="15"/>
  <c r="K10" i="15"/>
  <c r="M12" i="15"/>
  <c r="H36" i="15"/>
  <c r="L38" i="15"/>
  <c r="G69" i="15"/>
  <c r="E26" i="15"/>
  <c r="M68" i="15"/>
  <c r="J32" i="15"/>
  <c r="F21" i="15"/>
  <c r="H15" i="15"/>
  <c r="L74" i="15"/>
  <c r="H37" i="15"/>
  <c r="I17" i="15"/>
  <c r="F15" i="15"/>
  <c r="L42" i="15"/>
  <c r="H26" i="15"/>
  <c r="N58" i="15"/>
  <c r="K46" i="15"/>
  <c r="L28" i="15"/>
  <c r="J23" i="15"/>
  <c r="I55" i="15"/>
  <c r="N48" i="15"/>
  <c r="F16" i="15"/>
  <c r="G50" i="15"/>
  <c r="E47" i="15"/>
  <c r="M65" i="15"/>
  <c r="J26" i="15"/>
  <c r="F58" i="15"/>
  <c r="N47" i="15"/>
  <c r="M25" i="15"/>
  <c r="H34" i="15"/>
  <c r="I49" i="15"/>
  <c r="L5" i="15"/>
  <c r="H45" i="15"/>
  <c r="F70" i="15"/>
  <c r="E60" i="15"/>
  <c r="E63" i="15"/>
  <c r="G49" i="15"/>
  <c r="F50" i="15"/>
  <c r="E6" i="15"/>
  <c r="N23" i="15"/>
  <c r="D16" i="15"/>
  <c r="D35" i="15"/>
  <c r="D30" i="15"/>
  <c r="D52" i="15"/>
  <c r="D50" i="15"/>
  <c r="D61" i="15"/>
  <c r="G29" i="7"/>
  <c r="N29" i="7"/>
  <c r="Q29" i="7" s="1"/>
  <c r="G12" i="7"/>
  <c r="N12" i="7"/>
  <c r="Q12" i="7" s="1"/>
  <c r="G60" i="19"/>
  <c r="N60" i="19"/>
  <c r="Q60" i="19" s="1"/>
  <c r="G43" i="19"/>
  <c r="N43" i="19"/>
  <c r="Q43" i="19" s="1"/>
  <c r="N38" i="19"/>
  <c r="Q38" i="19" s="1"/>
  <c r="G38" i="19"/>
  <c r="G8" i="16"/>
  <c r="E14" i="16"/>
  <c r="J12" i="16"/>
  <c r="J42" i="16"/>
  <c r="K16" i="16"/>
  <c r="M48" i="16"/>
  <c r="E48" i="16"/>
  <c r="G62" i="16"/>
  <c r="H38" i="16"/>
  <c r="I65" i="16"/>
  <c r="I25" i="16"/>
  <c r="J67" i="16"/>
  <c r="J44" i="16"/>
  <c r="G13" i="16"/>
  <c r="E73" i="16"/>
  <c r="M51" i="16"/>
  <c r="K62" i="16"/>
  <c r="K33" i="16"/>
  <c r="L19" i="16"/>
  <c r="J43" i="16"/>
  <c r="F35" i="16"/>
  <c r="E41" i="16"/>
  <c r="M15" i="16"/>
  <c r="K74" i="16"/>
  <c r="H5" i="16"/>
  <c r="F33" i="16"/>
  <c r="N69" i="16"/>
  <c r="K27" i="16"/>
  <c r="I44" i="16"/>
  <c r="G71" i="16"/>
  <c r="N47" i="16"/>
  <c r="L41" i="16"/>
  <c r="J65" i="16"/>
  <c r="H65" i="16"/>
  <c r="E26" i="16"/>
  <c r="M57" i="16"/>
  <c r="K39" i="16"/>
  <c r="E30" i="16"/>
  <c r="M5" i="16"/>
  <c r="K10" i="16"/>
  <c r="I57" i="16"/>
  <c r="G34" i="16"/>
  <c r="N26" i="16"/>
  <c r="L33" i="16"/>
  <c r="J21" i="16"/>
  <c r="H73" i="16"/>
  <c r="E39" i="16"/>
  <c r="M43" i="16"/>
  <c r="K52" i="16"/>
  <c r="H23" i="16"/>
  <c r="F44" i="16"/>
  <c r="N49" i="16"/>
  <c r="K29" i="16"/>
  <c r="D5" i="16"/>
  <c r="D17" i="16"/>
  <c r="D6" i="16"/>
  <c r="D63" i="16"/>
  <c r="D61" i="16"/>
  <c r="D75" i="16"/>
  <c r="J20" i="21"/>
  <c r="P20" i="21"/>
  <c r="T20" i="21" s="1"/>
  <c r="P29" i="21"/>
  <c r="T29" i="21" s="1"/>
  <c r="J29" i="21"/>
  <c r="N7" i="21"/>
  <c r="Q7" i="21" s="1"/>
  <c r="G7" i="21"/>
  <c r="G24" i="21"/>
  <c r="N24" i="21"/>
  <c r="Q24" i="21" s="1"/>
  <c r="O14" i="19"/>
  <c r="I14" i="19"/>
  <c r="H14" i="19"/>
  <c r="G15" i="7"/>
  <c r="N15" i="7"/>
  <c r="Q15" i="7" s="1"/>
  <c r="I12" i="16"/>
  <c r="J24" i="16"/>
  <c r="O24" i="7"/>
  <c r="I24" i="7"/>
  <c r="H24" i="7"/>
  <c r="I29" i="19"/>
  <c r="H29" i="19"/>
  <c r="O29" i="19"/>
  <c r="N15" i="22"/>
  <c r="Q15" i="22" s="1"/>
  <c r="G15" i="22"/>
  <c r="J36" i="15"/>
  <c r="E24" i="15"/>
  <c r="H51" i="16"/>
  <c r="F30" i="16"/>
  <c r="M74" i="16"/>
  <c r="M35" i="16"/>
  <c r="J26" i="21"/>
  <c r="P26" i="21"/>
  <c r="P11" i="7"/>
  <c r="J11" i="7"/>
  <c r="G30" i="21"/>
  <c r="N30" i="21"/>
  <c r="Q30" i="21" s="1"/>
  <c r="O10" i="7"/>
  <c r="I10" i="7"/>
  <c r="H10" i="7"/>
  <c r="J42" i="19"/>
  <c r="P42" i="19"/>
  <c r="N9" i="19"/>
  <c r="Q9" i="19" s="1"/>
  <c r="G9" i="19"/>
  <c r="P6" i="7"/>
  <c r="T6" i="7" s="1"/>
  <c r="P21" i="22"/>
  <c r="J21" i="22"/>
  <c r="O39" i="19"/>
  <c r="I39" i="19"/>
  <c r="H39" i="19"/>
  <c r="G23" i="22"/>
  <c r="N23" i="22"/>
  <c r="Q23" i="22" s="1"/>
  <c r="F43" i="15"/>
  <c r="K74" i="15"/>
  <c r="H69" i="15"/>
  <c r="G19" i="16"/>
  <c r="D25" i="16"/>
  <c r="N10" i="21"/>
  <c r="Q10" i="21" s="1"/>
  <c r="G10" i="21"/>
  <c r="O20" i="7"/>
  <c r="T20" i="7" s="1"/>
  <c r="H20" i="7"/>
  <c r="I20" i="7"/>
  <c r="P24" i="22"/>
  <c r="J24" i="22"/>
  <c r="J7" i="22"/>
  <c r="P7" i="22"/>
  <c r="P30" i="22"/>
  <c r="T30" i="22" s="1"/>
  <c r="J30" i="22"/>
  <c r="J51" i="22"/>
  <c r="P51" i="22"/>
  <c r="O58" i="19"/>
  <c r="I58" i="19"/>
  <c r="H58" i="19"/>
  <c r="I37" i="19"/>
  <c r="H37" i="19"/>
  <c r="O37" i="19"/>
  <c r="O24" i="19"/>
  <c r="I24" i="19"/>
  <c r="H24" i="19"/>
  <c r="O12" i="21"/>
  <c r="I12" i="21"/>
  <c r="H12" i="21"/>
  <c r="I27" i="21"/>
  <c r="H27" i="21"/>
  <c r="O27" i="21"/>
  <c r="P56" i="19"/>
  <c r="J56" i="19"/>
  <c r="J13" i="19"/>
  <c r="P13" i="19"/>
  <c r="J54" i="19"/>
  <c r="P54" i="19"/>
  <c r="T54" i="19" s="1"/>
  <c r="P52" i="19"/>
  <c r="J52" i="19"/>
  <c r="N22" i="22"/>
  <c r="Q22" i="22" s="1"/>
  <c r="G22" i="22"/>
  <c r="G26" i="22"/>
  <c r="N26" i="22"/>
  <c r="Q26" i="22" s="1"/>
  <c r="N24" i="22"/>
  <c r="Q24" i="22" s="1"/>
  <c r="G24" i="22"/>
  <c r="G57" i="22"/>
  <c r="N57" i="22"/>
  <c r="Q57" i="22" s="1"/>
  <c r="I5" i="22"/>
  <c r="O5" i="22"/>
  <c r="H5" i="22"/>
  <c r="I13" i="22"/>
  <c r="H13" i="22"/>
  <c r="O13" i="22"/>
  <c r="O14" i="22"/>
  <c r="I14" i="22"/>
  <c r="H14" i="22"/>
  <c r="I59" i="22"/>
  <c r="H59" i="22"/>
  <c r="O59" i="22"/>
  <c r="N30" i="15"/>
  <c r="L55" i="15"/>
  <c r="M20" i="15"/>
  <c r="I70" i="15"/>
  <c r="M44" i="15"/>
  <c r="J55" i="15"/>
  <c r="F62" i="15"/>
  <c r="N17" i="15"/>
  <c r="L44" i="15"/>
  <c r="H67" i="15"/>
  <c r="I68" i="15"/>
  <c r="M55" i="15"/>
  <c r="J71" i="15"/>
  <c r="F71" i="15"/>
  <c r="L17" i="15"/>
  <c r="K62" i="15"/>
  <c r="H25" i="15"/>
  <c r="J12" i="15"/>
  <c r="L48" i="15"/>
  <c r="F17" i="15"/>
  <c r="N19" i="15"/>
  <c r="N45" i="15"/>
  <c r="F8" i="15"/>
  <c r="G35" i="15"/>
  <c r="I71" i="15"/>
  <c r="N67" i="15"/>
  <c r="L58" i="15"/>
  <c r="H51" i="15"/>
  <c r="I15" i="15"/>
  <c r="N71" i="15"/>
  <c r="J33" i="15"/>
  <c r="G46" i="15"/>
  <c r="E38" i="15"/>
  <c r="M63" i="15"/>
  <c r="N15" i="15"/>
  <c r="F38" i="15"/>
  <c r="N46" i="15"/>
  <c r="L27" i="15"/>
  <c r="H29" i="15"/>
  <c r="I22" i="15"/>
  <c r="N69" i="15"/>
  <c r="K45" i="15"/>
  <c r="G65" i="15"/>
  <c r="E41" i="15"/>
  <c r="K64" i="15"/>
  <c r="H5" i="15"/>
  <c r="I23" i="15"/>
  <c r="E33" i="15"/>
  <c r="K38" i="15"/>
  <c r="H52" i="15"/>
  <c r="K36" i="15"/>
  <c r="E53" i="15"/>
  <c r="F37" i="15"/>
  <c r="D26" i="15"/>
  <c r="D15" i="15"/>
  <c r="D36" i="15"/>
  <c r="D20" i="15"/>
  <c r="D41" i="15"/>
  <c r="D43" i="15"/>
  <c r="G6" i="7"/>
  <c r="N6" i="7"/>
  <c r="Q6" i="7" s="1"/>
  <c r="N23" i="7"/>
  <c r="Q23" i="7" s="1"/>
  <c r="G23" i="7"/>
  <c r="N22" i="19"/>
  <c r="Q22" i="19" s="1"/>
  <c r="G22" i="19"/>
  <c r="G13" i="19"/>
  <c r="N13" i="19"/>
  <c r="Q13" i="19" s="1"/>
  <c r="G54" i="19"/>
  <c r="N54" i="19"/>
  <c r="Q54" i="19" s="1"/>
  <c r="N53" i="19"/>
  <c r="Q53" i="19" s="1"/>
  <c r="G53" i="19"/>
  <c r="K68" i="16"/>
  <c r="K73" i="16"/>
  <c r="I35" i="16"/>
  <c r="H53" i="16"/>
  <c r="I24" i="16"/>
  <c r="J19" i="16"/>
  <c r="L38" i="16"/>
  <c r="N57" i="16"/>
  <c r="F67" i="16"/>
  <c r="G65" i="16"/>
  <c r="H56" i="16"/>
  <c r="G29" i="16"/>
  <c r="I49" i="16"/>
  <c r="G47" i="16"/>
  <c r="K43" i="16"/>
  <c r="L15" i="16"/>
  <c r="F20" i="16"/>
  <c r="N28" i="16"/>
  <c r="L39" i="16"/>
  <c r="I10" i="16"/>
  <c r="G50" i="16"/>
  <c r="E38" i="16"/>
  <c r="M41" i="16"/>
  <c r="J26" i="16"/>
  <c r="H47" i="16"/>
  <c r="E25" i="16"/>
  <c r="M39" i="16"/>
  <c r="K75" i="16"/>
  <c r="H49" i="16"/>
  <c r="F34" i="16"/>
  <c r="N73" i="16"/>
  <c r="K9" i="16"/>
  <c r="I20" i="16"/>
  <c r="G16" i="16"/>
  <c r="E61" i="16"/>
  <c r="L25" i="16"/>
  <c r="G49" i="16"/>
  <c r="E65" i="16"/>
  <c r="M75" i="16"/>
  <c r="J16" i="16"/>
  <c r="H15" i="16"/>
  <c r="F63" i="16"/>
  <c r="N33" i="16"/>
  <c r="L53" i="16"/>
  <c r="J71" i="16"/>
  <c r="G28" i="16"/>
  <c r="E33" i="16"/>
  <c r="L6" i="16"/>
  <c r="J25" i="16"/>
  <c r="H74" i="16"/>
  <c r="E23" i="16"/>
  <c r="M18" i="16"/>
  <c r="K36" i="16"/>
  <c r="D10" i="16"/>
  <c r="D29" i="16"/>
  <c r="D19" i="16"/>
  <c r="D52" i="16"/>
  <c r="D33" i="16"/>
  <c r="P9" i="21"/>
  <c r="T9" i="21" s="1"/>
  <c r="J9" i="21"/>
  <c r="J8" i="21"/>
  <c r="P8" i="21"/>
  <c r="T8" i="21" s="1"/>
  <c r="P8" i="7"/>
  <c r="J8" i="7"/>
  <c r="P14" i="7"/>
  <c r="J14" i="7"/>
  <c r="N13" i="21"/>
  <c r="Q13" i="21" s="1"/>
  <c r="G13" i="21"/>
  <c r="N9" i="21"/>
  <c r="Q9" i="21" s="1"/>
  <c r="G9" i="21"/>
  <c r="H60" i="19"/>
  <c r="O60" i="19"/>
  <c r="I60" i="19"/>
  <c r="N14" i="22"/>
  <c r="Q14" i="22" s="1"/>
  <c r="G14" i="22"/>
  <c r="L62" i="16"/>
  <c r="O23" i="7"/>
  <c r="T23" i="7" s="1"/>
  <c r="I23" i="7"/>
  <c r="H23" i="7"/>
  <c r="I8" i="21"/>
  <c r="H8" i="21"/>
  <c r="O8" i="21"/>
  <c r="G54" i="22"/>
  <c r="N54" i="22"/>
  <c r="Q54" i="22" s="1"/>
  <c r="I56" i="22"/>
  <c r="H56" i="22"/>
  <c r="O56" i="22"/>
  <c r="G51" i="19"/>
  <c r="N51" i="19"/>
  <c r="Q51" i="19" s="1"/>
  <c r="L57" i="16"/>
  <c r="G51" i="16"/>
  <c r="L55" i="16"/>
  <c r="G21" i="16"/>
  <c r="J10" i="7"/>
  <c r="P10" i="7"/>
  <c r="T10" i="7" s="1"/>
  <c r="I11" i="7"/>
  <c r="H11" i="7"/>
  <c r="O11" i="7"/>
  <c r="I14" i="7"/>
  <c r="H14" i="7"/>
  <c r="O14" i="7"/>
  <c r="O27" i="7"/>
  <c r="T27" i="7" s="1"/>
  <c r="H27" i="7"/>
  <c r="I27" i="7"/>
  <c r="P27" i="22"/>
  <c r="J27" i="22"/>
  <c r="J5" i="22"/>
  <c r="P5" i="22"/>
  <c r="T5" i="22" s="1"/>
  <c r="P42" i="22"/>
  <c r="T42" i="22" s="1"/>
  <c r="J42" i="22"/>
  <c r="P54" i="22"/>
  <c r="J54" i="22"/>
  <c r="O40" i="19"/>
  <c r="I40" i="19"/>
  <c r="H40" i="19"/>
  <c r="O41" i="19"/>
  <c r="I41" i="19"/>
  <c r="H41" i="19"/>
  <c r="O27" i="19"/>
  <c r="I27" i="19"/>
  <c r="H27" i="19"/>
  <c r="O15" i="21"/>
  <c r="I15" i="21"/>
  <c r="H15" i="21"/>
  <c r="H6" i="21"/>
  <c r="O6" i="21"/>
  <c r="I6" i="21"/>
  <c r="P9" i="19"/>
  <c r="J9" i="19"/>
  <c r="J20" i="19"/>
  <c r="P20" i="19"/>
  <c r="P59" i="19"/>
  <c r="T59" i="19" s="1"/>
  <c r="J59" i="19"/>
  <c r="P55" i="19"/>
  <c r="J55" i="19"/>
  <c r="N25" i="22"/>
  <c r="Q25" i="22" s="1"/>
  <c r="G25" i="22"/>
  <c r="G29" i="22"/>
  <c r="N29" i="22"/>
  <c r="Q29" i="22" s="1"/>
  <c r="N27" i="22"/>
  <c r="Q27" i="22" s="1"/>
  <c r="G27" i="22"/>
  <c r="G60" i="22"/>
  <c r="N60" i="22"/>
  <c r="Q60" i="22" s="1"/>
  <c r="O36" i="22"/>
  <c r="I36" i="22"/>
  <c r="H36" i="22"/>
  <c r="I20" i="22"/>
  <c r="H20" i="22"/>
  <c r="O20" i="22"/>
  <c r="O21" i="22"/>
  <c r="I21" i="22"/>
  <c r="H21" i="22"/>
  <c r="O41" i="22"/>
  <c r="I41" i="22"/>
  <c r="H41" i="22"/>
  <c r="N28" i="15"/>
  <c r="K29" i="15"/>
  <c r="G28" i="15"/>
  <c r="E8" i="15"/>
  <c r="M46" i="15"/>
  <c r="J42" i="15"/>
  <c r="G23" i="15"/>
  <c r="K8" i="15"/>
  <c r="L37" i="15"/>
  <c r="N16" i="15"/>
  <c r="E19" i="15"/>
  <c r="J13" i="15"/>
  <c r="H43" i="15"/>
  <c r="J21" i="15"/>
  <c r="N55" i="15"/>
  <c r="K75" i="15"/>
  <c r="F51" i="15"/>
  <c r="F6" i="15"/>
  <c r="L43" i="15"/>
  <c r="H44" i="15"/>
  <c r="I6" i="15"/>
  <c r="N62" i="15"/>
  <c r="K24" i="15"/>
  <c r="G56" i="15"/>
  <c r="F30" i="15"/>
  <c r="K17" i="15"/>
  <c r="K28" i="15"/>
  <c r="H49" i="15"/>
  <c r="I8" i="15"/>
  <c r="N5" i="15"/>
  <c r="H17" i="15"/>
  <c r="G58" i="15"/>
  <c r="E75" i="15"/>
  <c r="M53" i="15"/>
  <c r="J75" i="15"/>
  <c r="F52" i="15"/>
  <c r="N42" i="15"/>
  <c r="L65" i="15"/>
  <c r="H63" i="15"/>
  <c r="I64" i="15"/>
  <c r="M69" i="15"/>
  <c r="K55" i="15"/>
  <c r="M34" i="15"/>
  <c r="E57" i="15"/>
  <c r="M24" i="15"/>
  <c r="G21" i="15"/>
  <c r="I12" i="15"/>
  <c r="E69" i="15"/>
  <c r="K32" i="15"/>
  <c r="H65" i="15"/>
  <c r="F5" i="15"/>
  <c r="E73" i="15"/>
  <c r="J10" i="15"/>
  <c r="J6" i="15"/>
  <c r="D21" i="15"/>
  <c r="D48" i="15"/>
  <c r="D24" i="15"/>
  <c r="D45" i="15"/>
  <c r="D47" i="15"/>
  <c r="G21" i="7"/>
  <c r="N21" i="7"/>
  <c r="Q21" i="7" s="1"/>
  <c r="N27" i="7"/>
  <c r="Q27" i="7" s="1"/>
  <c r="G27" i="7"/>
  <c r="N36" i="19"/>
  <c r="Q36" i="19" s="1"/>
  <c r="G36" i="19"/>
  <c r="G20" i="19"/>
  <c r="N20" i="19"/>
  <c r="Q20" i="19" s="1"/>
  <c r="G57" i="19"/>
  <c r="N57" i="19"/>
  <c r="Q57" i="19" s="1"/>
  <c r="N56" i="19"/>
  <c r="Q56" i="19" s="1"/>
  <c r="G56" i="19"/>
  <c r="E5" i="16"/>
  <c r="J51" i="16"/>
  <c r="H24" i="16"/>
  <c r="H69" i="16"/>
  <c r="I52" i="16"/>
  <c r="J41" i="16"/>
  <c r="K32" i="16"/>
  <c r="M42" i="16"/>
  <c r="E51" i="16"/>
  <c r="F73" i="16"/>
  <c r="G17" i="16"/>
  <c r="F42" i="16"/>
  <c r="I74" i="16"/>
  <c r="F23" i="16"/>
  <c r="N9" i="16"/>
  <c r="L30" i="16"/>
  <c r="F52" i="16"/>
  <c r="N38" i="16"/>
  <c r="K60" i="16"/>
  <c r="I29" i="16"/>
  <c r="G48" i="16"/>
  <c r="E50" i="16"/>
  <c r="L23" i="16"/>
  <c r="J47" i="16"/>
  <c r="G10" i="16"/>
  <c r="E44" i="16"/>
  <c r="M65" i="16"/>
  <c r="H6" i="16"/>
  <c r="H18" i="16"/>
  <c r="F46" i="16"/>
  <c r="M16" i="16"/>
  <c r="K24" i="16"/>
  <c r="I30" i="16"/>
  <c r="G45" i="16"/>
  <c r="E75" i="16"/>
  <c r="L10" i="16"/>
  <c r="G74" i="16"/>
  <c r="E69" i="16"/>
  <c r="L29" i="16"/>
  <c r="J37" i="16"/>
  <c r="H30" i="16"/>
  <c r="F47" i="16"/>
  <c r="N41" i="16"/>
  <c r="L69" i="16"/>
  <c r="I36" i="16"/>
  <c r="G58" i="16"/>
  <c r="N30" i="16"/>
  <c r="L22" i="16"/>
  <c r="J55" i="16"/>
  <c r="H75" i="16"/>
  <c r="E9" i="16"/>
  <c r="M47" i="16"/>
  <c r="K57" i="16"/>
  <c r="D14" i="16"/>
  <c r="D8" i="16"/>
  <c r="D23" i="16"/>
  <c r="D57" i="16"/>
  <c r="D37" i="16"/>
  <c r="P7" i="21"/>
  <c r="J7" i="21"/>
  <c r="P27" i="21"/>
  <c r="T27" i="21" s="1"/>
  <c r="J27" i="21"/>
  <c r="J13" i="7"/>
  <c r="P13" i="7"/>
  <c r="N20" i="21"/>
  <c r="Q20" i="21" s="1"/>
  <c r="G20" i="21"/>
  <c r="G29" i="21"/>
  <c r="N29" i="21"/>
  <c r="Q29" i="21" s="1"/>
  <c r="O28" i="7"/>
  <c r="H28" i="7"/>
  <c r="I28" i="7"/>
  <c r="P46" i="19"/>
  <c r="J46" i="19"/>
  <c r="I53" i="22"/>
  <c r="H53" i="22"/>
  <c r="O53" i="22"/>
  <c r="J20" i="15"/>
  <c r="L28" i="16"/>
  <c r="P15" i="7"/>
  <c r="T15" i="7" s="1"/>
  <c r="J15" i="7"/>
  <c r="J44" i="22"/>
  <c r="P44" i="22"/>
  <c r="J10" i="19"/>
  <c r="P10" i="19"/>
  <c r="T10" i="19" s="1"/>
  <c r="F11" i="15"/>
  <c r="I30" i="15"/>
  <c r="N46" i="19"/>
  <c r="Q46" i="19" s="1"/>
  <c r="G46" i="19"/>
  <c r="F27" i="16"/>
  <c r="E53" i="16"/>
  <c r="O7" i="7"/>
  <c r="I7" i="7"/>
  <c r="H7" i="7"/>
  <c r="P10" i="22"/>
  <c r="J10" i="22"/>
  <c r="I8" i="19"/>
  <c r="H8" i="19"/>
  <c r="O8" i="19"/>
  <c r="H11" i="21"/>
  <c r="O11" i="21"/>
  <c r="I11" i="21"/>
  <c r="P6" i="19"/>
  <c r="J6" i="19"/>
  <c r="N28" i="22"/>
  <c r="Q28" i="22" s="1"/>
  <c r="G28" i="22"/>
  <c r="N40" i="22"/>
  <c r="Q40" i="22" s="1"/>
  <c r="G40" i="22"/>
  <c r="O9" i="22"/>
  <c r="I9" i="22"/>
  <c r="H9" i="22"/>
  <c r="I23" i="22"/>
  <c r="H23" i="22"/>
  <c r="O23" i="22"/>
  <c r="O24" i="22"/>
  <c r="I24" i="22"/>
  <c r="H24" i="22"/>
  <c r="H44" i="22"/>
  <c r="O44" i="22"/>
  <c r="I44" i="22"/>
  <c r="N68" i="15"/>
  <c r="K37" i="15"/>
  <c r="G34" i="15"/>
  <c r="E27" i="15"/>
  <c r="M14" i="15"/>
  <c r="J73" i="15"/>
  <c r="L12" i="15"/>
  <c r="F27" i="15"/>
  <c r="L71" i="15"/>
  <c r="G74" i="15"/>
  <c r="E43" i="15"/>
  <c r="L70" i="15"/>
  <c r="H46" i="15"/>
  <c r="F10" i="15"/>
  <c r="N36" i="15"/>
  <c r="J63" i="15"/>
  <c r="F45" i="15"/>
  <c r="N21" i="15"/>
  <c r="L69" i="15"/>
  <c r="H35" i="15"/>
  <c r="I13" i="15"/>
  <c r="M56" i="15"/>
  <c r="K47" i="15"/>
  <c r="G48" i="15"/>
  <c r="E21" i="15"/>
  <c r="H8" i="15"/>
  <c r="K51" i="15"/>
  <c r="K27" i="15"/>
  <c r="I48" i="15"/>
  <c r="M43" i="15"/>
  <c r="J62" i="15"/>
  <c r="M8" i="15"/>
  <c r="F24" i="15"/>
  <c r="M73" i="15"/>
  <c r="J51" i="15"/>
  <c r="M28" i="15"/>
  <c r="N57" i="15"/>
  <c r="L73" i="15"/>
  <c r="L21" i="15"/>
  <c r="E17" i="15"/>
  <c r="M70" i="15"/>
  <c r="K14" i="15"/>
  <c r="F28" i="15"/>
  <c r="E61" i="15"/>
  <c r="N11" i="15"/>
  <c r="G42" i="15"/>
  <c r="I44" i="15"/>
  <c r="I36" i="15"/>
  <c r="K56" i="15"/>
  <c r="G26" i="15"/>
  <c r="J25" i="15"/>
  <c r="J18" i="15"/>
  <c r="D19" i="15"/>
  <c r="D9" i="15"/>
  <c r="D22" i="15"/>
  <c r="D58" i="15"/>
  <c r="D28" i="15"/>
  <c r="D49" i="15"/>
  <c r="D51" i="15"/>
  <c r="N28" i="7"/>
  <c r="Q28" i="7" s="1"/>
  <c r="G28" i="7"/>
  <c r="N12" i="19"/>
  <c r="Q12" i="19" s="1"/>
  <c r="G12" i="19"/>
  <c r="G23" i="19"/>
  <c r="N23" i="19"/>
  <c r="Q23" i="19" s="1"/>
  <c r="G6" i="19"/>
  <c r="N6" i="19"/>
  <c r="Q6" i="19" s="1"/>
  <c r="N59" i="19"/>
  <c r="Q59" i="19" s="1"/>
  <c r="G59" i="19"/>
  <c r="J38" i="16"/>
  <c r="I53" i="16"/>
  <c r="H46" i="16"/>
  <c r="G11" i="16"/>
  <c r="H33" i="16"/>
  <c r="I5" i="16"/>
  <c r="J32" i="16"/>
  <c r="L47" i="16"/>
  <c r="N64" i="16"/>
  <c r="E60" i="16"/>
  <c r="G68" i="16"/>
  <c r="N68" i="16"/>
  <c r="I70" i="16"/>
  <c r="F16" i="16"/>
  <c r="N24" i="16"/>
  <c r="L50" i="16"/>
  <c r="F65" i="16"/>
  <c r="N50" i="16"/>
  <c r="K19" i="16"/>
  <c r="I58" i="16"/>
  <c r="G56" i="16"/>
  <c r="I23" i="16"/>
  <c r="L75" i="16"/>
  <c r="J70" i="16"/>
  <c r="G25" i="16"/>
  <c r="E43" i="16"/>
  <c r="M45" i="16"/>
  <c r="J23" i="16"/>
  <c r="H63" i="16"/>
  <c r="E22" i="16"/>
  <c r="M32" i="16"/>
  <c r="K37" i="16"/>
  <c r="I60" i="16"/>
  <c r="G73" i="16"/>
  <c r="N18" i="16"/>
  <c r="L61" i="16"/>
  <c r="G75" i="16"/>
  <c r="N22" i="16"/>
  <c r="L14" i="16"/>
  <c r="J17" i="16"/>
  <c r="H50" i="16"/>
  <c r="F60" i="16"/>
  <c r="M34" i="16"/>
  <c r="K21" i="16"/>
  <c r="I13" i="16"/>
  <c r="G38" i="16"/>
  <c r="N16" i="16"/>
  <c r="L42" i="16"/>
  <c r="J39" i="16"/>
  <c r="G23" i="16"/>
  <c r="E20" i="16"/>
  <c r="M70" i="16"/>
  <c r="G5" i="16"/>
  <c r="D18" i="16"/>
  <c r="D12" i="16"/>
  <c r="D27" i="16"/>
  <c r="D62" i="16"/>
  <c r="D42" i="16"/>
  <c r="P12" i="21"/>
  <c r="T12" i="21" s="1"/>
  <c r="J12" i="21"/>
  <c r="P6" i="21"/>
  <c r="J6" i="21"/>
  <c r="N23" i="21"/>
  <c r="Q23" i="21" s="1"/>
  <c r="G23" i="21"/>
  <c r="N12" i="21"/>
  <c r="Q12" i="21" s="1"/>
  <c r="G12" i="21"/>
  <c r="I26" i="21"/>
  <c r="H26" i="21"/>
  <c r="O26" i="21"/>
  <c r="I7" i="22"/>
  <c r="O7" i="22"/>
  <c r="H7" i="22"/>
  <c r="G25" i="7"/>
  <c r="N25" i="7"/>
  <c r="Q25" i="7" s="1"/>
  <c r="G5" i="19"/>
  <c r="N5" i="19"/>
  <c r="Q5" i="19" s="1"/>
  <c r="N5" i="21"/>
  <c r="Q5" i="21" s="1"/>
  <c r="G5" i="21"/>
  <c r="J46" i="22"/>
  <c r="P46" i="22"/>
  <c r="T46" i="22" s="1"/>
  <c r="P53" i="19"/>
  <c r="J53" i="19"/>
  <c r="N21" i="22"/>
  <c r="Q21" i="22" s="1"/>
  <c r="G21" i="22"/>
  <c r="O11" i="22"/>
  <c r="I11" i="22"/>
  <c r="H11" i="22"/>
  <c r="M23" i="15"/>
  <c r="K52" i="15"/>
  <c r="G5" i="7"/>
  <c r="N5" i="7"/>
  <c r="Q5" i="7" s="1"/>
  <c r="E47" i="16"/>
  <c r="K44" i="16"/>
  <c r="I22" i="7"/>
  <c r="O22" i="7"/>
  <c r="H22" i="7"/>
  <c r="P45" i="22"/>
  <c r="J45" i="22"/>
  <c r="P57" i="22"/>
  <c r="J57" i="22"/>
  <c r="O30" i="19"/>
  <c r="I30" i="19"/>
  <c r="H30" i="19"/>
  <c r="P12" i="19"/>
  <c r="J12" i="19"/>
  <c r="P58" i="19"/>
  <c r="T58" i="19" s="1"/>
  <c r="J58" i="19"/>
  <c r="O8" i="7"/>
  <c r="I8" i="7"/>
  <c r="H8" i="7"/>
  <c r="P13" i="22"/>
  <c r="T13" i="22" s="1"/>
  <c r="J13" i="22"/>
  <c r="P52" i="22"/>
  <c r="T52" i="22" s="1"/>
  <c r="J52" i="22"/>
  <c r="I52" i="19"/>
  <c r="H52" i="19"/>
  <c r="O52" i="19"/>
  <c r="O25" i="21"/>
  <c r="I25" i="21"/>
  <c r="H25" i="21"/>
  <c r="P15" i="19"/>
  <c r="T15" i="19" s="1"/>
  <c r="J15" i="19"/>
  <c r="P11" i="19"/>
  <c r="J11" i="19"/>
  <c r="N37" i="22"/>
  <c r="Q37" i="22" s="1"/>
  <c r="G37" i="22"/>
  <c r="N43" i="22"/>
  <c r="Q43" i="22" s="1"/>
  <c r="G43" i="22"/>
  <c r="I26" i="22"/>
  <c r="H26" i="22"/>
  <c r="O26" i="22"/>
  <c r="O27" i="22"/>
  <c r="I27" i="22"/>
  <c r="H27" i="22"/>
  <c r="I51" i="22"/>
  <c r="O51" i="22"/>
  <c r="H51" i="22"/>
  <c r="N74" i="15"/>
  <c r="K57" i="15"/>
  <c r="G57" i="15"/>
  <c r="E74" i="15"/>
  <c r="M5" i="15"/>
  <c r="F9" i="15"/>
  <c r="K18" i="15"/>
  <c r="L9" i="15"/>
  <c r="K39" i="15"/>
  <c r="G53" i="15"/>
  <c r="E64" i="15"/>
  <c r="L75" i="15"/>
  <c r="H71" i="15"/>
  <c r="I38" i="15"/>
  <c r="N73" i="15"/>
  <c r="J60" i="15"/>
  <c r="F61" i="15"/>
  <c r="N32" i="15"/>
  <c r="G45" i="15"/>
  <c r="H55" i="15"/>
  <c r="I41" i="15"/>
  <c r="M62" i="15"/>
  <c r="K68" i="15"/>
  <c r="K22" i="15"/>
  <c r="E51" i="15"/>
  <c r="M33" i="15"/>
  <c r="K73" i="15"/>
  <c r="G37" i="15"/>
  <c r="I50" i="15"/>
  <c r="M49" i="15"/>
  <c r="J47" i="15"/>
  <c r="F34" i="15"/>
  <c r="K12" i="15"/>
  <c r="J17" i="15"/>
  <c r="F13" i="15"/>
  <c r="I43" i="15"/>
  <c r="N52" i="15"/>
  <c r="M26" i="15"/>
  <c r="H10" i="15"/>
  <c r="E18" i="15"/>
  <c r="M37" i="15"/>
  <c r="J34" i="15"/>
  <c r="F39" i="15"/>
  <c r="E36" i="15"/>
  <c r="J39" i="15"/>
  <c r="G44" i="15"/>
  <c r="I52" i="15"/>
  <c r="I74" i="15"/>
  <c r="K63" i="15"/>
  <c r="H14" i="15"/>
  <c r="I14" i="15"/>
  <c r="D8" i="15"/>
  <c r="J5" i="15"/>
  <c r="D13" i="15"/>
  <c r="D23" i="15"/>
  <c r="D63" i="15"/>
  <c r="D33" i="15"/>
  <c r="D53" i="15"/>
  <c r="D56" i="15"/>
  <c r="N24" i="7"/>
  <c r="Q24" i="7" s="1"/>
  <c r="G24" i="7"/>
  <c r="N25" i="19"/>
  <c r="Q25" i="19" s="1"/>
  <c r="G25" i="19"/>
  <c r="G26" i="19"/>
  <c r="N26" i="19"/>
  <c r="Q26" i="19" s="1"/>
  <c r="G11" i="19"/>
  <c r="N11" i="19"/>
  <c r="Q11" i="19" s="1"/>
  <c r="N45" i="19"/>
  <c r="Q45" i="19" s="1"/>
  <c r="G45" i="19"/>
  <c r="L16" i="16"/>
  <c r="H42" i="16"/>
  <c r="G60" i="16"/>
  <c r="G64" i="16"/>
  <c r="H44" i="16"/>
  <c r="I34" i="16"/>
  <c r="J45" i="16"/>
  <c r="K38" i="16"/>
  <c r="M49" i="16"/>
  <c r="N70" i="16"/>
  <c r="F37" i="16"/>
  <c r="L52" i="16"/>
  <c r="H20" i="16"/>
  <c r="F48" i="16"/>
  <c r="N27" i="16"/>
  <c r="L35" i="16"/>
  <c r="F75" i="16"/>
  <c r="N58" i="16"/>
  <c r="K30" i="16"/>
  <c r="I38" i="16"/>
  <c r="I15" i="16"/>
  <c r="N17" i="16"/>
  <c r="L60" i="16"/>
  <c r="J57" i="16"/>
  <c r="G55" i="16"/>
  <c r="E55" i="16"/>
  <c r="L9" i="16"/>
  <c r="J61" i="16"/>
  <c r="H52" i="16"/>
  <c r="E62" i="16"/>
  <c r="M52" i="16"/>
  <c r="K47" i="16"/>
  <c r="I48" i="16"/>
  <c r="G70" i="16"/>
  <c r="N61" i="16"/>
  <c r="L45" i="16"/>
  <c r="F6" i="16"/>
  <c r="N8" i="16"/>
  <c r="L65" i="16"/>
  <c r="J46" i="16"/>
  <c r="H67" i="16"/>
  <c r="E15" i="16"/>
  <c r="M28" i="16"/>
  <c r="K46" i="16"/>
  <c r="I41" i="16"/>
  <c r="F15" i="16"/>
  <c r="N19" i="16"/>
  <c r="L58" i="16"/>
  <c r="I33" i="16"/>
  <c r="G9" i="16"/>
  <c r="E71" i="16"/>
  <c r="M68" i="16"/>
  <c r="D39" i="16"/>
  <c r="D22" i="16"/>
  <c r="D16" i="16"/>
  <c r="D32" i="16"/>
  <c r="D67" i="16"/>
  <c r="D46" i="16"/>
  <c r="P15" i="21"/>
  <c r="J15" i="21"/>
  <c r="P11" i="21"/>
  <c r="T11" i="21" s="1"/>
  <c r="J11" i="21"/>
  <c r="T25" i="7"/>
  <c r="T30" i="7"/>
  <c r="N26" i="21"/>
  <c r="Q26" i="21" s="1"/>
  <c r="G26" i="21"/>
  <c r="N15" i="21"/>
  <c r="Q15" i="21" s="1"/>
  <c r="G15" i="21"/>
  <c r="O36" i="19"/>
  <c r="I36" i="19"/>
  <c r="H36" i="19"/>
  <c r="E68" i="15"/>
  <c r="G44" i="19"/>
  <c r="N44" i="19"/>
  <c r="Q44" i="19" s="1"/>
  <c r="E8" i="16"/>
  <c r="J23" i="21"/>
  <c r="P23" i="21"/>
  <c r="J43" i="22"/>
  <c r="P43" i="22"/>
  <c r="T43" i="22" s="1"/>
  <c r="O21" i="19"/>
  <c r="I21" i="19"/>
  <c r="H21" i="19"/>
  <c r="J51" i="19"/>
  <c r="P51" i="19"/>
  <c r="F22" i="15"/>
  <c r="E46" i="15"/>
  <c r="G7" i="7"/>
  <c r="N7" i="7"/>
  <c r="Q7" i="7" s="1"/>
  <c r="F29" i="16"/>
  <c r="J40" i="22"/>
  <c r="P40" i="22"/>
  <c r="I45" i="19"/>
  <c r="H45" i="19"/>
  <c r="O45" i="19"/>
  <c r="O22" i="21"/>
  <c r="I22" i="21"/>
  <c r="H22" i="21"/>
  <c r="J23" i="19"/>
  <c r="P23" i="19"/>
  <c r="T23" i="19" s="1"/>
  <c r="G38" i="22"/>
  <c r="N38" i="22"/>
  <c r="Q38" i="22" s="1"/>
  <c r="I26" i="7"/>
  <c r="O26" i="7"/>
  <c r="T26" i="7" s="1"/>
  <c r="H26" i="7"/>
  <c r="P36" i="22"/>
  <c r="J36" i="22"/>
  <c r="P60" i="22"/>
  <c r="T60" i="22" s="1"/>
  <c r="J60" i="22"/>
  <c r="I42" i="19"/>
  <c r="H42" i="19"/>
  <c r="O42" i="19"/>
  <c r="O38" i="19"/>
  <c r="I38" i="19"/>
  <c r="H38" i="19"/>
  <c r="H14" i="21"/>
  <c r="O14" i="21"/>
  <c r="I14" i="21"/>
  <c r="J26" i="19"/>
  <c r="P26" i="19"/>
  <c r="P61" i="19"/>
  <c r="T61" i="19" s="1"/>
  <c r="J61" i="19"/>
  <c r="N52" i="22"/>
  <c r="Q52" i="22" s="1"/>
  <c r="G52" i="22"/>
  <c r="O12" i="22"/>
  <c r="I12" i="22"/>
  <c r="H12" i="22"/>
  <c r="O13" i="7"/>
  <c r="I13" i="7"/>
  <c r="H13" i="7"/>
  <c r="I30" i="7"/>
  <c r="O30" i="7"/>
  <c r="H30" i="7"/>
  <c r="P9" i="22"/>
  <c r="T9" i="22" s="1"/>
  <c r="J9" i="22"/>
  <c r="P20" i="22"/>
  <c r="T20" i="22" s="1"/>
  <c r="J20" i="22"/>
  <c r="P55" i="22"/>
  <c r="T55" i="22" s="1"/>
  <c r="J55" i="22"/>
  <c r="O9" i="19"/>
  <c r="I9" i="19"/>
  <c r="H9" i="19"/>
  <c r="I55" i="19"/>
  <c r="H55" i="19"/>
  <c r="O55" i="19"/>
  <c r="O44" i="19"/>
  <c r="I44" i="19"/>
  <c r="H44" i="19"/>
  <c r="I43" i="19"/>
  <c r="H43" i="19"/>
  <c r="O43" i="19"/>
  <c r="O7" i="21"/>
  <c r="I7" i="21"/>
  <c r="H7" i="21"/>
  <c r="H21" i="21"/>
  <c r="O21" i="21"/>
  <c r="I21" i="21"/>
  <c r="P22" i="19"/>
  <c r="J22" i="19"/>
  <c r="J29" i="19"/>
  <c r="P29" i="19"/>
  <c r="T29" i="19" s="1"/>
  <c r="P14" i="19"/>
  <c r="J14" i="19"/>
  <c r="P40" i="19"/>
  <c r="J40" i="19"/>
  <c r="N7" i="22"/>
  <c r="Q7" i="22" s="1"/>
  <c r="G7" i="22"/>
  <c r="N42" i="22"/>
  <c r="Q42" i="22" s="1"/>
  <c r="G42" i="22"/>
  <c r="G46" i="22"/>
  <c r="N46" i="22"/>
  <c r="Q46" i="22" s="1"/>
  <c r="O15" i="22"/>
  <c r="I15" i="22"/>
  <c r="H15" i="22"/>
  <c r="I29" i="22"/>
  <c r="H29" i="22"/>
  <c r="O29" i="22"/>
  <c r="O40" i="22"/>
  <c r="I40" i="22"/>
  <c r="H40" i="22"/>
  <c r="O54" i="22"/>
  <c r="I54" i="22"/>
  <c r="H54" i="22"/>
  <c r="K13" i="15"/>
  <c r="L26" i="15"/>
  <c r="J15" i="15"/>
  <c r="G15" i="15"/>
  <c r="L41" i="15"/>
  <c r="H27" i="15"/>
  <c r="I10" i="15"/>
  <c r="N53" i="15"/>
  <c r="K35" i="15"/>
  <c r="G71" i="15"/>
  <c r="M13" i="15"/>
  <c r="L60" i="15"/>
  <c r="K48" i="15"/>
  <c r="I47" i="15"/>
  <c r="F20" i="15"/>
  <c r="J64" i="15"/>
  <c r="I9" i="15"/>
  <c r="N65" i="15"/>
  <c r="F19" i="15"/>
  <c r="G30" i="15"/>
  <c r="I37" i="15"/>
  <c r="M75" i="15"/>
  <c r="J50" i="15"/>
  <c r="G10" i="15"/>
  <c r="E62" i="15"/>
  <c r="M45" i="15"/>
  <c r="M41" i="15"/>
  <c r="G68" i="15"/>
  <c r="G18" i="15"/>
  <c r="M74" i="15"/>
  <c r="J53" i="15"/>
  <c r="F48" i="15"/>
  <c r="M17" i="15"/>
  <c r="J9" i="15"/>
  <c r="H48" i="15"/>
  <c r="I19" i="15"/>
  <c r="N64" i="15"/>
  <c r="K53" i="15"/>
  <c r="G25" i="15"/>
  <c r="E39" i="15"/>
  <c r="G16" i="15"/>
  <c r="J30" i="15"/>
  <c r="F60" i="15"/>
  <c r="E42" i="15"/>
  <c r="J22" i="15"/>
  <c r="F26" i="15"/>
  <c r="I53" i="15"/>
  <c r="I63" i="15"/>
  <c r="M29" i="15"/>
  <c r="G67" i="15"/>
  <c r="I20" i="15"/>
  <c r="G17" i="15"/>
  <c r="K25" i="15"/>
  <c r="D17" i="15"/>
  <c r="D5" i="15"/>
  <c r="D73" i="15"/>
  <c r="D68" i="15"/>
  <c r="D57" i="15"/>
  <c r="G11" i="7"/>
  <c r="N11" i="7"/>
  <c r="Q11" i="7" s="1"/>
  <c r="N20" i="7"/>
  <c r="Q20" i="7" s="1"/>
  <c r="G20" i="7"/>
  <c r="N15" i="19"/>
  <c r="Q15" i="19" s="1"/>
  <c r="G15" i="19"/>
  <c r="G29" i="19"/>
  <c r="N29" i="19"/>
  <c r="Q29" i="19" s="1"/>
  <c r="G14" i="19"/>
  <c r="N14" i="19"/>
  <c r="Q14" i="19" s="1"/>
  <c r="N52" i="19"/>
  <c r="Q52" i="19" s="1"/>
  <c r="G52" i="19"/>
  <c r="L8" i="16"/>
  <c r="I64" i="16"/>
  <c r="L24" i="16"/>
  <c r="E29" i="16"/>
  <c r="F9" i="16"/>
  <c r="G32" i="16"/>
  <c r="H11" i="16"/>
  <c r="I18" i="16"/>
  <c r="J18" i="16"/>
  <c r="L51" i="16"/>
  <c r="M53" i="16"/>
  <c r="E64" i="16"/>
  <c r="K63" i="16"/>
  <c r="H27" i="16"/>
  <c r="F61" i="16"/>
  <c r="N46" i="16"/>
  <c r="L71" i="16"/>
  <c r="E32" i="16"/>
  <c r="M21" i="16"/>
  <c r="K45" i="16"/>
  <c r="H28" i="16"/>
  <c r="F32" i="16"/>
  <c r="N39" i="16"/>
  <c r="L44" i="16"/>
  <c r="I14" i="16"/>
  <c r="G52" i="16"/>
  <c r="F18" i="16"/>
  <c r="L27" i="16"/>
  <c r="J49" i="16"/>
  <c r="H61" i="16"/>
  <c r="E45" i="16"/>
  <c r="M46" i="16"/>
  <c r="K35" i="16"/>
  <c r="I61" i="16"/>
  <c r="F21" i="16"/>
  <c r="N6" i="16"/>
  <c r="L67" i="16"/>
  <c r="F25" i="16"/>
  <c r="N11" i="16"/>
  <c r="L49" i="16"/>
  <c r="J63" i="16"/>
  <c r="H71" i="16"/>
  <c r="E35" i="16"/>
  <c r="M10" i="16"/>
  <c r="K14" i="16"/>
  <c r="I62" i="16"/>
  <c r="F8" i="16"/>
  <c r="N37" i="16"/>
  <c r="L74" i="16"/>
  <c r="I17" i="16"/>
  <c r="G36" i="16"/>
  <c r="E37" i="16"/>
  <c r="L11" i="16"/>
  <c r="G6" i="16"/>
  <c r="D26" i="16"/>
  <c r="D20" i="16"/>
  <c r="D41" i="16"/>
  <c r="D38" i="16"/>
  <c r="D50" i="16"/>
  <c r="P22" i="21"/>
  <c r="T22" i="21" s="1"/>
  <c r="J22" i="21"/>
  <c r="P14" i="21"/>
  <c r="T14" i="21" s="1"/>
  <c r="J14" i="21"/>
  <c r="J5" i="7"/>
  <c r="P5" i="7"/>
  <c r="T5" i="7" s="1"/>
  <c r="P9" i="7"/>
  <c r="J9" i="7"/>
  <c r="G8" i="21"/>
  <c r="N8" i="21"/>
  <c r="Q8" i="21" s="1"/>
  <c r="N22" i="21"/>
  <c r="Q22" i="21" s="1"/>
  <c r="G22" i="21"/>
  <c r="I26" i="19"/>
  <c r="H26" i="19"/>
  <c r="O26" i="19"/>
  <c r="G12" i="15"/>
  <c r="K33" i="15"/>
  <c r="M50" i="16"/>
  <c r="G28" i="21"/>
  <c r="N28" i="21"/>
  <c r="Q28" i="21" s="1"/>
  <c r="O7" i="19"/>
  <c r="I7" i="19"/>
  <c r="H7" i="19"/>
  <c r="P45" i="19"/>
  <c r="J45" i="19"/>
  <c r="I10" i="22"/>
  <c r="H10" i="22"/>
  <c r="O10" i="22"/>
  <c r="F68" i="15"/>
  <c r="G10" i="19"/>
  <c r="N10" i="19"/>
  <c r="Q10" i="19" s="1"/>
  <c r="H26" i="16"/>
  <c r="O29" i="7"/>
  <c r="T29" i="7" s="1"/>
  <c r="I29" i="7"/>
  <c r="H29" i="7"/>
  <c r="H9" i="7"/>
  <c r="O9" i="7"/>
  <c r="I9" i="7"/>
  <c r="J12" i="22"/>
  <c r="P12" i="22"/>
  <c r="P23" i="22"/>
  <c r="T23" i="22" s="1"/>
  <c r="J23" i="22"/>
  <c r="P58" i="22"/>
  <c r="T58" i="22" s="1"/>
  <c r="J58" i="22"/>
  <c r="O12" i="19"/>
  <c r="I12" i="19"/>
  <c r="H12" i="19"/>
  <c r="I5" i="19"/>
  <c r="H5" i="19"/>
  <c r="O5" i="19"/>
  <c r="H51" i="19"/>
  <c r="O51" i="19"/>
  <c r="I51" i="19"/>
  <c r="O46" i="19"/>
  <c r="I46" i="19"/>
  <c r="H46" i="19"/>
  <c r="I5" i="21"/>
  <c r="O5" i="21"/>
  <c r="H5" i="21"/>
  <c r="H24" i="21"/>
  <c r="O24" i="21"/>
  <c r="I24" i="21"/>
  <c r="P25" i="19"/>
  <c r="T25" i="19" s="1"/>
  <c r="J25" i="19"/>
  <c r="J37" i="19"/>
  <c r="P37" i="19"/>
  <c r="P21" i="19"/>
  <c r="T21" i="19" s="1"/>
  <c r="J21" i="19"/>
  <c r="J60" i="19"/>
  <c r="P60" i="19"/>
  <c r="N45" i="22"/>
  <c r="Q45" i="22" s="1"/>
  <c r="G45" i="22"/>
  <c r="G8" i="22"/>
  <c r="N8" i="22"/>
  <c r="Q8" i="22" s="1"/>
  <c r="G53" i="22"/>
  <c r="N53" i="22"/>
  <c r="Q53" i="22" s="1"/>
  <c r="O22" i="22"/>
  <c r="I22" i="22"/>
  <c r="H22" i="22"/>
  <c r="I38" i="22"/>
  <c r="H38" i="22"/>
  <c r="O38" i="22"/>
  <c r="O45" i="22"/>
  <c r="H45" i="22"/>
  <c r="I45" i="22"/>
  <c r="O57" i="22"/>
  <c r="I57" i="22"/>
  <c r="H57" i="22"/>
  <c r="M47" i="15"/>
  <c r="J68" i="15"/>
  <c r="F74" i="15"/>
  <c r="G6" i="15"/>
  <c r="L62" i="15"/>
  <c r="H39" i="15"/>
  <c r="I29" i="15"/>
  <c r="N43" i="15"/>
  <c r="K65" i="15"/>
  <c r="F46" i="15"/>
  <c r="N38" i="15"/>
  <c r="L10" i="15"/>
  <c r="G36" i="15"/>
  <c r="I57" i="15"/>
  <c r="M64" i="15"/>
  <c r="H41" i="15"/>
  <c r="I39" i="15"/>
  <c r="H19" i="15"/>
  <c r="K60" i="15"/>
  <c r="G51" i="15"/>
  <c r="I67" i="15"/>
  <c r="G19" i="15"/>
  <c r="J69" i="15"/>
  <c r="F25" i="15"/>
  <c r="G27" i="15"/>
  <c r="M67" i="15"/>
  <c r="K5" i="15"/>
  <c r="G52" i="15"/>
  <c r="E23" i="15"/>
  <c r="L52" i="15"/>
  <c r="J24" i="15"/>
  <c r="L16" i="15"/>
  <c r="M9" i="15"/>
  <c r="L53" i="15"/>
  <c r="H61" i="15"/>
  <c r="I75" i="15"/>
  <c r="G32" i="15"/>
  <c r="K69" i="15"/>
  <c r="G55" i="15"/>
  <c r="G22" i="15"/>
  <c r="G8" i="15"/>
  <c r="J67" i="15"/>
  <c r="F14" i="15"/>
  <c r="E71" i="15"/>
  <c r="J43" i="15"/>
  <c r="G14" i="15"/>
  <c r="E12" i="15"/>
  <c r="E67" i="15"/>
  <c r="N6" i="15"/>
  <c r="G41" i="15"/>
  <c r="I45" i="15"/>
  <c r="N22" i="15"/>
  <c r="M15" i="15"/>
  <c r="K6" i="15"/>
  <c r="D10" i="15"/>
  <c r="D75" i="15"/>
  <c r="D60" i="15"/>
  <c r="D64" i="15"/>
  <c r="N10" i="7"/>
  <c r="Q10" i="7" s="1"/>
  <c r="G10" i="7"/>
  <c r="G22" i="7"/>
  <c r="N22" i="7"/>
  <c r="Q22" i="7" s="1"/>
  <c r="N28" i="19"/>
  <c r="Q28" i="19" s="1"/>
  <c r="G28" i="19"/>
  <c r="G37" i="19"/>
  <c r="N37" i="19"/>
  <c r="Q37" i="19" s="1"/>
  <c r="G21" i="19"/>
  <c r="N21" i="19"/>
  <c r="Q21" i="19" s="1"/>
  <c r="N55" i="19"/>
  <c r="Q55" i="19" s="1"/>
  <c r="G55" i="19"/>
  <c r="J13" i="16"/>
  <c r="H29" i="16"/>
  <c r="G46" i="16"/>
  <c r="N29" i="16"/>
  <c r="E67" i="16"/>
  <c r="G44" i="16"/>
  <c r="H48" i="16"/>
  <c r="I47" i="16"/>
  <c r="J58" i="16"/>
  <c r="K42" i="16"/>
  <c r="L70" i="16"/>
  <c r="N74" i="16"/>
  <c r="J28" i="16"/>
  <c r="H13" i="16"/>
  <c r="F70" i="16"/>
  <c r="N53" i="16"/>
  <c r="K64" i="16"/>
  <c r="E17" i="16"/>
  <c r="M11" i="16"/>
  <c r="K67" i="16"/>
  <c r="H41" i="16"/>
  <c r="F24" i="16"/>
  <c r="N44" i="16"/>
  <c r="K8" i="16"/>
  <c r="I42" i="16"/>
  <c r="G61" i="16"/>
  <c r="N21" i="16"/>
  <c r="L43" i="16"/>
  <c r="J74" i="16"/>
  <c r="G22" i="16"/>
  <c r="E56" i="16"/>
  <c r="M58" i="16"/>
  <c r="K71" i="16"/>
  <c r="H45" i="16"/>
  <c r="F53" i="16"/>
  <c r="N67" i="16"/>
  <c r="K13" i="16"/>
  <c r="F58" i="16"/>
  <c r="N75" i="16"/>
  <c r="L68" i="16"/>
  <c r="J73" i="16"/>
  <c r="G15" i="16"/>
  <c r="E12" i="16"/>
  <c r="M67" i="16"/>
  <c r="K61" i="16"/>
  <c r="I73" i="16"/>
  <c r="F39" i="16"/>
  <c r="N45" i="16"/>
  <c r="K25" i="16"/>
  <c r="I45" i="16"/>
  <c r="G63" i="16"/>
  <c r="N34" i="16"/>
  <c r="L26" i="16"/>
  <c r="I6" i="16"/>
  <c r="D30" i="16"/>
  <c r="D24" i="16"/>
  <c r="D45" i="16"/>
  <c r="D43" i="16"/>
  <c r="D55" i="16"/>
  <c r="P25" i="21"/>
  <c r="T25" i="21" s="1"/>
  <c r="J25" i="21"/>
  <c r="P21" i="21"/>
  <c r="T21" i="21" s="1"/>
  <c r="J21" i="21"/>
  <c r="P12" i="7"/>
  <c r="J12" i="7"/>
  <c r="P7" i="7"/>
  <c r="J7" i="7"/>
  <c r="G27" i="21"/>
  <c r="N27" i="21"/>
  <c r="Q27" i="21" s="1"/>
  <c r="N25" i="21"/>
  <c r="Q25" i="21" s="1"/>
  <c r="G25" i="21"/>
  <c r="T60" i="19" l="1"/>
  <c r="T12" i="22"/>
  <c r="T6" i="19"/>
  <c r="T36" i="22"/>
  <c r="T7" i="7"/>
  <c r="T40" i="19"/>
  <c r="T22" i="19"/>
  <c r="T40" i="22"/>
  <c r="T53" i="19"/>
  <c r="T7" i="19"/>
  <c r="T57" i="19"/>
  <c r="T13" i="7"/>
  <c r="T55" i="19"/>
  <c r="T7" i="22"/>
  <c r="T6" i="22"/>
  <c r="T12" i="7"/>
  <c r="T37" i="19"/>
  <c r="T45" i="19"/>
  <c r="T14" i="19"/>
  <c r="T23" i="21"/>
  <c r="T6" i="21"/>
  <c r="T13" i="19"/>
  <c r="S26" i="19"/>
  <c r="R26" i="19"/>
  <c r="S51" i="22"/>
  <c r="R51" i="22"/>
  <c r="S8" i="19"/>
  <c r="R8" i="19"/>
  <c r="S59" i="22"/>
  <c r="R59" i="22"/>
  <c r="S24" i="19"/>
  <c r="R24" i="19"/>
  <c r="T42" i="19"/>
  <c r="R24" i="7"/>
  <c r="S24" i="7"/>
  <c r="S23" i="19"/>
  <c r="R23" i="19"/>
  <c r="S25" i="19"/>
  <c r="R25" i="19"/>
  <c r="T24" i="19"/>
  <c r="T5" i="19"/>
  <c r="S39" i="22"/>
  <c r="R39" i="22"/>
  <c r="S9" i="21"/>
  <c r="R9" i="21"/>
  <c r="S57" i="22"/>
  <c r="R57" i="22"/>
  <c r="S5" i="19"/>
  <c r="R5" i="19"/>
  <c r="S44" i="19"/>
  <c r="R44" i="19"/>
  <c r="T11" i="19"/>
  <c r="T57" i="22"/>
  <c r="R36" i="22"/>
  <c r="S36" i="22"/>
  <c r="S60" i="19"/>
  <c r="R60" i="19"/>
  <c r="S37" i="19"/>
  <c r="R37" i="19"/>
  <c r="S30" i="21"/>
  <c r="R30" i="21"/>
  <c r="T11" i="22"/>
  <c r="T30" i="19"/>
  <c r="T38" i="22"/>
  <c r="T53" i="22"/>
  <c r="S10" i="21"/>
  <c r="R10" i="21"/>
  <c r="T61" i="22"/>
  <c r="S51" i="19"/>
  <c r="R51" i="19"/>
  <c r="S10" i="22"/>
  <c r="R10" i="22"/>
  <c r="S42" i="19"/>
  <c r="R42" i="19"/>
  <c r="S24" i="21"/>
  <c r="R24" i="21"/>
  <c r="S9" i="7"/>
  <c r="R9" i="7"/>
  <c r="S54" i="22"/>
  <c r="R54" i="22"/>
  <c r="R55" i="19"/>
  <c r="S55" i="19"/>
  <c r="T51" i="19"/>
  <c r="S9" i="22"/>
  <c r="R9" i="22"/>
  <c r="T46" i="19"/>
  <c r="T20" i="19"/>
  <c r="S27" i="19"/>
  <c r="R27" i="19"/>
  <c r="T24" i="22"/>
  <c r="T56" i="22"/>
  <c r="S22" i="19"/>
  <c r="R22" i="19"/>
  <c r="T14" i="22"/>
  <c r="T41" i="19"/>
  <c r="S12" i="7"/>
  <c r="R12" i="7"/>
  <c r="R15" i="21"/>
  <c r="S15" i="21"/>
  <c r="S11" i="7"/>
  <c r="R11" i="7"/>
  <c r="S21" i="21"/>
  <c r="R21" i="21"/>
  <c r="S30" i="7"/>
  <c r="R30" i="7"/>
  <c r="T26" i="19"/>
  <c r="R22" i="21"/>
  <c r="S22" i="21"/>
  <c r="T15" i="21"/>
  <c r="T45" i="22"/>
  <c r="S11" i="22"/>
  <c r="R11" i="22"/>
  <c r="S8" i="21"/>
  <c r="R8" i="21"/>
  <c r="T56" i="19"/>
  <c r="S61" i="22"/>
  <c r="R61" i="22"/>
  <c r="S23" i="21"/>
  <c r="R23" i="21"/>
  <c r="T22" i="22"/>
  <c r="S28" i="21"/>
  <c r="R28" i="21"/>
  <c r="T39" i="19"/>
  <c r="T41" i="22"/>
  <c r="S55" i="22"/>
  <c r="R55" i="22"/>
  <c r="R61" i="19"/>
  <c r="S61" i="19"/>
  <c r="S11" i="19"/>
  <c r="R11" i="19"/>
  <c r="S56" i="19"/>
  <c r="R56" i="19"/>
  <c r="S45" i="22"/>
  <c r="R45" i="22"/>
  <c r="R45" i="19"/>
  <c r="S45" i="19"/>
  <c r="S27" i="22"/>
  <c r="R27" i="22"/>
  <c r="R8" i="7"/>
  <c r="S8" i="7"/>
  <c r="S44" i="22"/>
  <c r="R44" i="22"/>
  <c r="T10" i="22"/>
  <c r="T44" i="22"/>
  <c r="T7" i="21"/>
  <c r="S41" i="22"/>
  <c r="R41" i="22"/>
  <c r="T27" i="22"/>
  <c r="S27" i="21"/>
  <c r="R27" i="21"/>
  <c r="S10" i="7"/>
  <c r="R10" i="7"/>
  <c r="R21" i="7"/>
  <c r="S21" i="7"/>
  <c r="T8" i="19"/>
  <c r="T25" i="22"/>
  <c r="S10" i="19"/>
  <c r="R10" i="19"/>
  <c r="S20" i="21"/>
  <c r="R20" i="21"/>
  <c r="S15" i="22"/>
  <c r="R15" i="22"/>
  <c r="S38" i="22"/>
  <c r="R38" i="22"/>
  <c r="S5" i="21"/>
  <c r="R5" i="21"/>
  <c r="R40" i="22"/>
  <c r="S40" i="22"/>
  <c r="S36" i="19"/>
  <c r="R36" i="19"/>
  <c r="S26" i="22"/>
  <c r="R26" i="22"/>
  <c r="S22" i="7"/>
  <c r="R22" i="7"/>
  <c r="S7" i="22"/>
  <c r="R7" i="22"/>
  <c r="R28" i="7"/>
  <c r="S28" i="7"/>
  <c r="T9" i="19"/>
  <c r="S41" i="19"/>
  <c r="R41" i="19"/>
  <c r="S14" i="22"/>
  <c r="R14" i="22"/>
  <c r="R20" i="7"/>
  <c r="S20" i="7"/>
  <c r="S39" i="19"/>
  <c r="R39" i="19"/>
  <c r="S28" i="19"/>
  <c r="R28" i="19"/>
  <c r="R46" i="22"/>
  <c r="S46" i="22"/>
  <c r="S15" i="7"/>
  <c r="R15" i="7"/>
  <c r="T26" i="22"/>
  <c r="T29" i="22"/>
  <c r="T24" i="21"/>
  <c r="S12" i="19"/>
  <c r="R12" i="19"/>
  <c r="R29" i="7"/>
  <c r="S29" i="7"/>
  <c r="S7" i="19"/>
  <c r="R7" i="19"/>
  <c r="S29" i="22"/>
  <c r="R29" i="22"/>
  <c r="S14" i="21"/>
  <c r="R14" i="21"/>
  <c r="S21" i="19"/>
  <c r="R21" i="19"/>
  <c r="R25" i="21"/>
  <c r="S25" i="21"/>
  <c r="S13" i="22"/>
  <c r="R13" i="22"/>
  <c r="R58" i="19"/>
  <c r="S58" i="19"/>
  <c r="S30" i="22"/>
  <c r="R30" i="22"/>
  <c r="T59" i="22"/>
  <c r="S6" i="7"/>
  <c r="R6" i="7"/>
  <c r="T36" i="19"/>
  <c r="S8" i="22"/>
  <c r="R8" i="22"/>
  <c r="S53" i="19"/>
  <c r="R53" i="19"/>
  <c r="T5" i="21"/>
  <c r="S25" i="22"/>
  <c r="R25" i="22"/>
  <c r="S7" i="21"/>
  <c r="R7" i="21"/>
  <c r="R9" i="19"/>
  <c r="S9" i="19"/>
  <c r="S13" i="7"/>
  <c r="R13" i="7"/>
  <c r="S26" i="7"/>
  <c r="R26" i="7"/>
  <c r="R52" i="19"/>
  <c r="S52" i="19"/>
  <c r="S26" i="21"/>
  <c r="R26" i="21"/>
  <c r="R7" i="7"/>
  <c r="S7" i="7"/>
  <c r="S21" i="22"/>
  <c r="R21" i="22"/>
  <c r="S6" i="21"/>
  <c r="R6" i="21"/>
  <c r="S27" i="7"/>
  <c r="R27" i="7"/>
  <c r="T51" i="22"/>
  <c r="T21" i="22"/>
  <c r="S29" i="19"/>
  <c r="R29" i="19"/>
  <c r="S14" i="19"/>
  <c r="R14" i="19"/>
  <c r="R43" i="22"/>
  <c r="S43" i="22"/>
  <c r="T38" i="19"/>
  <c r="S57" i="19"/>
  <c r="R57" i="19"/>
  <c r="S29" i="21"/>
  <c r="R29" i="21"/>
  <c r="S5" i="7"/>
  <c r="R5" i="7"/>
  <c r="T15" i="22"/>
  <c r="T24" i="7"/>
  <c r="S58" i="22"/>
  <c r="R58" i="22"/>
  <c r="S13" i="21"/>
  <c r="R13" i="21"/>
  <c r="T28" i="7"/>
  <c r="T27" i="19"/>
  <c r="S20" i="19"/>
  <c r="R20" i="19"/>
  <c r="T9" i="7"/>
  <c r="S43" i="19"/>
  <c r="R43" i="19"/>
  <c r="T12" i="19"/>
  <c r="S24" i="22"/>
  <c r="R24" i="22"/>
  <c r="S20" i="22"/>
  <c r="R20" i="22"/>
  <c r="S40" i="19"/>
  <c r="R40" i="19"/>
  <c r="R14" i="7"/>
  <c r="S14" i="7"/>
  <c r="S23" i="7"/>
  <c r="R23" i="7"/>
  <c r="T14" i="7"/>
  <c r="T11" i="7"/>
  <c r="T44" i="19"/>
  <c r="S59" i="19"/>
  <c r="R59" i="19"/>
  <c r="S42" i="22"/>
  <c r="R42" i="22"/>
  <c r="S25" i="7"/>
  <c r="R25" i="7"/>
  <c r="S52" i="22"/>
  <c r="R52" i="22"/>
  <c r="T28" i="19"/>
  <c r="S46" i="19"/>
  <c r="R46" i="19"/>
  <c r="S23" i="22"/>
  <c r="R23" i="22"/>
  <c r="T52" i="19"/>
  <c r="R12" i="21"/>
  <c r="S12" i="21"/>
  <c r="T26" i="21"/>
  <c r="T30" i="21"/>
  <c r="S6" i="19"/>
  <c r="R6" i="19"/>
  <c r="S6" i="22"/>
  <c r="R6" i="22"/>
  <c r="T28" i="21"/>
  <c r="S28" i="22"/>
  <c r="R28" i="22"/>
  <c r="T43" i="19"/>
  <c r="S15" i="19"/>
  <c r="R15" i="19"/>
  <c r="T37" i="22"/>
  <c r="S30" i="19"/>
  <c r="R30" i="19"/>
  <c r="S22" i="22"/>
  <c r="R22" i="22"/>
  <c r="S12" i="22"/>
  <c r="R12" i="22"/>
  <c r="R38" i="19"/>
  <c r="S38" i="19"/>
  <c r="S11" i="21"/>
  <c r="R11" i="21"/>
  <c r="S53" i="22"/>
  <c r="R53" i="22"/>
  <c r="T22" i="7"/>
  <c r="T54" i="22"/>
  <c r="S56" i="22"/>
  <c r="R56" i="22"/>
  <c r="T8" i="7"/>
  <c r="R5" i="22"/>
  <c r="S5" i="22"/>
  <c r="S37" i="22"/>
  <c r="R37" i="22"/>
  <c r="S60" i="22"/>
  <c r="R60" i="22"/>
  <c r="S13" i="19"/>
  <c r="R13" i="19"/>
  <c r="T10" i="21"/>
  <c r="S54" i="19"/>
  <c r="R54" i="19"/>
</calcChain>
</file>

<file path=xl/sharedStrings.xml><?xml version="1.0" encoding="utf-8"?>
<sst xmlns="http://schemas.openxmlformats.org/spreadsheetml/2006/main" count="2032" uniqueCount="756">
  <si>
    <t>hogares</t>
  </si>
  <si>
    <t>noalch_drinks_m</t>
  </si>
  <si>
    <t>oil_m</t>
  </si>
  <si>
    <t>rice_m</t>
  </si>
  <si>
    <t>tortilla_m</t>
  </si>
  <si>
    <t>pork_m</t>
  </si>
  <si>
    <t>beef_m</t>
  </si>
  <si>
    <t>chicken_m</t>
  </si>
  <si>
    <t>onion_m</t>
  </si>
  <si>
    <t>pepper_m</t>
  </si>
  <si>
    <t>beans_m</t>
  </si>
  <si>
    <t>eggs_m</t>
  </si>
  <si>
    <t>tomato_m</t>
  </si>
  <si>
    <t>milk_m</t>
  </si>
  <si>
    <t>lemon_m</t>
  </si>
  <si>
    <t>apple_m</t>
  </si>
  <si>
    <t>orange_m</t>
  </si>
  <si>
    <t>potato_m</t>
  </si>
  <si>
    <t>bimbo_m</t>
  </si>
  <si>
    <t>soup_m</t>
  </si>
  <si>
    <t>sugar_m</t>
  </si>
  <si>
    <t>sardine_m</t>
  </si>
  <si>
    <t>carrot_m</t>
  </si>
  <si>
    <t>tuna_m</t>
  </si>
  <si>
    <t>per_soap_m</t>
  </si>
  <si>
    <t>toi_paper_m</t>
  </si>
  <si>
    <t>internet_m</t>
  </si>
  <si>
    <t>pqtinternet_m</t>
  </si>
  <si>
    <t>pqtinternettv_m</t>
  </si>
  <si>
    <t>internet_t_m</t>
  </si>
  <si>
    <t>equipocel_m</t>
  </si>
  <si>
    <t>tjtcel_m</t>
  </si>
  <si>
    <t>plancel_m</t>
  </si>
  <si>
    <t>compu_m</t>
  </si>
  <si>
    <t>accescompu_m</t>
  </si>
  <si>
    <t>tabaco_t_m</t>
  </si>
  <si>
    <t>alcohol_m</t>
  </si>
  <si>
    <t>jugos_m</t>
  </si>
  <si>
    <t>envasados_m</t>
  </si>
  <si>
    <t>concentrados_m</t>
  </si>
  <si>
    <t>refrescos_m</t>
  </si>
  <si>
    <t>energeticos_m</t>
  </si>
  <si>
    <t>meds_m</t>
  </si>
  <si>
    <t>energy_m</t>
  </si>
  <si>
    <t>gastomon</t>
  </si>
  <si>
    <t>ingmon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</si>
  <si>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</si>
  <si>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</si>
  <si>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</si>
  <si>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</si>
  <si>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</si>
  <si>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</si>
  <si>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</si>
  <si>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</si>
  <si>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</si>
  <si>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</si>
  <si>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Hogares</t>
  </si>
  <si>
    <t>Canasta PACIC</t>
  </si>
  <si>
    <t>Tortilla de maíz</t>
  </si>
  <si>
    <t>Pasta para sopa</t>
  </si>
  <si>
    <t>Pan para sándwich</t>
  </si>
  <si>
    <t>Arroz en grano</t>
  </si>
  <si>
    <t>Carne de res, Bistec</t>
  </si>
  <si>
    <t>Carne de cerdo</t>
  </si>
  <si>
    <t>Pollo: entero o en piezas</t>
  </si>
  <si>
    <t>Atún y sardinas</t>
  </si>
  <si>
    <t>Leche de vaca</t>
  </si>
  <si>
    <t>Huevos</t>
  </si>
  <si>
    <t>Aceite vegetal</t>
  </si>
  <si>
    <t>Papa</t>
  </si>
  <si>
    <t>Cebolla</t>
  </si>
  <si>
    <t>Chile</t>
  </si>
  <si>
    <t>Jitomate</t>
  </si>
  <si>
    <t>Frijol</t>
  </si>
  <si>
    <t>Limón</t>
  </si>
  <si>
    <t>Manzana y perón</t>
  </si>
  <si>
    <t>Naranja</t>
  </si>
  <si>
    <t>Azúcar</t>
  </si>
  <si>
    <t>Zanahoria</t>
  </si>
  <si>
    <t>Jabón de tocador</t>
  </si>
  <si>
    <t>Papel higiénico</t>
  </si>
  <si>
    <t>Gasolina</t>
  </si>
  <si>
    <t>Transporte (excluye metro y trolebús)</t>
  </si>
  <si>
    <t>Internet</t>
  </si>
  <si>
    <t>Paquetes internet + TV</t>
  </si>
  <si>
    <t>Paquete internet</t>
  </si>
  <si>
    <t>Internet + telefonía</t>
  </si>
  <si>
    <t>Equipo celular</t>
  </si>
  <si>
    <t>Tarjeta para celular</t>
  </si>
  <si>
    <t>Paquete para celular</t>
  </si>
  <si>
    <t>Computadora</t>
  </si>
  <si>
    <t>Cigarros, puros, tabaco</t>
  </si>
  <si>
    <t>Bebidas</t>
  </si>
  <si>
    <t>Alcohólicas</t>
  </si>
  <si>
    <t>No alcohólicas</t>
  </si>
  <si>
    <t>Azucaradas, jugos</t>
  </si>
  <si>
    <t>Azucaradas, concentrados</t>
  </si>
  <si>
    <t>Azucaradas, envansados</t>
  </si>
  <si>
    <t>Azucaradas, refrescos</t>
  </si>
  <si>
    <t>Azucaradas, energizantes</t>
  </si>
  <si>
    <t>Medicamentos</t>
  </si>
  <si>
    <t>Gasto en energía</t>
  </si>
  <si>
    <t>Gasto total</t>
  </si>
  <si>
    <t>Ingreso total</t>
  </si>
  <si>
    <t>Otros consumos</t>
  </si>
  <si>
    <t>Accesorios para cómputo</t>
  </si>
  <si>
    <t>Nacional</t>
  </si>
  <si>
    <t>inpc 2018, base jun 23 = 100</t>
  </si>
  <si>
    <t>inpc 2020, base jun 23 = 100</t>
  </si>
  <si>
    <t>2018, promedio mensual, precios constantes de 2023</t>
  </si>
  <si>
    <t>2020, promedio mensual, precios constantes de 2023</t>
  </si>
  <si>
    <t>gasoline_m</t>
  </si>
  <si>
    <t>transport_t_m</t>
  </si>
  <si>
    <t>cine_m</t>
  </si>
  <si>
    <t>sports_m</t>
  </si>
  <si>
    <t>gaming_m</t>
  </si>
  <si>
    <t>clubs_m</t>
  </si>
  <si>
    <t>bluckbuster_m</t>
  </si>
  <si>
    <t>museumsetc_m</t>
  </si>
  <si>
    <t>entertain_t_m</t>
  </si>
  <si>
    <t>books_m</t>
  </si>
  <si>
    <t>newsp_m</t>
  </si>
  <si>
    <t>magaz_m</t>
  </si>
  <si>
    <t>music_m</t>
  </si>
  <si>
    <t>extras_m</t>
  </si>
  <si>
    <t>entertainpd_t_m</t>
  </si>
  <si>
    <t>breakfast_m</t>
  </si>
  <si>
    <t>meal_m</t>
  </si>
  <si>
    <t>dinner_m</t>
  </si>
  <si>
    <t>snacks_m</t>
  </si>
  <si>
    <t>othersfood_m</t>
  </si>
  <si>
    <t>restaurants_t_m</t>
  </si>
  <si>
    <t>autos_m</t>
  </si>
  <si>
    <t>van_m</t>
  </si>
  <si>
    <t>moto_m</t>
  </si>
  <si>
    <t>automovil_t_m</t>
  </si>
  <si>
    <t>accautos_t_m</t>
  </si>
  <si>
    <t>renta_m</t>
  </si>
  <si>
    <t>depahorro_m</t>
  </si>
  <si>
    <t>renta_n</t>
  </si>
  <si>
    <t>estim_pago_n</t>
  </si>
  <si>
    <t>saves_p</t>
  </si>
  <si>
    <t>Entretenimiento</t>
  </si>
  <si>
    <t>Cine</t>
  </si>
  <si>
    <t>Eventos deportivos</t>
  </si>
  <si>
    <t>Actividades de entretenimiento</t>
  </si>
  <si>
    <t>Productos de entretenimiento</t>
  </si>
  <si>
    <t>Comidas fuera del hogar (restaurantes, fondas, etc)</t>
  </si>
  <si>
    <t>Desayunos</t>
  </si>
  <si>
    <t>Comidas</t>
  </si>
  <si>
    <t>Cenas</t>
  </si>
  <si>
    <t>Entrecomidas</t>
  </si>
  <si>
    <t>Alimento fuera de casa</t>
  </si>
  <si>
    <t>Otros eventos fuera de casa</t>
  </si>
  <si>
    <t>¿Rompimiento de cadenas?</t>
  </si>
  <si>
    <t>Camionetas</t>
  </si>
  <si>
    <t>2018, promedio trimestral, precios corrientes</t>
  </si>
  <si>
    <t>2020, promedio trimestral, precios corrientes</t>
  </si>
  <si>
    <t>2018-2020</t>
  </si>
  <si>
    <t>2020-2022</t>
  </si>
  <si>
    <t>Promedios (pesos)</t>
  </si>
  <si>
    <t>Variación porcentual</t>
  </si>
  <si>
    <t>Deciles de hogares</t>
  </si>
  <si>
    <t>Gastos, trimestrales</t>
  </si>
  <si>
    <t>Gastos, mensuales</t>
  </si>
  <si>
    <t>Automóviles y/o wayin</t>
  </si>
  <si>
    <t>Motocicletas</t>
  </si>
  <si>
    <t>Accesorios y refacciones para vehículos</t>
  </si>
  <si>
    <t>Transporte para uso privado</t>
  </si>
  <si>
    <t>Casa y ahorro</t>
  </si>
  <si>
    <t>Renta de vivienda</t>
  </si>
  <si>
    <t>Deposito a cuentas de ahorro</t>
  </si>
  <si>
    <t>2018, % de gasto</t>
  </si>
  <si>
    <t>2020, % de gasto</t>
  </si>
  <si>
    <t>2018, % de ingreso</t>
  </si>
  <si>
    <t>2020, % de ingreso</t>
  </si>
  <si>
    <t>inpc 2018, base 2022 anual = 100</t>
  </si>
  <si>
    <t>inpc 2020, base 2022 anual = 100</t>
  </si>
  <si>
    <t>2018, promedio trimestral, precios constantes de 2022</t>
  </si>
  <si>
    <t>2020, promedio trimestral, precios constantes de 2022</t>
  </si>
  <si>
    <t>Aviso</t>
  </si>
  <si>
    <t>Índice base segunda quincena de julio 2018 = 100</t>
  </si>
  <si>
    <t>Unidad</t>
  </si>
  <si>
    <t>Mensual</t>
  </si>
  <si>
    <t>Periodicidad</t>
  </si>
  <si>
    <t>Periodo disponible</t>
  </si>
  <si>
    <t>Título</t>
  </si>
  <si>
    <t>2018-2022</t>
  </si>
  <si>
    <t>2022, promedio trimestral, precios corrientes</t>
  </si>
  <si>
    <t>2022, % de gasto</t>
  </si>
  <si>
    <t>2022, % de ingreso</t>
  </si>
  <si>
    <t>Índice Nacional de Precios al Consumidor. Base segunda quincena Julio 2018. Actualización de Canasta y Ponderadores 2024 (mensual), Nacional, Índice de precios al consumidor, por objeto del gasto, Índice general</t>
  </si>
  <si>
    <t>Ene 1970-Jun 2025</t>
  </si>
  <si>
    <t>Tipo cifra</t>
  </si>
  <si>
    <t>Fuente</t>
  </si>
  <si>
    <t>INEGI. Índices de precios.</t>
  </si>
  <si>
    <t>Las desagregaciones del INPC solo tienen valor informativo.</t>
  </si>
  <si>
    <t>Serie</t>
  </si>
  <si>
    <t>Extracted from IQY in: DGPPP\Pobrezas\ENIGH\0-Necesarios</t>
  </si>
  <si>
    <t>Año</t>
  </si>
  <si>
    <t>Base 2018 promedio</t>
  </si>
  <si>
    <t>Base 2024 promedio</t>
  </si>
  <si>
    <t>Elegir el año de despliegue -&gt;</t>
  </si>
  <si>
    <t>Años ENIGH (nva serie)</t>
  </si>
  <si>
    <t>Elegir el años para TMACs</t>
  </si>
  <si>
    <t>T1 -&gt;</t>
  </si>
  <si>
    <t>T0 -&gt;</t>
  </si>
  <si>
    <t xml:space="preserve"> Promedio trimestral, precios de 2024</t>
  </si>
  <si>
    <t>Deflactor</t>
  </si>
  <si>
    <t>TMAC</t>
  </si>
  <si>
    <t>Promedios (pesos de 2024)</t>
  </si>
  <si>
    <t>Var. Porcentual</t>
  </si>
  <si>
    <t>Deflactores</t>
  </si>
  <si>
    <t>2022-2024</t>
  </si>
  <si>
    <t>Urbano</t>
  </si>
  <si>
    <t>Rural</t>
  </si>
  <si>
    <t>Ingresos en localidades rurales, trimestrales</t>
  </si>
  <si>
    <t>Gastos en localidades rurales, trimestrales</t>
  </si>
  <si>
    <t>Ingresos en localidades urbanas, trimestrales</t>
  </si>
  <si>
    <t>Gastos en localidades urbanas, trimestrales</t>
  </si>
  <si>
    <t>promedio trimestral, precios corrientes</t>
  </si>
  <si>
    <t>Gasto alimentos fuera del hogar</t>
  </si>
  <si>
    <t>decil</t>
  </si>
  <si>
    <t>porcentaje del gasto total</t>
  </si>
  <si>
    <t>Gasto Total</t>
  </si>
  <si>
    <t>Ingreso Total</t>
  </si>
  <si>
    <t>general</t>
  </si>
  <si>
    <t>General 2024</t>
  </si>
  <si>
    <t>% Gasto alimentos fuera del hogar del gasto total</t>
  </si>
  <si>
    <t>Deposito cuentas de ahorro</t>
  </si>
  <si>
    <t>% Deposito cuentas de ahorro del ingreso total</t>
  </si>
  <si>
    <t>Gasolina y transporte</t>
  </si>
  <si>
    <t>% Gasolina y transporte del gasto total</t>
  </si>
  <si>
    <t>electricity_m</t>
  </si>
  <si>
    <t>Electricidad (último recibo)</t>
  </si>
  <si>
    <t>% Electricidad del gasto total</t>
  </si>
  <si>
    <t>Electricidad</t>
  </si>
  <si>
    <t>Ingresos, trimestrales, pesos de 2024</t>
  </si>
  <si>
    <t>Ingresos, mensuales, pesos de 2024</t>
  </si>
  <si>
    <t>Promedios trimestrales</t>
  </si>
  <si>
    <t>#F5C8FC</t>
  </si>
  <si>
    <t>#F59DEB</t>
  </si>
  <si>
    <t>#EB4FA8</t>
  </si>
  <si>
    <t>#C21C6F</t>
  </si>
  <si>
    <t>#9B2247</t>
  </si>
  <si>
    <t>#811D3C</t>
  </si>
  <si>
    <t>#AB4327</t>
  </si>
  <si>
    <t>#E25B36</t>
  </si>
  <si>
    <t>#EB6E19</t>
  </si>
  <si>
    <t>#F09F34</t>
  </si>
  <si>
    <t>Base 2025 promedio</t>
  </si>
  <si>
    <t>Deflactores 2025</t>
  </si>
  <si>
    <t>Ingresos, trimestrales, pesos de 2025</t>
  </si>
  <si>
    <t>Ingresos, mensuales, pesos de 2025</t>
  </si>
  <si>
    <t>Deciles</t>
  </si>
  <si>
    <t>Gastos en localidades rurales, mensuales</t>
  </si>
  <si>
    <t>Ingresos en localidades rurales, mensuales</t>
  </si>
  <si>
    <t>Ingresos en localidades urbanas, mensuales</t>
  </si>
  <si>
    <t>Gastos en localidades urbanas, mensuales</t>
  </si>
  <si>
    <t>Promedios trimestrales (pesos 2024)</t>
  </si>
  <si>
    <t>deciles_tri</t>
  </si>
  <si>
    <t>anio</t>
  </si>
  <si>
    <t>hogares</t>
  </si>
  <si>
    <t>noalch_drinks_m</t>
  </si>
  <si>
    <t>fuels_m</t>
  </si>
  <si>
    <t>gasoline_m</t>
  </si>
  <si>
    <t>transport_m</t>
  </si>
  <si>
    <t>transport_t_m</t>
  </si>
  <si>
    <t>oil_m</t>
  </si>
  <si>
    <t>rice_m</t>
  </si>
  <si>
    <t>tortilla_m</t>
  </si>
  <si>
    <t>corns_m</t>
  </si>
  <si>
    <t>pork_m</t>
  </si>
  <si>
    <t>beef_m</t>
  </si>
  <si>
    <t>chicken_m</t>
  </si>
  <si>
    <t>onion_m</t>
  </si>
  <si>
    <t>pepper_m</t>
  </si>
  <si>
    <t>beans_m</t>
  </si>
  <si>
    <t>eggs_m</t>
  </si>
  <si>
    <t>tomato_m</t>
  </si>
  <si>
    <t>milk_m</t>
  </si>
  <si>
    <t>lemon_m</t>
  </si>
  <si>
    <t>apple_m</t>
  </si>
  <si>
    <t>orange_m</t>
  </si>
  <si>
    <t>potato_m</t>
  </si>
  <si>
    <t>bimbo_m</t>
  </si>
  <si>
    <t>soup_m</t>
  </si>
  <si>
    <t>sugar_m</t>
  </si>
  <si>
    <t>sardine_m</t>
  </si>
  <si>
    <t>carrot_m</t>
  </si>
  <si>
    <t>tuna_m</t>
  </si>
  <si>
    <t>per_soap_m</t>
  </si>
  <si>
    <t>toi_paper_m</t>
  </si>
  <si>
    <t>internet_m</t>
  </si>
  <si>
    <t>pqtinternet_m</t>
  </si>
  <si>
    <t>pqtinternettv_m</t>
  </si>
  <si>
    <t>internet_t_m</t>
  </si>
  <si>
    <t>equipocel_m</t>
  </si>
  <si>
    <t>tjtcel_m</t>
  </si>
  <si>
    <t>plancel_m</t>
  </si>
  <si>
    <t>celular_t_m</t>
  </si>
  <si>
    <t>compu_m</t>
  </si>
  <si>
    <t>accescompu_m</t>
  </si>
  <si>
    <t>compu_t_m</t>
  </si>
  <si>
    <t>cigarro_m</t>
  </si>
  <si>
    <t>puro_m</t>
  </si>
  <si>
    <t>hojatab_m</t>
  </si>
  <si>
    <t>tabaco_t_m</t>
  </si>
  <si>
    <t>alcohol_m</t>
  </si>
  <si>
    <t>jugos_m</t>
  </si>
  <si>
    <t>envasados_m</t>
  </si>
  <si>
    <t>concentrados_m</t>
  </si>
  <si>
    <t>refrescos_m</t>
  </si>
  <si>
    <t>energeticos_m</t>
  </si>
  <si>
    <t>otrosjgs_m</t>
  </si>
  <si>
    <t>bebidas_1_m</t>
  </si>
  <si>
    <t>bebidas_2_m</t>
  </si>
  <si>
    <t>cine_m</t>
  </si>
  <si>
    <t>sports_m</t>
  </si>
  <si>
    <t>gaming_m</t>
  </si>
  <si>
    <t>clubs_m</t>
  </si>
  <si>
    <t>bluckbuster_m</t>
  </si>
  <si>
    <t>museumsetc_m</t>
  </si>
  <si>
    <t>entertain_t_m</t>
  </si>
  <si>
    <t>books_m</t>
  </si>
  <si>
    <t>newsp_m</t>
  </si>
  <si>
    <t>magaz_m</t>
  </si>
  <si>
    <t>music_m</t>
  </si>
  <si>
    <t>extras_m</t>
  </si>
  <si>
    <t>entertainpd_t_m</t>
  </si>
  <si>
    <t>breakfast_m</t>
  </si>
  <si>
    <t>meal_m</t>
  </si>
  <si>
    <t>dinner_m</t>
  </si>
  <si>
    <t>snacks_m</t>
  </si>
  <si>
    <t>othersfood_m</t>
  </si>
  <si>
    <t>restaurants_t_m</t>
  </si>
  <si>
    <t>autos_m</t>
  </si>
  <si>
    <t>van_m</t>
  </si>
  <si>
    <t>moto_m</t>
  </si>
  <si>
    <t>automovil_t_m</t>
  </si>
  <si>
    <t>accautos_t_m</t>
  </si>
  <si>
    <t>renta_m</t>
  </si>
  <si>
    <t>depahorro_m</t>
  </si>
  <si>
    <t>drinks_na_m</t>
  </si>
  <si>
    <t>meds_m</t>
  </si>
  <si>
    <t>energy_m</t>
  </si>
  <si>
    <t>gastomon</t>
  </si>
  <si>
    <t>ingmon</t>
  </si>
  <si>
    <t>ali_dentro</t>
  </si>
  <si>
    <t>gasto_allother</t>
  </si>
  <si>
    <t>renta_n</t>
  </si>
  <si>
    <t>estim_pago_n</t>
  </si>
  <si>
    <t>saves_p</t>
  </si>
  <si>
    <t>electricity_m</t>
  </si>
  <si>
    <t>anio</t>
  </si>
  <si>
    <t>hogares</t>
  </si>
  <si>
    <t>noalch_drinks_m</t>
  </si>
  <si>
    <t>fuels_m</t>
  </si>
  <si>
    <t>gasoline_m</t>
  </si>
  <si>
    <t>transport_m</t>
  </si>
  <si>
    <t>transport_t_m</t>
  </si>
  <si>
    <t>oil_m</t>
  </si>
  <si>
    <t>rice_m</t>
  </si>
  <si>
    <t>tortilla_m</t>
  </si>
  <si>
    <t>corns_m</t>
  </si>
  <si>
    <t>pork_m</t>
  </si>
  <si>
    <t>beef_m</t>
  </si>
  <si>
    <t>chicken_m</t>
  </si>
  <si>
    <t>onion_m</t>
  </si>
  <si>
    <t>pepper_m</t>
  </si>
  <si>
    <t>beans_m</t>
  </si>
  <si>
    <t>eggs_m</t>
  </si>
  <si>
    <t>tomato_m</t>
  </si>
  <si>
    <t>milk_m</t>
  </si>
  <si>
    <t>lemon_m</t>
  </si>
  <si>
    <t>apple_m</t>
  </si>
  <si>
    <t>orange_m</t>
  </si>
  <si>
    <t>potato_m</t>
  </si>
  <si>
    <t>bimbo_m</t>
  </si>
  <si>
    <t>soup_m</t>
  </si>
  <si>
    <t>sugar_m</t>
  </si>
  <si>
    <t>sardine_m</t>
  </si>
  <si>
    <t>carrot_m</t>
  </si>
  <si>
    <t>tuna_m</t>
  </si>
  <si>
    <t>per_soap_m</t>
  </si>
  <si>
    <t>toi_paper_m</t>
  </si>
  <si>
    <t>internet_m</t>
  </si>
  <si>
    <t>pqtinternet_m</t>
  </si>
  <si>
    <t>pqtinternettv_m</t>
  </si>
  <si>
    <t>internet_t_m</t>
  </si>
  <si>
    <t>equipocel_m</t>
  </si>
  <si>
    <t>tjtcel_m</t>
  </si>
  <si>
    <t>plancel_m</t>
  </si>
  <si>
    <t>celular_t_m</t>
  </si>
  <si>
    <t>compu_m</t>
  </si>
  <si>
    <t>accescompu_m</t>
  </si>
  <si>
    <t>compu_t_m</t>
  </si>
  <si>
    <t>cigarro_m</t>
  </si>
  <si>
    <t>puro_m</t>
  </si>
  <si>
    <t>hojatab_m</t>
  </si>
  <si>
    <t>tabaco_t_m</t>
  </si>
  <si>
    <t>alcohol_m</t>
  </si>
  <si>
    <t>jugos_m</t>
  </si>
  <si>
    <t>envasados_m</t>
  </si>
  <si>
    <t>concentrados_m</t>
  </si>
  <si>
    <t>refrescos_m</t>
  </si>
  <si>
    <t>energeticos_m</t>
  </si>
  <si>
    <t>otrosjgs_m</t>
  </si>
  <si>
    <t>bebidas_1_m</t>
  </si>
  <si>
    <t>bebidas_2_m</t>
  </si>
  <si>
    <t>cine_m</t>
  </si>
  <si>
    <t>sports_m</t>
  </si>
  <si>
    <t>gaming_m</t>
  </si>
  <si>
    <t>clubs_m</t>
  </si>
  <si>
    <t>bluckbuster_m</t>
  </si>
  <si>
    <t>museumsetc_m</t>
  </si>
  <si>
    <t>entertain_t_m</t>
  </si>
  <si>
    <t>books_m</t>
  </si>
  <si>
    <t>newsp_m</t>
  </si>
  <si>
    <t>magaz_m</t>
  </si>
  <si>
    <t>music_m</t>
  </si>
  <si>
    <t>extras_m</t>
  </si>
  <si>
    <t>entertainpd_t_m</t>
  </si>
  <si>
    <t>breakfast_m</t>
  </si>
  <si>
    <t>meal_m</t>
  </si>
  <si>
    <t>dinner_m</t>
  </si>
  <si>
    <t>snacks_m</t>
  </si>
  <si>
    <t>othersfood_m</t>
  </si>
  <si>
    <t>restaurants_t_m</t>
  </si>
  <si>
    <t>autos_m</t>
  </si>
  <si>
    <t>van_m</t>
  </si>
  <si>
    <t>moto_m</t>
  </si>
  <si>
    <t>automovil_t_m</t>
  </si>
  <si>
    <t>accautos_t_m</t>
  </si>
  <si>
    <t>renta_m</t>
  </si>
  <si>
    <t>depahorro_m</t>
  </si>
  <si>
    <t>drinks_na_m</t>
  </si>
  <si>
    <t>meds_m</t>
  </si>
  <si>
    <t>energy_m</t>
  </si>
  <si>
    <t>gastomon</t>
  </si>
  <si>
    <t>ingmon</t>
  </si>
  <si>
    <t>ali_dentro</t>
  </si>
  <si>
    <t>gasto_allother</t>
  </si>
  <si>
    <t>renta_n</t>
  </si>
  <si>
    <t>estim_pago_n</t>
  </si>
  <si>
    <t>saves_p</t>
  </si>
  <si>
    <t>electricity_m</t>
  </si>
  <si>
    <t>deciles_tri</t>
  </si>
  <si>
    <t>anio</t>
  </si>
  <si>
    <t>hogares</t>
  </si>
  <si>
    <t>noalch_drinks_m</t>
  </si>
  <si>
    <t>fuels_m</t>
  </si>
  <si>
    <t>gasoline_m</t>
  </si>
  <si>
    <t>transport_m</t>
  </si>
  <si>
    <t>transport_t_m</t>
  </si>
  <si>
    <t>oil_m</t>
  </si>
  <si>
    <t>rice_m</t>
  </si>
  <si>
    <t>tortilla_m</t>
  </si>
  <si>
    <t>corns_m</t>
  </si>
  <si>
    <t>pork_m</t>
  </si>
  <si>
    <t>beef_m</t>
  </si>
  <si>
    <t>chicken_m</t>
  </si>
  <si>
    <t>onion_m</t>
  </si>
  <si>
    <t>pepper_m</t>
  </si>
  <si>
    <t>beans_m</t>
  </si>
  <si>
    <t>eggs_m</t>
  </si>
  <si>
    <t>tomato_m</t>
  </si>
  <si>
    <t>milk_m</t>
  </si>
  <si>
    <t>lemon_m</t>
  </si>
  <si>
    <t>apple_m</t>
  </si>
  <si>
    <t>orange_m</t>
  </si>
  <si>
    <t>potato_m</t>
  </si>
  <si>
    <t>bimbo_m</t>
  </si>
  <si>
    <t>soup_m</t>
  </si>
  <si>
    <t>sugar_m</t>
  </si>
  <si>
    <t>sardine_m</t>
  </si>
  <si>
    <t>carrot_m</t>
  </si>
  <si>
    <t>tuna_m</t>
  </si>
  <si>
    <t>per_soap_m</t>
  </si>
  <si>
    <t>toi_paper_m</t>
  </si>
  <si>
    <t>internet_m</t>
  </si>
  <si>
    <t>pqtinternet_m</t>
  </si>
  <si>
    <t>pqtinternettv_m</t>
  </si>
  <si>
    <t>internet_t_m</t>
  </si>
  <si>
    <t>equipocel_m</t>
  </si>
  <si>
    <t>tjtcel_m</t>
  </si>
  <si>
    <t>plancel_m</t>
  </si>
  <si>
    <t>celular_t_m</t>
  </si>
  <si>
    <t>compu_m</t>
  </si>
  <si>
    <t>accescompu_m</t>
  </si>
  <si>
    <t>compu_t_m</t>
  </si>
  <si>
    <t>cigarro_m</t>
  </si>
  <si>
    <t>puro_m</t>
  </si>
  <si>
    <t>hojatab_m</t>
  </si>
  <si>
    <t>tabaco_t_m</t>
  </si>
  <si>
    <t>alcohol_m</t>
  </si>
  <si>
    <t>jugos_m</t>
  </si>
  <si>
    <t>envasados_m</t>
  </si>
  <si>
    <t>concentrados_m</t>
  </si>
  <si>
    <t>refrescos_m</t>
  </si>
  <si>
    <t>energeticos_m</t>
  </si>
  <si>
    <t>otrosjgs_m</t>
  </si>
  <si>
    <t>bebidas_1_m</t>
  </si>
  <si>
    <t>bebidas_2_m</t>
  </si>
  <si>
    <t>cine_m</t>
  </si>
  <si>
    <t>sports_m</t>
  </si>
  <si>
    <t>gaming_m</t>
  </si>
  <si>
    <t>clubs_m</t>
  </si>
  <si>
    <t>bluckbuster_m</t>
  </si>
  <si>
    <t>museumsetc_m</t>
  </si>
  <si>
    <t>entertain_t_m</t>
  </si>
  <si>
    <t>books_m</t>
  </si>
  <si>
    <t>newsp_m</t>
  </si>
  <si>
    <t>magaz_m</t>
  </si>
  <si>
    <t>music_m</t>
  </si>
  <si>
    <t>extras_m</t>
  </si>
  <si>
    <t>entertainpd_t_m</t>
  </si>
  <si>
    <t>breakfast_m</t>
  </si>
  <si>
    <t>meal_m</t>
  </si>
  <si>
    <t>dinner_m</t>
  </si>
  <si>
    <t>snacks_m</t>
  </si>
  <si>
    <t>othersfood_m</t>
  </si>
  <si>
    <t>restaurants_t_m</t>
  </si>
  <si>
    <t>autos_m</t>
  </si>
  <si>
    <t>van_m</t>
  </si>
  <si>
    <t>moto_m</t>
  </si>
  <si>
    <t>automovil_t_m</t>
  </si>
  <si>
    <t>accautos_t_m</t>
  </si>
  <si>
    <t>renta_m</t>
  </si>
  <si>
    <t>depahorro_m</t>
  </si>
  <si>
    <t>drinks_na_m</t>
  </si>
  <si>
    <t>meds_m</t>
  </si>
  <si>
    <t>energy_m</t>
  </si>
  <si>
    <t>gastomon</t>
  </si>
  <si>
    <t>ingmon</t>
  </si>
  <si>
    <t>ali_dentro</t>
  </si>
  <si>
    <t>gasto_allother</t>
  </si>
  <si>
    <t>renta_n</t>
  </si>
  <si>
    <t>estim_pago_n</t>
  </si>
  <si>
    <t>saves_p</t>
  </si>
  <si>
    <t>electricity_m</t>
  </si>
  <si>
    <t>anio</t>
  </si>
  <si>
    <t>hogares</t>
  </si>
  <si>
    <t>noalch_drinks_m</t>
  </si>
  <si>
    <t>fuels_m</t>
  </si>
  <si>
    <t>gasoline_m</t>
  </si>
  <si>
    <t>transport_m</t>
  </si>
  <si>
    <t>transport_t_m</t>
  </si>
  <si>
    <t>oil_m</t>
  </si>
  <si>
    <t>rice_m</t>
  </si>
  <si>
    <t>tortilla_m</t>
  </si>
  <si>
    <t>corns_m</t>
  </si>
  <si>
    <t>pork_m</t>
  </si>
  <si>
    <t>beef_m</t>
  </si>
  <si>
    <t>chicken_m</t>
  </si>
  <si>
    <t>onion_m</t>
  </si>
  <si>
    <t>pepper_m</t>
  </si>
  <si>
    <t>beans_m</t>
  </si>
  <si>
    <t>eggs_m</t>
  </si>
  <si>
    <t>tomato_m</t>
  </si>
  <si>
    <t>milk_m</t>
  </si>
  <si>
    <t>lemon_m</t>
  </si>
  <si>
    <t>apple_m</t>
  </si>
  <si>
    <t>orange_m</t>
  </si>
  <si>
    <t>potato_m</t>
  </si>
  <si>
    <t>bimbo_m</t>
  </si>
  <si>
    <t>soup_m</t>
  </si>
  <si>
    <t>sugar_m</t>
  </si>
  <si>
    <t>sardine_m</t>
  </si>
  <si>
    <t>carrot_m</t>
  </si>
  <si>
    <t>tuna_m</t>
  </si>
  <si>
    <t>per_soap_m</t>
  </si>
  <si>
    <t>toi_paper_m</t>
  </si>
  <si>
    <t>internet_m</t>
  </si>
  <si>
    <t>pqtinternet_m</t>
  </si>
  <si>
    <t>pqtinternettv_m</t>
  </si>
  <si>
    <t>internet_t_m</t>
  </si>
  <si>
    <t>equipocel_m</t>
  </si>
  <si>
    <t>tjtcel_m</t>
  </si>
  <si>
    <t>plancel_m</t>
  </si>
  <si>
    <t>celular_t_m</t>
  </si>
  <si>
    <t>compu_m</t>
  </si>
  <si>
    <t>accescompu_m</t>
  </si>
  <si>
    <t>compu_t_m</t>
  </si>
  <si>
    <t>cigarro_m</t>
  </si>
  <si>
    <t>puro_m</t>
  </si>
  <si>
    <t>hojatab_m</t>
  </si>
  <si>
    <t>tabaco_t_m</t>
  </si>
  <si>
    <t>alcohol_m</t>
  </si>
  <si>
    <t>jugos_m</t>
  </si>
  <si>
    <t>envasados_m</t>
  </si>
  <si>
    <t>concentrados_m</t>
  </si>
  <si>
    <t>refrescos_m</t>
  </si>
  <si>
    <t>energeticos_m</t>
  </si>
  <si>
    <t>otrosjgs_m</t>
  </si>
  <si>
    <t>bebidas_1_m</t>
  </si>
  <si>
    <t>bebidas_2_m</t>
  </si>
  <si>
    <t>cine_m</t>
  </si>
  <si>
    <t>sports_m</t>
  </si>
  <si>
    <t>gaming_m</t>
  </si>
  <si>
    <t>clubs_m</t>
  </si>
  <si>
    <t>bluckbuster_m</t>
  </si>
  <si>
    <t>museumsetc_m</t>
  </si>
  <si>
    <t>entertain_t_m</t>
  </si>
  <si>
    <t>books_m</t>
  </si>
  <si>
    <t>newsp_m</t>
  </si>
  <si>
    <t>magaz_m</t>
  </si>
  <si>
    <t>music_m</t>
  </si>
  <si>
    <t>extras_m</t>
  </si>
  <si>
    <t>entertainpd_t_m</t>
  </si>
  <si>
    <t>breakfast_m</t>
  </si>
  <si>
    <t>meal_m</t>
  </si>
  <si>
    <t>dinner_m</t>
  </si>
  <si>
    <t>snacks_m</t>
  </si>
  <si>
    <t>othersfood_m</t>
  </si>
  <si>
    <t>restaurants_t_m</t>
  </si>
  <si>
    <t>autos_m</t>
  </si>
  <si>
    <t>van_m</t>
  </si>
  <si>
    <t>moto_m</t>
  </si>
  <si>
    <t>automovil_t_m</t>
  </si>
  <si>
    <t>accautos_t_m</t>
  </si>
  <si>
    <t>renta_m</t>
  </si>
  <si>
    <t>depahorro_m</t>
  </si>
  <si>
    <t>drinks_na_m</t>
  </si>
  <si>
    <t>meds_m</t>
  </si>
  <si>
    <t>energy_m</t>
  </si>
  <si>
    <t>gastomon</t>
  </si>
  <si>
    <t>ingmon</t>
  </si>
  <si>
    <t>ali_dentro</t>
  </si>
  <si>
    <t>gasto_allother</t>
  </si>
  <si>
    <t>renta_n</t>
  </si>
  <si>
    <t>estim_pago_n</t>
  </si>
  <si>
    <t>saves_p</t>
  </si>
  <si>
    <t>electricity_m</t>
  </si>
  <si>
    <t>rururb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</si>
  <si>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</si>
  <si>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</si>
  <si>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</si>
  <si>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</si>
  <si>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</si>
  <si>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</si>
  <si>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</si>
  <si>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</si>
  <si>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</si>
  <si>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</si>
  <si>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</si>
  <si>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</si>
  <si>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</si>
  <si>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</si>
  <si>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</si>
  <si>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</si>
  <si>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</si>
  <si>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</si>
  <si>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</si>
  <si>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</si>
  <si>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</si>
  <si>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</si>
  <si>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</si>
  <si>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</si>
  <si>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</si>
  <si>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</si>
  <si>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</si>
  <si>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</si>
  <si>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</si>
  <si>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</si>
  <si>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</si>
  <si>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</si>
  <si>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</si>
  <si>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</si>
  <si>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</si>
  <si>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</si>
  <si>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</si>
  <si>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</si>
  <si>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</si>
  <si>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</si>
  <si>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</si>
  <si>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</si>
  <si>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</si>
  <si>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</si>
  <si>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</si>
  <si>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</si>
  <si>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</si>
  <si>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</si>
  <si>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</si>
  <si>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</si>
  <si>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</si>
  <si>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</si>
  <si>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</si>
  <si>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</si>
  <si>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</si>
  <si>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</si>
  <si>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</si>
  <si>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</si>
  <si>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</si>
  <si>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</si>
  <si>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</si>
  <si>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</si>
  <si>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</si>
  <si>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</si>
  <si>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</si>
  <si>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</si>
  <si>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</si>
  <si>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</si>
  <si>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</si>
  <si>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</si>
  <si>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</si>
  <si>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</si>
  <si>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</si>
  <si>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</si>
  <si>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</si>
  <si>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</si>
  <si>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</si>
  <si>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</si>
  <si>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</si>
  <si>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</si>
  <si>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</si>
  <si>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</si>
  <si>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</si>
  <si>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</si>
  <si>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</si>
  <si>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</si>
  <si>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</si>
  <si>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</si>
  <si>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</si>
  <si>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</si>
  <si>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</si>
  <si>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</si>
  <si>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</si>
  <si>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</si>
  <si>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</si>
  <si>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</si>
  <si>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</si>
  <si>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</si>
  <si>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</si>
  <si>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</si>
  <si>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deciles_tri</t>
  </si>
  <si>
    <t>anio</t>
  </si>
  <si>
    <t>hogares</t>
  </si>
  <si>
    <t>gastomon</t>
  </si>
  <si>
    <t>ingmon</t>
  </si>
  <si>
    <t>rururb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</si>
  <si>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</si>
  <si>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</si>
  <si>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</si>
  <si>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</si>
  <si>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</si>
  <si>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</si>
  <si>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</si>
  <si>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</si>
  <si>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Urbano</t>
  </si>
  <si>
    <t>Rural</t>
  </si>
  <si>
    <t>anio</t>
  </si>
  <si>
    <t>hogares</t>
  </si>
  <si>
    <t>gastomon</t>
  </si>
  <si>
    <t>ingmon</t>
  </si>
  <si>
    <t>datos mañanera lunes 4 de agosto, tasa crecimiento del ingreso, 2024 vs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</si>
</sst>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"/>
    <numFmt numFmtId="165" formatCode="&quot;$&quot;#,##0.00"/>
    <numFmt numFmtId="166" formatCode="0.0"/>
    <numFmt numFmtId="167" formatCode="&quot;$&quot;#,##0"/>
    <numFmt numFmtId="168" formatCode="0.0%"/>
    <numFmt numFmtId="169" formatCode="0.000"/>
    <numFmt numFmtId="170" formatCode="0.0000000"/>
  </numFmts>
  <fonts count="1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name val="Sergoe"/>
    </font>
    <font>
      <sz val="11"/>
      <name val="Calibri"/>
      <family val="2"/>
    </font>
    <font>
      <sz val="10"/>
      <name val="Arial"/>
      <family val="2"/>
    </font>
    <font>
      <b/>
      <sz val="14"/>
      <color rgb="FFFF0000"/>
      <name val="Calibri"/>
      <family val="2"/>
    </font>
    <font>
      <b/>
      <sz val="11"/>
      <name val="Sergoe"/>
    </font>
    <font>
      <sz val="14"/>
      <name val="Noto Sans"/>
      <family val="2"/>
    </font>
    <font>
      <b/>
      <sz val="14"/>
      <name val="Noto Sans"/>
      <family val="2"/>
    </font>
    <font>
      <b/>
      <sz val="14"/>
      <color theme="0"/>
      <name val="Noto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9" tint="-0.49995422223578601"/>
        <bgColor indexed="64"/>
      </patternFill>
    </fill>
    <fill>
      <patternFill patternType="solid">
        <fgColor rgb="FFB6D0EF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3FAF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2247"/>
        <bgColor indexed="64"/>
      </patternFill>
    </fill>
    <fill>
      <patternFill patternType="solid">
        <fgColor theme="0" tint="-4.992828150273141E-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0" fontId="7" fillId="0" borderId="1"/>
    <xf numFmtId="0" fontId="6" fillId="0" borderId="1"/>
  </cellStyleXfs>
  <cellXfs count="95">
    <xf numFmtId="0" fontId="0" fillId="0" borderId="0" xfId="0"/>
    <xf numFmtId="1" fontId="0" fillId="0" borderId="1" xfId="0" applyNumberFormat="1" applyBorder="1"/>
    <xf numFmtId="0" fontId="0" fillId="2" borderId="0" xfId="0" applyFill="1"/>
    <xf numFmtId="0" fontId="1" fillId="0" borderId="0" xfId="0" applyFont="1"/>
    <xf numFmtId="164" fontId="0" fillId="0" borderId="0" xfId="0" applyNumberFormat="1"/>
    <xf numFmtId="164" fontId="0" fillId="2" borderId="0" xfId="0" applyNumberFormat="1" applyFill="1"/>
    <xf numFmtId="3" fontId="0" fillId="0" borderId="1" xfId="0" applyNumberFormat="1" applyBorder="1"/>
    <xf numFmtId="0" fontId="2" fillId="0" borderId="0" xfId="0" applyFont="1" applyAlignment="1">
      <alignment horizontal="center" vertical="center"/>
    </xf>
    <xf numFmtId="165" fontId="0" fillId="0" borderId="0" xfId="0" applyNumberFormat="1"/>
    <xf numFmtId="165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5" fillId="0" borderId="0" xfId="0" applyFont="1"/>
    <xf numFmtId="164" fontId="0" fillId="2" borderId="1" xfId="0" applyNumberFormat="1" applyFill="1" applyBorder="1"/>
    <xf numFmtId="164" fontId="0" fillId="0" borderId="1" xfId="0" applyNumberForma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64" fontId="0" fillId="0" borderId="5" xfId="0" applyNumberFormat="1" applyBorder="1"/>
    <xf numFmtId="164" fontId="0" fillId="0" borderId="6" xfId="0" applyNumberFormat="1" applyBorder="1"/>
    <xf numFmtId="168" fontId="0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17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/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9" fontId="0" fillId="5" borderId="0" xfId="0" applyNumberFormat="1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69" fontId="2" fillId="9" borderId="5" xfId="0" applyNumberFormat="1" applyFont="1" applyFill="1" applyBorder="1" applyAlignment="1">
      <alignment horizontal="center" vertical="center"/>
    </xf>
    <xf numFmtId="3" fontId="0" fillId="0" borderId="5" xfId="0" applyNumberFormat="1" applyBorder="1"/>
    <xf numFmtId="3" fontId="0" fillId="0" borderId="6" xfId="0" applyNumberFormat="1" applyBorder="1"/>
    <xf numFmtId="168" fontId="0" fillId="0" borderId="5" xfId="1" applyNumberFormat="1" applyFont="1" applyBorder="1"/>
    <xf numFmtId="168" fontId="0" fillId="0" borderId="1" xfId="0" applyNumberFormat="1" applyBorder="1"/>
    <xf numFmtId="168" fontId="0" fillId="0" borderId="6" xfId="0" applyNumberFormat="1" applyBorder="1"/>
    <xf numFmtId="170" fontId="0" fillId="0" borderId="0" xfId="0" applyNumberFormat="1" applyAlignment="1">
      <alignment horizontal="center" vertical="center"/>
    </xf>
    <xf numFmtId="170" fontId="0" fillId="5" borderId="0" xfId="0" applyNumberForma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0" xfId="1" applyNumberFormat="1" applyFont="1"/>
    <xf numFmtId="0" fontId="10" fillId="0" borderId="0" xfId="0" applyFont="1"/>
    <xf numFmtId="167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7" fontId="10" fillId="0" borderId="9" xfId="0" applyNumberFormat="1" applyFont="1" applyBorder="1" applyAlignment="1">
      <alignment horizontal="center" vertical="center"/>
    </xf>
    <xf numFmtId="166" fontId="10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11" borderId="0" xfId="0" applyFont="1" applyFill="1" applyAlignment="1">
      <alignment horizontal="center" vertical="center"/>
    </xf>
    <xf numFmtId="0" fontId="11" fillId="0" borderId="0" xfId="0" applyFont="1"/>
    <xf numFmtId="0" fontId="12" fillId="11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12" borderId="0" xfId="0" applyFont="1" applyFill="1" applyAlignment="1">
      <alignment horizontal="center" vertical="center"/>
    </xf>
    <xf numFmtId="167" fontId="11" fillId="12" borderId="0" xfId="0" applyNumberFormat="1" applyFont="1" applyFill="1" applyAlignment="1">
      <alignment horizontal="center" vertical="center"/>
    </xf>
    <xf numFmtId="166" fontId="11" fillId="12" borderId="0" xfId="0" applyNumberFormat="1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0" borderId="0" xfId="0" applyFill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11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8" fontId="0" fillId="0" borderId="10" xfId="1" applyNumberFormat="1" applyFont="1" applyBorder="1"/>
    <xf numFmtId="0" fontId="0" fillId="0" borderId="9" xfId="0" applyBorder="1" applyAlignment="1">
      <alignment horizontal="center"/>
    </xf>
    <xf numFmtId="0" fontId="0" fillId="0" borderId="11" xfId="0" applyBorder="1"/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</cellStyles>
  <dxfs count="0"/>
  <tableStyles count="0" defaultTableStyle="TableStyleMedium2" defaultPivotStyle="PivotStyleLight16"/>
  <colors>
    <mruColors>
      <color rgb="FFD1B2E8"/>
      <color rgb="FFA8E9EE"/>
      <color rgb="FFEB4FA8"/>
      <color rgb="FFF5C8FC"/>
      <color rgb="FF811D3C"/>
      <color rgb="FF8D1F41"/>
      <color rgb="FFAB4327"/>
      <color rgb="FFF09F34"/>
      <color rgb="FFEB6E19"/>
      <color rgb="FFD14A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Graficas!$E$5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5C8F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C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0EA-4B3D-A613-99D8CD7C4143}"/>
              </c:ext>
            </c:extLst>
          </c:dPt>
          <c:dLbls>
            <c:dLbl>
              <c:idx val="0"/>
              <c:layout>
                <c:manualLayout>
                  <c:x val="7.5595238095238094E-3"/>
                  <c:y val="-5.7727272727272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EA-4B3D-A613-99D8CD7C4143}"/>
                </c:ext>
              </c:extLst>
            </c:dLbl>
            <c:dLbl>
              <c:idx val="2"/>
              <c:layout>
                <c:manualLayout>
                  <c:x val="-2.5198412698412696E-3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EA-4B3D-A613-99D8CD7C4143}"/>
                </c:ext>
              </c:extLst>
            </c:dLbl>
            <c:dLbl>
              <c:idx val="3"/>
              <c:layout>
                <c:manualLayout>
                  <c:x val="-1.8478622512211875E-16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EA-4B3D-A613-99D8CD7C41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Graficas!$F$5:$I$5</c:f>
              <c:numCache>
                <c:formatCode>0.0%</c:formatCode>
                <c:ptCount val="4"/>
                <c:pt idx="0">
                  <c:v>4.6423697954739544E-2</c:v>
                </c:pt>
                <c:pt idx="1">
                  <c:v>3.863334228510501E-2</c:v>
                </c:pt>
                <c:pt idx="2">
                  <c:v>4.1790448135725848E-2</c:v>
                </c:pt>
                <c:pt idx="3">
                  <c:v>4.7968273103045876E-2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A-4B3D-A613-99D8CD7C4143}"/>
            </c:ext>
          </c:extLst>
        </c:ser>
        <c:ser>
          <c:idx val="1"/>
          <c:order val="1"/>
          <c:tx>
            <c:strRef>
              <c:f>Graficas!$E$6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59DEB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Graficas!$F$6:$I$6</c:f>
              <c:numCache>
                <c:formatCode>0.0%</c:formatCode>
                <c:ptCount val="4"/>
                <c:pt idx="0">
                  <c:v>5.7336976908756859E-2</c:v>
                </c:pt>
                <c:pt idx="1">
                  <c:v>3.8940605042556115E-2</c:v>
                </c:pt>
                <c:pt idx="2">
                  <c:v>5.2662664638964275E-2</c:v>
                </c:pt>
                <c:pt idx="3">
                  <c:v>5.4646345774491623E-2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A-4B3D-A613-99D8CD7C4143}"/>
            </c:ext>
          </c:extLst>
        </c:ser>
        <c:ser>
          <c:idx val="2"/>
          <c:order val="2"/>
          <c:tx>
            <c:strRef>
              <c:f>Graficas!$E$7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EB4FA8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Graficas!$F$7:$I$7</c:f>
              <c:numCache>
                <c:formatCode>0.0%</c:formatCode>
                <c:ptCount val="4"/>
                <c:pt idx="0">
                  <c:v>5.7268699499912402E-2</c:v>
                </c:pt>
                <c:pt idx="1">
                  <c:v>4.0464368769468635E-2</c:v>
                </c:pt>
                <c:pt idx="2">
                  <c:v>5.5023182426381816E-2</c:v>
                </c:pt>
                <c:pt idx="3">
                  <c:v>5.9883313919576742E-2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A-4B3D-A613-99D8CD7C4143}"/>
            </c:ext>
          </c:extLst>
        </c:ser>
        <c:ser>
          <c:idx val="3"/>
          <c:order val="3"/>
          <c:tx>
            <c:strRef>
              <c:f>Graficas!$E$8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21C6F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Graficas!$F$8:$I$8</c:f>
              <c:numCache>
                <c:formatCode>0.0%</c:formatCode>
                <c:ptCount val="4"/>
                <c:pt idx="0">
                  <c:v>6.366156811448527E-2</c:v>
                </c:pt>
                <c:pt idx="1">
                  <c:v>4.130264587468855E-2</c:v>
                </c:pt>
                <c:pt idx="2">
                  <c:v>5.6999167572496977E-2</c:v>
                </c:pt>
                <c:pt idx="3">
                  <c:v>6.427151940065505E-2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A-4B3D-A613-99D8CD7C4143}"/>
            </c:ext>
          </c:extLst>
        </c:ser>
        <c:ser>
          <c:idx val="4"/>
          <c:order val="4"/>
          <c:tx>
            <c:strRef>
              <c:f>Graficas!$E$9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B2247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Graficas!$F$9:$I$9</c:f>
              <c:numCache>
                <c:formatCode>0.0%</c:formatCode>
                <c:ptCount val="4"/>
                <c:pt idx="0">
                  <c:v>6.9561462106213667E-2</c:v>
                </c:pt>
                <c:pt idx="1">
                  <c:v>4.4507581465782174E-2</c:v>
                </c:pt>
                <c:pt idx="2">
                  <c:v>5.8429320153211291E-2</c:v>
                </c:pt>
                <c:pt idx="3">
                  <c:v>6.9619920313338426E-2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A-4B3D-A613-99D8CD7C4143}"/>
            </c:ext>
          </c:extLst>
        </c:ser>
        <c:ser>
          <c:idx val="5"/>
          <c:order val="5"/>
          <c:tx>
            <c:strRef>
              <c:f>Graficas!$E$10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11D3C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Graficas!$F$10:$I$10</c:f>
              <c:numCache>
                <c:formatCode>0.0%</c:formatCode>
                <c:ptCount val="4"/>
                <c:pt idx="0">
                  <c:v>6.9902767568478422E-2</c:v>
                </c:pt>
                <c:pt idx="1">
                  <c:v>4.642389142062768E-2</c:v>
                </c:pt>
                <c:pt idx="2">
                  <c:v>6.4159678101213979E-2</c:v>
                </c:pt>
                <c:pt idx="3">
                  <c:v>7.4347380567027832E-2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A-4B3D-A613-99D8CD7C4143}"/>
            </c:ext>
          </c:extLst>
        </c:ser>
        <c:ser>
          <c:idx val="6"/>
          <c:order val="6"/>
          <c:tx>
            <c:strRef>
              <c:f>Graficas!$E$11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B4327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Graficas!$F$11:$I$11</c:f>
              <c:numCache>
                <c:formatCode>0.0%</c:formatCode>
                <c:ptCount val="4"/>
                <c:pt idx="0">
                  <c:v>7.5924998388678111E-2</c:v>
                </c:pt>
                <c:pt idx="1">
                  <c:v>4.7269270417110362E-2</c:v>
                </c:pt>
                <c:pt idx="2">
                  <c:v>6.7165706027349933E-2</c:v>
                </c:pt>
                <c:pt idx="3">
                  <c:v>7.7907924494655709E-2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A-4B3D-A613-99D8CD7C4143}"/>
            </c:ext>
          </c:extLst>
        </c:ser>
        <c:ser>
          <c:idx val="7"/>
          <c:order val="7"/>
          <c:tx>
            <c:strRef>
              <c:f>Graficas!$E$12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25B3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4A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A-4757-8B00-73E749380E23}"/>
              </c:ext>
            </c:extLst>
          </c:dPt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Graficas!$F$12:$I$12</c:f>
              <c:numCache>
                <c:formatCode>0.0%</c:formatCode>
                <c:ptCount val="4"/>
                <c:pt idx="0">
                  <c:v>8.1171997493898473E-2</c:v>
                </c:pt>
                <c:pt idx="1">
                  <c:v>5.2896870793565608E-2</c:v>
                </c:pt>
                <c:pt idx="2">
                  <c:v>7.0969934177187124E-2</c:v>
                </c:pt>
                <c:pt idx="3">
                  <c:v>8.4877435404199439E-2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A-4B3D-A613-99D8CD7C4143}"/>
            </c:ext>
          </c:extLst>
        </c:ser>
        <c:ser>
          <c:idx val="8"/>
          <c:order val="8"/>
          <c:tx>
            <c:strRef>
              <c:f>Graficas!$E$13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B6E19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Graficas!$F$13:$I$13</c:f>
              <c:numCache>
                <c:formatCode>0.0%</c:formatCode>
                <c:ptCount val="4"/>
                <c:pt idx="0">
                  <c:v>8.9948449378239495E-2</c:v>
                </c:pt>
                <c:pt idx="1">
                  <c:v>5.6194620605246826E-2</c:v>
                </c:pt>
                <c:pt idx="2">
                  <c:v>7.922271150304018E-2</c:v>
                </c:pt>
                <c:pt idx="3">
                  <c:v>9.0405652930617392E-2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A-4B3D-A613-99D8CD7C4143}"/>
            </c:ext>
          </c:extLst>
        </c:ser>
        <c:ser>
          <c:idx val="9"/>
          <c:order val="9"/>
          <c:tx>
            <c:strRef>
              <c:f>Graficas!$E$14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09F3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Graficas!$F$14:$I$14</c:f>
              <c:numCache>
                <c:formatCode>0.0%</c:formatCode>
                <c:ptCount val="4"/>
                <c:pt idx="0">
                  <c:v>9.8784439351721237E-2</c:v>
                </c:pt>
                <c:pt idx="1">
                  <c:v>6.1116584141071101E-2</c:v>
                </c:pt>
                <c:pt idx="2">
                  <c:v>0.10065387416223567</c:v>
                </c:pt>
                <c:pt idx="3">
                  <c:v>0.10341505677396759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EA-4B3D-A613-99D8CD7C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217664"/>
        <c:axId val="860228224"/>
      </c:barChart>
      <c:catAx>
        <c:axId val="860217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860228224"/>
        <c:crosses val="autoZero"/>
        <c:auto val="1"/>
        <c:lblAlgn val="ctr"/>
        <c:lblOffset val="100"/>
        <c:noMultiLvlLbl val="0"/>
      </c:catAx>
      <c:valAx>
        <c:axId val="860228224"/>
        <c:scaling>
          <c:orientation val="minMax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8602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06111111111118E-2"/>
          <c:y val="0.12828282828282828"/>
          <c:w val="0.90262351851851852"/>
          <c:h val="0.79731868686868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Graficas!$E$33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5C8F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C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7-4198-B38E-4DB6B2FAACCF}"/>
              </c:ext>
            </c:extLst>
          </c:dPt>
          <c:dLbls>
            <c:dLbl>
              <c:idx val="0"/>
              <c:layout>
                <c:manualLayout>
                  <c:x val="7.5595238095238094E-3"/>
                  <c:y val="-5.7727272727272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47-4198-B38E-4DB6B2FAACCF}"/>
                </c:ext>
              </c:extLst>
            </c:dLbl>
            <c:dLbl>
              <c:idx val="2"/>
              <c:layout>
                <c:manualLayout>
                  <c:x val="-2.5198412698412696E-3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47-4198-B38E-4DB6B2FAACCF}"/>
                </c:ext>
              </c:extLst>
            </c:dLbl>
            <c:dLbl>
              <c:idx val="3"/>
              <c:layout>
                <c:manualLayout>
                  <c:x val="-1.8478622512211875E-16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F47-4198-B38E-4DB6B2FAA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Graficas!$F$33:$I$33</c:f>
              <c:numCache>
                <c:formatCode>0.0%</c:formatCode>
                <c:ptCount val="4"/>
                <c:pt idx="0">
                  <c:v>7.858785359116971E-2</c:v>
                </c:pt>
                <c:pt idx="1">
                  <c:v>0.12641600055996832</c:v>
                </c:pt>
                <c:pt idx="2">
                  <c:v>0.12532069359730161</c:v>
                </c:pt>
                <c:pt idx="3">
                  <c:v>0.14739680277035216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7-4198-B38E-4DB6B2FAACCF}"/>
            </c:ext>
          </c:extLst>
        </c:ser>
        <c:ser>
          <c:idx val="1"/>
          <c:order val="1"/>
          <c:tx>
            <c:strRef>
              <c:f>Graficas!$E$34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59DEB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Graficas!$F$34:$I$34</c:f>
              <c:numCache>
                <c:formatCode>0.0%</c:formatCode>
                <c:ptCount val="4"/>
                <c:pt idx="0">
                  <c:v>6.1012494570585538E-2</c:v>
                </c:pt>
                <c:pt idx="1">
                  <c:v>9.6624285790276321E-2</c:v>
                </c:pt>
                <c:pt idx="2">
                  <c:v>8.6072648122016426E-2</c:v>
                </c:pt>
                <c:pt idx="3">
                  <c:v>0.10488351925131464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47-4198-B38E-4DB6B2FAACCF}"/>
            </c:ext>
          </c:extLst>
        </c:ser>
        <c:ser>
          <c:idx val="2"/>
          <c:order val="2"/>
          <c:tx>
            <c:strRef>
              <c:f>Graficas!$E$35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EB4FA8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Graficas!$F$35:$I$35</c:f>
              <c:numCache>
                <c:formatCode>0.0%</c:formatCode>
                <c:ptCount val="4"/>
                <c:pt idx="0">
                  <c:v>4.8942483589376834E-2</c:v>
                </c:pt>
                <c:pt idx="1">
                  <c:v>7.9472391292626066E-2</c:v>
                </c:pt>
                <c:pt idx="2">
                  <c:v>6.8611437009664253E-2</c:v>
                </c:pt>
                <c:pt idx="3">
                  <c:v>9.1413970271199546E-2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47-4198-B38E-4DB6B2FAACCF}"/>
            </c:ext>
          </c:extLst>
        </c:ser>
        <c:ser>
          <c:idx val="3"/>
          <c:order val="3"/>
          <c:tx>
            <c:strRef>
              <c:f>Graficas!$E$36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21C6F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Graficas!$F$36:$I$36</c:f>
              <c:numCache>
                <c:formatCode>0.0%</c:formatCode>
                <c:ptCount val="4"/>
                <c:pt idx="0">
                  <c:v>5.7222229473212746E-2</c:v>
                </c:pt>
                <c:pt idx="1">
                  <c:v>6.5561387583800548E-2</c:v>
                </c:pt>
                <c:pt idx="2">
                  <c:v>6.9259665750062857E-2</c:v>
                </c:pt>
                <c:pt idx="3">
                  <c:v>7.8055416091138655E-2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47-4198-B38E-4DB6B2FAACCF}"/>
            </c:ext>
          </c:extLst>
        </c:ser>
        <c:ser>
          <c:idx val="4"/>
          <c:order val="4"/>
          <c:tx>
            <c:strRef>
              <c:f>Graficas!$E$37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B2247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Graficas!$F$37:$I$37</c:f>
              <c:numCache>
                <c:formatCode>0.0%</c:formatCode>
                <c:ptCount val="4"/>
                <c:pt idx="0">
                  <c:v>5.1234648061929788E-2</c:v>
                </c:pt>
                <c:pt idx="1">
                  <c:v>6.5218242533699483E-2</c:v>
                </c:pt>
                <c:pt idx="2">
                  <c:v>7.3049862459555914E-2</c:v>
                </c:pt>
                <c:pt idx="3">
                  <c:v>8.2459285982218994E-2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47-4198-B38E-4DB6B2FAACCF}"/>
            </c:ext>
          </c:extLst>
        </c:ser>
        <c:ser>
          <c:idx val="5"/>
          <c:order val="5"/>
          <c:tx>
            <c:strRef>
              <c:f>Graficas!$E$38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11D3C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Graficas!$F$38:$I$38</c:f>
              <c:numCache>
                <c:formatCode>0.0%</c:formatCode>
                <c:ptCount val="4"/>
                <c:pt idx="0">
                  <c:v>4.6863354619388072E-2</c:v>
                </c:pt>
                <c:pt idx="1">
                  <c:v>6.776711607180283E-2</c:v>
                </c:pt>
                <c:pt idx="2">
                  <c:v>7.2288826385261615E-2</c:v>
                </c:pt>
                <c:pt idx="3">
                  <c:v>7.8454078614559192E-2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47-4198-B38E-4DB6B2FAACCF}"/>
            </c:ext>
          </c:extLst>
        </c:ser>
        <c:ser>
          <c:idx val="6"/>
          <c:order val="6"/>
          <c:tx>
            <c:strRef>
              <c:f>Graficas!$E$39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B4327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Graficas!$F$39:$I$39</c:f>
              <c:numCache>
                <c:formatCode>0.0%</c:formatCode>
                <c:ptCount val="4"/>
                <c:pt idx="0">
                  <c:v>4.9996718981815583E-2</c:v>
                </c:pt>
                <c:pt idx="1">
                  <c:v>7.0197232047192998E-2</c:v>
                </c:pt>
                <c:pt idx="2">
                  <c:v>7.4668468227697127E-2</c:v>
                </c:pt>
                <c:pt idx="3">
                  <c:v>8.85449009481446E-2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47-4198-B38E-4DB6B2FAACCF}"/>
            </c:ext>
          </c:extLst>
        </c:ser>
        <c:ser>
          <c:idx val="7"/>
          <c:order val="7"/>
          <c:tx>
            <c:strRef>
              <c:f>Graficas!$E$40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25B3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4A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F47-4198-B38E-4DB6B2FAACCF}"/>
              </c:ext>
            </c:extLst>
          </c:dPt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Graficas!$F$40:$I$40</c:f>
              <c:numCache>
                <c:formatCode>0.0%</c:formatCode>
                <c:ptCount val="4"/>
                <c:pt idx="0">
                  <c:v>5.0906531509306345E-2</c:v>
                </c:pt>
                <c:pt idx="1">
                  <c:v>8.0507818862353364E-2</c:v>
                </c:pt>
                <c:pt idx="2">
                  <c:v>7.441021350049562E-2</c:v>
                </c:pt>
                <c:pt idx="3">
                  <c:v>9.109373016467813E-2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47-4198-B38E-4DB6B2FAACCF}"/>
            </c:ext>
          </c:extLst>
        </c:ser>
        <c:ser>
          <c:idx val="8"/>
          <c:order val="8"/>
          <c:tx>
            <c:strRef>
              <c:f>Graficas!$E$41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B6E19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Graficas!$F$41:$I$41</c:f>
              <c:numCache>
                <c:formatCode>0.0%</c:formatCode>
                <c:ptCount val="4"/>
                <c:pt idx="0">
                  <c:v>6.3421094852406046E-2</c:v>
                </c:pt>
                <c:pt idx="1">
                  <c:v>9.2633070373714363E-2</c:v>
                </c:pt>
                <c:pt idx="2">
                  <c:v>8.6076595426443331E-2</c:v>
                </c:pt>
                <c:pt idx="3">
                  <c:v>9.6871959256568968E-2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47-4198-B38E-4DB6B2FAACCF}"/>
            </c:ext>
          </c:extLst>
        </c:ser>
        <c:ser>
          <c:idx val="9"/>
          <c:order val="9"/>
          <c:tx>
            <c:strRef>
              <c:f>Graficas!$E$42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09F3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Graficas!$F$42:$I$42</c:f>
              <c:numCache>
                <c:formatCode>0.0%</c:formatCode>
                <c:ptCount val="4"/>
                <c:pt idx="0">
                  <c:v>9.8056971734258438E-2</c:v>
                </c:pt>
                <c:pt idx="1">
                  <c:v>0.15534411395221165</c:v>
                </c:pt>
                <c:pt idx="2">
                  <c:v>0.14205618389322597</c:v>
                </c:pt>
                <c:pt idx="3">
                  <c:v>0.11615128086089214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47-4198-B38E-4DB6B2FA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217664"/>
        <c:axId val="860228224"/>
      </c:barChart>
      <c:catAx>
        <c:axId val="860217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860228224"/>
        <c:crosses val="autoZero"/>
        <c:auto val="1"/>
        <c:lblAlgn val="ctr"/>
        <c:lblOffset val="100"/>
        <c:noMultiLvlLbl val="0"/>
      </c:catAx>
      <c:valAx>
        <c:axId val="860228224"/>
        <c:scaling>
          <c:orientation val="minMax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8602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00833333333333"/>
          <c:y val="4.224520202020203E-2"/>
          <c:w val="0.87382499999999996"/>
          <c:h val="0.857058333333333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Graficas!$E$61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5C8F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C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0A-45DF-B061-CBB6E8B65744}"/>
              </c:ext>
            </c:extLst>
          </c:dPt>
          <c:dLbls>
            <c:dLbl>
              <c:idx val="0"/>
              <c:layout>
                <c:manualLayout>
                  <c:x val="7.5595238095238094E-3"/>
                  <c:y val="-5.7727272727272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0A-45DF-B061-CBB6E8B65744}"/>
                </c:ext>
              </c:extLst>
            </c:dLbl>
            <c:dLbl>
              <c:idx val="2"/>
              <c:layout>
                <c:manualLayout>
                  <c:x val="-2.5198412698412696E-3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0A-45DF-B061-CBB6E8B65744}"/>
                </c:ext>
              </c:extLst>
            </c:dLbl>
            <c:dLbl>
              <c:idx val="3"/>
              <c:layout>
                <c:manualLayout>
                  <c:x val="-1.8478622512211875E-16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0A-45DF-B061-CBB6E8B657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Graficas!$F$61:$I$61</c:f>
              <c:numCache>
                <c:formatCode>0.0%</c:formatCode>
                <c:ptCount val="4"/>
                <c:pt idx="0">
                  <c:v>8.2312231951717177E-2</c:v>
                </c:pt>
                <c:pt idx="1">
                  <c:v>6.6313932865698033E-2</c:v>
                </c:pt>
                <c:pt idx="2">
                  <c:v>7.3202055984301698E-2</c:v>
                </c:pt>
                <c:pt idx="3">
                  <c:v>7.4298874588491853E-2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0A-45DF-B061-CBB6E8B65744}"/>
            </c:ext>
          </c:extLst>
        </c:ser>
        <c:ser>
          <c:idx val="1"/>
          <c:order val="1"/>
          <c:tx>
            <c:strRef>
              <c:f>Graficas!$E$62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59DEB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Graficas!$F$62:$I$62</c:f>
              <c:numCache>
                <c:formatCode>0.0%</c:formatCode>
                <c:ptCount val="4"/>
                <c:pt idx="0">
                  <c:v>9.0616824086049763E-2</c:v>
                </c:pt>
                <c:pt idx="1">
                  <c:v>7.4353793998200884E-2</c:v>
                </c:pt>
                <c:pt idx="2">
                  <c:v>8.5070291443472806E-2</c:v>
                </c:pt>
                <c:pt idx="3">
                  <c:v>8.3777533997676373E-2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0A-45DF-B061-CBB6E8B65744}"/>
            </c:ext>
          </c:extLst>
        </c:ser>
        <c:ser>
          <c:idx val="2"/>
          <c:order val="2"/>
          <c:tx>
            <c:strRef>
              <c:f>Graficas!$E$63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EB4FA8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Graficas!$F$63:$I$63</c:f>
              <c:numCache>
                <c:formatCode>0.0%</c:formatCode>
                <c:ptCount val="4"/>
                <c:pt idx="0">
                  <c:v>0.1022690447204439</c:v>
                </c:pt>
                <c:pt idx="1">
                  <c:v>7.9605071442834713E-2</c:v>
                </c:pt>
                <c:pt idx="2">
                  <c:v>9.3556777428973309E-2</c:v>
                </c:pt>
                <c:pt idx="3">
                  <c:v>9.1542758404689797E-2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0A-45DF-B061-CBB6E8B65744}"/>
            </c:ext>
          </c:extLst>
        </c:ser>
        <c:ser>
          <c:idx val="3"/>
          <c:order val="3"/>
          <c:tx>
            <c:strRef>
              <c:f>Graficas!$E$64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21C6F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Graficas!$F$64:$I$64</c:f>
              <c:numCache>
                <c:formatCode>0.0%</c:formatCode>
                <c:ptCount val="4"/>
                <c:pt idx="0">
                  <c:v>0.10724211483744032</c:v>
                </c:pt>
                <c:pt idx="1">
                  <c:v>8.4660432081353404E-2</c:v>
                </c:pt>
                <c:pt idx="2">
                  <c:v>9.7996801763990046E-2</c:v>
                </c:pt>
                <c:pt idx="3">
                  <c:v>9.7451113393198022E-2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0A-45DF-B061-CBB6E8B65744}"/>
            </c:ext>
          </c:extLst>
        </c:ser>
        <c:ser>
          <c:idx val="4"/>
          <c:order val="4"/>
          <c:tx>
            <c:strRef>
              <c:f>Graficas!$E$65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B2247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Graficas!$F$65:$I$65</c:f>
              <c:numCache>
                <c:formatCode>0.0%</c:formatCode>
                <c:ptCount val="4"/>
                <c:pt idx="0">
                  <c:v>0.1135591663401949</c:v>
                </c:pt>
                <c:pt idx="1">
                  <c:v>9.2630825607869435E-2</c:v>
                </c:pt>
                <c:pt idx="2">
                  <c:v>0.10395013410567452</c:v>
                </c:pt>
                <c:pt idx="3">
                  <c:v>0.10132774249412918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0A-45DF-B061-CBB6E8B65744}"/>
            </c:ext>
          </c:extLst>
        </c:ser>
        <c:ser>
          <c:idx val="5"/>
          <c:order val="5"/>
          <c:tx>
            <c:strRef>
              <c:f>Graficas!$E$66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11D3C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Graficas!$F$66:$I$66</c:f>
              <c:numCache>
                <c:formatCode>0.0%</c:formatCode>
                <c:ptCount val="4"/>
                <c:pt idx="0">
                  <c:v>0.11854206864395753</c:v>
                </c:pt>
                <c:pt idx="1">
                  <c:v>9.5601036130727526E-2</c:v>
                </c:pt>
                <c:pt idx="2">
                  <c:v>0.10703153712338398</c:v>
                </c:pt>
                <c:pt idx="3">
                  <c:v>0.10414775657230414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0A-45DF-B061-CBB6E8B65744}"/>
            </c:ext>
          </c:extLst>
        </c:ser>
        <c:ser>
          <c:idx val="6"/>
          <c:order val="6"/>
          <c:tx>
            <c:strRef>
              <c:f>Graficas!$E$67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B4327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Graficas!$F$67:$I$67</c:f>
              <c:numCache>
                <c:formatCode>0.0%</c:formatCode>
                <c:ptCount val="4"/>
                <c:pt idx="0">
                  <c:v>0.12248237251540493</c:v>
                </c:pt>
                <c:pt idx="1">
                  <c:v>9.9613743589424764E-2</c:v>
                </c:pt>
                <c:pt idx="2">
                  <c:v>0.1094962014411605</c:v>
                </c:pt>
                <c:pt idx="3">
                  <c:v>0.10794209339960377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0A-45DF-B061-CBB6E8B65744}"/>
            </c:ext>
          </c:extLst>
        </c:ser>
        <c:ser>
          <c:idx val="7"/>
          <c:order val="7"/>
          <c:tx>
            <c:strRef>
              <c:f>Graficas!$E$68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25B3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4A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70A-45DF-B061-CBB6E8B65744}"/>
              </c:ext>
            </c:extLst>
          </c:dPt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Graficas!$F$68:$I$68</c:f>
              <c:numCache>
                <c:formatCode>0.0%</c:formatCode>
                <c:ptCount val="4"/>
                <c:pt idx="0">
                  <c:v>0.1245194884475012</c:v>
                </c:pt>
                <c:pt idx="1">
                  <c:v>0.10000133508832211</c:v>
                </c:pt>
                <c:pt idx="2">
                  <c:v>0.11437615973252102</c:v>
                </c:pt>
                <c:pt idx="3">
                  <c:v>0.10543209632546836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0A-45DF-B061-CBB6E8B65744}"/>
            </c:ext>
          </c:extLst>
        </c:ser>
        <c:ser>
          <c:idx val="8"/>
          <c:order val="8"/>
          <c:tx>
            <c:strRef>
              <c:f>Graficas!$E$69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B6E19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Graficas!$F$69:$I$69</c:f>
              <c:numCache>
                <c:formatCode>0.0%</c:formatCode>
                <c:ptCount val="4"/>
                <c:pt idx="0">
                  <c:v>0.12289751995424857</c:v>
                </c:pt>
                <c:pt idx="1">
                  <c:v>0.10116213980547495</c:v>
                </c:pt>
                <c:pt idx="2">
                  <c:v>0.11371332928274552</c:v>
                </c:pt>
                <c:pt idx="3">
                  <c:v>0.10475506276953214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0A-45DF-B061-CBB6E8B65744}"/>
            </c:ext>
          </c:extLst>
        </c:ser>
        <c:ser>
          <c:idx val="9"/>
          <c:order val="9"/>
          <c:tx>
            <c:strRef>
              <c:f>Graficas!$E$70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09F3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Graficas!$F$70:$I$70</c:f>
              <c:numCache>
                <c:formatCode>0.0%</c:formatCode>
                <c:ptCount val="4"/>
                <c:pt idx="0">
                  <c:v>0.10044904872299167</c:v>
                </c:pt>
                <c:pt idx="1">
                  <c:v>8.7802706869087546E-2</c:v>
                </c:pt>
                <c:pt idx="2">
                  <c:v>9.4786642442363331E-2</c:v>
                </c:pt>
                <c:pt idx="3">
                  <c:v>8.8178010832482584E-2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0A-45DF-B061-CBB6E8B6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217664"/>
        <c:axId val="860228224"/>
      </c:barChart>
      <c:catAx>
        <c:axId val="860217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860228224"/>
        <c:crosses val="autoZero"/>
        <c:auto val="1"/>
        <c:lblAlgn val="ctr"/>
        <c:lblOffset val="100"/>
        <c:noMultiLvlLbl val="0"/>
      </c:catAx>
      <c:valAx>
        <c:axId val="860228224"/>
        <c:scaling>
          <c:orientation val="minMax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8602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Graficas!$E$94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5C8F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5C8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F-4A3B-B09E-5520E8210167}"/>
              </c:ext>
            </c:extLst>
          </c:dPt>
          <c:dLbls>
            <c:dLbl>
              <c:idx val="0"/>
              <c:layout>
                <c:manualLayout>
                  <c:x val="7.5595238095238094E-3"/>
                  <c:y val="-5.77272727272727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8F-4A3B-B09E-5520E8210167}"/>
                </c:ext>
              </c:extLst>
            </c:dLbl>
            <c:dLbl>
              <c:idx val="2"/>
              <c:layout>
                <c:manualLayout>
                  <c:x val="-2.5198412698412696E-3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8F-4A3B-B09E-5520E8210167}"/>
                </c:ext>
              </c:extLst>
            </c:dLbl>
            <c:dLbl>
              <c:idx val="3"/>
              <c:layout>
                <c:manualLayout>
                  <c:x val="-1.8478622512211875E-16"/>
                  <c:y val="-6.4141414141414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8F-4A3B-B09E-5520E82101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Graficas!$F$94:$I$94</c:f>
              <c:numCache>
                <c:formatCode>0.0%</c:formatCode>
                <c:ptCount val="4"/>
                <c:pt idx="0">
                  <c:v>2.1963166681879361E-2</c:v>
                </c:pt>
                <c:pt idx="1">
                  <c:v>2.4147065912427986E-2</c:v>
                </c:pt>
                <c:pt idx="2">
                  <c:v>1.9291963927934506E-2</c:v>
                </c:pt>
                <c:pt idx="3">
                  <c:v>2.0429692138978942E-2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F-4A3B-B09E-5520E8210167}"/>
            </c:ext>
          </c:extLst>
        </c:ser>
        <c:ser>
          <c:idx val="1"/>
          <c:order val="1"/>
          <c:tx>
            <c:strRef>
              <c:f>Graficas!$E$95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59DEB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Graficas!$F$95:$I$95</c:f>
              <c:numCache>
                <c:formatCode>0.0%</c:formatCode>
                <c:ptCount val="4"/>
                <c:pt idx="0">
                  <c:v>2.1782107691774782E-2</c:v>
                </c:pt>
                <c:pt idx="1">
                  <c:v>2.4732049596455159E-2</c:v>
                </c:pt>
                <c:pt idx="2">
                  <c:v>1.9412870000193688E-2</c:v>
                </c:pt>
                <c:pt idx="3">
                  <c:v>1.9454504517558448E-2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8F-4A3B-B09E-5520E8210167}"/>
            </c:ext>
          </c:extLst>
        </c:ser>
        <c:ser>
          <c:idx val="2"/>
          <c:order val="2"/>
          <c:tx>
            <c:strRef>
              <c:f>Graficas!$E$96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EB4FA8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Graficas!$F$96:$I$96</c:f>
              <c:numCache>
                <c:formatCode>0.0%</c:formatCode>
                <c:ptCount val="4"/>
                <c:pt idx="0">
                  <c:v>2.0669701306126373E-2</c:v>
                </c:pt>
                <c:pt idx="1">
                  <c:v>2.4716486097431795E-2</c:v>
                </c:pt>
                <c:pt idx="2">
                  <c:v>1.9142867882782803E-2</c:v>
                </c:pt>
                <c:pt idx="3">
                  <c:v>1.9251719787719404E-2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8F-4A3B-B09E-5520E8210167}"/>
            </c:ext>
          </c:extLst>
        </c:ser>
        <c:ser>
          <c:idx val="3"/>
          <c:order val="3"/>
          <c:tx>
            <c:strRef>
              <c:f>Graficas!$E$97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21C6F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Graficas!$F$97:$I$97</c:f>
              <c:numCache>
                <c:formatCode>0.0%</c:formatCode>
                <c:ptCount val="4"/>
                <c:pt idx="0">
                  <c:v>2.1795172651939098E-2</c:v>
                </c:pt>
                <c:pt idx="1">
                  <c:v>2.41093900278672E-2</c:v>
                </c:pt>
                <c:pt idx="2">
                  <c:v>1.8837461186915254E-2</c:v>
                </c:pt>
                <c:pt idx="3">
                  <c:v>1.9293046158867653E-2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8F-4A3B-B09E-5520E8210167}"/>
            </c:ext>
          </c:extLst>
        </c:ser>
        <c:ser>
          <c:idx val="4"/>
          <c:order val="4"/>
          <c:tx>
            <c:strRef>
              <c:f>Graficas!$E$98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B2247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Graficas!$F$98:$I$98</c:f>
              <c:numCache>
                <c:formatCode>0.0%</c:formatCode>
                <c:ptCount val="4"/>
                <c:pt idx="0">
                  <c:v>2.0068395672996727E-2</c:v>
                </c:pt>
                <c:pt idx="1">
                  <c:v>2.46724604465914E-2</c:v>
                </c:pt>
                <c:pt idx="2">
                  <c:v>1.9091131720602054E-2</c:v>
                </c:pt>
                <c:pt idx="3">
                  <c:v>1.9334383387813323E-2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8F-4A3B-B09E-5520E8210167}"/>
            </c:ext>
          </c:extLst>
        </c:ser>
        <c:ser>
          <c:idx val="5"/>
          <c:order val="5"/>
          <c:tx>
            <c:strRef>
              <c:f>Graficas!$E$99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11D3C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Graficas!$F$99:$I$99</c:f>
              <c:numCache>
                <c:formatCode>0.0%</c:formatCode>
                <c:ptCount val="4"/>
                <c:pt idx="0">
                  <c:v>2.0475187348028109E-2</c:v>
                </c:pt>
                <c:pt idx="1">
                  <c:v>2.4473972937054451E-2</c:v>
                </c:pt>
                <c:pt idx="2">
                  <c:v>1.8624298673704451E-2</c:v>
                </c:pt>
                <c:pt idx="3">
                  <c:v>1.9447786629992653E-2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8F-4A3B-B09E-5520E8210167}"/>
            </c:ext>
          </c:extLst>
        </c:ser>
        <c:ser>
          <c:idx val="6"/>
          <c:order val="6"/>
          <c:tx>
            <c:strRef>
              <c:f>Graficas!$E$100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B4327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Graficas!$F$100:$I$100</c:f>
              <c:numCache>
                <c:formatCode>0.0%</c:formatCode>
                <c:ptCount val="4"/>
                <c:pt idx="0">
                  <c:v>1.9204782798849764E-2</c:v>
                </c:pt>
                <c:pt idx="1">
                  <c:v>2.4113471522768583E-2</c:v>
                </c:pt>
                <c:pt idx="2">
                  <c:v>1.8953919334406901E-2</c:v>
                </c:pt>
                <c:pt idx="3">
                  <c:v>1.9240616101235033E-2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8F-4A3B-B09E-5520E8210167}"/>
            </c:ext>
          </c:extLst>
        </c:ser>
        <c:ser>
          <c:idx val="7"/>
          <c:order val="7"/>
          <c:tx>
            <c:strRef>
              <c:f>Graficas!$E$101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E25B3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4A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A8F-4A3B-B09E-5520E8210167}"/>
              </c:ext>
            </c:extLst>
          </c:dPt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Graficas!$F$101:$I$101</c:f>
              <c:numCache>
                <c:formatCode>0.0%</c:formatCode>
                <c:ptCount val="4"/>
                <c:pt idx="0">
                  <c:v>1.8572581936018833E-2</c:v>
                </c:pt>
                <c:pt idx="1">
                  <c:v>2.3584230987008226E-2</c:v>
                </c:pt>
                <c:pt idx="2">
                  <c:v>1.9086060662180094E-2</c:v>
                </c:pt>
                <c:pt idx="3">
                  <c:v>1.9304363621397706E-2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8F-4A3B-B09E-5520E8210167}"/>
            </c:ext>
          </c:extLst>
        </c:ser>
        <c:ser>
          <c:idx val="8"/>
          <c:order val="8"/>
          <c:tx>
            <c:strRef>
              <c:f>Graficas!$E$102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EB6E19"/>
            </a:solidFill>
            <a:ln>
              <a:noFill/>
            </a:ln>
            <a:effectLst/>
          </c:spPr>
          <c:invertIfNegative val="0"/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Graficas!$F$102:$I$102</c:f>
              <c:numCache>
                <c:formatCode>0.0%</c:formatCode>
                <c:ptCount val="4"/>
                <c:pt idx="0">
                  <c:v>1.8659396139791194E-2</c:v>
                </c:pt>
                <c:pt idx="1">
                  <c:v>2.2523931905671788E-2</c:v>
                </c:pt>
                <c:pt idx="2">
                  <c:v>1.88587192230294E-2</c:v>
                </c:pt>
                <c:pt idx="3">
                  <c:v>1.8749127341890475E-2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8F-4A3B-B09E-5520E8210167}"/>
            </c:ext>
          </c:extLst>
        </c:ser>
        <c:ser>
          <c:idx val="9"/>
          <c:order val="9"/>
          <c:tx>
            <c:strRef>
              <c:f>Graficas!$E$103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09F3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Noto Sans" panose="020B0502040504020204" pitchFamily="34" charset="0"/>
                    <a:ea typeface="Noto Sans" panose="020B0502040504020204" pitchFamily="34" charset="0"/>
                    <a:cs typeface="Noto Sans" panose="020B0502040504020204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Graficas!$F$4:$I$4</c:f>
              <c:numCache>
                <c:formatCode>General</c:formatCode>
                <c:ptCount val="4"/>
                <c:pt idx="0">
                  <c:v>2018</c:v>
                </c:pt>
                <c:pt idx="1">
                  <c:v>2020</c:v>
                </c:pt>
                <c:pt idx="2">
                  <c:v>2022</c:v>
                </c:pt>
                <c:pt idx="3">
                  <c:v>2024</c:v>
                </c:pt>
              </c:numCache>
            </c:numRef>
          </c:cat>
          <c:val>
            <c:numRef>
              <c:f>Graficas!$F$103:$I$103</c:f>
              <c:numCache>
                <c:formatCode>0.0%</c:formatCode>
                <c:ptCount val="4"/>
                <c:pt idx="0">
                  <c:v>1.500331897343532E-2</c:v>
                </c:pt>
                <c:pt idx="1">
                  <c:v>2.1376059235150971E-2</c:v>
                </c:pt>
                <c:pt idx="2">
                  <c:v>1.5670755364868845E-2</c:v>
                </c:pt>
                <c:pt idx="3">
                  <c:v>1.5227629258140427E-2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8F-4A3B-B09E-5520E821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217664"/>
        <c:axId val="860228224"/>
      </c:barChart>
      <c:catAx>
        <c:axId val="860217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860228224"/>
        <c:crosses val="autoZero"/>
        <c:auto val="1"/>
        <c:lblAlgn val="ctr"/>
        <c:lblOffset val="100"/>
        <c:noMultiLvlLbl val="0"/>
      </c:catAx>
      <c:valAx>
        <c:axId val="860228224"/>
        <c:scaling>
          <c:orientation val="minMax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Noto Sans" panose="020B0502040504020204" pitchFamily="34" charset="0"/>
                <a:ea typeface="Noto Sans" panose="020B0502040504020204" pitchFamily="34" charset="0"/>
                <a:cs typeface="Noto Sans" panose="020B0502040504020204" pitchFamily="34" charset="0"/>
              </a:defRPr>
            </a:pPr>
            <a:endParaRPr lang="es-MX"/>
          </a:p>
        </c:txPr>
        <c:crossAx val="8602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Noto Sans" panose="020B0502040504020204" pitchFamily="34" charset="0"/>
          <a:ea typeface="Noto Sans" panose="020B0502040504020204" pitchFamily="34" charset="0"/>
          <a:cs typeface="Noto Sans" panose="020B0502040504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176212</xdr:colOff>
      <xdr:row>15</xdr:row>
      <xdr:rowOff>123825</xdr:rowOff>
    </xdr:from>
    <xdr:to>
      <xdr:col>27</xdr:col>
      <xdr:colOff>542925</xdr:colOff>
      <xdr:row>26</xdr:row>
      <xdr:rowOff>276226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7A265D0-1EA4-CA5E-4F91-33571CF5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9162" y="4705350"/>
          <a:ext cx="4938713" cy="3467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176212</xdr:colOff>
      <xdr:row>15</xdr:row>
      <xdr:rowOff>123825</xdr:rowOff>
    </xdr:from>
    <xdr:to>
      <xdr:col>27</xdr:col>
      <xdr:colOff>542925</xdr:colOff>
      <xdr:row>26</xdr:row>
      <xdr:rowOff>276226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A265D0-1EA4-CA5E-4F91-33571CF5E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9162" y="3209925"/>
          <a:ext cx="4938713" cy="3467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79375</xdr:colOff>
      <xdr:row>15</xdr:row>
      <xdr:rowOff>266700</xdr:rowOff>
    </xdr:from>
    <xdr:to>
      <xdr:col>27</xdr:col>
      <xdr:colOff>446088</xdr:colOff>
      <xdr:row>26</xdr:row>
      <xdr:rowOff>227013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7DA95-409B-4DF8-8BB0-6682016C4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0" y="4822825"/>
          <a:ext cx="4938713" cy="35321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79375</xdr:colOff>
      <xdr:row>9</xdr:row>
      <xdr:rowOff>107950</xdr:rowOff>
    </xdr:from>
    <xdr:to>
      <xdr:col>27</xdr:col>
      <xdr:colOff>446088</xdr:colOff>
      <xdr:row>20</xdr:row>
      <xdr:rowOff>68263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7DA95-409B-4DF8-8BB0-6682016C4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65500" y="2505075"/>
          <a:ext cx="4938713" cy="35321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7</xdr:row>
      <xdr:rowOff>42862</xdr:rowOff>
    </xdr:from>
    <xdr:to>
      <xdr:col>1</xdr:col>
      <xdr:colOff>5790525</xdr:colOff>
      <xdr:row>28</xdr:row>
      <xdr:rowOff>2362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F3E511-F227-D0DA-D9FB-47DF029E7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1234279</xdr:colOff>
      <xdr:row>4</xdr:row>
      <xdr:rowOff>54239</xdr:rowOff>
    </xdr:from>
    <xdr:to>
      <xdr:col>1</xdr:col>
      <xdr:colOff>5365748</xdr:colOff>
      <xdr:row>8</xdr:row>
      <xdr:rowOff>13334</xdr:rowOff>
    </xdr:to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366F1C7D-8393-B414-53D3-269F87B7295F}"/>
            </a:ext>
          </a:extLst>
        </xdr:cNvPr>
        <xdr:cNvSpPr txBox="1"/>
      </xdr:nvSpPr>
      <xdr:spPr>
        <a:xfrm>
          <a:off x="1477696" y="816239"/>
          <a:ext cx="4131469" cy="7210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1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Gasto Alimentos fuera del hogar</a:t>
          </a:r>
        </a:p>
        <a:p>
          <a:pPr algn="ctr"/>
          <a:r>
            <a:rPr lang="es-MX" sz="1800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(% gasto total)</a:t>
          </a:r>
        </a:p>
      </xdr:txBody>
    </xdr:sp>
    <xdr:clientData/>
  </xdr:twoCellAnchor>
  <xdr:twoCellAnchor>
    <xdr:from>
      <xdr:col>1</xdr:col>
      <xdr:colOff>1140354</xdr:colOff>
      <xdr:row>35</xdr:row>
      <xdr:rowOff>142875</xdr:rowOff>
    </xdr:from>
    <xdr:to>
      <xdr:col>1</xdr:col>
      <xdr:colOff>4713288</xdr:colOff>
      <xdr:row>41</xdr:row>
      <xdr:rowOff>35351</xdr:rowOff>
    </xdr:to>
    <xdr:sp macro="" textlink="">
      <xdr:nvSpPr>
        <xdr:cNvPr id="4" name="CuadroTexto 17">
          <a:extLst>
            <a:ext uri="{FF2B5EF4-FFF2-40B4-BE49-F238E27FC236}">
              <a16:creationId xmlns:a16="http://schemas.microsoft.com/office/drawing/2014/main" id="{7F881254-0DF3-FAB4-8774-631C526306B2}"/>
            </a:ext>
          </a:extLst>
        </xdr:cNvPr>
        <xdr:cNvSpPr txBox="1"/>
      </xdr:nvSpPr>
      <xdr:spPr>
        <a:xfrm>
          <a:off x="1383771" y="6810375"/>
          <a:ext cx="3572934" cy="103547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1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Depósitos Cuentas de Ahorro/Tandas/Cajas ahorro</a:t>
          </a:r>
        </a:p>
        <a:p>
          <a:pPr algn="ctr"/>
          <a:r>
            <a:rPr lang="es-MX" sz="1800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(% ingreso total</a:t>
          </a:r>
          <a:r>
            <a:rPr lang="es-MX" sz="1400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)</a:t>
          </a:r>
        </a:p>
      </xdr:txBody>
    </xdr:sp>
    <xdr:clientData/>
  </xdr:twoCellAnchor>
  <xdr:twoCellAnchor>
    <xdr:from>
      <xdr:col>1</xdr:col>
      <xdr:colOff>1019969</xdr:colOff>
      <xdr:row>66</xdr:row>
      <xdr:rowOff>3967</xdr:rowOff>
    </xdr:from>
    <xdr:to>
      <xdr:col>1</xdr:col>
      <xdr:colOff>5164666</xdr:colOff>
      <xdr:row>69</xdr:row>
      <xdr:rowOff>153562</xdr:rowOff>
    </xdr:to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5CF46777-A234-4EFC-949A-1C6FC9277A1A}"/>
            </a:ext>
          </a:extLst>
        </xdr:cNvPr>
        <xdr:cNvSpPr txBox="1"/>
      </xdr:nvSpPr>
      <xdr:spPr>
        <a:xfrm>
          <a:off x="1263386" y="12576967"/>
          <a:ext cx="4144697" cy="7210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1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Gasto combustible y</a:t>
          </a:r>
          <a:r>
            <a:rPr lang="es-MX" sz="1800" b="1" baseline="0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 transporte</a:t>
          </a:r>
          <a:endParaRPr lang="es-MX" sz="1800" b="1">
            <a:latin typeface="Noto Sans" panose="020B0502040504020204" pitchFamily="34" charset="0"/>
            <a:ea typeface="Noto Sans" panose="020B0502040504020204" pitchFamily="34" charset="0"/>
            <a:cs typeface="Noto Sans" panose="020B0502040504020204" pitchFamily="34" charset="0"/>
          </a:endParaRPr>
        </a:p>
        <a:p>
          <a:pPr algn="ctr"/>
          <a:r>
            <a:rPr lang="es-MX" sz="1800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(% gasto total)</a:t>
          </a:r>
        </a:p>
      </xdr:txBody>
    </xdr:sp>
    <xdr:clientData/>
  </xdr:twoCellAnchor>
  <xdr:twoCellAnchor>
    <xdr:from>
      <xdr:col>1</xdr:col>
      <xdr:colOff>878415</xdr:colOff>
      <xdr:row>98</xdr:row>
      <xdr:rowOff>3969</xdr:rowOff>
    </xdr:from>
    <xdr:to>
      <xdr:col>1</xdr:col>
      <xdr:colOff>5058832</xdr:colOff>
      <xdr:row>101</xdr:row>
      <xdr:rowOff>153564</xdr:rowOff>
    </xdr:to>
    <xdr:sp macro="" textlink="">
      <xdr:nvSpPr>
        <xdr:cNvPr id="10" name="CuadroTexto 1">
          <a:extLst>
            <a:ext uri="{FF2B5EF4-FFF2-40B4-BE49-F238E27FC236}">
              <a16:creationId xmlns:a16="http://schemas.microsoft.com/office/drawing/2014/main" id="{5CF46777-A234-4EFC-949A-1C6FC9277A1A}"/>
            </a:ext>
          </a:extLst>
        </xdr:cNvPr>
        <xdr:cNvSpPr txBox="1"/>
      </xdr:nvSpPr>
      <xdr:spPr>
        <a:xfrm>
          <a:off x="1121832" y="18672969"/>
          <a:ext cx="4180417" cy="72109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1800" b="1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Gasto electricidad (recibo pagado)</a:t>
          </a:r>
        </a:p>
        <a:p>
          <a:pPr algn="ctr"/>
          <a:r>
            <a:rPr lang="es-MX" sz="1800">
              <a:latin typeface="Noto Sans" panose="020B0502040504020204" pitchFamily="34" charset="0"/>
              <a:ea typeface="Noto Sans" panose="020B0502040504020204" pitchFamily="34" charset="0"/>
              <a:cs typeface="Noto Sans" panose="020B0502040504020204" pitchFamily="34" charset="0"/>
            </a:rPr>
            <a:t>(% gasto total)</a:t>
          </a:r>
        </a:p>
      </xdr:txBody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5400000</xdr:colOff>
      <xdr:row>59</xdr:row>
      <xdr:rowOff>150000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A26E5-758A-49A0-AA68-308D7A873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201084</xdr:colOff>
      <xdr:row>68</xdr:row>
      <xdr:rowOff>63500</xdr:rowOff>
    </xdr:from>
    <xdr:to>
      <xdr:col>1</xdr:col>
      <xdr:colOff>5601084</xdr:colOff>
      <xdr:row>89</xdr:row>
      <xdr:rowOff>23000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243F6A-36C9-4293-9FD1-E936B9342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5400000</xdr:colOff>
      <xdr:row>121</xdr:row>
      <xdr:rowOff>150000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B35A2A-9443-47A2-8CF5-FB7262B2C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5117038483843"/>
  </sheetPr>
  <dimension ref="A1:CP76"/>
  <sheetViews>
    <sheetView topLeftCell="C1" workbookViewId="0">
      <selection activeCell="E5" sqref="E5"/>
    </sheetView>
  </sheetViews>
  <sheetFormatPr defaultColWidth="11.42578125" defaultRowHeight="15"/>
  <cols>
    <col min="1" max="1" width="16.140625" bestFit="1" customWidth="1"/>
    <col min="2" max="2" width="7.7109375" bestFit="1" customWidth="1"/>
    <col min="3" max="3" width="35" bestFit="1" customWidth="1"/>
    <col min="4" max="5" width="11.85546875" bestFit="1" customWidth="1"/>
    <col min="6" max="14" width="10.85546875"/>
    <col min="15" max="15" width="11.85546875" bestFit="1" customWidth="1"/>
    <col min="16" max="48" width="10.85546875" customWidth="1"/>
    <col min="50" max="71" width="10.85546875" customWidth="1"/>
    <col min="73" max="94" width="10.85546875" customWidth="1"/>
  </cols>
  <sheetData>
    <row r="1" spans="1:94">
      <c r="E1">
        <v>12018</v>
      </c>
      <c r="F1">
        <v>22018</v>
      </c>
      <c r="G1">
        <v>32018</v>
      </c>
      <c r="H1">
        <v>42018</v>
      </c>
      <c r="I1">
        <v>52018</v>
      </c>
      <c r="J1">
        <v>62018</v>
      </c>
      <c r="K1">
        <v>72018</v>
      </c>
      <c r="L1">
        <v>82018</v>
      </c>
      <c r="M1">
        <v>92018</v>
      </c>
      <c r="N1">
        <v>102018</v>
      </c>
      <c r="P1">
        <v>12020</v>
      </c>
      <c r="Q1">
        <v>22020</v>
      </c>
      <c r="R1">
        <v>32020</v>
      </c>
      <c r="S1">
        <v>42020</v>
      </c>
      <c r="T1">
        <v>52020</v>
      </c>
      <c r="U1">
        <v>62020</v>
      </c>
      <c r="V1">
        <v>72020</v>
      </c>
      <c r="W1">
        <v>82020</v>
      </c>
      <c r="X1">
        <v>92020</v>
      </c>
      <c r="Y1">
        <v>102020</v>
      </c>
      <c r="Z1">
        <v>0.78193815445090109</v>
      </c>
    </row>
    <row r="2" spans="1:94">
      <c r="D2" s="72" t="s">
        <v>156</v>
      </c>
      <c r="E2" s="72"/>
      <c r="F2" s="72"/>
      <c r="G2" s="72"/>
      <c r="H2" s="72"/>
      <c r="I2" s="72"/>
      <c r="J2" s="72"/>
      <c r="K2" s="72"/>
      <c r="L2" s="72"/>
      <c r="M2" s="72"/>
      <c r="N2" s="72"/>
      <c r="O2" s="72" t="s">
        <v>157</v>
      </c>
      <c r="P2" s="72"/>
      <c r="Q2" s="72"/>
      <c r="R2" s="72"/>
      <c r="S2" s="72"/>
      <c r="T2" s="72"/>
      <c r="U2" s="72"/>
      <c r="V2" s="72"/>
      <c r="W2" s="72"/>
      <c r="X2" s="72"/>
      <c r="Y2" s="72"/>
      <c r="Z2" s="3" t="s">
        <v>107</v>
      </c>
      <c r="AA2" s="72" t="s">
        <v>109</v>
      </c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 t="s">
        <v>110</v>
      </c>
      <c r="AM2" s="72"/>
      <c r="AN2" s="72"/>
      <c r="AO2" s="72"/>
      <c r="AP2" s="72"/>
      <c r="AQ2" s="72"/>
      <c r="AR2" s="72"/>
      <c r="AS2" s="72"/>
      <c r="AT2" s="72"/>
      <c r="AU2" s="72"/>
      <c r="AV2" s="72"/>
      <c r="AX2" s="72" t="s">
        <v>172</v>
      </c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 t="s">
        <v>173</v>
      </c>
      <c r="BJ2" s="72"/>
      <c r="BK2" s="72"/>
      <c r="BL2" s="72"/>
      <c r="BM2" s="72"/>
      <c r="BN2" s="72"/>
      <c r="BO2" s="72"/>
      <c r="BP2" s="72"/>
      <c r="BQ2" s="72"/>
      <c r="BR2" s="72"/>
      <c r="BS2" s="72"/>
      <c r="BU2" s="72" t="s">
        <v>174</v>
      </c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 t="s">
        <v>175</v>
      </c>
      <c r="CG2" s="72"/>
      <c r="CH2" s="72"/>
      <c r="CI2" s="72"/>
      <c r="CJ2" s="72"/>
      <c r="CK2" s="72"/>
      <c r="CL2" s="72"/>
      <c r="CM2" s="72"/>
      <c r="CN2" s="72"/>
      <c r="CO2" s="72"/>
      <c r="CP2" s="72"/>
    </row>
    <row r="3" spans="1:94">
      <c r="D3" s="7" t="s">
        <v>106</v>
      </c>
      <c r="E3" s="7" t="s">
        <v>46</v>
      </c>
      <c r="F3" s="7" t="s">
        <v>47</v>
      </c>
      <c r="G3" s="7" t="s">
        <v>48</v>
      </c>
      <c r="H3" s="7" t="s">
        <v>49</v>
      </c>
      <c r="I3" s="7" t="s">
        <v>50</v>
      </c>
      <c r="J3" s="7" t="s">
        <v>51</v>
      </c>
      <c r="K3" s="7" t="s">
        <v>52</v>
      </c>
      <c r="L3" s="7" t="s">
        <v>53</v>
      </c>
      <c r="M3" s="7" t="s">
        <v>54</v>
      </c>
      <c r="N3" s="7" t="s">
        <v>55</v>
      </c>
      <c r="O3" s="7" t="s">
        <v>106</v>
      </c>
      <c r="P3" s="7" t="s">
        <v>46</v>
      </c>
      <c r="Q3" s="7" t="s">
        <v>47</v>
      </c>
      <c r="R3" s="7" t="s">
        <v>48</v>
      </c>
      <c r="S3" s="7" t="s">
        <v>49</v>
      </c>
      <c r="T3" s="7" t="s">
        <v>50</v>
      </c>
      <c r="U3" s="7" t="s">
        <v>51</v>
      </c>
      <c r="V3" s="7" t="s">
        <v>52</v>
      </c>
      <c r="W3" s="7" t="s">
        <v>53</v>
      </c>
      <c r="X3" s="7" t="s">
        <v>54</v>
      </c>
      <c r="Y3" s="7" t="s">
        <v>55</v>
      </c>
      <c r="Z3">
        <v>0.83789601759558241</v>
      </c>
      <c r="AA3" s="7" t="s">
        <v>106</v>
      </c>
      <c r="AB3" s="7" t="s">
        <v>46</v>
      </c>
      <c r="AC3" s="7" t="s">
        <v>47</v>
      </c>
      <c r="AD3" s="7" t="s">
        <v>48</v>
      </c>
      <c r="AE3" s="7" t="s">
        <v>49</v>
      </c>
      <c r="AF3" s="7" t="s">
        <v>50</v>
      </c>
      <c r="AG3" s="7" t="s">
        <v>51</v>
      </c>
      <c r="AH3" s="7" t="s">
        <v>52</v>
      </c>
      <c r="AI3" s="7" t="s">
        <v>53</v>
      </c>
      <c r="AJ3" s="7" t="s">
        <v>54</v>
      </c>
      <c r="AK3" s="7" t="s">
        <v>55</v>
      </c>
      <c r="AL3" s="7" t="s">
        <v>106</v>
      </c>
      <c r="AM3" s="7" t="s">
        <v>46</v>
      </c>
      <c r="AN3" s="7" t="s">
        <v>47</v>
      </c>
      <c r="AO3" s="7" t="s">
        <v>48</v>
      </c>
      <c r="AP3" s="7" t="s">
        <v>49</v>
      </c>
      <c r="AQ3" s="7" t="s">
        <v>50</v>
      </c>
      <c r="AR3" s="7" t="s">
        <v>51</v>
      </c>
      <c r="AS3" s="7" t="s">
        <v>52</v>
      </c>
      <c r="AT3" s="7" t="s">
        <v>53</v>
      </c>
      <c r="AU3" s="7" t="s">
        <v>54</v>
      </c>
      <c r="AV3" s="7" t="s">
        <v>55</v>
      </c>
      <c r="AX3" s="7" t="s">
        <v>106</v>
      </c>
      <c r="AY3" s="7" t="s">
        <v>46</v>
      </c>
      <c r="AZ3" s="7" t="s">
        <v>47</v>
      </c>
      <c r="BA3" s="7" t="s">
        <v>48</v>
      </c>
      <c r="BB3" s="7" t="s">
        <v>49</v>
      </c>
      <c r="BC3" s="7" t="s">
        <v>50</v>
      </c>
      <c r="BD3" s="7" t="s">
        <v>51</v>
      </c>
      <c r="BE3" s="7" t="s">
        <v>52</v>
      </c>
      <c r="BF3" s="7" t="s">
        <v>53</v>
      </c>
      <c r="BG3" s="7" t="s">
        <v>54</v>
      </c>
      <c r="BH3" s="7" t="s">
        <v>55</v>
      </c>
      <c r="BI3" s="7" t="s">
        <v>106</v>
      </c>
      <c r="BJ3" s="7" t="s">
        <v>46</v>
      </c>
      <c r="BK3" s="7" t="s">
        <v>47</v>
      </c>
      <c r="BL3" s="7" t="s">
        <v>48</v>
      </c>
      <c r="BM3" s="7" t="s">
        <v>49</v>
      </c>
      <c r="BN3" s="7" t="s">
        <v>50</v>
      </c>
      <c r="BO3" s="7" t="s">
        <v>51</v>
      </c>
      <c r="BP3" s="7" t="s">
        <v>52</v>
      </c>
      <c r="BQ3" s="7" t="s">
        <v>53</v>
      </c>
      <c r="BR3" s="7" t="s">
        <v>54</v>
      </c>
      <c r="BS3" s="7" t="s">
        <v>55</v>
      </c>
      <c r="BU3" s="7" t="s">
        <v>106</v>
      </c>
      <c r="BV3" s="7" t="s">
        <v>46</v>
      </c>
      <c r="BW3" s="7" t="s">
        <v>47</v>
      </c>
      <c r="BX3" s="7" t="s">
        <v>48</v>
      </c>
      <c r="BY3" s="7" t="s">
        <v>49</v>
      </c>
      <c r="BZ3" s="7" t="s">
        <v>50</v>
      </c>
      <c r="CA3" s="7" t="s">
        <v>51</v>
      </c>
      <c r="CB3" s="7" t="s">
        <v>52</v>
      </c>
      <c r="CC3" s="7" t="s">
        <v>53</v>
      </c>
      <c r="CD3" s="7" t="s">
        <v>54</v>
      </c>
      <c r="CE3" s="7" t="s">
        <v>55</v>
      </c>
      <c r="CF3" s="7" t="s">
        <v>106</v>
      </c>
      <c r="CG3" s="7" t="s">
        <v>46</v>
      </c>
      <c r="CH3" s="7" t="s">
        <v>47</v>
      </c>
      <c r="CI3" s="7" t="s">
        <v>48</v>
      </c>
      <c r="CJ3" s="7" t="s">
        <v>49</v>
      </c>
      <c r="CK3" s="7" t="s">
        <v>50</v>
      </c>
      <c r="CL3" s="7" t="s">
        <v>51</v>
      </c>
      <c r="CM3" s="7" t="s">
        <v>52</v>
      </c>
      <c r="CN3" s="7" t="s">
        <v>53</v>
      </c>
      <c r="CO3" s="7" t="s">
        <v>54</v>
      </c>
      <c r="CP3" s="7" t="s">
        <v>55</v>
      </c>
    </row>
    <row r="4" spans="1:94">
      <c r="C4" s="3" t="s">
        <v>56</v>
      </c>
      <c r="D4" s="6">
        <v>34400515</v>
      </c>
      <c r="E4" s="6">
        <v>3439948</v>
      </c>
      <c r="F4" s="6">
        <v>3440051</v>
      </c>
      <c r="G4" s="6">
        <v>3440051</v>
      </c>
      <c r="H4" s="6">
        <v>3440051</v>
      </c>
      <c r="I4" s="6">
        <v>3440051</v>
      </c>
      <c r="J4" s="6">
        <v>3440051</v>
      </c>
      <c r="K4" s="6">
        <v>3440051</v>
      </c>
      <c r="L4" s="6">
        <v>3440051</v>
      </c>
      <c r="M4" s="6">
        <v>3440051</v>
      </c>
      <c r="N4" s="6">
        <v>3440056</v>
      </c>
      <c r="O4" s="6">
        <v>35749659</v>
      </c>
      <c r="P4" s="6">
        <v>3574521</v>
      </c>
      <c r="Q4" s="6">
        <v>3574965</v>
      </c>
      <c r="R4" s="6">
        <v>3574965</v>
      </c>
      <c r="S4" s="6">
        <v>3574965</v>
      </c>
      <c r="T4" s="6">
        <v>3574965</v>
      </c>
      <c r="U4" s="6">
        <v>3574965</v>
      </c>
      <c r="V4" s="6">
        <v>3574965</v>
      </c>
      <c r="W4" s="6">
        <v>3574965</v>
      </c>
      <c r="X4" s="6">
        <v>3574965</v>
      </c>
      <c r="Y4" s="6">
        <v>3574974</v>
      </c>
      <c r="Z4" s="3" t="s">
        <v>108</v>
      </c>
    </row>
    <row r="5" spans="1:94">
      <c r="A5" t="s">
        <v>44</v>
      </c>
      <c r="C5" s="3" t="s">
        <v>102</v>
      </c>
      <c r="D5" s="4" t="e">
        <f>INDEX(Nal_mean!$B:$B,MATCH('Resumen-Formulas1820'!$A5,Nal_mean!$A:$A,0),1)</f>
        <v>#N/A</v>
      </c>
      <c r="E5" s="4" t="e">
        <f>INDEX(Deciles_mean!$A$34:$U$98,MATCH('Resumen-Formulas1820'!$A5,Deciles_mean!$A$34:$A$98,0),MATCH('Resumen-Formulas1820'!E$1,Deciles_mean!$34:$34,0))</f>
        <v>#N/A</v>
      </c>
      <c r="F5" s="4" t="e">
        <f>INDEX(Deciles_mean!$A$34:$U$98,MATCH('Resumen-Formulas1820'!$A5,Deciles_mean!$A$34:$A$98,0),MATCH('Resumen-Formulas1820'!F$1,Deciles_mean!$34:$34,0))</f>
        <v>#N/A</v>
      </c>
      <c r="G5" s="4" t="e">
        <f>INDEX(Deciles_mean!$A$34:$U$98,MATCH('Resumen-Formulas1820'!$A5,Deciles_mean!$A$34:$A$98,0),MATCH('Resumen-Formulas1820'!G$1,Deciles_mean!$34:$34,0))</f>
        <v>#N/A</v>
      </c>
      <c r="H5" s="4" t="e">
        <f>INDEX(Deciles_mean!$A$34:$U$98,MATCH('Resumen-Formulas1820'!$A5,Deciles_mean!$A$34:$A$98,0),MATCH('Resumen-Formulas1820'!H$1,Deciles_mean!$34:$34,0))</f>
        <v>#N/A</v>
      </c>
      <c r="I5" s="4" t="e">
        <f>INDEX(Deciles_mean!$A$34:$U$98,MATCH('Resumen-Formulas1820'!$A5,Deciles_mean!$A$34:$A$98,0),MATCH('Resumen-Formulas1820'!I$1,Deciles_mean!$34:$34,0))</f>
        <v>#N/A</v>
      </c>
      <c r="J5" s="4" t="e">
        <f>INDEX(Deciles_mean!$A$34:$U$98,MATCH('Resumen-Formulas1820'!$A5,Deciles_mean!$A$34:$A$98,0),MATCH('Resumen-Formulas1820'!J$1,Deciles_mean!$34:$34,0))</f>
        <v>#N/A</v>
      </c>
      <c r="K5" s="4" t="e">
        <f>INDEX(Deciles_mean!$A$34:$U$98,MATCH('Resumen-Formulas1820'!$A5,Deciles_mean!$A$34:$A$98,0),MATCH('Resumen-Formulas1820'!K$1,Deciles_mean!$34:$34,0))</f>
        <v>#N/A</v>
      </c>
      <c r="L5" s="4" t="e">
        <f>INDEX(Deciles_mean!$A$34:$U$98,MATCH('Resumen-Formulas1820'!$A5,Deciles_mean!$A$34:$A$98,0),MATCH('Resumen-Formulas1820'!L$1,Deciles_mean!$34:$34,0))</f>
        <v>#N/A</v>
      </c>
      <c r="M5" s="4" t="e">
        <f>INDEX(Deciles_mean!$A$34:$U$98,MATCH('Resumen-Formulas1820'!$A5,Deciles_mean!$A$34:$A$98,0),MATCH('Resumen-Formulas1820'!M$1,Deciles_mean!$34:$34,0))</f>
        <v>#N/A</v>
      </c>
      <c r="N5" s="4" t="e">
        <f>INDEX(Deciles_mean!$A$34:$U$98,MATCH('Resumen-Formulas1820'!$A5,Deciles_mean!$A$34:$A$98,0),MATCH('Resumen-Formulas1820'!N$1,Deciles_mean!$34:$34,0))</f>
        <v>#N/A</v>
      </c>
      <c r="O5" s="4" t="e">
        <f>INDEX(Nal_mean!$C:$C,MATCH('Resumen-Formulas1820'!$A5,Nal_mean!$A:$A,0),1)</f>
        <v>#N/A</v>
      </c>
      <c r="P5" s="4" t="e">
        <f>INDEX(Deciles_mean!$A$34:$U$98,MATCH('Resumen-Formulas1820'!$A5,Deciles_mean!$A$34:$A$98,0),MATCH('Resumen-Formulas1820'!P$1,Deciles_mean!$34:$34,0))</f>
        <v>#N/A</v>
      </c>
      <c r="Q5" s="4" t="e">
        <f>INDEX(Deciles_mean!$A$34:$U$98,MATCH('Resumen-Formulas1820'!$A5,Deciles_mean!$A$34:$A$98,0),MATCH('Resumen-Formulas1820'!Q$1,Deciles_mean!$34:$34,0))</f>
        <v>#N/A</v>
      </c>
      <c r="R5" s="4" t="e">
        <f>INDEX(Deciles_mean!$A$34:$U$98,MATCH('Resumen-Formulas1820'!$A5,Deciles_mean!$A$34:$A$98,0),MATCH('Resumen-Formulas1820'!R$1,Deciles_mean!$34:$34,0))</f>
        <v>#N/A</v>
      </c>
      <c r="S5" s="4" t="e">
        <f>INDEX(Deciles_mean!$A$34:$U$98,MATCH('Resumen-Formulas1820'!$A5,Deciles_mean!$A$34:$A$98,0),MATCH('Resumen-Formulas1820'!S$1,Deciles_mean!$34:$34,0))</f>
        <v>#N/A</v>
      </c>
      <c r="T5" s="4" t="e">
        <f>INDEX(Deciles_mean!$A$34:$U$98,MATCH('Resumen-Formulas1820'!$A5,Deciles_mean!$A$34:$A$98,0),MATCH('Resumen-Formulas1820'!T$1,Deciles_mean!$34:$34,0))</f>
        <v>#N/A</v>
      </c>
      <c r="U5" s="4" t="e">
        <f>INDEX(Deciles_mean!$A$34:$U$98,MATCH('Resumen-Formulas1820'!$A5,Deciles_mean!$A$34:$A$98,0),MATCH('Resumen-Formulas1820'!U$1,Deciles_mean!$34:$34,0))</f>
        <v>#N/A</v>
      </c>
      <c r="V5" s="4" t="e">
        <f>INDEX(Deciles_mean!$A$34:$U$98,MATCH('Resumen-Formulas1820'!$A5,Deciles_mean!$A$34:$A$98,0),MATCH('Resumen-Formulas1820'!V$1,Deciles_mean!$34:$34,0))</f>
        <v>#N/A</v>
      </c>
      <c r="W5" s="4" t="e">
        <f>INDEX(Deciles_mean!$A$34:$U$98,MATCH('Resumen-Formulas1820'!$A5,Deciles_mean!$A$34:$A$98,0),MATCH('Resumen-Formulas1820'!W$1,Deciles_mean!$34:$34,0))</f>
        <v>#N/A</v>
      </c>
      <c r="X5" s="4" t="e">
        <f>INDEX(Deciles_mean!$A$34:$U$98,MATCH('Resumen-Formulas1820'!$A5,Deciles_mean!$A$34:$A$98,0),MATCH('Resumen-Formulas1820'!X$1,Deciles_mean!$34:$34,0))</f>
        <v>#N/A</v>
      </c>
      <c r="Y5" s="4" t="e">
        <f>INDEX(Deciles_mean!$A$34:$U$98,MATCH('Resumen-Formulas1820'!$A5,Deciles_mean!$A$34:$A$98,0),MATCH('Resumen-Formulas1820'!Y$1,Deciles_mean!$34:$34,0))</f>
        <v>#N/A</v>
      </c>
      <c r="AA5" s="8" t="e">
        <f>D5/$Z$1</f>
        <v>#N/A</v>
      </c>
      <c r="AB5" s="8" t="e">
        <f t="shared" ref="AB5:AK17" si="0">E5/$Z$1</f>
        <v>#N/A</v>
      </c>
      <c r="AC5" s="8" t="e">
        <f t="shared" si="0"/>
        <v>#N/A</v>
      </c>
      <c r="AD5" s="8" t="e">
        <f t="shared" si="0"/>
        <v>#N/A</v>
      </c>
      <c r="AE5" s="8" t="e">
        <f t="shared" si="0"/>
        <v>#N/A</v>
      </c>
      <c r="AF5" s="8" t="e">
        <f t="shared" si="0"/>
        <v>#N/A</v>
      </c>
      <c r="AG5" s="8" t="e">
        <f t="shared" si="0"/>
        <v>#N/A</v>
      </c>
      <c r="AH5" s="8" t="e">
        <f t="shared" si="0"/>
        <v>#N/A</v>
      </c>
      <c r="AI5" s="8" t="e">
        <f t="shared" si="0"/>
        <v>#N/A</v>
      </c>
      <c r="AJ5" s="8" t="e">
        <f t="shared" si="0"/>
        <v>#N/A</v>
      </c>
      <c r="AK5" s="8" t="e">
        <f t="shared" si="0"/>
        <v>#N/A</v>
      </c>
      <c r="AL5" s="8" t="e">
        <f>O5/$Z$3</f>
        <v>#N/A</v>
      </c>
      <c r="AM5" s="8" t="e">
        <f t="shared" ref="AM5:AV20" si="1">P5/$Z$3</f>
        <v>#N/A</v>
      </c>
      <c r="AN5" s="8" t="e">
        <f t="shared" si="1"/>
        <v>#N/A</v>
      </c>
      <c r="AO5" s="8" t="e">
        <f t="shared" si="1"/>
        <v>#N/A</v>
      </c>
      <c r="AP5" s="8" t="e">
        <f t="shared" si="1"/>
        <v>#N/A</v>
      </c>
      <c r="AQ5" s="8" t="e">
        <f t="shared" si="1"/>
        <v>#N/A</v>
      </c>
      <c r="AR5" s="8" t="e">
        <f t="shared" si="1"/>
        <v>#N/A</v>
      </c>
      <c r="AS5" s="8" t="e">
        <f t="shared" si="1"/>
        <v>#N/A</v>
      </c>
      <c r="AT5" s="8" t="e">
        <f t="shared" si="1"/>
        <v>#N/A</v>
      </c>
      <c r="AU5" s="8" t="e">
        <f t="shared" si="1"/>
        <v>#N/A</v>
      </c>
      <c r="AV5" s="8" t="e">
        <f t="shared" si="1"/>
        <v>#N/A</v>
      </c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</row>
    <row r="6" spans="1:94">
      <c r="A6" t="s">
        <v>45</v>
      </c>
      <c r="C6" s="3" t="s">
        <v>103</v>
      </c>
      <c r="D6" s="4" t="e">
        <f>INDEX(Nal_mean!$B:$B,MATCH('Resumen-Formulas1820'!$A6,Nal_mean!$A:$A,0),1)</f>
        <v>#N/A</v>
      </c>
      <c r="E6" s="4" t="e">
        <f>INDEX(Deciles_mean!$A$34:$U$98,MATCH('Resumen-Formulas1820'!$A6,Deciles_mean!$A$34:$A$98,0),MATCH('Resumen-Formulas1820'!E$1,Deciles_mean!$34:$34,0))</f>
        <v>#N/A</v>
      </c>
      <c r="F6" s="4" t="e">
        <f>INDEX(Deciles_mean!$A$34:$U$98,MATCH('Resumen-Formulas1820'!$A6,Deciles_mean!$A$34:$A$98,0),MATCH('Resumen-Formulas1820'!F$1,Deciles_mean!$34:$34,0))</f>
        <v>#N/A</v>
      </c>
      <c r="G6" s="4" t="e">
        <f>INDEX(Deciles_mean!$A$34:$U$98,MATCH('Resumen-Formulas1820'!$A6,Deciles_mean!$A$34:$A$98,0),MATCH('Resumen-Formulas1820'!G$1,Deciles_mean!$34:$34,0))</f>
        <v>#N/A</v>
      </c>
      <c r="H6" s="4" t="e">
        <f>INDEX(Deciles_mean!$A$34:$U$98,MATCH('Resumen-Formulas1820'!$A6,Deciles_mean!$A$34:$A$98,0),MATCH('Resumen-Formulas1820'!H$1,Deciles_mean!$34:$34,0))</f>
        <v>#N/A</v>
      </c>
      <c r="I6" s="4" t="e">
        <f>INDEX(Deciles_mean!$A$34:$U$98,MATCH('Resumen-Formulas1820'!$A6,Deciles_mean!$A$34:$A$98,0),MATCH('Resumen-Formulas1820'!I$1,Deciles_mean!$34:$34,0))</f>
        <v>#N/A</v>
      </c>
      <c r="J6" s="4" t="e">
        <f>INDEX(Deciles_mean!$A$34:$U$98,MATCH('Resumen-Formulas1820'!$A6,Deciles_mean!$A$34:$A$98,0),MATCH('Resumen-Formulas1820'!J$1,Deciles_mean!$34:$34,0))</f>
        <v>#N/A</v>
      </c>
      <c r="K6" s="4" t="e">
        <f>INDEX(Deciles_mean!$A$34:$U$98,MATCH('Resumen-Formulas1820'!$A6,Deciles_mean!$A$34:$A$98,0),MATCH('Resumen-Formulas1820'!K$1,Deciles_mean!$34:$34,0))</f>
        <v>#N/A</v>
      </c>
      <c r="L6" s="4" t="e">
        <f>INDEX(Deciles_mean!$A$34:$U$98,MATCH('Resumen-Formulas1820'!$A6,Deciles_mean!$A$34:$A$98,0),MATCH('Resumen-Formulas1820'!L$1,Deciles_mean!$34:$34,0))</f>
        <v>#N/A</v>
      </c>
      <c r="M6" s="4" t="e">
        <f>INDEX(Deciles_mean!$A$34:$U$98,MATCH('Resumen-Formulas1820'!$A6,Deciles_mean!$A$34:$A$98,0),MATCH('Resumen-Formulas1820'!M$1,Deciles_mean!$34:$34,0))</f>
        <v>#N/A</v>
      </c>
      <c r="N6" s="4" t="e">
        <f>INDEX(Deciles_mean!$A$34:$U$98,MATCH('Resumen-Formulas1820'!$A6,Deciles_mean!$A$34:$A$98,0),MATCH('Resumen-Formulas1820'!N$1,Deciles_mean!$34:$34,0))</f>
        <v>#N/A</v>
      </c>
      <c r="O6" s="4" t="e">
        <f>INDEX(Nal_mean!$C:$C,MATCH('Resumen-Formulas1820'!$A6,Nal_mean!$A:$A,0),1)</f>
        <v>#N/A</v>
      </c>
      <c r="P6" s="4" t="e">
        <f>INDEX(Deciles_mean!$A$34:$U$98,MATCH('Resumen-Formulas1820'!$A6,Deciles_mean!$A$34:$A$98,0),MATCH('Resumen-Formulas1820'!P$1,Deciles_mean!$34:$34,0))</f>
        <v>#N/A</v>
      </c>
      <c r="Q6" s="4" t="e">
        <f>INDEX(Deciles_mean!$A$34:$U$98,MATCH('Resumen-Formulas1820'!$A6,Deciles_mean!$A$34:$A$98,0),MATCH('Resumen-Formulas1820'!Q$1,Deciles_mean!$34:$34,0))</f>
        <v>#N/A</v>
      </c>
      <c r="R6" s="4" t="e">
        <f>INDEX(Deciles_mean!$A$34:$U$98,MATCH('Resumen-Formulas1820'!$A6,Deciles_mean!$A$34:$A$98,0),MATCH('Resumen-Formulas1820'!R$1,Deciles_mean!$34:$34,0))</f>
        <v>#N/A</v>
      </c>
      <c r="S6" s="4" t="e">
        <f>INDEX(Deciles_mean!$A$34:$U$98,MATCH('Resumen-Formulas1820'!$A6,Deciles_mean!$A$34:$A$98,0),MATCH('Resumen-Formulas1820'!S$1,Deciles_mean!$34:$34,0))</f>
        <v>#N/A</v>
      </c>
      <c r="T6" s="4" t="e">
        <f>INDEX(Deciles_mean!$A$34:$U$98,MATCH('Resumen-Formulas1820'!$A6,Deciles_mean!$A$34:$A$98,0),MATCH('Resumen-Formulas1820'!T$1,Deciles_mean!$34:$34,0))</f>
        <v>#N/A</v>
      </c>
      <c r="U6" s="4" t="e">
        <f>INDEX(Deciles_mean!$A$34:$U$98,MATCH('Resumen-Formulas1820'!$A6,Deciles_mean!$A$34:$A$98,0),MATCH('Resumen-Formulas1820'!U$1,Deciles_mean!$34:$34,0))</f>
        <v>#N/A</v>
      </c>
      <c r="V6" s="4" t="e">
        <f>INDEX(Deciles_mean!$A$34:$U$98,MATCH('Resumen-Formulas1820'!$A6,Deciles_mean!$A$34:$A$98,0),MATCH('Resumen-Formulas1820'!V$1,Deciles_mean!$34:$34,0))</f>
        <v>#N/A</v>
      </c>
      <c r="W6" s="4" t="e">
        <f>INDEX(Deciles_mean!$A$34:$U$98,MATCH('Resumen-Formulas1820'!$A6,Deciles_mean!$A$34:$A$98,0),MATCH('Resumen-Formulas1820'!W$1,Deciles_mean!$34:$34,0))</f>
        <v>#N/A</v>
      </c>
      <c r="X6" s="4" t="e">
        <f>INDEX(Deciles_mean!$A$34:$U$98,MATCH('Resumen-Formulas1820'!$A6,Deciles_mean!$A$34:$A$98,0),MATCH('Resumen-Formulas1820'!X$1,Deciles_mean!$34:$34,0))</f>
        <v>#N/A</v>
      </c>
      <c r="Y6" s="4" t="e">
        <f>INDEX(Deciles_mean!$A$34:$U$98,MATCH('Resumen-Formulas1820'!$A6,Deciles_mean!$A$34:$A$98,0),MATCH('Resumen-Formulas1820'!Y$1,Deciles_mean!$34:$34,0))</f>
        <v>#N/A</v>
      </c>
      <c r="AA6" s="8" t="e">
        <f t="shared" ref="AA6:AA53" si="2">D6/$Z$1</f>
        <v>#N/A</v>
      </c>
      <c r="AB6" s="8" t="e">
        <f t="shared" si="0"/>
        <v>#N/A</v>
      </c>
      <c r="AC6" s="8" t="e">
        <f t="shared" si="0"/>
        <v>#N/A</v>
      </c>
      <c r="AD6" s="8" t="e">
        <f t="shared" si="0"/>
        <v>#N/A</v>
      </c>
      <c r="AE6" s="8" t="e">
        <f t="shared" si="0"/>
        <v>#N/A</v>
      </c>
      <c r="AF6" s="8" t="e">
        <f t="shared" si="0"/>
        <v>#N/A</v>
      </c>
      <c r="AG6" s="8" t="e">
        <f t="shared" si="0"/>
        <v>#N/A</v>
      </c>
      <c r="AH6" s="8" t="e">
        <f t="shared" si="0"/>
        <v>#N/A</v>
      </c>
      <c r="AI6" s="8" t="e">
        <f t="shared" si="0"/>
        <v>#N/A</v>
      </c>
      <c r="AJ6" s="8" t="e">
        <f t="shared" si="0"/>
        <v>#N/A</v>
      </c>
      <c r="AK6" s="8" t="e">
        <f t="shared" si="0"/>
        <v>#N/A</v>
      </c>
      <c r="AL6" s="8" t="e">
        <f t="shared" ref="AL6:AL53" si="3">O6/$Z$3</f>
        <v>#N/A</v>
      </c>
      <c r="AM6" s="8" t="e">
        <f t="shared" si="1"/>
        <v>#N/A</v>
      </c>
      <c r="AN6" s="8" t="e">
        <f t="shared" si="1"/>
        <v>#N/A</v>
      </c>
      <c r="AO6" s="8" t="e">
        <f t="shared" si="1"/>
        <v>#N/A</v>
      </c>
      <c r="AP6" s="8" t="e">
        <f t="shared" si="1"/>
        <v>#N/A</v>
      </c>
      <c r="AQ6" s="8" t="e">
        <f t="shared" si="1"/>
        <v>#N/A</v>
      </c>
      <c r="AR6" s="8" t="e">
        <f t="shared" si="1"/>
        <v>#N/A</v>
      </c>
      <c r="AS6" s="8" t="e">
        <f t="shared" si="1"/>
        <v>#N/A</v>
      </c>
      <c r="AT6" s="8" t="e">
        <f t="shared" si="1"/>
        <v>#N/A</v>
      </c>
      <c r="AU6" s="8" t="e">
        <f t="shared" si="1"/>
        <v>#N/A</v>
      </c>
      <c r="AV6" s="8" t="e">
        <f t="shared" si="1"/>
        <v>#N/A</v>
      </c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</row>
    <row r="7" spans="1:94">
      <c r="C7" s="10" t="s">
        <v>57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2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8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</row>
    <row r="8" spans="1:94">
      <c r="A8" t="s">
        <v>4</v>
      </c>
      <c r="C8" t="s">
        <v>58</v>
      </c>
      <c r="D8" s="4" t="e">
        <f>INDEX(Nal_mean!$B:$B,MATCH('Resumen-Formulas1820'!$A8,Nal_mean!$A:$A,0),1)</f>
        <v>#N/A</v>
      </c>
      <c r="E8" s="4" t="e">
        <f>INDEX(Deciles_mean!$A$34:$U$98,MATCH('Resumen-Formulas1820'!$A8,Deciles_mean!$A$34:$A$98,0),MATCH('Resumen-Formulas1820'!E$1,Deciles_mean!$34:$34,0))</f>
        <v>#N/A</v>
      </c>
      <c r="F8" s="4" t="e">
        <f>INDEX(Deciles_mean!$A$34:$U$98,MATCH('Resumen-Formulas1820'!$A8,Deciles_mean!$A$34:$A$98,0),MATCH('Resumen-Formulas1820'!F$1,Deciles_mean!$34:$34,0))</f>
        <v>#N/A</v>
      </c>
      <c r="G8" s="4" t="e">
        <f>INDEX(Deciles_mean!$A$34:$U$98,MATCH('Resumen-Formulas1820'!$A8,Deciles_mean!$A$34:$A$98,0),MATCH('Resumen-Formulas1820'!G$1,Deciles_mean!$34:$34,0))</f>
        <v>#N/A</v>
      </c>
      <c r="H8" s="4" t="e">
        <f>INDEX(Deciles_mean!$A$34:$U$98,MATCH('Resumen-Formulas1820'!$A8,Deciles_mean!$A$34:$A$98,0),MATCH('Resumen-Formulas1820'!H$1,Deciles_mean!$34:$34,0))</f>
        <v>#N/A</v>
      </c>
      <c r="I8" s="4" t="e">
        <f>INDEX(Deciles_mean!$A$34:$U$98,MATCH('Resumen-Formulas1820'!$A8,Deciles_mean!$A$34:$A$98,0),MATCH('Resumen-Formulas1820'!I$1,Deciles_mean!$34:$34,0))</f>
        <v>#N/A</v>
      </c>
      <c r="J8" s="4" t="e">
        <f>INDEX(Deciles_mean!$A$34:$U$98,MATCH('Resumen-Formulas1820'!$A8,Deciles_mean!$A$34:$A$98,0),MATCH('Resumen-Formulas1820'!J$1,Deciles_mean!$34:$34,0))</f>
        <v>#N/A</v>
      </c>
      <c r="K8" s="4" t="e">
        <f>INDEX(Deciles_mean!$A$34:$U$98,MATCH('Resumen-Formulas1820'!$A8,Deciles_mean!$A$34:$A$98,0),MATCH('Resumen-Formulas1820'!K$1,Deciles_mean!$34:$34,0))</f>
        <v>#N/A</v>
      </c>
      <c r="L8" s="4" t="e">
        <f>INDEX(Deciles_mean!$A$34:$U$98,MATCH('Resumen-Formulas1820'!$A8,Deciles_mean!$A$34:$A$98,0),MATCH('Resumen-Formulas1820'!L$1,Deciles_mean!$34:$34,0))</f>
        <v>#N/A</v>
      </c>
      <c r="M8" s="4" t="e">
        <f>INDEX(Deciles_mean!$A$34:$U$98,MATCH('Resumen-Formulas1820'!$A8,Deciles_mean!$A$34:$A$98,0),MATCH('Resumen-Formulas1820'!M$1,Deciles_mean!$34:$34,0))</f>
        <v>#N/A</v>
      </c>
      <c r="N8" s="4" t="e">
        <f>INDEX(Deciles_mean!$A$34:$U$98,MATCH('Resumen-Formulas1820'!$A8,Deciles_mean!$A$34:$A$98,0),MATCH('Resumen-Formulas1820'!N$1,Deciles_mean!$34:$34,0))</f>
        <v>#N/A</v>
      </c>
      <c r="O8" s="4" t="e">
        <f>INDEX(Nal_mean!$C:$C,MATCH('Resumen-Formulas1820'!$A8,Nal_mean!$A:$A,0),1)</f>
        <v>#N/A</v>
      </c>
      <c r="P8" s="4" t="e">
        <f>INDEX(Deciles_mean!$A$34:$U$98,MATCH('Resumen-Formulas1820'!$A8,Deciles_mean!$A$34:$A$98,0),MATCH('Resumen-Formulas1820'!P$1,Deciles_mean!$34:$34,0))</f>
        <v>#N/A</v>
      </c>
      <c r="Q8" s="4" t="e">
        <f>INDEX(Deciles_mean!$A$34:$U$98,MATCH('Resumen-Formulas1820'!$A8,Deciles_mean!$A$34:$A$98,0),MATCH('Resumen-Formulas1820'!Q$1,Deciles_mean!$34:$34,0))</f>
        <v>#N/A</v>
      </c>
      <c r="R8" s="4" t="e">
        <f>INDEX(Deciles_mean!$A$34:$U$98,MATCH('Resumen-Formulas1820'!$A8,Deciles_mean!$A$34:$A$98,0),MATCH('Resumen-Formulas1820'!R$1,Deciles_mean!$34:$34,0))</f>
        <v>#N/A</v>
      </c>
      <c r="S8" s="4" t="e">
        <f>INDEX(Deciles_mean!$A$34:$U$98,MATCH('Resumen-Formulas1820'!$A8,Deciles_mean!$A$34:$A$98,0),MATCH('Resumen-Formulas1820'!S$1,Deciles_mean!$34:$34,0))</f>
        <v>#N/A</v>
      </c>
      <c r="T8" s="4" t="e">
        <f>INDEX(Deciles_mean!$A$34:$U$98,MATCH('Resumen-Formulas1820'!$A8,Deciles_mean!$A$34:$A$98,0),MATCH('Resumen-Formulas1820'!T$1,Deciles_mean!$34:$34,0))</f>
        <v>#N/A</v>
      </c>
      <c r="U8" s="4" t="e">
        <f>INDEX(Deciles_mean!$A$34:$U$98,MATCH('Resumen-Formulas1820'!$A8,Deciles_mean!$A$34:$A$98,0),MATCH('Resumen-Formulas1820'!U$1,Deciles_mean!$34:$34,0))</f>
        <v>#N/A</v>
      </c>
      <c r="V8" s="4" t="e">
        <f>INDEX(Deciles_mean!$A$34:$U$98,MATCH('Resumen-Formulas1820'!$A8,Deciles_mean!$A$34:$A$98,0),MATCH('Resumen-Formulas1820'!V$1,Deciles_mean!$34:$34,0))</f>
        <v>#N/A</v>
      </c>
      <c r="W8" s="4" t="e">
        <f>INDEX(Deciles_mean!$A$34:$U$98,MATCH('Resumen-Formulas1820'!$A8,Deciles_mean!$A$34:$A$98,0),MATCH('Resumen-Formulas1820'!W$1,Deciles_mean!$34:$34,0))</f>
        <v>#N/A</v>
      </c>
      <c r="X8" s="4" t="e">
        <f>INDEX(Deciles_mean!$A$34:$U$98,MATCH('Resumen-Formulas1820'!$A8,Deciles_mean!$A$34:$A$98,0),MATCH('Resumen-Formulas1820'!X$1,Deciles_mean!$34:$34,0))</f>
        <v>#N/A</v>
      </c>
      <c r="Y8" s="4" t="e">
        <f>INDEX(Deciles_mean!$A$34:$U$98,MATCH('Resumen-Formulas1820'!$A8,Deciles_mean!$A$34:$A$98,0),MATCH('Resumen-Formulas1820'!Y$1,Deciles_mean!$34:$34,0))</f>
        <v>#N/A</v>
      </c>
      <c r="AA8" s="8" t="e">
        <f t="shared" si="2"/>
        <v>#N/A</v>
      </c>
      <c r="AB8" s="8" t="e">
        <f t="shared" si="0"/>
        <v>#N/A</v>
      </c>
      <c r="AC8" s="8" t="e">
        <f t="shared" si="0"/>
        <v>#N/A</v>
      </c>
      <c r="AD8" s="8" t="e">
        <f t="shared" si="0"/>
        <v>#N/A</v>
      </c>
      <c r="AE8" s="8" t="e">
        <f t="shared" si="0"/>
        <v>#N/A</v>
      </c>
      <c r="AF8" s="8" t="e">
        <f t="shared" si="0"/>
        <v>#N/A</v>
      </c>
      <c r="AG8" s="8" t="e">
        <f t="shared" si="0"/>
        <v>#N/A</v>
      </c>
      <c r="AH8" s="8" t="e">
        <f t="shared" si="0"/>
        <v>#N/A</v>
      </c>
      <c r="AI8" s="8" t="e">
        <f t="shared" si="0"/>
        <v>#N/A</v>
      </c>
      <c r="AJ8" s="8" t="e">
        <f t="shared" si="0"/>
        <v>#N/A</v>
      </c>
      <c r="AK8" s="8" t="e">
        <f t="shared" si="0"/>
        <v>#N/A</v>
      </c>
      <c r="AL8" s="8" t="e">
        <f t="shared" si="3"/>
        <v>#N/A</v>
      </c>
      <c r="AM8" s="8" t="e">
        <f t="shared" si="1"/>
        <v>#N/A</v>
      </c>
      <c r="AN8" s="8" t="e">
        <f t="shared" si="1"/>
        <v>#N/A</v>
      </c>
      <c r="AO8" s="8" t="e">
        <f t="shared" si="1"/>
        <v>#N/A</v>
      </c>
      <c r="AP8" s="8" t="e">
        <f t="shared" si="1"/>
        <v>#N/A</v>
      </c>
      <c r="AQ8" s="8" t="e">
        <f t="shared" si="1"/>
        <v>#N/A</v>
      </c>
      <c r="AR8" s="8" t="e">
        <f t="shared" si="1"/>
        <v>#N/A</v>
      </c>
      <c r="AS8" s="8" t="e">
        <f t="shared" si="1"/>
        <v>#N/A</v>
      </c>
      <c r="AT8" s="8" t="e">
        <f t="shared" si="1"/>
        <v>#N/A</v>
      </c>
      <c r="AU8" s="8" t="e">
        <f t="shared" si="1"/>
        <v>#N/A</v>
      </c>
      <c r="AV8" s="8" t="e">
        <f t="shared" si="1"/>
        <v>#N/A</v>
      </c>
      <c r="AW8" s="8"/>
      <c r="AX8" s="22" t="e">
        <f>D8/D$5</f>
        <v>#N/A</v>
      </c>
      <c r="AY8" s="22" t="e">
        <f t="shared" ref="AY8:BH8" si="4">E8/E$5</f>
        <v>#N/A</v>
      </c>
      <c r="AZ8" s="22" t="e">
        <f t="shared" si="4"/>
        <v>#N/A</v>
      </c>
      <c r="BA8" s="22" t="e">
        <f t="shared" si="4"/>
        <v>#N/A</v>
      </c>
      <c r="BB8" s="22" t="e">
        <f t="shared" si="4"/>
        <v>#N/A</v>
      </c>
      <c r="BC8" s="22" t="e">
        <f t="shared" si="4"/>
        <v>#N/A</v>
      </c>
      <c r="BD8" s="22" t="e">
        <f t="shared" si="4"/>
        <v>#N/A</v>
      </c>
      <c r="BE8" s="22" t="e">
        <f t="shared" si="4"/>
        <v>#N/A</v>
      </c>
      <c r="BF8" s="22" t="e">
        <f t="shared" si="4"/>
        <v>#N/A</v>
      </c>
      <c r="BG8" s="22" t="e">
        <f t="shared" si="4"/>
        <v>#N/A</v>
      </c>
      <c r="BH8" s="22" t="e">
        <f t="shared" si="4"/>
        <v>#N/A</v>
      </c>
      <c r="BI8" s="22" t="e">
        <f>O8/O$5</f>
        <v>#N/A</v>
      </c>
      <c r="BJ8" s="22" t="e">
        <f t="shared" ref="BJ8:BJ30" si="5">P8/P$5</f>
        <v>#N/A</v>
      </c>
      <c r="BK8" s="22" t="e">
        <f t="shared" ref="BK8:BK30" si="6">Q8/Q$5</f>
        <v>#N/A</v>
      </c>
      <c r="BL8" s="22" t="e">
        <f t="shared" ref="BL8:BL30" si="7">R8/R$5</f>
        <v>#N/A</v>
      </c>
      <c r="BM8" s="22" t="e">
        <f t="shared" ref="BM8:BM30" si="8">S8/S$5</f>
        <v>#N/A</v>
      </c>
      <c r="BN8" s="22" t="e">
        <f t="shared" ref="BN8:BN30" si="9">T8/T$5</f>
        <v>#N/A</v>
      </c>
      <c r="BO8" s="22" t="e">
        <f t="shared" ref="BO8:BO30" si="10">U8/U$5</f>
        <v>#N/A</v>
      </c>
      <c r="BP8" s="22" t="e">
        <f t="shared" ref="BP8:BP30" si="11">V8/V$5</f>
        <v>#N/A</v>
      </c>
      <c r="BQ8" s="22" t="e">
        <f t="shared" ref="BQ8:BQ30" si="12">W8/W$5</f>
        <v>#N/A</v>
      </c>
      <c r="BR8" s="22" t="e">
        <f t="shared" ref="BR8:BR30" si="13">X8/X$5</f>
        <v>#N/A</v>
      </c>
      <c r="BS8" s="22" t="e">
        <f t="shared" ref="BS8:BS30" si="14">Y8/Y$5</f>
        <v>#N/A</v>
      </c>
      <c r="BU8" s="22" t="e">
        <f>D8/D$6</f>
        <v>#N/A</v>
      </c>
      <c r="BV8" s="22" t="e">
        <f t="shared" ref="BV8:CP20" si="15">E8/E$6</f>
        <v>#N/A</v>
      </c>
      <c r="BW8" s="22" t="e">
        <f t="shared" si="15"/>
        <v>#N/A</v>
      </c>
      <c r="BX8" s="22" t="e">
        <f t="shared" si="15"/>
        <v>#N/A</v>
      </c>
      <c r="BY8" s="22" t="e">
        <f t="shared" si="15"/>
        <v>#N/A</v>
      </c>
      <c r="BZ8" s="22" t="e">
        <f t="shared" si="15"/>
        <v>#N/A</v>
      </c>
      <c r="CA8" s="22" t="e">
        <f t="shared" si="15"/>
        <v>#N/A</v>
      </c>
      <c r="CB8" s="22" t="e">
        <f t="shared" si="15"/>
        <v>#N/A</v>
      </c>
      <c r="CC8" s="22" t="e">
        <f t="shared" si="15"/>
        <v>#N/A</v>
      </c>
      <c r="CD8" s="22" t="e">
        <f t="shared" si="15"/>
        <v>#N/A</v>
      </c>
      <c r="CE8" s="22" t="e">
        <f t="shared" si="15"/>
        <v>#N/A</v>
      </c>
      <c r="CF8" s="22" t="e">
        <f t="shared" si="15"/>
        <v>#N/A</v>
      </c>
      <c r="CG8" s="22" t="e">
        <f t="shared" si="15"/>
        <v>#N/A</v>
      </c>
      <c r="CH8" s="22" t="e">
        <f t="shared" si="15"/>
        <v>#N/A</v>
      </c>
      <c r="CI8" s="22" t="e">
        <f t="shared" si="15"/>
        <v>#N/A</v>
      </c>
      <c r="CJ8" s="22" t="e">
        <f t="shared" si="15"/>
        <v>#N/A</v>
      </c>
      <c r="CK8" s="22" t="e">
        <f t="shared" si="15"/>
        <v>#N/A</v>
      </c>
      <c r="CL8" s="22" t="e">
        <f t="shared" si="15"/>
        <v>#N/A</v>
      </c>
      <c r="CM8" s="22" t="e">
        <f t="shared" si="15"/>
        <v>#N/A</v>
      </c>
      <c r="CN8" s="22" t="e">
        <f t="shared" si="15"/>
        <v>#N/A</v>
      </c>
      <c r="CO8" s="22" t="e">
        <f t="shared" si="15"/>
        <v>#N/A</v>
      </c>
      <c r="CP8" s="22" t="e">
        <f t="shared" si="15"/>
        <v>#N/A</v>
      </c>
    </row>
    <row r="9" spans="1:94">
      <c r="A9" t="s">
        <v>19</v>
      </c>
      <c r="C9" t="s">
        <v>59</v>
      </c>
      <c r="D9" s="4" t="e">
        <f>INDEX(Nal_mean!$B:$B,MATCH('Resumen-Formulas1820'!$A9,Nal_mean!$A:$A,0),1)</f>
        <v>#N/A</v>
      </c>
      <c r="E9" s="4" t="e">
        <f>INDEX(Deciles_mean!$A$34:$U$98,MATCH('Resumen-Formulas1820'!$A9,Deciles_mean!$A$34:$A$98,0),MATCH('Resumen-Formulas1820'!E$1,Deciles_mean!$34:$34,0))</f>
        <v>#N/A</v>
      </c>
      <c r="F9" s="4" t="e">
        <f>INDEX(Deciles_mean!$A$34:$U$98,MATCH('Resumen-Formulas1820'!$A9,Deciles_mean!$A$34:$A$98,0),MATCH('Resumen-Formulas1820'!F$1,Deciles_mean!$34:$34,0))</f>
        <v>#N/A</v>
      </c>
      <c r="G9" s="4" t="e">
        <f>INDEX(Deciles_mean!$A$34:$U$98,MATCH('Resumen-Formulas1820'!$A9,Deciles_mean!$A$34:$A$98,0),MATCH('Resumen-Formulas1820'!G$1,Deciles_mean!$34:$34,0))</f>
        <v>#N/A</v>
      </c>
      <c r="H9" s="4" t="e">
        <f>INDEX(Deciles_mean!$A$34:$U$98,MATCH('Resumen-Formulas1820'!$A9,Deciles_mean!$A$34:$A$98,0),MATCH('Resumen-Formulas1820'!H$1,Deciles_mean!$34:$34,0))</f>
        <v>#N/A</v>
      </c>
      <c r="I9" s="4" t="e">
        <f>INDEX(Deciles_mean!$A$34:$U$98,MATCH('Resumen-Formulas1820'!$A9,Deciles_mean!$A$34:$A$98,0),MATCH('Resumen-Formulas1820'!I$1,Deciles_mean!$34:$34,0))</f>
        <v>#N/A</v>
      </c>
      <c r="J9" s="4" t="e">
        <f>INDEX(Deciles_mean!$A$34:$U$98,MATCH('Resumen-Formulas1820'!$A9,Deciles_mean!$A$34:$A$98,0),MATCH('Resumen-Formulas1820'!J$1,Deciles_mean!$34:$34,0))</f>
        <v>#N/A</v>
      </c>
      <c r="K9" s="4" t="e">
        <f>INDEX(Deciles_mean!$A$34:$U$98,MATCH('Resumen-Formulas1820'!$A9,Deciles_mean!$A$34:$A$98,0),MATCH('Resumen-Formulas1820'!K$1,Deciles_mean!$34:$34,0))</f>
        <v>#N/A</v>
      </c>
      <c r="L9" s="4" t="e">
        <f>INDEX(Deciles_mean!$A$34:$U$98,MATCH('Resumen-Formulas1820'!$A9,Deciles_mean!$A$34:$A$98,0),MATCH('Resumen-Formulas1820'!L$1,Deciles_mean!$34:$34,0))</f>
        <v>#N/A</v>
      </c>
      <c r="M9" s="4" t="e">
        <f>INDEX(Deciles_mean!$A$34:$U$98,MATCH('Resumen-Formulas1820'!$A9,Deciles_mean!$A$34:$A$98,0),MATCH('Resumen-Formulas1820'!M$1,Deciles_mean!$34:$34,0))</f>
        <v>#N/A</v>
      </c>
      <c r="N9" s="4" t="e">
        <f>INDEX(Deciles_mean!$A$34:$U$98,MATCH('Resumen-Formulas1820'!$A9,Deciles_mean!$A$34:$A$98,0),MATCH('Resumen-Formulas1820'!N$1,Deciles_mean!$34:$34,0))</f>
        <v>#N/A</v>
      </c>
      <c r="O9" s="4" t="e">
        <f>INDEX(Nal_mean!$C:$C,MATCH('Resumen-Formulas1820'!$A9,Nal_mean!$A:$A,0),1)</f>
        <v>#N/A</v>
      </c>
      <c r="P9" s="4" t="e">
        <f>INDEX(Deciles_mean!$A$34:$U$98,MATCH('Resumen-Formulas1820'!$A9,Deciles_mean!$A$34:$A$98,0),MATCH('Resumen-Formulas1820'!P$1,Deciles_mean!$34:$34,0))</f>
        <v>#N/A</v>
      </c>
      <c r="Q9" s="4" t="e">
        <f>INDEX(Deciles_mean!$A$34:$U$98,MATCH('Resumen-Formulas1820'!$A9,Deciles_mean!$A$34:$A$98,0),MATCH('Resumen-Formulas1820'!Q$1,Deciles_mean!$34:$34,0))</f>
        <v>#N/A</v>
      </c>
      <c r="R9" s="4" t="e">
        <f>INDEX(Deciles_mean!$A$34:$U$98,MATCH('Resumen-Formulas1820'!$A9,Deciles_mean!$A$34:$A$98,0),MATCH('Resumen-Formulas1820'!R$1,Deciles_mean!$34:$34,0))</f>
        <v>#N/A</v>
      </c>
      <c r="S9" s="4" t="e">
        <f>INDEX(Deciles_mean!$A$34:$U$98,MATCH('Resumen-Formulas1820'!$A9,Deciles_mean!$A$34:$A$98,0),MATCH('Resumen-Formulas1820'!S$1,Deciles_mean!$34:$34,0))</f>
        <v>#N/A</v>
      </c>
      <c r="T9" s="4" t="e">
        <f>INDEX(Deciles_mean!$A$34:$U$98,MATCH('Resumen-Formulas1820'!$A9,Deciles_mean!$A$34:$A$98,0),MATCH('Resumen-Formulas1820'!T$1,Deciles_mean!$34:$34,0))</f>
        <v>#N/A</v>
      </c>
      <c r="U9" s="4" t="e">
        <f>INDEX(Deciles_mean!$A$34:$U$98,MATCH('Resumen-Formulas1820'!$A9,Deciles_mean!$A$34:$A$98,0),MATCH('Resumen-Formulas1820'!U$1,Deciles_mean!$34:$34,0))</f>
        <v>#N/A</v>
      </c>
      <c r="V9" s="4" t="e">
        <f>INDEX(Deciles_mean!$A$34:$U$98,MATCH('Resumen-Formulas1820'!$A9,Deciles_mean!$A$34:$A$98,0),MATCH('Resumen-Formulas1820'!V$1,Deciles_mean!$34:$34,0))</f>
        <v>#N/A</v>
      </c>
      <c r="W9" s="4" t="e">
        <f>INDEX(Deciles_mean!$A$34:$U$98,MATCH('Resumen-Formulas1820'!$A9,Deciles_mean!$A$34:$A$98,0),MATCH('Resumen-Formulas1820'!W$1,Deciles_mean!$34:$34,0))</f>
        <v>#N/A</v>
      </c>
      <c r="X9" s="4" t="e">
        <f>INDEX(Deciles_mean!$A$34:$U$98,MATCH('Resumen-Formulas1820'!$A9,Deciles_mean!$A$34:$A$98,0),MATCH('Resumen-Formulas1820'!X$1,Deciles_mean!$34:$34,0))</f>
        <v>#N/A</v>
      </c>
      <c r="Y9" s="4" t="e">
        <f>INDEX(Deciles_mean!$A$34:$U$98,MATCH('Resumen-Formulas1820'!$A9,Deciles_mean!$A$34:$A$98,0),MATCH('Resumen-Formulas1820'!Y$1,Deciles_mean!$34:$34,0))</f>
        <v>#N/A</v>
      </c>
      <c r="AA9" s="8" t="e">
        <f t="shared" si="2"/>
        <v>#N/A</v>
      </c>
      <c r="AB9" s="8" t="e">
        <f t="shared" si="0"/>
        <v>#N/A</v>
      </c>
      <c r="AC9" s="8" t="e">
        <f t="shared" si="0"/>
        <v>#N/A</v>
      </c>
      <c r="AD9" s="8" t="e">
        <f t="shared" si="0"/>
        <v>#N/A</v>
      </c>
      <c r="AE9" s="8" t="e">
        <f t="shared" si="0"/>
        <v>#N/A</v>
      </c>
      <c r="AF9" s="8" t="e">
        <f t="shared" si="0"/>
        <v>#N/A</v>
      </c>
      <c r="AG9" s="8" t="e">
        <f t="shared" si="0"/>
        <v>#N/A</v>
      </c>
      <c r="AH9" s="8" t="e">
        <f t="shared" si="0"/>
        <v>#N/A</v>
      </c>
      <c r="AI9" s="8" t="e">
        <f t="shared" si="0"/>
        <v>#N/A</v>
      </c>
      <c r="AJ9" s="8" t="e">
        <f t="shared" si="0"/>
        <v>#N/A</v>
      </c>
      <c r="AK9" s="8" t="e">
        <f t="shared" si="0"/>
        <v>#N/A</v>
      </c>
      <c r="AL9" s="8" t="e">
        <f t="shared" si="3"/>
        <v>#N/A</v>
      </c>
      <c r="AM9" s="8" t="e">
        <f t="shared" si="1"/>
        <v>#N/A</v>
      </c>
      <c r="AN9" s="8" t="e">
        <f t="shared" si="1"/>
        <v>#N/A</v>
      </c>
      <c r="AO9" s="8" t="e">
        <f t="shared" si="1"/>
        <v>#N/A</v>
      </c>
      <c r="AP9" s="8" t="e">
        <f t="shared" si="1"/>
        <v>#N/A</v>
      </c>
      <c r="AQ9" s="8" t="e">
        <f t="shared" si="1"/>
        <v>#N/A</v>
      </c>
      <c r="AR9" s="8" t="e">
        <f t="shared" si="1"/>
        <v>#N/A</v>
      </c>
      <c r="AS9" s="8" t="e">
        <f t="shared" si="1"/>
        <v>#N/A</v>
      </c>
      <c r="AT9" s="8" t="e">
        <f t="shared" si="1"/>
        <v>#N/A</v>
      </c>
      <c r="AU9" s="8" t="e">
        <f t="shared" si="1"/>
        <v>#N/A</v>
      </c>
      <c r="AV9" s="8" t="e">
        <f t="shared" si="1"/>
        <v>#N/A</v>
      </c>
      <c r="AW9" s="8"/>
      <c r="AX9" s="22" t="e">
        <f t="shared" ref="AX9:AX30" si="16">D9/D$5</f>
        <v>#N/A</v>
      </c>
      <c r="AY9" s="22" t="e">
        <f t="shared" ref="AY9:AY30" si="17">E9/E$5</f>
        <v>#N/A</v>
      </c>
      <c r="AZ9" s="22" t="e">
        <f t="shared" ref="AZ9:AZ30" si="18">F9/F$5</f>
        <v>#N/A</v>
      </c>
      <c r="BA9" s="22" t="e">
        <f t="shared" ref="BA9:BA30" si="19">G9/G$5</f>
        <v>#N/A</v>
      </c>
      <c r="BB9" s="22" t="e">
        <f t="shared" ref="BB9:BB30" si="20">H9/H$5</f>
        <v>#N/A</v>
      </c>
      <c r="BC9" s="22" t="e">
        <f t="shared" ref="BC9:BC30" si="21">I9/I$5</f>
        <v>#N/A</v>
      </c>
      <c r="BD9" s="22" t="e">
        <f t="shared" ref="BD9:BD30" si="22">J9/J$5</f>
        <v>#N/A</v>
      </c>
      <c r="BE9" s="22" t="e">
        <f t="shared" ref="BE9:BE30" si="23">K9/K$5</f>
        <v>#N/A</v>
      </c>
      <c r="BF9" s="22" t="e">
        <f t="shared" ref="BF9:BF30" si="24">L9/L$5</f>
        <v>#N/A</v>
      </c>
      <c r="BG9" s="22" t="e">
        <f t="shared" ref="BG9:BG30" si="25">M9/M$5</f>
        <v>#N/A</v>
      </c>
      <c r="BH9" s="22" t="e">
        <f t="shared" ref="BH9:BH30" si="26">N9/N$5</f>
        <v>#N/A</v>
      </c>
      <c r="BI9" s="22" t="e">
        <f t="shared" ref="BI9:BI30" si="27">O9/O$5</f>
        <v>#N/A</v>
      </c>
      <c r="BJ9" s="22" t="e">
        <f t="shared" si="5"/>
        <v>#N/A</v>
      </c>
      <c r="BK9" s="22" t="e">
        <f t="shared" si="6"/>
        <v>#N/A</v>
      </c>
      <c r="BL9" s="22" t="e">
        <f t="shared" si="7"/>
        <v>#N/A</v>
      </c>
      <c r="BM9" s="22" t="e">
        <f t="shared" si="8"/>
        <v>#N/A</v>
      </c>
      <c r="BN9" s="22" t="e">
        <f t="shared" si="9"/>
        <v>#N/A</v>
      </c>
      <c r="BO9" s="22" t="e">
        <f t="shared" si="10"/>
        <v>#N/A</v>
      </c>
      <c r="BP9" s="22" t="e">
        <f t="shared" si="11"/>
        <v>#N/A</v>
      </c>
      <c r="BQ9" s="22" t="e">
        <f t="shared" si="12"/>
        <v>#N/A</v>
      </c>
      <c r="BR9" s="22" t="e">
        <f t="shared" si="13"/>
        <v>#N/A</v>
      </c>
      <c r="BS9" s="22" t="e">
        <f t="shared" si="14"/>
        <v>#N/A</v>
      </c>
      <c r="BU9" s="22" t="e">
        <f t="shared" ref="BU9:BU30" si="28">D9/D$6</f>
        <v>#N/A</v>
      </c>
      <c r="BV9" s="22" t="e">
        <f t="shared" si="15"/>
        <v>#N/A</v>
      </c>
      <c r="BW9" s="22" t="e">
        <f t="shared" si="15"/>
        <v>#N/A</v>
      </c>
      <c r="BX9" s="22" t="e">
        <f t="shared" si="15"/>
        <v>#N/A</v>
      </c>
      <c r="BY9" s="22" t="e">
        <f t="shared" si="15"/>
        <v>#N/A</v>
      </c>
      <c r="BZ9" s="22" t="e">
        <f t="shared" si="15"/>
        <v>#N/A</v>
      </c>
      <c r="CA9" s="22" t="e">
        <f t="shared" si="15"/>
        <v>#N/A</v>
      </c>
      <c r="CB9" s="22" t="e">
        <f t="shared" si="15"/>
        <v>#N/A</v>
      </c>
      <c r="CC9" s="22" t="e">
        <f t="shared" si="15"/>
        <v>#N/A</v>
      </c>
      <c r="CD9" s="22" t="e">
        <f t="shared" si="15"/>
        <v>#N/A</v>
      </c>
      <c r="CE9" s="22" t="e">
        <f t="shared" si="15"/>
        <v>#N/A</v>
      </c>
      <c r="CF9" s="22" t="e">
        <f t="shared" si="15"/>
        <v>#N/A</v>
      </c>
      <c r="CG9" s="22" t="e">
        <f t="shared" si="15"/>
        <v>#N/A</v>
      </c>
      <c r="CH9" s="22" t="e">
        <f t="shared" si="15"/>
        <v>#N/A</v>
      </c>
      <c r="CI9" s="22" t="e">
        <f t="shared" si="15"/>
        <v>#N/A</v>
      </c>
      <c r="CJ9" s="22" t="e">
        <f t="shared" si="15"/>
        <v>#N/A</v>
      </c>
      <c r="CK9" s="22" t="e">
        <f t="shared" si="15"/>
        <v>#N/A</v>
      </c>
      <c r="CL9" s="22" t="e">
        <f t="shared" si="15"/>
        <v>#N/A</v>
      </c>
      <c r="CM9" s="22" t="e">
        <f t="shared" si="15"/>
        <v>#N/A</v>
      </c>
      <c r="CN9" s="22" t="e">
        <f t="shared" si="15"/>
        <v>#N/A</v>
      </c>
      <c r="CO9" s="22" t="e">
        <f t="shared" si="15"/>
        <v>#N/A</v>
      </c>
      <c r="CP9" s="22" t="e">
        <f t="shared" si="15"/>
        <v>#N/A</v>
      </c>
    </row>
    <row r="10" spans="1:94">
      <c r="A10" t="s">
        <v>18</v>
      </c>
      <c r="C10" t="s">
        <v>60</v>
      </c>
      <c r="D10" s="4" t="e">
        <f>INDEX(Nal_mean!$B:$B,MATCH('Resumen-Formulas1820'!$A10,Nal_mean!$A:$A,0),1)</f>
        <v>#N/A</v>
      </c>
      <c r="E10" s="4" t="e">
        <f>INDEX(Deciles_mean!$A$34:$U$98,MATCH('Resumen-Formulas1820'!$A10,Deciles_mean!$A$34:$A$98,0),MATCH('Resumen-Formulas1820'!E$1,Deciles_mean!$34:$34,0))</f>
        <v>#N/A</v>
      </c>
      <c r="F10" s="4" t="e">
        <f>INDEX(Deciles_mean!$A$34:$U$98,MATCH('Resumen-Formulas1820'!$A10,Deciles_mean!$A$34:$A$98,0),MATCH('Resumen-Formulas1820'!F$1,Deciles_mean!$34:$34,0))</f>
        <v>#N/A</v>
      </c>
      <c r="G10" s="4" t="e">
        <f>INDEX(Deciles_mean!$A$34:$U$98,MATCH('Resumen-Formulas1820'!$A10,Deciles_mean!$A$34:$A$98,0),MATCH('Resumen-Formulas1820'!G$1,Deciles_mean!$34:$34,0))</f>
        <v>#N/A</v>
      </c>
      <c r="H10" s="4" t="e">
        <f>INDEX(Deciles_mean!$A$34:$U$98,MATCH('Resumen-Formulas1820'!$A10,Deciles_mean!$A$34:$A$98,0),MATCH('Resumen-Formulas1820'!H$1,Deciles_mean!$34:$34,0))</f>
        <v>#N/A</v>
      </c>
      <c r="I10" s="4" t="e">
        <f>INDEX(Deciles_mean!$A$34:$U$98,MATCH('Resumen-Formulas1820'!$A10,Deciles_mean!$A$34:$A$98,0),MATCH('Resumen-Formulas1820'!I$1,Deciles_mean!$34:$34,0))</f>
        <v>#N/A</v>
      </c>
      <c r="J10" s="4" t="e">
        <f>INDEX(Deciles_mean!$A$34:$U$98,MATCH('Resumen-Formulas1820'!$A10,Deciles_mean!$A$34:$A$98,0),MATCH('Resumen-Formulas1820'!J$1,Deciles_mean!$34:$34,0))</f>
        <v>#N/A</v>
      </c>
      <c r="K10" s="4" t="e">
        <f>INDEX(Deciles_mean!$A$34:$U$98,MATCH('Resumen-Formulas1820'!$A10,Deciles_mean!$A$34:$A$98,0),MATCH('Resumen-Formulas1820'!K$1,Deciles_mean!$34:$34,0))</f>
        <v>#N/A</v>
      </c>
      <c r="L10" s="4" t="e">
        <f>INDEX(Deciles_mean!$A$34:$U$98,MATCH('Resumen-Formulas1820'!$A10,Deciles_mean!$A$34:$A$98,0),MATCH('Resumen-Formulas1820'!L$1,Deciles_mean!$34:$34,0))</f>
        <v>#N/A</v>
      </c>
      <c r="M10" s="4" t="e">
        <f>INDEX(Deciles_mean!$A$34:$U$98,MATCH('Resumen-Formulas1820'!$A10,Deciles_mean!$A$34:$A$98,0),MATCH('Resumen-Formulas1820'!M$1,Deciles_mean!$34:$34,0))</f>
        <v>#N/A</v>
      </c>
      <c r="N10" s="4" t="e">
        <f>INDEX(Deciles_mean!$A$34:$U$98,MATCH('Resumen-Formulas1820'!$A10,Deciles_mean!$A$34:$A$98,0),MATCH('Resumen-Formulas1820'!N$1,Deciles_mean!$34:$34,0))</f>
        <v>#N/A</v>
      </c>
      <c r="O10" s="4" t="e">
        <f>INDEX(Nal_mean!$C:$C,MATCH('Resumen-Formulas1820'!$A10,Nal_mean!$A:$A,0),1)</f>
        <v>#N/A</v>
      </c>
      <c r="P10" s="4" t="e">
        <f>INDEX(Deciles_mean!$A$34:$U$98,MATCH('Resumen-Formulas1820'!$A10,Deciles_mean!$A$34:$A$98,0),MATCH('Resumen-Formulas1820'!P$1,Deciles_mean!$34:$34,0))</f>
        <v>#N/A</v>
      </c>
      <c r="Q10" s="4" t="e">
        <f>INDEX(Deciles_mean!$A$34:$U$98,MATCH('Resumen-Formulas1820'!$A10,Deciles_mean!$A$34:$A$98,0),MATCH('Resumen-Formulas1820'!Q$1,Deciles_mean!$34:$34,0))</f>
        <v>#N/A</v>
      </c>
      <c r="R10" s="4" t="e">
        <f>INDEX(Deciles_mean!$A$34:$U$98,MATCH('Resumen-Formulas1820'!$A10,Deciles_mean!$A$34:$A$98,0),MATCH('Resumen-Formulas1820'!R$1,Deciles_mean!$34:$34,0))</f>
        <v>#N/A</v>
      </c>
      <c r="S10" s="4" t="e">
        <f>INDEX(Deciles_mean!$A$34:$U$98,MATCH('Resumen-Formulas1820'!$A10,Deciles_mean!$A$34:$A$98,0),MATCH('Resumen-Formulas1820'!S$1,Deciles_mean!$34:$34,0))</f>
        <v>#N/A</v>
      </c>
      <c r="T10" s="4" t="e">
        <f>INDEX(Deciles_mean!$A$34:$U$98,MATCH('Resumen-Formulas1820'!$A10,Deciles_mean!$A$34:$A$98,0),MATCH('Resumen-Formulas1820'!T$1,Deciles_mean!$34:$34,0))</f>
        <v>#N/A</v>
      </c>
      <c r="U10" s="4" t="e">
        <f>INDEX(Deciles_mean!$A$34:$U$98,MATCH('Resumen-Formulas1820'!$A10,Deciles_mean!$A$34:$A$98,0),MATCH('Resumen-Formulas1820'!U$1,Deciles_mean!$34:$34,0))</f>
        <v>#N/A</v>
      </c>
      <c r="V10" s="4" t="e">
        <f>INDEX(Deciles_mean!$A$34:$U$98,MATCH('Resumen-Formulas1820'!$A10,Deciles_mean!$A$34:$A$98,0),MATCH('Resumen-Formulas1820'!V$1,Deciles_mean!$34:$34,0))</f>
        <v>#N/A</v>
      </c>
      <c r="W10" s="4" t="e">
        <f>INDEX(Deciles_mean!$A$34:$U$98,MATCH('Resumen-Formulas1820'!$A10,Deciles_mean!$A$34:$A$98,0),MATCH('Resumen-Formulas1820'!W$1,Deciles_mean!$34:$34,0))</f>
        <v>#N/A</v>
      </c>
      <c r="X10" s="4" t="e">
        <f>INDEX(Deciles_mean!$A$34:$U$98,MATCH('Resumen-Formulas1820'!$A10,Deciles_mean!$A$34:$A$98,0),MATCH('Resumen-Formulas1820'!X$1,Deciles_mean!$34:$34,0))</f>
        <v>#N/A</v>
      </c>
      <c r="Y10" s="4" t="e">
        <f>INDEX(Deciles_mean!$A$34:$U$98,MATCH('Resumen-Formulas1820'!$A10,Deciles_mean!$A$34:$A$98,0),MATCH('Resumen-Formulas1820'!Y$1,Deciles_mean!$34:$34,0))</f>
        <v>#N/A</v>
      </c>
      <c r="AA10" s="8" t="e">
        <f t="shared" si="2"/>
        <v>#N/A</v>
      </c>
      <c r="AB10" s="8" t="e">
        <f t="shared" si="0"/>
        <v>#N/A</v>
      </c>
      <c r="AC10" s="8" t="e">
        <f t="shared" si="0"/>
        <v>#N/A</v>
      </c>
      <c r="AD10" s="8" t="e">
        <f t="shared" si="0"/>
        <v>#N/A</v>
      </c>
      <c r="AE10" s="8" t="e">
        <f t="shared" si="0"/>
        <v>#N/A</v>
      </c>
      <c r="AF10" s="8" t="e">
        <f t="shared" si="0"/>
        <v>#N/A</v>
      </c>
      <c r="AG10" s="8" t="e">
        <f t="shared" si="0"/>
        <v>#N/A</v>
      </c>
      <c r="AH10" s="8" t="e">
        <f t="shared" si="0"/>
        <v>#N/A</v>
      </c>
      <c r="AI10" s="8" t="e">
        <f t="shared" si="0"/>
        <v>#N/A</v>
      </c>
      <c r="AJ10" s="8" t="e">
        <f t="shared" si="0"/>
        <v>#N/A</v>
      </c>
      <c r="AK10" s="8" t="e">
        <f t="shared" si="0"/>
        <v>#N/A</v>
      </c>
      <c r="AL10" s="8" t="e">
        <f t="shared" si="3"/>
        <v>#N/A</v>
      </c>
      <c r="AM10" s="8" t="e">
        <f t="shared" si="1"/>
        <v>#N/A</v>
      </c>
      <c r="AN10" s="8" t="e">
        <f t="shared" si="1"/>
        <v>#N/A</v>
      </c>
      <c r="AO10" s="8" t="e">
        <f t="shared" si="1"/>
        <v>#N/A</v>
      </c>
      <c r="AP10" s="8" t="e">
        <f t="shared" si="1"/>
        <v>#N/A</v>
      </c>
      <c r="AQ10" s="8" t="e">
        <f t="shared" si="1"/>
        <v>#N/A</v>
      </c>
      <c r="AR10" s="8" t="e">
        <f t="shared" si="1"/>
        <v>#N/A</v>
      </c>
      <c r="AS10" s="8" t="e">
        <f t="shared" si="1"/>
        <v>#N/A</v>
      </c>
      <c r="AT10" s="8" t="e">
        <f t="shared" si="1"/>
        <v>#N/A</v>
      </c>
      <c r="AU10" s="8" t="e">
        <f t="shared" si="1"/>
        <v>#N/A</v>
      </c>
      <c r="AV10" s="8" t="e">
        <f t="shared" si="1"/>
        <v>#N/A</v>
      </c>
      <c r="AW10" s="8"/>
      <c r="AX10" s="22" t="e">
        <f t="shared" si="16"/>
        <v>#N/A</v>
      </c>
      <c r="AY10" s="22" t="e">
        <f t="shared" si="17"/>
        <v>#N/A</v>
      </c>
      <c r="AZ10" s="22" t="e">
        <f t="shared" si="18"/>
        <v>#N/A</v>
      </c>
      <c r="BA10" s="22" t="e">
        <f t="shared" si="19"/>
        <v>#N/A</v>
      </c>
      <c r="BB10" s="22" t="e">
        <f t="shared" si="20"/>
        <v>#N/A</v>
      </c>
      <c r="BC10" s="22" t="e">
        <f t="shared" si="21"/>
        <v>#N/A</v>
      </c>
      <c r="BD10" s="22" t="e">
        <f t="shared" si="22"/>
        <v>#N/A</v>
      </c>
      <c r="BE10" s="22" t="e">
        <f t="shared" si="23"/>
        <v>#N/A</v>
      </c>
      <c r="BF10" s="22" t="e">
        <f t="shared" si="24"/>
        <v>#N/A</v>
      </c>
      <c r="BG10" s="22" t="e">
        <f t="shared" si="25"/>
        <v>#N/A</v>
      </c>
      <c r="BH10" s="22" t="e">
        <f t="shared" si="26"/>
        <v>#N/A</v>
      </c>
      <c r="BI10" s="22" t="e">
        <f t="shared" si="27"/>
        <v>#N/A</v>
      </c>
      <c r="BJ10" s="22" t="e">
        <f t="shared" si="5"/>
        <v>#N/A</v>
      </c>
      <c r="BK10" s="22" t="e">
        <f t="shared" si="6"/>
        <v>#N/A</v>
      </c>
      <c r="BL10" s="22" t="e">
        <f t="shared" si="7"/>
        <v>#N/A</v>
      </c>
      <c r="BM10" s="22" t="e">
        <f t="shared" si="8"/>
        <v>#N/A</v>
      </c>
      <c r="BN10" s="22" t="e">
        <f t="shared" si="9"/>
        <v>#N/A</v>
      </c>
      <c r="BO10" s="22" t="e">
        <f t="shared" si="10"/>
        <v>#N/A</v>
      </c>
      <c r="BP10" s="22" t="e">
        <f t="shared" si="11"/>
        <v>#N/A</v>
      </c>
      <c r="BQ10" s="22" t="e">
        <f t="shared" si="12"/>
        <v>#N/A</v>
      </c>
      <c r="BR10" s="22" t="e">
        <f t="shared" si="13"/>
        <v>#N/A</v>
      </c>
      <c r="BS10" s="22" t="e">
        <f t="shared" si="14"/>
        <v>#N/A</v>
      </c>
      <c r="BU10" s="22" t="e">
        <f t="shared" si="28"/>
        <v>#N/A</v>
      </c>
      <c r="BV10" s="22" t="e">
        <f t="shared" si="15"/>
        <v>#N/A</v>
      </c>
      <c r="BW10" s="22" t="e">
        <f t="shared" si="15"/>
        <v>#N/A</v>
      </c>
      <c r="BX10" s="22" t="e">
        <f t="shared" si="15"/>
        <v>#N/A</v>
      </c>
      <c r="BY10" s="22" t="e">
        <f t="shared" si="15"/>
        <v>#N/A</v>
      </c>
      <c r="BZ10" s="22" t="e">
        <f t="shared" si="15"/>
        <v>#N/A</v>
      </c>
      <c r="CA10" s="22" t="e">
        <f t="shared" si="15"/>
        <v>#N/A</v>
      </c>
      <c r="CB10" s="22" t="e">
        <f t="shared" si="15"/>
        <v>#N/A</v>
      </c>
      <c r="CC10" s="22" t="e">
        <f t="shared" si="15"/>
        <v>#N/A</v>
      </c>
      <c r="CD10" s="22" t="e">
        <f t="shared" si="15"/>
        <v>#N/A</v>
      </c>
      <c r="CE10" s="22" t="e">
        <f t="shared" si="15"/>
        <v>#N/A</v>
      </c>
      <c r="CF10" s="22" t="e">
        <f t="shared" si="15"/>
        <v>#N/A</v>
      </c>
      <c r="CG10" s="22" t="e">
        <f t="shared" si="15"/>
        <v>#N/A</v>
      </c>
      <c r="CH10" s="22" t="e">
        <f t="shared" si="15"/>
        <v>#N/A</v>
      </c>
      <c r="CI10" s="22" t="e">
        <f t="shared" si="15"/>
        <v>#N/A</v>
      </c>
      <c r="CJ10" s="22" t="e">
        <f t="shared" si="15"/>
        <v>#N/A</v>
      </c>
      <c r="CK10" s="22" t="e">
        <f t="shared" si="15"/>
        <v>#N/A</v>
      </c>
      <c r="CL10" s="22" t="e">
        <f t="shared" si="15"/>
        <v>#N/A</v>
      </c>
      <c r="CM10" s="22" t="e">
        <f t="shared" si="15"/>
        <v>#N/A</v>
      </c>
      <c r="CN10" s="22" t="e">
        <f t="shared" si="15"/>
        <v>#N/A</v>
      </c>
      <c r="CO10" s="22" t="e">
        <f t="shared" si="15"/>
        <v>#N/A</v>
      </c>
      <c r="CP10" s="22" t="e">
        <f t="shared" si="15"/>
        <v>#N/A</v>
      </c>
    </row>
    <row r="11" spans="1:94">
      <c r="A11" t="s">
        <v>3</v>
      </c>
      <c r="C11" t="s">
        <v>61</v>
      </c>
      <c r="D11" s="4" t="e">
        <f>INDEX(Nal_mean!$B:$B,MATCH('Resumen-Formulas1820'!$A11,Nal_mean!$A:$A,0),1)</f>
        <v>#N/A</v>
      </c>
      <c r="E11" s="4" t="e">
        <f>INDEX(Deciles_mean!$A$34:$U$98,MATCH('Resumen-Formulas1820'!$A11,Deciles_mean!$A$34:$A$98,0),MATCH('Resumen-Formulas1820'!E$1,Deciles_mean!$34:$34,0))</f>
        <v>#N/A</v>
      </c>
      <c r="F11" s="4" t="e">
        <f>INDEX(Deciles_mean!$A$34:$U$98,MATCH('Resumen-Formulas1820'!$A11,Deciles_mean!$A$34:$A$98,0),MATCH('Resumen-Formulas1820'!F$1,Deciles_mean!$34:$34,0))</f>
        <v>#N/A</v>
      </c>
      <c r="G11" s="4" t="e">
        <f>INDEX(Deciles_mean!$A$34:$U$98,MATCH('Resumen-Formulas1820'!$A11,Deciles_mean!$A$34:$A$98,0),MATCH('Resumen-Formulas1820'!G$1,Deciles_mean!$34:$34,0))</f>
        <v>#N/A</v>
      </c>
      <c r="H11" s="4" t="e">
        <f>INDEX(Deciles_mean!$A$34:$U$98,MATCH('Resumen-Formulas1820'!$A11,Deciles_mean!$A$34:$A$98,0),MATCH('Resumen-Formulas1820'!H$1,Deciles_mean!$34:$34,0))</f>
        <v>#N/A</v>
      </c>
      <c r="I11" s="4" t="e">
        <f>INDEX(Deciles_mean!$A$34:$U$98,MATCH('Resumen-Formulas1820'!$A11,Deciles_mean!$A$34:$A$98,0),MATCH('Resumen-Formulas1820'!I$1,Deciles_mean!$34:$34,0))</f>
        <v>#N/A</v>
      </c>
      <c r="J11" s="4" t="e">
        <f>INDEX(Deciles_mean!$A$34:$U$98,MATCH('Resumen-Formulas1820'!$A11,Deciles_mean!$A$34:$A$98,0),MATCH('Resumen-Formulas1820'!J$1,Deciles_mean!$34:$34,0))</f>
        <v>#N/A</v>
      </c>
      <c r="K11" s="4" t="e">
        <f>INDEX(Deciles_mean!$A$34:$U$98,MATCH('Resumen-Formulas1820'!$A11,Deciles_mean!$A$34:$A$98,0),MATCH('Resumen-Formulas1820'!K$1,Deciles_mean!$34:$34,0))</f>
        <v>#N/A</v>
      </c>
      <c r="L11" s="4" t="e">
        <f>INDEX(Deciles_mean!$A$34:$U$98,MATCH('Resumen-Formulas1820'!$A11,Deciles_mean!$A$34:$A$98,0),MATCH('Resumen-Formulas1820'!L$1,Deciles_mean!$34:$34,0))</f>
        <v>#N/A</v>
      </c>
      <c r="M11" s="4" t="e">
        <f>INDEX(Deciles_mean!$A$34:$U$98,MATCH('Resumen-Formulas1820'!$A11,Deciles_mean!$A$34:$A$98,0),MATCH('Resumen-Formulas1820'!M$1,Deciles_mean!$34:$34,0))</f>
        <v>#N/A</v>
      </c>
      <c r="N11" s="4" t="e">
        <f>INDEX(Deciles_mean!$A$34:$U$98,MATCH('Resumen-Formulas1820'!$A11,Deciles_mean!$A$34:$A$98,0),MATCH('Resumen-Formulas1820'!N$1,Deciles_mean!$34:$34,0))</f>
        <v>#N/A</v>
      </c>
      <c r="O11" s="4" t="e">
        <f>INDEX(Nal_mean!$C:$C,MATCH('Resumen-Formulas1820'!$A11,Nal_mean!$A:$A,0),1)</f>
        <v>#N/A</v>
      </c>
      <c r="P11" s="4" t="e">
        <f>INDEX(Deciles_mean!$A$34:$U$98,MATCH('Resumen-Formulas1820'!$A11,Deciles_mean!$A$34:$A$98,0),MATCH('Resumen-Formulas1820'!P$1,Deciles_mean!$34:$34,0))</f>
        <v>#N/A</v>
      </c>
      <c r="Q11" s="4" t="e">
        <f>INDEX(Deciles_mean!$A$34:$U$98,MATCH('Resumen-Formulas1820'!$A11,Deciles_mean!$A$34:$A$98,0),MATCH('Resumen-Formulas1820'!Q$1,Deciles_mean!$34:$34,0))</f>
        <v>#N/A</v>
      </c>
      <c r="R11" s="4" t="e">
        <f>INDEX(Deciles_mean!$A$34:$U$98,MATCH('Resumen-Formulas1820'!$A11,Deciles_mean!$A$34:$A$98,0),MATCH('Resumen-Formulas1820'!R$1,Deciles_mean!$34:$34,0))</f>
        <v>#N/A</v>
      </c>
      <c r="S11" s="4" t="e">
        <f>INDEX(Deciles_mean!$A$34:$U$98,MATCH('Resumen-Formulas1820'!$A11,Deciles_mean!$A$34:$A$98,0),MATCH('Resumen-Formulas1820'!S$1,Deciles_mean!$34:$34,0))</f>
        <v>#N/A</v>
      </c>
      <c r="T11" s="4" t="e">
        <f>INDEX(Deciles_mean!$A$34:$U$98,MATCH('Resumen-Formulas1820'!$A11,Deciles_mean!$A$34:$A$98,0),MATCH('Resumen-Formulas1820'!T$1,Deciles_mean!$34:$34,0))</f>
        <v>#N/A</v>
      </c>
      <c r="U11" s="4" t="e">
        <f>INDEX(Deciles_mean!$A$34:$U$98,MATCH('Resumen-Formulas1820'!$A11,Deciles_mean!$A$34:$A$98,0),MATCH('Resumen-Formulas1820'!U$1,Deciles_mean!$34:$34,0))</f>
        <v>#N/A</v>
      </c>
      <c r="V11" s="4" t="e">
        <f>INDEX(Deciles_mean!$A$34:$U$98,MATCH('Resumen-Formulas1820'!$A11,Deciles_mean!$A$34:$A$98,0),MATCH('Resumen-Formulas1820'!V$1,Deciles_mean!$34:$34,0))</f>
        <v>#N/A</v>
      </c>
      <c r="W11" s="4" t="e">
        <f>INDEX(Deciles_mean!$A$34:$U$98,MATCH('Resumen-Formulas1820'!$A11,Deciles_mean!$A$34:$A$98,0),MATCH('Resumen-Formulas1820'!W$1,Deciles_mean!$34:$34,0))</f>
        <v>#N/A</v>
      </c>
      <c r="X11" s="4" t="e">
        <f>INDEX(Deciles_mean!$A$34:$U$98,MATCH('Resumen-Formulas1820'!$A11,Deciles_mean!$A$34:$A$98,0),MATCH('Resumen-Formulas1820'!X$1,Deciles_mean!$34:$34,0))</f>
        <v>#N/A</v>
      </c>
      <c r="Y11" s="4" t="e">
        <f>INDEX(Deciles_mean!$A$34:$U$98,MATCH('Resumen-Formulas1820'!$A11,Deciles_mean!$A$34:$A$98,0),MATCH('Resumen-Formulas1820'!Y$1,Deciles_mean!$34:$34,0))</f>
        <v>#N/A</v>
      </c>
      <c r="AA11" s="8" t="e">
        <f t="shared" si="2"/>
        <v>#N/A</v>
      </c>
      <c r="AB11" s="8" t="e">
        <f t="shared" si="0"/>
        <v>#N/A</v>
      </c>
      <c r="AC11" s="8" t="e">
        <f t="shared" si="0"/>
        <v>#N/A</v>
      </c>
      <c r="AD11" s="8" t="e">
        <f t="shared" si="0"/>
        <v>#N/A</v>
      </c>
      <c r="AE11" s="8" t="e">
        <f t="shared" si="0"/>
        <v>#N/A</v>
      </c>
      <c r="AF11" s="8" t="e">
        <f t="shared" si="0"/>
        <v>#N/A</v>
      </c>
      <c r="AG11" s="8" t="e">
        <f t="shared" si="0"/>
        <v>#N/A</v>
      </c>
      <c r="AH11" s="8" t="e">
        <f t="shared" si="0"/>
        <v>#N/A</v>
      </c>
      <c r="AI11" s="8" t="e">
        <f t="shared" si="0"/>
        <v>#N/A</v>
      </c>
      <c r="AJ11" s="8" t="e">
        <f t="shared" si="0"/>
        <v>#N/A</v>
      </c>
      <c r="AK11" s="8" t="e">
        <f t="shared" si="0"/>
        <v>#N/A</v>
      </c>
      <c r="AL11" s="8" t="e">
        <f t="shared" si="3"/>
        <v>#N/A</v>
      </c>
      <c r="AM11" s="8" t="e">
        <f t="shared" si="1"/>
        <v>#N/A</v>
      </c>
      <c r="AN11" s="8" t="e">
        <f t="shared" si="1"/>
        <v>#N/A</v>
      </c>
      <c r="AO11" s="8" t="e">
        <f t="shared" si="1"/>
        <v>#N/A</v>
      </c>
      <c r="AP11" s="8" t="e">
        <f t="shared" si="1"/>
        <v>#N/A</v>
      </c>
      <c r="AQ11" s="8" t="e">
        <f t="shared" si="1"/>
        <v>#N/A</v>
      </c>
      <c r="AR11" s="8" t="e">
        <f t="shared" si="1"/>
        <v>#N/A</v>
      </c>
      <c r="AS11" s="8" t="e">
        <f t="shared" si="1"/>
        <v>#N/A</v>
      </c>
      <c r="AT11" s="8" t="e">
        <f t="shared" si="1"/>
        <v>#N/A</v>
      </c>
      <c r="AU11" s="8" t="e">
        <f t="shared" si="1"/>
        <v>#N/A</v>
      </c>
      <c r="AV11" s="8" t="e">
        <f t="shared" si="1"/>
        <v>#N/A</v>
      </c>
      <c r="AW11" s="8"/>
      <c r="AX11" s="22" t="e">
        <f t="shared" si="16"/>
        <v>#N/A</v>
      </c>
      <c r="AY11" s="22" t="e">
        <f t="shared" si="17"/>
        <v>#N/A</v>
      </c>
      <c r="AZ11" s="22" t="e">
        <f t="shared" si="18"/>
        <v>#N/A</v>
      </c>
      <c r="BA11" s="22" t="e">
        <f t="shared" si="19"/>
        <v>#N/A</v>
      </c>
      <c r="BB11" s="22" t="e">
        <f t="shared" si="20"/>
        <v>#N/A</v>
      </c>
      <c r="BC11" s="22" t="e">
        <f t="shared" si="21"/>
        <v>#N/A</v>
      </c>
      <c r="BD11" s="22" t="e">
        <f t="shared" si="22"/>
        <v>#N/A</v>
      </c>
      <c r="BE11" s="22" t="e">
        <f t="shared" si="23"/>
        <v>#N/A</v>
      </c>
      <c r="BF11" s="22" t="e">
        <f t="shared" si="24"/>
        <v>#N/A</v>
      </c>
      <c r="BG11" s="22" t="e">
        <f t="shared" si="25"/>
        <v>#N/A</v>
      </c>
      <c r="BH11" s="22" t="e">
        <f t="shared" si="26"/>
        <v>#N/A</v>
      </c>
      <c r="BI11" s="22" t="e">
        <f t="shared" si="27"/>
        <v>#N/A</v>
      </c>
      <c r="BJ11" s="22" t="e">
        <f t="shared" si="5"/>
        <v>#N/A</v>
      </c>
      <c r="BK11" s="22" t="e">
        <f t="shared" si="6"/>
        <v>#N/A</v>
      </c>
      <c r="BL11" s="22" t="e">
        <f t="shared" si="7"/>
        <v>#N/A</v>
      </c>
      <c r="BM11" s="22" t="e">
        <f t="shared" si="8"/>
        <v>#N/A</v>
      </c>
      <c r="BN11" s="22" t="e">
        <f t="shared" si="9"/>
        <v>#N/A</v>
      </c>
      <c r="BO11" s="22" t="e">
        <f t="shared" si="10"/>
        <v>#N/A</v>
      </c>
      <c r="BP11" s="22" t="e">
        <f t="shared" si="11"/>
        <v>#N/A</v>
      </c>
      <c r="BQ11" s="22" t="e">
        <f t="shared" si="12"/>
        <v>#N/A</v>
      </c>
      <c r="BR11" s="22" t="e">
        <f t="shared" si="13"/>
        <v>#N/A</v>
      </c>
      <c r="BS11" s="22" t="e">
        <f t="shared" si="14"/>
        <v>#N/A</v>
      </c>
      <c r="BU11" s="22" t="e">
        <f t="shared" si="28"/>
        <v>#N/A</v>
      </c>
      <c r="BV11" s="22" t="e">
        <f t="shared" si="15"/>
        <v>#N/A</v>
      </c>
      <c r="BW11" s="22" t="e">
        <f t="shared" si="15"/>
        <v>#N/A</v>
      </c>
      <c r="BX11" s="22" t="e">
        <f t="shared" si="15"/>
        <v>#N/A</v>
      </c>
      <c r="BY11" s="22" t="e">
        <f t="shared" si="15"/>
        <v>#N/A</v>
      </c>
      <c r="BZ11" s="22" t="e">
        <f t="shared" si="15"/>
        <v>#N/A</v>
      </c>
      <c r="CA11" s="22" t="e">
        <f t="shared" si="15"/>
        <v>#N/A</v>
      </c>
      <c r="CB11" s="22" t="e">
        <f t="shared" si="15"/>
        <v>#N/A</v>
      </c>
      <c r="CC11" s="22" t="e">
        <f t="shared" si="15"/>
        <v>#N/A</v>
      </c>
      <c r="CD11" s="22" t="e">
        <f t="shared" si="15"/>
        <v>#N/A</v>
      </c>
      <c r="CE11" s="22" t="e">
        <f t="shared" si="15"/>
        <v>#N/A</v>
      </c>
      <c r="CF11" s="22" t="e">
        <f t="shared" si="15"/>
        <v>#N/A</v>
      </c>
      <c r="CG11" s="22" t="e">
        <f t="shared" si="15"/>
        <v>#N/A</v>
      </c>
      <c r="CH11" s="22" t="e">
        <f t="shared" si="15"/>
        <v>#N/A</v>
      </c>
      <c r="CI11" s="22" t="e">
        <f t="shared" si="15"/>
        <v>#N/A</v>
      </c>
      <c r="CJ11" s="22" t="e">
        <f t="shared" si="15"/>
        <v>#N/A</v>
      </c>
      <c r="CK11" s="22" t="e">
        <f t="shared" si="15"/>
        <v>#N/A</v>
      </c>
      <c r="CL11" s="22" t="e">
        <f t="shared" si="15"/>
        <v>#N/A</v>
      </c>
      <c r="CM11" s="22" t="e">
        <f t="shared" si="15"/>
        <v>#N/A</v>
      </c>
      <c r="CN11" s="22" t="e">
        <f t="shared" si="15"/>
        <v>#N/A</v>
      </c>
      <c r="CO11" s="22" t="e">
        <f t="shared" si="15"/>
        <v>#N/A</v>
      </c>
      <c r="CP11" s="22" t="e">
        <f t="shared" si="15"/>
        <v>#N/A</v>
      </c>
    </row>
    <row r="12" spans="1:94">
      <c r="A12" t="s">
        <v>6</v>
      </c>
      <c r="C12" t="s">
        <v>62</v>
      </c>
      <c r="D12" s="4" t="e">
        <f>INDEX(Nal_mean!$B:$B,MATCH('Resumen-Formulas1820'!$A12,Nal_mean!$A:$A,0),1)</f>
        <v>#N/A</v>
      </c>
      <c r="E12" s="4" t="e">
        <f>INDEX(Deciles_mean!$A$34:$U$98,MATCH('Resumen-Formulas1820'!$A12,Deciles_mean!$A$34:$A$98,0),MATCH('Resumen-Formulas1820'!E$1,Deciles_mean!$34:$34,0))</f>
        <v>#N/A</v>
      </c>
      <c r="F12" s="4" t="e">
        <f>INDEX(Deciles_mean!$A$34:$U$98,MATCH('Resumen-Formulas1820'!$A12,Deciles_mean!$A$34:$A$98,0),MATCH('Resumen-Formulas1820'!F$1,Deciles_mean!$34:$34,0))</f>
        <v>#N/A</v>
      </c>
      <c r="G12" s="4" t="e">
        <f>INDEX(Deciles_mean!$A$34:$U$98,MATCH('Resumen-Formulas1820'!$A12,Deciles_mean!$A$34:$A$98,0),MATCH('Resumen-Formulas1820'!G$1,Deciles_mean!$34:$34,0))</f>
        <v>#N/A</v>
      </c>
      <c r="H12" s="4" t="e">
        <f>INDEX(Deciles_mean!$A$34:$U$98,MATCH('Resumen-Formulas1820'!$A12,Deciles_mean!$A$34:$A$98,0),MATCH('Resumen-Formulas1820'!H$1,Deciles_mean!$34:$34,0))</f>
        <v>#N/A</v>
      </c>
      <c r="I12" s="4" t="e">
        <f>INDEX(Deciles_mean!$A$34:$U$98,MATCH('Resumen-Formulas1820'!$A12,Deciles_mean!$A$34:$A$98,0),MATCH('Resumen-Formulas1820'!I$1,Deciles_mean!$34:$34,0))</f>
        <v>#N/A</v>
      </c>
      <c r="J12" s="4" t="e">
        <f>INDEX(Deciles_mean!$A$34:$U$98,MATCH('Resumen-Formulas1820'!$A12,Deciles_mean!$A$34:$A$98,0),MATCH('Resumen-Formulas1820'!J$1,Deciles_mean!$34:$34,0))</f>
        <v>#N/A</v>
      </c>
      <c r="K12" s="4" t="e">
        <f>INDEX(Deciles_mean!$A$34:$U$98,MATCH('Resumen-Formulas1820'!$A12,Deciles_mean!$A$34:$A$98,0),MATCH('Resumen-Formulas1820'!K$1,Deciles_mean!$34:$34,0))</f>
        <v>#N/A</v>
      </c>
      <c r="L12" s="4" t="e">
        <f>INDEX(Deciles_mean!$A$34:$U$98,MATCH('Resumen-Formulas1820'!$A12,Deciles_mean!$A$34:$A$98,0),MATCH('Resumen-Formulas1820'!L$1,Deciles_mean!$34:$34,0))</f>
        <v>#N/A</v>
      </c>
      <c r="M12" s="4" t="e">
        <f>INDEX(Deciles_mean!$A$34:$U$98,MATCH('Resumen-Formulas1820'!$A12,Deciles_mean!$A$34:$A$98,0),MATCH('Resumen-Formulas1820'!M$1,Deciles_mean!$34:$34,0))</f>
        <v>#N/A</v>
      </c>
      <c r="N12" s="4" t="e">
        <f>INDEX(Deciles_mean!$A$34:$U$98,MATCH('Resumen-Formulas1820'!$A12,Deciles_mean!$A$34:$A$98,0),MATCH('Resumen-Formulas1820'!N$1,Deciles_mean!$34:$34,0))</f>
        <v>#N/A</v>
      </c>
      <c r="O12" s="4" t="e">
        <f>INDEX(Nal_mean!$C:$C,MATCH('Resumen-Formulas1820'!$A12,Nal_mean!$A:$A,0),1)</f>
        <v>#N/A</v>
      </c>
      <c r="P12" s="4" t="e">
        <f>INDEX(Deciles_mean!$A$34:$U$98,MATCH('Resumen-Formulas1820'!$A12,Deciles_mean!$A$34:$A$98,0),MATCH('Resumen-Formulas1820'!P$1,Deciles_mean!$34:$34,0))</f>
        <v>#N/A</v>
      </c>
      <c r="Q12" s="4" t="e">
        <f>INDEX(Deciles_mean!$A$34:$U$98,MATCH('Resumen-Formulas1820'!$A12,Deciles_mean!$A$34:$A$98,0),MATCH('Resumen-Formulas1820'!Q$1,Deciles_mean!$34:$34,0))</f>
        <v>#N/A</v>
      </c>
      <c r="R12" s="4" t="e">
        <f>INDEX(Deciles_mean!$A$34:$U$98,MATCH('Resumen-Formulas1820'!$A12,Deciles_mean!$A$34:$A$98,0),MATCH('Resumen-Formulas1820'!R$1,Deciles_mean!$34:$34,0))</f>
        <v>#N/A</v>
      </c>
      <c r="S12" s="4" t="e">
        <f>INDEX(Deciles_mean!$A$34:$U$98,MATCH('Resumen-Formulas1820'!$A12,Deciles_mean!$A$34:$A$98,0),MATCH('Resumen-Formulas1820'!S$1,Deciles_mean!$34:$34,0))</f>
        <v>#N/A</v>
      </c>
      <c r="T12" s="4" t="e">
        <f>INDEX(Deciles_mean!$A$34:$U$98,MATCH('Resumen-Formulas1820'!$A12,Deciles_mean!$A$34:$A$98,0),MATCH('Resumen-Formulas1820'!T$1,Deciles_mean!$34:$34,0))</f>
        <v>#N/A</v>
      </c>
      <c r="U12" s="4" t="e">
        <f>INDEX(Deciles_mean!$A$34:$U$98,MATCH('Resumen-Formulas1820'!$A12,Deciles_mean!$A$34:$A$98,0),MATCH('Resumen-Formulas1820'!U$1,Deciles_mean!$34:$34,0))</f>
        <v>#N/A</v>
      </c>
      <c r="V12" s="4" t="e">
        <f>INDEX(Deciles_mean!$A$34:$U$98,MATCH('Resumen-Formulas1820'!$A12,Deciles_mean!$A$34:$A$98,0),MATCH('Resumen-Formulas1820'!V$1,Deciles_mean!$34:$34,0))</f>
        <v>#N/A</v>
      </c>
      <c r="W12" s="4" t="e">
        <f>INDEX(Deciles_mean!$A$34:$U$98,MATCH('Resumen-Formulas1820'!$A12,Deciles_mean!$A$34:$A$98,0),MATCH('Resumen-Formulas1820'!W$1,Deciles_mean!$34:$34,0))</f>
        <v>#N/A</v>
      </c>
      <c r="X12" s="4" t="e">
        <f>INDEX(Deciles_mean!$A$34:$U$98,MATCH('Resumen-Formulas1820'!$A12,Deciles_mean!$A$34:$A$98,0),MATCH('Resumen-Formulas1820'!X$1,Deciles_mean!$34:$34,0))</f>
        <v>#N/A</v>
      </c>
      <c r="Y12" s="4" t="e">
        <f>INDEX(Deciles_mean!$A$34:$U$98,MATCH('Resumen-Formulas1820'!$A12,Deciles_mean!$A$34:$A$98,0),MATCH('Resumen-Formulas1820'!Y$1,Deciles_mean!$34:$34,0))</f>
        <v>#N/A</v>
      </c>
      <c r="AA12" s="8" t="e">
        <f t="shared" si="2"/>
        <v>#N/A</v>
      </c>
      <c r="AB12" s="8" t="e">
        <f t="shared" si="0"/>
        <v>#N/A</v>
      </c>
      <c r="AC12" s="8" t="e">
        <f t="shared" si="0"/>
        <v>#N/A</v>
      </c>
      <c r="AD12" s="8" t="e">
        <f t="shared" si="0"/>
        <v>#N/A</v>
      </c>
      <c r="AE12" s="8" t="e">
        <f t="shared" si="0"/>
        <v>#N/A</v>
      </c>
      <c r="AF12" s="8" t="e">
        <f t="shared" si="0"/>
        <v>#N/A</v>
      </c>
      <c r="AG12" s="8" t="e">
        <f t="shared" si="0"/>
        <v>#N/A</v>
      </c>
      <c r="AH12" s="8" t="e">
        <f t="shared" si="0"/>
        <v>#N/A</v>
      </c>
      <c r="AI12" s="8" t="e">
        <f t="shared" si="0"/>
        <v>#N/A</v>
      </c>
      <c r="AJ12" s="8" t="e">
        <f t="shared" si="0"/>
        <v>#N/A</v>
      </c>
      <c r="AK12" s="8" t="e">
        <f t="shared" si="0"/>
        <v>#N/A</v>
      </c>
      <c r="AL12" s="8" t="e">
        <f t="shared" si="3"/>
        <v>#N/A</v>
      </c>
      <c r="AM12" s="8" t="e">
        <f t="shared" si="1"/>
        <v>#N/A</v>
      </c>
      <c r="AN12" s="8" t="e">
        <f t="shared" si="1"/>
        <v>#N/A</v>
      </c>
      <c r="AO12" s="8" t="e">
        <f t="shared" si="1"/>
        <v>#N/A</v>
      </c>
      <c r="AP12" s="8" t="e">
        <f t="shared" si="1"/>
        <v>#N/A</v>
      </c>
      <c r="AQ12" s="8" t="e">
        <f t="shared" si="1"/>
        <v>#N/A</v>
      </c>
      <c r="AR12" s="8" t="e">
        <f t="shared" si="1"/>
        <v>#N/A</v>
      </c>
      <c r="AS12" s="8" t="e">
        <f t="shared" si="1"/>
        <v>#N/A</v>
      </c>
      <c r="AT12" s="8" t="e">
        <f t="shared" si="1"/>
        <v>#N/A</v>
      </c>
      <c r="AU12" s="8" t="e">
        <f t="shared" si="1"/>
        <v>#N/A</v>
      </c>
      <c r="AV12" s="8" t="e">
        <f t="shared" si="1"/>
        <v>#N/A</v>
      </c>
      <c r="AW12" s="8"/>
      <c r="AX12" s="22" t="e">
        <f t="shared" si="16"/>
        <v>#N/A</v>
      </c>
      <c r="AY12" s="22" t="e">
        <f t="shared" si="17"/>
        <v>#N/A</v>
      </c>
      <c r="AZ12" s="22" t="e">
        <f t="shared" si="18"/>
        <v>#N/A</v>
      </c>
      <c r="BA12" s="22" t="e">
        <f t="shared" si="19"/>
        <v>#N/A</v>
      </c>
      <c r="BB12" s="22" t="e">
        <f t="shared" si="20"/>
        <v>#N/A</v>
      </c>
      <c r="BC12" s="22" t="e">
        <f t="shared" si="21"/>
        <v>#N/A</v>
      </c>
      <c r="BD12" s="22" t="e">
        <f t="shared" si="22"/>
        <v>#N/A</v>
      </c>
      <c r="BE12" s="22" t="e">
        <f t="shared" si="23"/>
        <v>#N/A</v>
      </c>
      <c r="BF12" s="22" t="e">
        <f t="shared" si="24"/>
        <v>#N/A</v>
      </c>
      <c r="BG12" s="22" t="e">
        <f t="shared" si="25"/>
        <v>#N/A</v>
      </c>
      <c r="BH12" s="22" t="e">
        <f t="shared" si="26"/>
        <v>#N/A</v>
      </c>
      <c r="BI12" s="22" t="e">
        <f t="shared" si="27"/>
        <v>#N/A</v>
      </c>
      <c r="BJ12" s="22" t="e">
        <f t="shared" si="5"/>
        <v>#N/A</v>
      </c>
      <c r="BK12" s="22" t="e">
        <f t="shared" si="6"/>
        <v>#N/A</v>
      </c>
      <c r="BL12" s="22" t="e">
        <f t="shared" si="7"/>
        <v>#N/A</v>
      </c>
      <c r="BM12" s="22" t="e">
        <f t="shared" si="8"/>
        <v>#N/A</v>
      </c>
      <c r="BN12" s="22" t="e">
        <f t="shared" si="9"/>
        <v>#N/A</v>
      </c>
      <c r="BO12" s="22" t="e">
        <f t="shared" si="10"/>
        <v>#N/A</v>
      </c>
      <c r="BP12" s="22" t="e">
        <f t="shared" si="11"/>
        <v>#N/A</v>
      </c>
      <c r="BQ12" s="22" t="e">
        <f t="shared" si="12"/>
        <v>#N/A</v>
      </c>
      <c r="BR12" s="22" t="e">
        <f t="shared" si="13"/>
        <v>#N/A</v>
      </c>
      <c r="BS12" s="22" t="e">
        <f t="shared" si="14"/>
        <v>#N/A</v>
      </c>
      <c r="BU12" s="22" t="e">
        <f t="shared" si="28"/>
        <v>#N/A</v>
      </c>
      <c r="BV12" s="22" t="e">
        <f t="shared" si="15"/>
        <v>#N/A</v>
      </c>
      <c r="BW12" s="22" t="e">
        <f t="shared" si="15"/>
        <v>#N/A</v>
      </c>
      <c r="BX12" s="22" t="e">
        <f t="shared" si="15"/>
        <v>#N/A</v>
      </c>
      <c r="BY12" s="22" t="e">
        <f t="shared" si="15"/>
        <v>#N/A</v>
      </c>
      <c r="BZ12" s="22" t="e">
        <f t="shared" si="15"/>
        <v>#N/A</v>
      </c>
      <c r="CA12" s="22" t="e">
        <f t="shared" si="15"/>
        <v>#N/A</v>
      </c>
      <c r="CB12" s="22" t="e">
        <f t="shared" si="15"/>
        <v>#N/A</v>
      </c>
      <c r="CC12" s="22" t="e">
        <f t="shared" si="15"/>
        <v>#N/A</v>
      </c>
      <c r="CD12" s="22" t="e">
        <f t="shared" si="15"/>
        <v>#N/A</v>
      </c>
      <c r="CE12" s="22" t="e">
        <f t="shared" si="15"/>
        <v>#N/A</v>
      </c>
      <c r="CF12" s="22" t="e">
        <f t="shared" si="15"/>
        <v>#N/A</v>
      </c>
      <c r="CG12" s="22" t="e">
        <f t="shared" si="15"/>
        <v>#N/A</v>
      </c>
      <c r="CH12" s="22" t="e">
        <f t="shared" si="15"/>
        <v>#N/A</v>
      </c>
      <c r="CI12" s="22" t="e">
        <f t="shared" si="15"/>
        <v>#N/A</v>
      </c>
      <c r="CJ12" s="22" t="e">
        <f t="shared" si="15"/>
        <v>#N/A</v>
      </c>
      <c r="CK12" s="22" t="e">
        <f t="shared" si="15"/>
        <v>#N/A</v>
      </c>
      <c r="CL12" s="22" t="e">
        <f t="shared" si="15"/>
        <v>#N/A</v>
      </c>
      <c r="CM12" s="22" t="e">
        <f t="shared" si="15"/>
        <v>#N/A</v>
      </c>
      <c r="CN12" s="22" t="e">
        <f t="shared" si="15"/>
        <v>#N/A</v>
      </c>
      <c r="CO12" s="22" t="e">
        <f t="shared" si="15"/>
        <v>#N/A</v>
      </c>
      <c r="CP12" s="22" t="e">
        <f t="shared" si="15"/>
        <v>#N/A</v>
      </c>
    </row>
    <row r="13" spans="1:94">
      <c r="A13" t="s">
        <v>5</v>
      </c>
      <c r="C13" t="s">
        <v>63</v>
      </c>
      <c r="D13" s="4" t="e">
        <f>INDEX(Nal_mean!$B:$B,MATCH('Resumen-Formulas1820'!$A13,Nal_mean!$A:$A,0),1)</f>
        <v>#N/A</v>
      </c>
      <c r="E13" s="4" t="e">
        <f>INDEX(Deciles_mean!$A$34:$U$98,MATCH('Resumen-Formulas1820'!$A13,Deciles_mean!$A$34:$A$98,0),MATCH('Resumen-Formulas1820'!E$1,Deciles_mean!$34:$34,0))</f>
        <v>#N/A</v>
      </c>
      <c r="F13" s="4" t="e">
        <f>INDEX(Deciles_mean!$A$34:$U$98,MATCH('Resumen-Formulas1820'!$A13,Deciles_mean!$A$34:$A$98,0),MATCH('Resumen-Formulas1820'!F$1,Deciles_mean!$34:$34,0))</f>
        <v>#N/A</v>
      </c>
      <c r="G13" s="4" t="e">
        <f>INDEX(Deciles_mean!$A$34:$U$98,MATCH('Resumen-Formulas1820'!$A13,Deciles_mean!$A$34:$A$98,0),MATCH('Resumen-Formulas1820'!G$1,Deciles_mean!$34:$34,0))</f>
        <v>#N/A</v>
      </c>
      <c r="H13" s="4" t="e">
        <f>INDEX(Deciles_mean!$A$34:$U$98,MATCH('Resumen-Formulas1820'!$A13,Deciles_mean!$A$34:$A$98,0),MATCH('Resumen-Formulas1820'!H$1,Deciles_mean!$34:$34,0))</f>
        <v>#N/A</v>
      </c>
      <c r="I13" s="4" t="e">
        <f>INDEX(Deciles_mean!$A$34:$U$98,MATCH('Resumen-Formulas1820'!$A13,Deciles_mean!$A$34:$A$98,0),MATCH('Resumen-Formulas1820'!I$1,Deciles_mean!$34:$34,0))</f>
        <v>#N/A</v>
      </c>
      <c r="J13" s="4" t="e">
        <f>INDEX(Deciles_mean!$A$34:$U$98,MATCH('Resumen-Formulas1820'!$A13,Deciles_mean!$A$34:$A$98,0),MATCH('Resumen-Formulas1820'!J$1,Deciles_mean!$34:$34,0))</f>
        <v>#N/A</v>
      </c>
      <c r="K13" s="4" t="e">
        <f>INDEX(Deciles_mean!$A$34:$U$98,MATCH('Resumen-Formulas1820'!$A13,Deciles_mean!$A$34:$A$98,0),MATCH('Resumen-Formulas1820'!K$1,Deciles_mean!$34:$34,0))</f>
        <v>#N/A</v>
      </c>
      <c r="L13" s="4" t="e">
        <f>INDEX(Deciles_mean!$A$34:$U$98,MATCH('Resumen-Formulas1820'!$A13,Deciles_mean!$A$34:$A$98,0),MATCH('Resumen-Formulas1820'!L$1,Deciles_mean!$34:$34,0))</f>
        <v>#N/A</v>
      </c>
      <c r="M13" s="4" t="e">
        <f>INDEX(Deciles_mean!$A$34:$U$98,MATCH('Resumen-Formulas1820'!$A13,Deciles_mean!$A$34:$A$98,0),MATCH('Resumen-Formulas1820'!M$1,Deciles_mean!$34:$34,0))</f>
        <v>#N/A</v>
      </c>
      <c r="N13" s="4" t="e">
        <f>INDEX(Deciles_mean!$A$34:$U$98,MATCH('Resumen-Formulas1820'!$A13,Deciles_mean!$A$34:$A$98,0),MATCH('Resumen-Formulas1820'!N$1,Deciles_mean!$34:$34,0))</f>
        <v>#N/A</v>
      </c>
      <c r="O13" s="4" t="e">
        <f>INDEX(Nal_mean!$C:$C,MATCH('Resumen-Formulas1820'!$A13,Nal_mean!$A:$A,0),1)</f>
        <v>#N/A</v>
      </c>
      <c r="P13" s="4" t="e">
        <f>INDEX(Deciles_mean!$A$34:$U$98,MATCH('Resumen-Formulas1820'!$A13,Deciles_mean!$A$34:$A$98,0),MATCH('Resumen-Formulas1820'!P$1,Deciles_mean!$34:$34,0))</f>
        <v>#N/A</v>
      </c>
      <c r="Q13" s="4" t="e">
        <f>INDEX(Deciles_mean!$A$34:$U$98,MATCH('Resumen-Formulas1820'!$A13,Deciles_mean!$A$34:$A$98,0),MATCH('Resumen-Formulas1820'!Q$1,Deciles_mean!$34:$34,0))</f>
        <v>#N/A</v>
      </c>
      <c r="R13" s="4" t="e">
        <f>INDEX(Deciles_mean!$A$34:$U$98,MATCH('Resumen-Formulas1820'!$A13,Deciles_mean!$A$34:$A$98,0),MATCH('Resumen-Formulas1820'!R$1,Deciles_mean!$34:$34,0))</f>
        <v>#N/A</v>
      </c>
      <c r="S13" s="4" t="e">
        <f>INDEX(Deciles_mean!$A$34:$U$98,MATCH('Resumen-Formulas1820'!$A13,Deciles_mean!$A$34:$A$98,0),MATCH('Resumen-Formulas1820'!S$1,Deciles_mean!$34:$34,0))</f>
        <v>#N/A</v>
      </c>
      <c r="T13" s="4" t="e">
        <f>INDEX(Deciles_mean!$A$34:$U$98,MATCH('Resumen-Formulas1820'!$A13,Deciles_mean!$A$34:$A$98,0),MATCH('Resumen-Formulas1820'!T$1,Deciles_mean!$34:$34,0))</f>
        <v>#N/A</v>
      </c>
      <c r="U13" s="4" t="e">
        <f>INDEX(Deciles_mean!$A$34:$U$98,MATCH('Resumen-Formulas1820'!$A13,Deciles_mean!$A$34:$A$98,0),MATCH('Resumen-Formulas1820'!U$1,Deciles_mean!$34:$34,0))</f>
        <v>#N/A</v>
      </c>
      <c r="V13" s="4" t="e">
        <f>INDEX(Deciles_mean!$A$34:$U$98,MATCH('Resumen-Formulas1820'!$A13,Deciles_mean!$A$34:$A$98,0),MATCH('Resumen-Formulas1820'!V$1,Deciles_mean!$34:$34,0))</f>
        <v>#N/A</v>
      </c>
      <c r="W13" s="4" t="e">
        <f>INDEX(Deciles_mean!$A$34:$U$98,MATCH('Resumen-Formulas1820'!$A13,Deciles_mean!$A$34:$A$98,0),MATCH('Resumen-Formulas1820'!W$1,Deciles_mean!$34:$34,0))</f>
        <v>#N/A</v>
      </c>
      <c r="X13" s="4" t="e">
        <f>INDEX(Deciles_mean!$A$34:$U$98,MATCH('Resumen-Formulas1820'!$A13,Deciles_mean!$A$34:$A$98,0),MATCH('Resumen-Formulas1820'!X$1,Deciles_mean!$34:$34,0))</f>
        <v>#N/A</v>
      </c>
      <c r="Y13" s="4" t="e">
        <f>INDEX(Deciles_mean!$A$34:$U$98,MATCH('Resumen-Formulas1820'!$A13,Deciles_mean!$A$34:$A$98,0),MATCH('Resumen-Formulas1820'!Y$1,Deciles_mean!$34:$34,0))</f>
        <v>#N/A</v>
      </c>
      <c r="AA13" s="8" t="e">
        <f t="shared" si="2"/>
        <v>#N/A</v>
      </c>
      <c r="AB13" s="8" t="e">
        <f t="shared" si="0"/>
        <v>#N/A</v>
      </c>
      <c r="AC13" s="8" t="e">
        <f t="shared" si="0"/>
        <v>#N/A</v>
      </c>
      <c r="AD13" s="8" t="e">
        <f t="shared" si="0"/>
        <v>#N/A</v>
      </c>
      <c r="AE13" s="8" t="e">
        <f t="shared" si="0"/>
        <v>#N/A</v>
      </c>
      <c r="AF13" s="8" t="e">
        <f t="shared" si="0"/>
        <v>#N/A</v>
      </c>
      <c r="AG13" s="8" t="e">
        <f t="shared" si="0"/>
        <v>#N/A</v>
      </c>
      <c r="AH13" s="8" t="e">
        <f t="shared" si="0"/>
        <v>#N/A</v>
      </c>
      <c r="AI13" s="8" t="e">
        <f t="shared" si="0"/>
        <v>#N/A</v>
      </c>
      <c r="AJ13" s="8" t="e">
        <f t="shared" si="0"/>
        <v>#N/A</v>
      </c>
      <c r="AK13" s="8" t="e">
        <f t="shared" si="0"/>
        <v>#N/A</v>
      </c>
      <c r="AL13" s="8" t="e">
        <f t="shared" si="3"/>
        <v>#N/A</v>
      </c>
      <c r="AM13" s="8" t="e">
        <f t="shared" si="1"/>
        <v>#N/A</v>
      </c>
      <c r="AN13" s="8" t="e">
        <f t="shared" si="1"/>
        <v>#N/A</v>
      </c>
      <c r="AO13" s="8" t="e">
        <f t="shared" si="1"/>
        <v>#N/A</v>
      </c>
      <c r="AP13" s="8" t="e">
        <f t="shared" si="1"/>
        <v>#N/A</v>
      </c>
      <c r="AQ13" s="8" t="e">
        <f t="shared" si="1"/>
        <v>#N/A</v>
      </c>
      <c r="AR13" s="8" t="e">
        <f t="shared" si="1"/>
        <v>#N/A</v>
      </c>
      <c r="AS13" s="8" t="e">
        <f t="shared" si="1"/>
        <v>#N/A</v>
      </c>
      <c r="AT13" s="8" t="e">
        <f t="shared" si="1"/>
        <v>#N/A</v>
      </c>
      <c r="AU13" s="8" t="e">
        <f t="shared" si="1"/>
        <v>#N/A</v>
      </c>
      <c r="AV13" s="8" t="e">
        <f t="shared" si="1"/>
        <v>#N/A</v>
      </c>
      <c r="AW13" s="8"/>
      <c r="AX13" s="22" t="e">
        <f t="shared" si="16"/>
        <v>#N/A</v>
      </c>
      <c r="AY13" s="22" t="e">
        <f t="shared" si="17"/>
        <v>#N/A</v>
      </c>
      <c r="AZ13" s="22" t="e">
        <f t="shared" si="18"/>
        <v>#N/A</v>
      </c>
      <c r="BA13" s="22" t="e">
        <f t="shared" si="19"/>
        <v>#N/A</v>
      </c>
      <c r="BB13" s="22" t="e">
        <f t="shared" si="20"/>
        <v>#N/A</v>
      </c>
      <c r="BC13" s="22" t="e">
        <f t="shared" si="21"/>
        <v>#N/A</v>
      </c>
      <c r="BD13" s="22" t="e">
        <f t="shared" si="22"/>
        <v>#N/A</v>
      </c>
      <c r="BE13" s="22" t="e">
        <f t="shared" si="23"/>
        <v>#N/A</v>
      </c>
      <c r="BF13" s="22" t="e">
        <f t="shared" si="24"/>
        <v>#N/A</v>
      </c>
      <c r="BG13" s="22" t="e">
        <f t="shared" si="25"/>
        <v>#N/A</v>
      </c>
      <c r="BH13" s="22" t="e">
        <f t="shared" si="26"/>
        <v>#N/A</v>
      </c>
      <c r="BI13" s="22" t="e">
        <f t="shared" si="27"/>
        <v>#N/A</v>
      </c>
      <c r="BJ13" s="22" t="e">
        <f t="shared" si="5"/>
        <v>#N/A</v>
      </c>
      <c r="BK13" s="22" t="e">
        <f t="shared" si="6"/>
        <v>#N/A</v>
      </c>
      <c r="BL13" s="22" t="e">
        <f t="shared" si="7"/>
        <v>#N/A</v>
      </c>
      <c r="BM13" s="22" t="e">
        <f t="shared" si="8"/>
        <v>#N/A</v>
      </c>
      <c r="BN13" s="22" t="e">
        <f t="shared" si="9"/>
        <v>#N/A</v>
      </c>
      <c r="BO13" s="22" t="e">
        <f t="shared" si="10"/>
        <v>#N/A</v>
      </c>
      <c r="BP13" s="22" t="e">
        <f t="shared" si="11"/>
        <v>#N/A</v>
      </c>
      <c r="BQ13" s="22" t="e">
        <f t="shared" si="12"/>
        <v>#N/A</v>
      </c>
      <c r="BR13" s="22" t="e">
        <f t="shared" si="13"/>
        <v>#N/A</v>
      </c>
      <c r="BS13" s="22" t="e">
        <f t="shared" si="14"/>
        <v>#N/A</v>
      </c>
      <c r="BU13" s="22" t="e">
        <f t="shared" si="28"/>
        <v>#N/A</v>
      </c>
      <c r="BV13" s="22" t="e">
        <f t="shared" si="15"/>
        <v>#N/A</v>
      </c>
      <c r="BW13" s="22" t="e">
        <f t="shared" si="15"/>
        <v>#N/A</v>
      </c>
      <c r="BX13" s="22" t="e">
        <f t="shared" si="15"/>
        <v>#N/A</v>
      </c>
      <c r="BY13" s="22" t="e">
        <f t="shared" si="15"/>
        <v>#N/A</v>
      </c>
      <c r="BZ13" s="22" t="e">
        <f t="shared" si="15"/>
        <v>#N/A</v>
      </c>
      <c r="CA13" s="22" t="e">
        <f t="shared" si="15"/>
        <v>#N/A</v>
      </c>
      <c r="CB13" s="22" t="e">
        <f t="shared" si="15"/>
        <v>#N/A</v>
      </c>
      <c r="CC13" s="22" t="e">
        <f t="shared" si="15"/>
        <v>#N/A</v>
      </c>
      <c r="CD13" s="22" t="e">
        <f t="shared" si="15"/>
        <v>#N/A</v>
      </c>
      <c r="CE13" s="22" t="e">
        <f t="shared" si="15"/>
        <v>#N/A</v>
      </c>
      <c r="CF13" s="22" t="e">
        <f t="shared" si="15"/>
        <v>#N/A</v>
      </c>
      <c r="CG13" s="22" t="e">
        <f t="shared" si="15"/>
        <v>#N/A</v>
      </c>
      <c r="CH13" s="22" t="e">
        <f t="shared" si="15"/>
        <v>#N/A</v>
      </c>
      <c r="CI13" s="22" t="e">
        <f t="shared" si="15"/>
        <v>#N/A</v>
      </c>
      <c r="CJ13" s="22" t="e">
        <f t="shared" si="15"/>
        <v>#N/A</v>
      </c>
      <c r="CK13" s="22" t="e">
        <f t="shared" si="15"/>
        <v>#N/A</v>
      </c>
      <c r="CL13" s="22" t="e">
        <f t="shared" si="15"/>
        <v>#N/A</v>
      </c>
      <c r="CM13" s="22" t="e">
        <f t="shared" si="15"/>
        <v>#N/A</v>
      </c>
      <c r="CN13" s="22" t="e">
        <f t="shared" si="15"/>
        <v>#N/A</v>
      </c>
      <c r="CO13" s="22" t="e">
        <f t="shared" si="15"/>
        <v>#N/A</v>
      </c>
      <c r="CP13" s="22" t="e">
        <f t="shared" si="15"/>
        <v>#N/A</v>
      </c>
    </row>
    <row r="14" spans="1:94">
      <c r="A14" t="s">
        <v>7</v>
      </c>
      <c r="C14" t="s">
        <v>64</v>
      </c>
      <c r="D14" s="4" t="e">
        <f>INDEX(Nal_mean!$B:$B,MATCH('Resumen-Formulas1820'!$A14,Nal_mean!$A:$A,0),1)</f>
        <v>#N/A</v>
      </c>
      <c r="E14" s="4" t="e">
        <f>INDEX(Deciles_mean!$A$34:$U$98,MATCH('Resumen-Formulas1820'!$A14,Deciles_mean!$A$34:$A$98,0),MATCH('Resumen-Formulas1820'!E$1,Deciles_mean!$34:$34,0))</f>
        <v>#N/A</v>
      </c>
      <c r="F14" s="4" t="e">
        <f>INDEX(Deciles_mean!$A$34:$U$98,MATCH('Resumen-Formulas1820'!$A14,Deciles_mean!$A$34:$A$98,0),MATCH('Resumen-Formulas1820'!F$1,Deciles_mean!$34:$34,0))</f>
        <v>#N/A</v>
      </c>
      <c r="G14" s="4" t="e">
        <f>INDEX(Deciles_mean!$A$34:$U$98,MATCH('Resumen-Formulas1820'!$A14,Deciles_mean!$A$34:$A$98,0),MATCH('Resumen-Formulas1820'!G$1,Deciles_mean!$34:$34,0))</f>
        <v>#N/A</v>
      </c>
      <c r="H14" s="4" t="e">
        <f>INDEX(Deciles_mean!$A$34:$U$98,MATCH('Resumen-Formulas1820'!$A14,Deciles_mean!$A$34:$A$98,0),MATCH('Resumen-Formulas1820'!H$1,Deciles_mean!$34:$34,0))</f>
        <v>#N/A</v>
      </c>
      <c r="I14" s="4" t="e">
        <f>INDEX(Deciles_mean!$A$34:$U$98,MATCH('Resumen-Formulas1820'!$A14,Deciles_mean!$A$34:$A$98,0),MATCH('Resumen-Formulas1820'!I$1,Deciles_mean!$34:$34,0))</f>
        <v>#N/A</v>
      </c>
      <c r="J14" s="4" t="e">
        <f>INDEX(Deciles_mean!$A$34:$U$98,MATCH('Resumen-Formulas1820'!$A14,Deciles_mean!$A$34:$A$98,0),MATCH('Resumen-Formulas1820'!J$1,Deciles_mean!$34:$34,0))</f>
        <v>#N/A</v>
      </c>
      <c r="K14" s="4" t="e">
        <f>INDEX(Deciles_mean!$A$34:$U$98,MATCH('Resumen-Formulas1820'!$A14,Deciles_mean!$A$34:$A$98,0),MATCH('Resumen-Formulas1820'!K$1,Deciles_mean!$34:$34,0))</f>
        <v>#N/A</v>
      </c>
      <c r="L14" s="4" t="e">
        <f>INDEX(Deciles_mean!$A$34:$U$98,MATCH('Resumen-Formulas1820'!$A14,Deciles_mean!$A$34:$A$98,0),MATCH('Resumen-Formulas1820'!L$1,Deciles_mean!$34:$34,0))</f>
        <v>#N/A</v>
      </c>
      <c r="M14" s="4" t="e">
        <f>INDEX(Deciles_mean!$A$34:$U$98,MATCH('Resumen-Formulas1820'!$A14,Deciles_mean!$A$34:$A$98,0),MATCH('Resumen-Formulas1820'!M$1,Deciles_mean!$34:$34,0))</f>
        <v>#N/A</v>
      </c>
      <c r="N14" s="4" t="e">
        <f>INDEX(Deciles_mean!$A$34:$U$98,MATCH('Resumen-Formulas1820'!$A14,Deciles_mean!$A$34:$A$98,0),MATCH('Resumen-Formulas1820'!N$1,Deciles_mean!$34:$34,0))</f>
        <v>#N/A</v>
      </c>
      <c r="O14" s="4" t="e">
        <f>INDEX(Nal_mean!$C:$C,MATCH('Resumen-Formulas1820'!$A14,Nal_mean!$A:$A,0),1)</f>
        <v>#N/A</v>
      </c>
      <c r="P14" s="4" t="e">
        <f>INDEX(Deciles_mean!$A$34:$U$98,MATCH('Resumen-Formulas1820'!$A14,Deciles_mean!$A$34:$A$98,0),MATCH('Resumen-Formulas1820'!P$1,Deciles_mean!$34:$34,0))</f>
        <v>#N/A</v>
      </c>
      <c r="Q14" s="4" t="e">
        <f>INDEX(Deciles_mean!$A$34:$U$98,MATCH('Resumen-Formulas1820'!$A14,Deciles_mean!$A$34:$A$98,0),MATCH('Resumen-Formulas1820'!Q$1,Deciles_mean!$34:$34,0))</f>
        <v>#N/A</v>
      </c>
      <c r="R14" s="4" t="e">
        <f>INDEX(Deciles_mean!$A$34:$U$98,MATCH('Resumen-Formulas1820'!$A14,Deciles_mean!$A$34:$A$98,0),MATCH('Resumen-Formulas1820'!R$1,Deciles_mean!$34:$34,0))</f>
        <v>#N/A</v>
      </c>
      <c r="S14" s="4" t="e">
        <f>INDEX(Deciles_mean!$A$34:$U$98,MATCH('Resumen-Formulas1820'!$A14,Deciles_mean!$A$34:$A$98,0),MATCH('Resumen-Formulas1820'!S$1,Deciles_mean!$34:$34,0))</f>
        <v>#N/A</v>
      </c>
      <c r="T14" s="4" t="e">
        <f>INDEX(Deciles_mean!$A$34:$U$98,MATCH('Resumen-Formulas1820'!$A14,Deciles_mean!$A$34:$A$98,0),MATCH('Resumen-Formulas1820'!T$1,Deciles_mean!$34:$34,0))</f>
        <v>#N/A</v>
      </c>
      <c r="U14" s="4" t="e">
        <f>INDEX(Deciles_mean!$A$34:$U$98,MATCH('Resumen-Formulas1820'!$A14,Deciles_mean!$A$34:$A$98,0),MATCH('Resumen-Formulas1820'!U$1,Deciles_mean!$34:$34,0))</f>
        <v>#N/A</v>
      </c>
      <c r="V14" s="4" t="e">
        <f>INDEX(Deciles_mean!$A$34:$U$98,MATCH('Resumen-Formulas1820'!$A14,Deciles_mean!$A$34:$A$98,0),MATCH('Resumen-Formulas1820'!V$1,Deciles_mean!$34:$34,0))</f>
        <v>#N/A</v>
      </c>
      <c r="W14" s="4" t="e">
        <f>INDEX(Deciles_mean!$A$34:$U$98,MATCH('Resumen-Formulas1820'!$A14,Deciles_mean!$A$34:$A$98,0),MATCH('Resumen-Formulas1820'!W$1,Deciles_mean!$34:$34,0))</f>
        <v>#N/A</v>
      </c>
      <c r="X14" s="4" t="e">
        <f>INDEX(Deciles_mean!$A$34:$U$98,MATCH('Resumen-Formulas1820'!$A14,Deciles_mean!$A$34:$A$98,0),MATCH('Resumen-Formulas1820'!X$1,Deciles_mean!$34:$34,0))</f>
        <v>#N/A</v>
      </c>
      <c r="Y14" s="4" t="e">
        <f>INDEX(Deciles_mean!$A$34:$U$98,MATCH('Resumen-Formulas1820'!$A14,Deciles_mean!$A$34:$A$98,0),MATCH('Resumen-Formulas1820'!Y$1,Deciles_mean!$34:$34,0))</f>
        <v>#N/A</v>
      </c>
      <c r="AA14" s="8" t="e">
        <f t="shared" si="2"/>
        <v>#N/A</v>
      </c>
      <c r="AB14" s="8" t="e">
        <f t="shared" si="0"/>
        <v>#N/A</v>
      </c>
      <c r="AC14" s="8" t="e">
        <f t="shared" si="0"/>
        <v>#N/A</v>
      </c>
      <c r="AD14" s="8" t="e">
        <f t="shared" si="0"/>
        <v>#N/A</v>
      </c>
      <c r="AE14" s="8" t="e">
        <f t="shared" si="0"/>
        <v>#N/A</v>
      </c>
      <c r="AF14" s="8" t="e">
        <f t="shared" si="0"/>
        <v>#N/A</v>
      </c>
      <c r="AG14" s="8" t="e">
        <f t="shared" si="0"/>
        <v>#N/A</v>
      </c>
      <c r="AH14" s="8" t="e">
        <f t="shared" si="0"/>
        <v>#N/A</v>
      </c>
      <c r="AI14" s="8" t="e">
        <f t="shared" si="0"/>
        <v>#N/A</v>
      </c>
      <c r="AJ14" s="8" t="e">
        <f t="shared" si="0"/>
        <v>#N/A</v>
      </c>
      <c r="AK14" s="8" t="e">
        <f t="shared" si="0"/>
        <v>#N/A</v>
      </c>
      <c r="AL14" s="8" t="e">
        <f t="shared" si="3"/>
        <v>#N/A</v>
      </c>
      <c r="AM14" s="8" t="e">
        <f t="shared" si="1"/>
        <v>#N/A</v>
      </c>
      <c r="AN14" s="8" t="e">
        <f t="shared" si="1"/>
        <v>#N/A</v>
      </c>
      <c r="AO14" s="8" t="e">
        <f t="shared" si="1"/>
        <v>#N/A</v>
      </c>
      <c r="AP14" s="8" t="e">
        <f t="shared" si="1"/>
        <v>#N/A</v>
      </c>
      <c r="AQ14" s="8" t="e">
        <f t="shared" si="1"/>
        <v>#N/A</v>
      </c>
      <c r="AR14" s="8" t="e">
        <f t="shared" si="1"/>
        <v>#N/A</v>
      </c>
      <c r="AS14" s="8" t="e">
        <f t="shared" si="1"/>
        <v>#N/A</v>
      </c>
      <c r="AT14" s="8" t="e">
        <f t="shared" si="1"/>
        <v>#N/A</v>
      </c>
      <c r="AU14" s="8" t="e">
        <f t="shared" si="1"/>
        <v>#N/A</v>
      </c>
      <c r="AV14" s="8" t="e">
        <f t="shared" si="1"/>
        <v>#N/A</v>
      </c>
      <c r="AW14" s="8"/>
      <c r="AX14" s="22" t="e">
        <f t="shared" si="16"/>
        <v>#N/A</v>
      </c>
      <c r="AY14" s="22" t="e">
        <f t="shared" si="17"/>
        <v>#N/A</v>
      </c>
      <c r="AZ14" s="22" t="e">
        <f t="shared" si="18"/>
        <v>#N/A</v>
      </c>
      <c r="BA14" s="22" t="e">
        <f t="shared" si="19"/>
        <v>#N/A</v>
      </c>
      <c r="BB14" s="22" t="e">
        <f t="shared" si="20"/>
        <v>#N/A</v>
      </c>
      <c r="BC14" s="22" t="e">
        <f t="shared" si="21"/>
        <v>#N/A</v>
      </c>
      <c r="BD14" s="22" t="e">
        <f t="shared" si="22"/>
        <v>#N/A</v>
      </c>
      <c r="BE14" s="22" t="e">
        <f t="shared" si="23"/>
        <v>#N/A</v>
      </c>
      <c r="BF14" s="22" t="e">
        <f t="shared" si="24"/>
        <v>#N/A</v>
      </c>
      <c r="BG14" s="22" t="e">
        <f t="shared" si="25"/>
        <v>#N/A</v>
      </c>
      <c r="BH14" s="22" t="e">
        <f t="shared" si="26"/>
        <v>#N/A</v>
      </c>
      <c r="BI14" s="22" t="e">
        <f t="shared" si="27"/>
        <v>#N/A</v>
      </c>
      <c r="BJ14" s="22" t="e">
        <f t="shared" si="5"/>
        <v>#N/A</v>
      </c>
      <c r="BK14" s="22" t="e">
        <f t="shared" si="6"/>
        <v>#N/A</v>
      </c>
      <c r="BL14" s="22" t="e">
        <f t="shared" si="7"/>
        <v>#N/A</v>
      </c>
      <c r="BM14" s="22" t="e">
        <f t="shared" si="8"/>
        <v>#N/A</v>
      </c>
      <c r="BN14" s="22" t="e">
        <f t="shared" si="9"/>
        <v>#N/A</v>
      </c>
      <c r="BO14" s="22" t="e">
        <f t="shared" si="10"/>
        <v>#N/A</v>
      </c>
      <c r="BP14" s="22" t="e">
        <f t="shared" si="11"/>
        <v>#N/A</v>
      </c>
      <c r="BQ14" s="22" t="e">
        <f t="shared" si="12"/>
        <v>#N/A</v>
      </c>
      <c r="BR14" s="22" t="e">
        <f t="shared" si="13"/>
        <v>#N/A</v>
      </c>
      <c r="BS14" s="22" t="e">
        <f t="shared" si="14"/>
        <v>#N/A</v>
      </c>
      <c r="BU14" s="22" t="e">
        <f t="shared" si="28"/>
        <v>#N/A</v>
      </c>
      <c r="BV14" s="22" t="e">
        <f t="shared" si="15"/>
        <v>#N/A</v>
      </c>
      <c r="BW14" s="22" t="e">
        <f t="shared" si="15"/>
        <v>#N/A</v>
      </c>
      <c r="BX14" s="22" t="e">
        <f t="shared" si="15"/>
        <v>#N/A</v>
      </c>
      <c r="BY14" s="22" t="e">
        <f t="shared" si="15"/>
        <v>#N/A</v>
      </c>
      <c r="BZ14" s="22" t="e">
        <f t="shared" si="15"/>
        <v>#N/A</v>
      </c>
      <c r="CA14" s="22" t="e">
        <f t="shared" si="15"/>
        <v>#N/A</v>
      </c>
      <c r="CB14" s="22" t="e">
        <f t="shared" si="15"/>
        <v>#N/A</v>
      </c>
      <c r="CC14" s="22" t="e">
        <f t="shared" si="15"/>
        <v>#N/A</v>
      </c>
      <c r="CD14" s="22" t="e">
        <f t="shared" si="15"/>
        <v>#N/A</v>
      </c>
      <c r="CE14" s="22" t="e">
        <f t="shared" si="15"/>
        <v>#N/A</v>
      </c>
      <c r="CF14" s="22" t="e">
        <f t="shared" si="15"/>
        <v>#N/A</v>
      </c>
      <c r="CG14" s="22" t="e">
        <f t="shared" si="15"/>
        <v>#N/A</v>
      </c>
      <c r="CH14" s="22" t="e">
        <f t="shared" si="15"/>
        <v>#N/A</v>
      </c>
      <c r="CI14" s="22" t="e">
        <f t="shared" si="15"/>
        <v>#N/A</v>
      </c>
      <c r="CJ14" s="22" t="e">
        <f t="shared" si="15"/>
        <v>#N/A</v>
      </c>
      <c r="CK14" s="22" t="e">
        <f t="shared" si="15"/>
        <v>#N/A</v>
      </c>
      <c r="CL14" s="22" t="e">
        <f t="shared" si="15"/>
        <v>#N/A</v>
      </c>
      <c r="CM14" s="22" t="e">
        <f t="shared" si="15"/>
        <v>#N/A</v>
      </c>
      <c r="CN14" s="22" t="e">
        <f t="shared" si="15"/>
        <v>#N/A</v>
      </c>
      <c r="CO14" s="22" t="e">
        <f t="shared" si="15"/>
        <v>#N/A</v>
      </c>
      <c r="CP14" s="22" t="e">
        <f t="shared" si="15"/>
        <v>#N/A</v>
      </c>
    </row>
    <row r="15" spans="1:94">
      <c r="A15" t="s">
        <v>21</v>
      </c>
      <c r="B15" t="s">
        <v>23</v>
      </c>
      <c r="C15" t="s">
        <v>65</v>
      </c>
      <c r="D15" s="4" t="e">
        <f>INDEX(Nal_mean!$B:$B,MATCH('Resumen-Formulas1820'!$A15,Nal_mean!$A:$A,0),1)+INDEX(Nal_mean!$B:$B,MATCH('Resumen-Formulas1820'!$B15,Nal_mean!$A:$A,0),1)</f>
        <v>#N/A</v>
      </c>
      <c r="E15" s="4" t="e">
        <f>INDEX(Deciles_mean!$A$34:$U$98,MATCH('Resumen-Formulas1820'!$A15,Deciles_mean!$A$34:$A$98,0),MATCH('Resumen-Formulas1820'!E$1,Deciles_mean!$34:$34,0))+INDEX(Deciles_mean!$A$34:$U$98,MATCH('Resumen-Formulas1820'!$B15,Deciles_mean!$A$34:$A$98,0),MATCH('Resumen-Formulas1820'!E$1,Deciles_mean!$34:$34,0))</f>
        <v>#N/A</v>
      </c>
      <c r="F15" s="4" t="e">
        <f>INDEX(Deciles_mean!$A$34:$U$98,MATCH('Resumen-Formulas1820'!$A15,Deciles_mean!$A$34:$A$98,0),MATCH('Resumen-Formulas1820'!F$1,Deciles_mean!$34:$34,0))+INDEX(Deciles_mean!$A$34:$U$98,MATCH('Resumen-Formulas1820'!$B15,Deciles_mean!$A$34:$A$98,0),MATCH('Resumen-Formulas1820'!F$1,Deciles_mean!$34:$34,0))</f>
        <v>#N/A</v>
      </c>
      <c r="G15" s="4" t="e">
        <f>INDEX(Deciles_mean!$A$34:$U$98,MATCH('Resumen-Formulas1820'!$A15,Deciles_mean!$A$34:$A$98,0),MATCH('Resumen-Formulas1820'!G$1,Deciles_mean!$34:$34,0))+INDEX(Deciles_mean!$A$34:$U$98,MATCH('Resumen-Formulas1820'!$B15,Deciles_mean!$A$34:$A$98,0),MATCH('Resumen-Formulas1820'!G$1,Deciles_mean!$34:$34,0))</f>
        <v>#N/A</v>
      </c>
      <c r="H15" s="4" t="e">
        <f>INDEX(Deciles_mean!$A$34:$U$98,MATCH('Resumen-Formulas1820'!$A15,Deciles_mean!$A$34:$A$98,0),MATCH('Resumen-Formulas1820'!H$1,Deciles_mean!$34:$34,0))+INDEX(Deciles_mean!$A$34:$U$98,MATCH('Resumen-Formulas1820'!$B15,Deciles_mean!$A$34:$A$98,0),MATCH('Resumen-Formulas1820'!H$1,Deciles_mean!$34:$34,0))</f>
        <v>#N/A</v>
      </c>
      <c r="I15" s="4" t="e">
        <f>INDEX(Deciles_mean!$A$34:$U$98,MATCH('Resumen-Formulas1820'!$A15,Deciles_mean!$A$34:$A$98,0),MATCH('Resumen-Formulas1820'!I$1,Deciles_mean!$34:$34,0))+INDEX(Deciles_mean!$A$34:$U$98,MATCH('Resumen-Formulas1820'!$B15,Deciles_mean!$A$34:$A$98,0),MATCH('Resumen-Formulas1820'!I$1,Deciles_mean!$34:$34,0))</f>
        <v>#N/A</v>
      </c>
      <c r="J15" s="4" t="e">
        <f>INDEX(Deciles_mean!$A$34:$U$98,MATCH('Resumen-Formulas1820'!$A15,Deciles_mean!$A$34:$A$98,0),MATCH('Resumen-Formulas1820'!J$1,Deciles_mean!$34:$34,0))+INDEX(Deciles_mean!$A$34:$U$98,MATCH('Resumen-Formulas1820'!$B15,Deciles_mean!$A$34:$A$98,0),MATCH('Resumen-Formulas1820'!J$1,Deciles_mean!$34:$34,0))</f>
        <v>#N/A</v>
      </c>
      <c r="K15" s="4" t="e">
        <f>INDEX(Deciles_mean!$A$34:$U$98,MATCH('Resumen-Formulas1820'!$A15,Deciles_mean!$A$34:$A$98,0),MATCH('Resumen-Formulas1820'!K$1,Deciles_mean!$34:$34,0))+INDEX(Deciles_mean!$A$34:$U$98,MATCH('Resumen-Formulas1820'!$B15,Deciles_mean!$A$34:$A$98,0),MATCH('Resumen-Formulas1820'!K$1,Deciles_mean!$34:$34,0))</f>
        <v>#N/A</v>
      </c>
      <c r="L15" s="4" t="e">
        <f>INDEX(Deciles_mean!$A$34:$U$98,MATCH('Resumen-Formulas1820'!$A15,Deciles_mean!$A$34:$A$98,0),MATCH('Resumen-Formulas1820'!L$1,Deciles_mean!$34:$34,0))+INDEX(Deciles_mean!$A$34:$U$98,MATCH('Resumen-Formulas1820'!$B15,Deciles_mean!$A$34:$A$98,0),MATCH('Resumen-Formulas1820'!L$1,Deciles_mean!$34:$34,0))</f>
        <v>#N/A</v>
      </c>
      <c r="M15" s="4" t="e">
        <f>INDEX(Deciles_mean!$A$34:$U$98,MATCH('Resumen-Formulas1820'!$A15,Deciles_mean!$A$34:$A$98,0),MATCH('Resumen-Formulas1820'!M$1,Deciles_mean!$34:$34,0))+INDEX(Deciles_mean!$A$34:$U$98,MATCH('Resumen-Formulas1820'!$B15,Deciles_mean!$A$34:$A$98,0),MATCH('Resumen-Formulas1820'!M$1,Deciles_mean!$34:$34,0))</f>
        <v>#N/A</v>
      </c>
      <c r="N15" s="4" t="e">
        <f>INDEX(Deciles_mean!$A$34:$U$98,MATCH('Resumen-Formulas1820'!$A15,Deciles_mean!$A$34:$A$98,0),MATCH('Resumen-Formulas1820'!N$1,Deciles_mean!$34:$34,0))+INDEX(Deciles_mean!$A$34:$U$98,MATCH('Resumen-Formulas1820'!$B15,Deciles_mean!$A$34:$A$98,0),MATCH('Resumen-Formulas1820'!N$1,Deciles_mean!$34:$34,0))</f>
        <v>#N/A</v>
      </c>
      <c r="O15" s="4" t="e">
        <f>INDEX(Nal_mean!$C:$C,MATCH('Resumen-Formulas1820'!$A15,Nal_mean!$A:$A,0),1)</f>
        <v>#N/A</v>
      </c>
      <c r="P15" s="4" t="e">
        <f>INDEX(Deciles_mean!$A$34:$U$98,MATCH('Resumen-Formulas1820'!$A15,Deciles_mean!$A$34:$A$98,0),MATCH('Resumen-Formulas1820'!P$1,Deciles_mean!$34:$34,0))+INDEX(Deciles_mean!$A$34:$U$98,MATCH('Resumen-Formulas1820'!$B15,Deciles_mean!$A$34:$A$98,0),MATCH('Resumen-Formulas1820'!P$1,Deciles_mean!$34:$34,0))</f>
        <v>#N/A</v>
      </c>
      <c r="Q15" s="4" t="e">
        <f>INDEX(Deciles_mean!$A$34:$U$98,MATCH('Resumen-Formulas1820'!$A15,Deciles_mean!$A$34:$A$98,0),MATCH('Resumen-Formulas1820'!Q$1,Deciles_mean!$34:$34,0))+INDEX(Deciles_mean!$A$34:$U$98,MATCH('Resumen-Formulas1820'!$B15,Deciles_mean!$A$34:$A$98,0),MATCH('Resumen-Formulas1820'!Q$1,Deciles_mean!$34:$34,0))</f>
        <v>#N/A</v>
      </c>
      <c r="R15" s="4" t="e">
        <f>INDEX(Deciles_mean!$A$34:$U$98,MATCH('Resumen-Formulas1820'!$A15,Deciles_mean!$A$34:$A$98,0),MATCH('Resumen-Formulas1820'!R$1,Deciles_mean!$34:$34,0))+INDEX(Deciles_mean!$A$34:$U$98,MATCH('Resumen-Formulas1820'!$B15,Deciles_mean!$A$34:$A$98,0),MATCH('Resumen-Formulas1820'!R$1,Deciles_mean!$34:$34,0))</f>
        <v>#N/A</v>
      </c>
      <c r="S15" s="4" t="e">
        <f>INDEX(Deciles_mean!$A$34:$U$98,MATCH('Resumen-Formulas1820'!$A15,Deciles_mean!$A$34:$A$98,0),MATCH('Resumen-Formulas1820'!S$1,Deciles_mean!$34:$34,0))+INDEX(Deciles_mean!$A$34:$U$98,MATCH('Resumen-Formulas1820'!$B15,Deciles_mean!$A$34:$A$98,0),MATCH('Resumen-Formulas1820'!S$1,Deciles_mean!$34:$34,0))</f>
        <v>#N/A</v>
      </c>
      <c r="T15" s="4" t="e">
        <f>INDEX(Deciles_mean!$A$34:$U$98,MATCH('Resumen-Formulas1820'!$A15,Deciles_mean!$A$34:$A$98,0),MATCH('Resumen-Formulas1820'!T$1,Deciles_mean!$34:$34,0))+INDEX(Deciles_mean!$A$34:$U$98,MATCH('Resumen-Formulas1820'!$B15,Deciles_mean!$A$34:$A$98,0),MATCH('Resumen-Formulas1820'!T$1,Deciles_mean!$34:$34,0))</f>
        <v>#N/A</v>
      </c>
      <c r="U15" s="4" t="e">
        <f>INDEX(Deciles_mean!$A$34:$U$98,MATCH('Resumen-Formulas1820'!$A15,Deciles_mean!$A$34:$A$98,0),MATCH('Resumen-Formulas1820'!U$1,Deciles_mean!$34:$34,0))+INDEX(Deciles_mean!$A$34:$U$98,MATCH('Resumen-Formulas1820'!$B15,Deciles_mean!$A$34:$A$98,0),MATCH('Resumen-Formulas1820'!U$1,Deciles_mean!$34:$34,0))</f>
        <v>#N/A</v>
      </c>
      <c r="V15" s="4" t="e">
        <f>INDEX(Deciles_mean!$A$34:$U$98,MATCH('Resumen-Formulas1820'!$A15,Deciles_mean!$A$34:$A$98,0),MATCH('Resumen-Formulas1820'!V$1,Deciles_mean!$34:$34,0))+INDEX(Deciles_mean!$A$34:$U$98,MATCH('Resumen-Formulas1820'!$B15,Deciles_mean!$A$34:$A$98,0),MATCH('Resumen-Formulas1820'!V$1,Deciles_mean!$34:$34,0))</f>
        <v>#N/A</v>
      </c>
      <c r="W15" s="4" t="e">
        <f>INDEX(Deciles_mean!$A$34:$U$98,MATCH('Resumen-Formulas1820'!$A15,Deciles_mean!$A$34:$A$98,0),MATCH('Resumen-Formulas1820'!W$1,Deciles_mean!$34:$34,0))+INDEX(Deciles_mean!$A$34:$U$98,MATCH('Resumen-Formulas1820'!$B15,Deciles_mean!$A$34:$A$98,0),MATCH('Resumen-Formulas1820'!W$1,Deciles_mean!$34:$34,0))</f>
        <v>#N/A</v>
      </c>
      <c r="X15" s="4" t="e">
        <f>INDEX(Deciles_mean!$A$34:$U$98,MATCH('Resumen-Formulas1820'!$A15,Deciles_mean!$A$34:$A$98,0),MATCH('Resumen-Formulas1820'!X$1,Deciles_mean!$34:$34,0))+INDEX(Deciles_mean!$A$34:$U$98,MATCH('Resumen-Formulas1820'!$B15,Deciles_mean!$A$34:$A$98,0),MATCH('Resumen-Formulas1820'!X$1,Deciles_mean!$34:$34,0))</f>
        <v>#N/A</v>
      </c>
      <c r="Y15" s="4" t="e">
        <f>INDEX(Deciles_mean!$A$34:$U$98,MATCH('Resumen-Formulas1820'!$A15,Deciles_mean!$A$34:$A$98,0),MATCH('Resumen-Formulas1820'!Y$1,Deciles_mean!$34:$34,0))+INDEX(Deciles_mean!$A$34:$U$98,MATCH('Resumen-Formulas1820'!$B15,Deciles_mean!$A$34:$A$98,0),MATCH('Resumen-Formulas1820'!Y$1,Deciles_mean!$34:$34,0))</f>
        <v>#N/A</v>
      </c>
      <c r="AA15" s="8" t="e">
        <f t="shared" si="2"/>
        <v>#N/A</v>
      </c>
      <c r="AB15" s="8" t="e">
        <f t="shared" si="0"/>
        <v>#N/A</v>
      </c>
      <c r="AC15" s="8" t="e">
        <f t="shared" si="0"/>
        <v>#N/A</v>
      </c>
      <c r="AD15" s="8" t="e">
        <f t="shared" si="0"/>
        <v>#N/A</v>
      </c>
      <c r="AE15" s="8" t="e">
        <f t="shared" si="0"/>
        <v>#N/A</v>
      </c>
      <c r="AF15" s="8" t="e">
        <f t="shared" si="0"/>
        <v>#N/A</v>
      </c>
      <c r="AG15" s="8" t="e">
        <f t="shared" si="0"/>
        <v>#N/A</v>
      </c>
      <c r="AH15" s="8" t="e">
        <f t="shared" si="0"/>
        <v>#N/A</v>
      </c>
      <c r="AI15" s="8" t="e">
        <f t="shared" si="0"/>
        <v>#N/A</v>
      </c>
      <c r="AJ15" s="8" t="e">
        <f t="shared" si="0"/>
        <v>#N/A</v>
      </c>
      <c r="AK15" s="8" t="e">
        <f t="shared" si="0"/>
        <v>#N/A</v>
      </c>
      <c r="AL15" s="8" t="e">
        <f t="shared" si="3"/>
        <v>#N/A</v>
      </c>
      <c r="AM15" s="8" t="e">
        <f t="shared" si="1"/>
        <v>#N/A</v>
      </c>
      <c r="AN15" s="8" t="e">
        <f t="shared" si="1"/>
        <v>#N/A</v>
      </c>
      <c r="AO15" s="8" t="e">
        <f t="shared" si="1"/>
        <v>#N/A</v>
      </c>
      <c r="AP15" s="8" t="e">
        <f t="shared" si="1"/>
        <v>#N/A</v>
      </c>
      <c r="AQ15" s="8" t="e">
        <f t="shared" si="1"/>
        <v>#N/A</v>
      </c>
      <c r="AR15" s="8" t="e">
        <f t="shared" si="1"/>
        <v>#N/A</v>
      </c>
      <c r="AS15" s="8" t="e">
        <f t="shared" si="1"/>
        <v>#N/A</v>
      </c>
      <c r="AT15" s="8" t="e">
        <f t="shared" si="1"/>
        <v>#N/A</v>
      </c>
      <c r="AU15" s="8" t="e">
        <f t="shared" si="1"/>
        <v>#N/A</v>
      </c>
      <c r="AV15" s="8" t="e">
        <f t="shared" si="1"/>
        <v>#N/A</v>
      </c>
      <c r="AW15" s="8"/>
      <c r="AX15" s="22" t="e">
        <f t="shared" si="16"/>
        <v>#N/A</v>
      </c>
      <c r="AY15" s="22" t="e">
        <f t="shared" si="17"/>
        <v>#N/A</v>
      </c>
      <c r="AZ15" s="22" t="e">
        <f t="shared" si="18"/>
        <v>#N/A</v>
      </c>
      <c r="BA15" s="22" t="e">
        <f t="shared" si="19"/>
        <v>#N/A</v>
      </c>
      <c r="BB15" s="22" t="e">
        <f t="shared" si="20"/>
        <v>#N/A</v>
      </c>
      <c r="BC15" s="22" t="e">
        <f t="shared" si="21"/>
        <v>#N/A</v>
      </c>
      <c r="BD15" s="22" t="e">
        <f t="shared" si="22"/>
        <v>#N/A</v>
      </c>
      <c r="BE15" s="22" t="e">
        <f t="shared" si="23"/>
        <v>#N/A</v>
      </c>
      <c r="BF15" s="22" t="e">
        <f t="shared" si="24"/>
        <v>#N/A</v>
      </c>
      <c r="BG15" s="22" t="e">
        <f t="shared" si="25"/>
        <v>#N/A</v>
      </c>
      <c r="BH15" s="22" t="e">
        <f t="shared" si="26"/>
        <v>#N/A</v>
      </c>
      <c r="BI15" s="22" t="e">
        <f t="shared" si="27"/>
        <v>#N/A</v>
      </c>
      <c r="BJ15" s="22" t="e">
        <f t="shared" si="5"/>
        <v>#N/A</v>
      </c>
      <c r="BK15" s="22" t="e">
        <f t="shared" si="6"/>
        <v>#N/A</v>
      </c>
      <c r="BL15" s="22" t="e">
        <f t="shared" si="7"/>
        <v>#N/A</v>
      </c>
      <c r="BM15" s="22" t="e">
        <f t="shared" si="8"/>
        <v>#N/A</v>
      </c>
      <c r="BN15" s="22" t="e">
        <f t="shared" si="9"/>
        <v>#N/A</v>
      </c>
      <c r="BO15" s="22" t="e">
        <f t="shared" si="10"/>
        <v>#N/A</v>
      </c>
      <c r="BP15" s="22" t="e">
        <f t="shared" si="11"/>
        <v>#N/A</v>
      </c>
      <c r="BQ15" s="22" t="e">
        <f t="shared" si="12"/>
        <v>#N/A</v>
      </c>
      <c r="BR15" s="22" t="e">
        <f t="shared" si="13"/>
        <v>#N/A</v>
      </c>
      <c r="BS15" s="22" t="e">
        <f t="shared" si="14"/>
        <v>#N/A</v>
      </c>
      <c r="BU15" s="22" t="e">
        <f t="shared" si="28"/>
        <v>#N/A</v>
      </c>
      <c r="BV15" s="22" t="e">
        <f t="shared" si="15"/>
        <v>#N/A</v>
      </c>
      <c r="BW15" s="22" t="e">
        <f t="shared" si="15"/>
        <v>#N/A</v>
      </c>
      <c r="BX15" s="22" t="e">
        <f t="shared" si="15"/>
        <v>#N/A</v>
      </c>
      <c r="BY15" s="22" t="e">
        <f t="shared" si="15"/>
        <v>#N/A</v>
      </c>
      <c r="BZ15" s="22" t="e">
        <f t="shared" si="15"/>
        <v>#N/A</v>
      </c>
      <c r="CA15" s="22" t="e">
        <f t="shared" si="15"/>
        <v>#N/A</v>
      </c>
      <c r="CB15" s="22" t="e">
        <f t="shared" si="15"/>
        <v>#N/A</v>
      </c>
      <c r="CC15" s="22" t="e">
        <f t="shared" si="15"/>
        <v>#N/A</v>
      </c>
      <c r="CD15" s="22" t="e">
        <f t="shared" si="15"/>
        <v>#N/A</v>
      </c>
      <c r="CE15" s="22" t="e">
        <f t="shared" si="15"/>
        <v>#N/A</v>
      </c>
      <c r="CF15" s="22" t="e">
        <f t="shared" si="15"/>
        <v>#N/A</v>
      </c>
      <c r="CG15" s="22" t="e">
        <f t="shared" si="15"/>
        <v>#N/A</v>
      </c>
      <c r="CH15" s="22" t="e">
        <f t="shared" si="15"/>
        <v>#N/A</v>
      </c>
      <c r="CI15" s="22" t="e">
        <f t="shared" si="15"/>
        <v>#N/A</v>
      </c>
      <c r="CJ15" s="22" t="e">
        <f t="shared" si="15"/>
        <v>#N/A</v>
      </c>
      <c r="CK15" s="22" t="e">
        <f t="shared" si="15"/>
        <v>#N/A</v>
      </c>
      <c r="CL15" s="22" t="e">
        <f t="shared" si="15"/>
        <v>#N/A</v>
      </c>
      <c r="CM15" s="22" t="e">
        <f t="shared" si="15"/>
        <v>#N/A</v>
      </c>
      <c r="CN15" s="22" t="e">
        <f t="shared" si="15"/>
        <v>#N/A</v>
      </c>
      <c r="CO15" s="22" t="e">
        <f t="shared" si="15"/>
        <v>#N/A</v>
      </c>
      <c r="CP15" s="22" t="e">
        <f t="shared" si="15"/>
        <v>#N/A</v>
      </c>
    </row>
    <row r="16" spans="1:94">
      <c r="A16" t="s">
        <v>13</v>
      </c>
      <c r="C16" t="s">
        <v>66</v>
      </c>
      <c r="D16" s="4" t="e">
        <f>INDEX(Nal_mean!$B:$B,MATCH('Resumen-Formulas1820'!$A16,Nal_mean!$A:$A,0),1)</f>
        <v>#N/A</v>
      </c>
      <c r="E16" s="4" t="e">
        <f>INDEX(Deciles_mean!$A$34:$U$98,MATCH('Resumen-Formulas1820'!$A16,Deciles_mean!$A$34:$A$98,0),MATCH('Resumen-Formulas1820'!E$1,Deciles_mean!$34:$34,0))</f>
        <v>#N/A</v>
      </c>
      <c r="F16" s="4" t="e">
        <f>INDEX(Deciles_mean!$A$34:$U$98,MATCH('Resumen-Formulas1820'!$A16,Deciles_mean!$A$34:$A$98,0),MATCH('Resumen-Formulas1820'!F$1,Deciles_mean!$34:$34,0))</f>
        <v>#N/A</v>
      </c>
      <c r="G16" s="4" t="e">
        <f>INDEX(Deciles_mean!$A$34:$U$98,MATCH('Resumen-Formulas1820'!$A16,Deciles_mean!$A$34:$A$98,0),MATCH('Resumen-Formulas1820'!G$1,Deciles_mean!$34:$34,0))</f>
        <v>#N/A</v>
      </c>
      <c r="H16" s="4" t="e">
        <f>INDEX(Deciles_mean!$A$34:$U$98,MATCH('Resumen-Formulas1820'!$A16,Deciles_mean!$A$34:$A$98,0),MATCH('Resumen-Formulas1820'!H$1,Deciles_mean!$34:$34,0))</f>
        <v>#N/A</v>
      </c>
      <c r="I16" s="4" t="e">
        <f>INDEX(Deciles_mean!$A$34:$U$98,MATCH('Resumen-Formulas1820'!$A16,Deciles_mean!$A$34:$A$98,0),MATCH('Resumen-Formulas1820'!I$1,Deciles_mean!$34:$34,0))</f>
        <v>#N/A</v>
      </c>
      <c r="J16" s="4" t="e">
        <f>INDEX(Deciles_mean!$A$34:$U$98,MATCH('Resumen-Formulas1820'!$A16,Deciles_mean!$A$34:$A$98,0),MATCH('Resumen-Formulas1820'!J$1,Deciles_mean!$34:$34,0))</f>
        <v>#N/A</v>
      </c>
      <c r="K16" s="4" t="e">
        <f>INDEX(Deciles_mean!$A$34:$U$98,MATCH('Resumen-Formulas1820'!$A16,Deciles_mean!$A$34:$A$98,0),MATCH('Resumen-Formulas1820'!K$1,Deciles_mean!$34:$34,0))</f>
        <v>#N/A</v>
      </c>
      <c r="L16" s="4" t="e">
        <f>INDEX(Deciles_mean!$A$34:$U$98,MATCH('Resumen-Formulas1820'!$A16,Deciles_mean!$A$34:$A$98,0),MATCH('Resumen-Formulas1820'!L$1,Deciles_mean!$34:$34,0))</f>
        <v>#N/A</v>
      </c>
      <c r="M16" s="4" t="e">
        <f>INDEX(Deciles_mean!$A$34:$U$98,MATCH('Resumen-Formulas1820'!$A16,Deciles_mean!$A$34:$A$98,0),MATCH('Resumen-Formulas1820'!M$1,Deciles_mean!$34:$34,0))</f>
        <v>#N/A</v>
      </c>
      <c r="N16" s="4" t="e">
        <f>INDEX(Deciles_mean!$A$34:$U$98,MATCH('Resumen-Formulas1820'!$A16,Deciles_mean!$A$34:$A$98,0),MATCH('Resumen-Formulas1820'!N$1,Deciles_mean!$34:$34,0))</f>
        <v>#N/A</v>
      </c>
      <c r="O16" s="4" t="e">
        <f>INDEX(Nal_mean!$C:$C,MATCH('Resumen-Formulas1820'!$A16,Nal_mean!$A:$A,0),1)</f>
        <v>#N/A</v>
      </c>
      <c r="P16" s="4" t="e">
        <f>INDEX(Deciles_mean!$A$34:$U$98,MATCH('Resumen-Formulas1820'!$A16,Deciles_mean!$A$34:$A$98,0),MATCH('Resumen-Formulas1820'!P$1,Deciles_mean!$34:$34,0))</f>
        <v>#N/A</v>
      </c>
      <c r="Q16" s="4" t="e">
        <f>INDEX(Deciles_mean!$A$34:$U$98,MATCH('Resumen-Formulas1820'!$A16,Deciles_mean!$A$34:$A$98,0),MATCH('Resumen-Formulas1820'!Q$1,Deciles_mean!$34:$34,0))</f>
        <v>#N/A</v>
      </c>
      <c r="R16" s="4" t="e">
        <f>INDEX(Deciles_mean!$A$34:$U$98,MATCH('Resumen-Formulas1820'!$A16,Deciles_mean!$A$34:$A$98,0),MATCH('Resumen-Formulas1820'!R$1,Deciles_mean!$34:$34,0))</f>
        <v>#N/A</v>
      </c>
      <c r="S16" s="4" t="e">
        <f>INDEX(Deciles_mean!$A$34:$U$98,MATCH('Resumen-Formulas1820'!$A16,Deciles_mean!$A$34:$A$98,0),MATCH('Resumen-Formulas1820'!S$1,Deciles_mean!$34:$34,0))</f>
        <v>#N/A</v>
      </c>
      <c r="T16" s="4" t="e">
        <f>INDEX(Deciles_mean!$A$34:$U$98,MATCH('Resumen-Formulas1820'!$A16,Deciles_mean!$A$34:$A$98,0),MATCH('Resumen-Formulas1820'!T$1,Deciles_mean!$34:$34,0))</f>
        <v>#N/A</v>
      </c>
      <c r="U16" s="4" t="e">
        <f>INDEX(Deciles_mean!$A$34:$U$98,MATCH('Resumen-Formulas1820'!$A16,Deciles_mean!$A$34:$A$98,0),MATCH('Resumen-Formulas1820'!U$1,Deciles_mean!$34:$34,0))</f>
        <v>#N/A</v>
      </c>
      <c r="V16" s="4" t="e">
        <f>INDEX(Deciles_mean!$A$34:$U$98,MATCH('Resumen-Formulas1820'!$A16,Deciles_mean!$A$34:$A$98,0),MATCH('Resumen-Formulas1820'!V$1,Deciles_mean!$34:$34,0))</f>
        <v>#N/A</v>
      </c>
      <c r="W16" s="4" t="e">
        <f>INDEX(Deciles_mean!$A$34:$U$98,MATCH('Resumen-Formulas1820'!$A16,Deciles_mean!$A$34:$A$98,0),MATCH('Resumen-Formulas1820'!W$1,Deciles_mean!$34:$34,0))</f>
        <v>#N/A</v>
      </c>
      <c r="X16" s="4" t="e">
        <f>INDEX(Deciles_mean!$A$34:$U$98,MATCH('Resumen-Formulas1820'!$A16,Deciles_mean!$A$34:$A$98,0),MATCH('Resumen-Formulas1820'!X$1,Deciles_mean!$34:$34,0))</f>
        <v>#N/A</v>
      </c>
      <c r="Y16" s="4" t="e">
        <f>INDEX(Deciles_mean!$A$34:$U$98,MATCH('Resumen-Formulas1820'!$A16,Deciles_mean!$A$34:$A$98,0),MATCH('Resumen-Formulas1820'!Y$1,Deciles_mean!$34:$34,0))</f>
        <v>#N/A</v>
      </c>
      <c r="AA16" s="8" t="e">
        <f t="shared" si="2"/>
        <v>#N/A</v>
      </c>
      <c r="AB16" s="8" t="e">
        <f t="shared" si="0"/>
        <v>#N/A</v>
      </c>
      <c r="AC16" s="8" t="e">
        <f t="shared" si="0"/>
        <v>#N/A</v>
      </c>
      <c r="AD16" s="8" t="e">
        <f t="shared" si="0"/>
        <v>#N/A</v>
      </c>
      <c r="AE16" s="8" t="e">
        <f t="shared" si="0"/>
        <v>#N/A</v>
      </c>
      <c r="AF16" s="8" t="e">
        <f t="shared" si="0"/>
        <v>#N/A</v>
      </c>
      <c r="AG16" s="8" t="e">
        <f t="shared" si="0"/>
        <v>#N/A</v>
      </c>
      <c r="AH16" s="8" t="e">
        <f t="shared" si="0"/>
        <v>#N/A</v>
      </c>
      <c r="AI16" s="8" t="e">
        <f t="shared" si="0"/>
        <v>#N/A</v>
      </c>
      <c r="AJ16" s="8" t="e">
        <f t="shared" si="0"/>
        <v>#N/A</v>
      </c>
      <c r="AK16" s="8" t="e">
        <f t="shared" si="0"/>
        <v>#N/A</v>
      </c>
      <c r="AL16" s="8" t="e">
        <f t="shared" si="3"/>
        <v>#N/A</v>
      </c>
      <c r="AM16" s="8" t="e">
        <f t="shared" si="1"/>
        <v>#N/A</v>
      </c>
      <c r="AN16" s="8" t="e">
        <f t="shared" si="1"/>
        <v>#N/A</v>
      </c>
      <c r="AO16" s="8" t="e">
        <f t="shared" si="1"/>
        <v>#N/A</v>
      </c>
      <c r="AP16" s="8" t="e">
        <f t="shared" si="1"/>
        <v>#N/A</v>
      </c>
      <c r="AQ16" s="8" t="e">
        <f t="shared" si="1"/>
        <v>#N/A</v>
      </c>
      <c r="AR16" s="8" t="e">
        <f t="shared" si="1"/>
        <v>#N/A</v>
      </c>
      <c r="AS16" s="8" t="e">
        <f t="shared" si="1"/>
        <v>#N/A</v>
      </c>
      <c r="AT16" s="8" t="e">
        <f t="shared" si="1"/>
        <v>#N/A</v>
      </c>
      <c r="AU16" s="8" t="e">
        <f t="shared" si="1"/>
        <v>#N/A</v>
      </c>
      <c r="AV16" s="8" t="e">
        <f t="shared" si="1"/>
        <v>#N/A</v>
      </c>
      <c r="AW16" s="8"/>
      <c r="AX16" s="22" t="e">
        <f t="shared" si="16"/>
        <v>#N/A</v>
      </c>
      <c r="AY16" s="22" t="e">
        <f t="shared" si="17"/>
        <v>#N/A</v>
      </c>
      <c r="AZ16" s="22" t="e">
        <f t="shared" si="18"/>
        <v>#N/A</v>
      </c>
      <c r="BA16" s="22" t="e">
        <f t="shared" si="19"/>
        <v>#N/A</v>
      </c>
      <c r="BB16" s="22" t="e">
        <f t="shared" si="20"/>
        <v>#N/A</v>
      </c>
      <c r="BC16" s="22" t="e">
        <f t="shared" si="21"/>
        <v>#N/A</v>
      </c>
      <c r="BD16" s="22" t="e">
        <f t="shared" si="22"/>
        <v>#N/A</v>
      </c>
      <c r="BE16" s="22" t="e">
        <f t="shared" si="23"/>
        <v>#N/A</v>
      </c>
      <c r="BF16" s="22" t="e">
        <f t="shared" si="24"/>
        <v>#N/A</v>
      </c>
      <c r="BG16" s="22" t="e">
        <f t="shared" si="25"/>
        <v>#N/A</v>
      </c>
      <c r="BH16" s="22" t="e">
        <f t="shared" si="26"/>
        <v>#N/A</v>
      </c>
      <c r="BI16" s="22" t="e">
        <f t="shared" si="27"/>
        <v>#N/A</v>
      </c>
      <c r="BJ16" s="22" t="e">
        <f t="shared" si="5"/>
        <v>#N/A</v>
      </c>
      <c r="BK16" s="22" t="e">
        <f t="shared" si="6"/>
        <v>#N/A</v>
      </c>
      <c r="BL16" s="22" t="e">
        <f t="shared" si="7"/>
        <v>#N/A</v>
      </c>
      <c r="BM16" s="22" t="e">
        <f t="shared" si="8"/>
        <v>#N/A</v>
      </c>
      <c r="BN16" s="22" t="e">
        <f t="shared" si="9"/>
        <v>#N/A</v>
      </c>
      <c r="BO16" s="22" t="e">
        <f t="shared" si="10"/>
        <v>#N/A</v>
      </c>
      <c r="BP16" s="22" t="e">
        <f t="shared" si="11"/>
        <v>#N/A</v>
      </c>
      <c r="BQ16" s="22" t="e">
        <f t="shared" si="12"/>
        <v>#N/A</v>
      </c>
      <c r="BR16" s="22" t="e">
        <f t="shared" si="13"/>
        <v>#N/A</v>
      </c>
      <c r="BS16" s="22" t="e">
        <f t="shared" si="14"/>
        <v>#N/A</v>
      </c>
      <c r="BU16" s="22" t="e">
        <f t="shared" si="28"/>
        <v>#N/A</v>
      </c>
      <c r="BV16" s="22" t="e">
        <f t="shared" si="15"/>
        <v>#N/A</v>
      </c>
      <c r="BW16" s="22" t="e">
        <f t="shared" si="15"/>
        <v>#N/A</v>
      </c>
      <c r="BX16" s="22" t="e">
        <f t="shared" si="15"/>
        <v>#N/A</v>
      </c>
      <c r="BY16" s="22" t="e">
        <f t="shared" si="15"/>
        <v>#N/A</v>
      </c>
      <c r="BZ16" s="22" t="e">
        <f t="shared" si="15"/>
        <v>#N/A</v>
      </c>
      <c r="CA16" s="22" t="e">
        <f t="shared" si="15"/>
        <v>#N/A</v>
      </c>
      <c r="CB16" s="22" t="e">
        <f t="shared" si="15"/>
        <v>#N/A</v>
      </c>
      <c r="CC16" s="22" t="e">
        <f t="shared" si="15"/>
        <v>#N/A</v>
      </c>
      <c r="CD16" s="22" t="e">
        <f t="shared" si="15"/>
        <v>#N/A</v>
      </c>
      <c r="CE16" s="22" t="e">
        <f t="shared" si="15"/>
        <v>#N/A</v>
      </c>
      <c r="CF16" s="22" t="e">
        <f t="shared" si="15"/>
        <v>#N/A</v>
      </c>
      <c r="CG16" s="22" t="e">
        <f t="shared" si="15"/>
        <v>#N/A</v>
      </c>
      <c r="CH16" s="22" t="e">
        <f t="shared" si="15"/>
        <v>#N/A</v>
      </c>
      <c r="CI16" s="22" t="e">
        <f t="shared" si="15"/>
        <v>#N/A</v>
      </c>
      <c r="CJ16" s="22" t="e">
        <f t="shared" si="15"/>
        <v>#N/A</v>
      </c>
      <c r="CK16" s="22" t="e">
        <f t="shared" si="15"/>
        <v>#N/A</v>
      </c>
      <c r="CL16" s="22" t="e">
        <f t="shared" si="15"/>
        <v>#N/A</v>
      </c>
      <c r="CM16" s="22" t="e">
        <f t="shared" si="15"/>
        <v>#N/A</v>
      </c>
      <c r="CN16" s="22" t="e">
        <f t="shared" si="15"/>
        <v>#N/A</v>
      </c>
      <c r="CO16" s="22" t="e">
        <f t="shared" si="15"/>
        <v>#N/A</v>
      </c>
      <c r="CP16" s="22" t="e">
        <f t="shared" si="15"/>
        <v>#N/A</v>
      </c>
    </row>
    <row r="17" spans="1:94">
      <c r="A17" t="s">
        <v>11</v>
      </c>
      <c r="C17" t="s">
        <v>67</v>
      </c>
      <c r="D17" s="4" t="e">
        <f>INDEX(Nal_mean!$B:$B,MATCH('Resumen-Formulas1820'!$A17,Nal_mean!$A:$A,0),1)</f>
        <v>#N/A</v>
      </c>
      <c r="E17" s="4" t="e">
        <f>INDEX(Deciles_mean!$A$34:$U$98,MATCH('Resumen-Formulas1820'!$A17,Deciles_mean!$A$34:$A$98,0),MATCH('Resumen-Formulas1820'!E$1,Deciles_mean!$34:$34,0))</f>
        <v>#N/A</v>
      </c>
      <c r="F17" s="4" t="e">
        <f>INDEX(Deciles_mean!$A$34:$U$98,MATCH('Resumen-Formulas1820'!$A17,Deciles_mean!$A$34:$A$98,0),MATCH('Resumen-Formulas1820'!F$1,Deciles_mean!$34:$34,0))</f>
        <v>#N/A</v>
      </c>
      <c r="G17" s="4" t="e">
        <f>INDEX(Deciles_mean!$A$34:$U$98,MATCH('Resumen-Formulas1820'!$A17,Deciles_mean!$A$34:$A$98,0),MATCH('Resumen-Formulas1820'!G$1,Deciles_mean!$34:$34,0))</f>
        <v>#N/A</v>
      </c>
      <c r="H17" s="4" t="e">
        <f>INDEX(Deciles_mean!$A$34:$U$98,MATCH('Resumen-Formulas1820'!$A17,Deciles_mean!$A$34:$A$98,0),MATCH('Resumen-Formulas1820'!H$1,Deciles_mean!$34:$34,0))</f>
        <v>#N/A</v>
      </c>
      <c r="I17" s="4" t="e">
        <f>INDEX(Deciles_mean!$A$34:$U$98,MATCH('Resumen-Formulas1820'!$A17,Deciles_mean!$A$34:$A$98,0),MATCH('Resumen-Formulas1820'!I$1,Deciles_mean!$34:$34,0))</f>
        <v>#N/A</v>
      </c>
      <c r="J17" s="4" t="e">
        <f>INDEX(Deciles_mean!$A$34:$U$98,MATCH('Resumen-Formulas1820'!$A17,Deciles_mean!$A$34:$A$98,0),MATCH('Resumen-Formulas1820'!J$1,Deciles_mean!$34:$34,0))</f>
        <v>#N/A</v>
      </c>
      <c r="K17" s="4" t="e">
        <f>INDEX(Deciles_mean!$A$34:$U$98,MATCH('Resumen-Formulas1820'!$A17,Deciles_mean!$A$34:$A$98,0),MATCH('Resumen-Formulas1820'!K$1,Deciles_mean!$34:$34,0))</f>
        <v>#N/A</v>
      </c>
      <c r="L17" s="4" t="e">
        <f>INDEX(Deciles_mean!$A$34:$U$98,MATCH('Resumen-Formulas1820'!$A17,Deciles_mean!$A$34:$A$98,0),MATCH('Resumen-Formulas1820'!L$1,Deciles_mean!$34:$34,0))</f>
        <v>#N/A</v>
      </c>
      <c r="M17" s="4" t="e">
        <f>INDEX(Deciles_mean!$A$34:$U$98,MATCH('Resumen-Formulas1820'!$A17,Deciles_mean!$A$34:$A$98,0),MATCH('Resumen-Formulas1820'!M$1,Deciles_mean!$34:$34,0))</f>
        <v>#N/A</v>
      </c>
      <c r="N17" s="4" t="e">
        <f>INDEX(Deciles_mean!$A$34:$U$98,MATCH('Resumen-Formulas1820'!$A17,Deciles_mean!$A$34:$A$98,0),MATCH('Resumen-Formulas1820'!N$1,Deciles_mean!$34:$34,0))</f>
        <v>#N/A</v>
      </c>
      <c r="O17" s="4" t="e">
        <f>INDEX(Nal_mean!$C:$C,MATCH('Resumen-Formulas1820'!$A17,Nal_mean!$A:$A,0),1)</f>
        <v>#N/A</v>
      </c>
      <c r="P17" s="4" t="e">
        <f>INDEX(Deciles_mean!$A$34:$U$98,MATCH('Resumen-Formulas1820'!$A17,Deciles_mean!$A$34:$A$98,0),MATCH('Resumen-Formulas1820'!P$1,Deciles_mean!$34:$34,0))</f>
        <v>#N/A</v>
      </c>
      <c r="Q17" s="4" t="e">
        <f>INDEX(Deciles_mean!$A$34:$U$98,MATCH('Resumen-Formulas1820'!$A17,Deciles_mean!$A$34:$A$98,0),MATCH('Resumen-Formulas1820'!Q$1,Deciles_mean!$34:$34,0))</f>
        <v>#N/A</v>
      </c>
      <c r="R17" s="4" t="e">
        <f>INDEX(Deciles_mean!$A$34:$U$98,MATCH('Resumen-Formulas1820'!$A17,Deciles_mean!$A$34:$A$98,0),MATCH('Resumen-Formulas1820'!R$1,Deciles_mean!$34:$34,0))</f>
        <v>#N/A</v>
      </c>
      <c r="S17" s="4" t="e">
        <f>INDEX(Deciles_mean!$A$34:$U$98,MATCH('Resumen-Formulas1820'!$A17,Deciles_mean!$A$34:$A$98,0),MATCH('Resumen-Formulas1820'!S$1,Deciles_mean!$34:$34,0))</f>
        <v>#N/A</v>
      </c>
      <c r="T17" s="4" t="e">
        <f>INDEX(Deciles_mean!$A$34:$U$98,MATCH('Resumen-Formulas1820'!$A17,Deciles_mean!$A$34:$A$98,0),MATCH('Resumen-Formulas1820'!T$1,Deciles_mean!$34:$34,0))</f>
        <v>#N/A</v>
      </c>
      <c r="U17" s="4" t="e">
        <f>INDEX(Deciles_mean!$A$34:$U$98,MATCH('Resumen-Formulas1820'!$A17,Deciles_mean!$A$34:$A$98,0),MATCH('Resumen-Formulas1820'!U$1,Deciles_mean!$34:$34,0))</f>
        <v>#N/A</v>
      </c>
      <c r="V17" s="4" t="e">
        <f>INDEX(Deciles_mean!$A$34:$U$98,MATCH('Resumen-Formulas1820'!$A17,Deciles_mean!$A$34:$A$98,0),MATCH('Resumen-Formulas1820'!V$1,Deciles_mean!$34:$34,0))</f>
        <v>#N/A</v>
      </c>
      <c r="W17" s="4" t="e">
        <f>INDEX(Deciles_mean!$A$34:$U$98,MATCH('Resumen-Formulas1820'!$A17,Deciles_mean!$A$34:$A$98,0),MATCH('Resumen-Formulas1820'!W$1,Deciles_mean!$34:$34,0))</f>
        <v>#N/A</v>
      </c>
      <c r="X17" s="4" t="e">
        <f>INDEX(Deciles_mean!$A$34:$U$98,MATCH('Resumen-Formulas1820'!$A17,Deciles_mean!$A$34:$A$98,0),MATCH('Resumen-Formulas1820'!X$1,Deciles_mean!$34:$34,0))</f>
        <v>#N/A</v>
      </c>
      <c r="Y17" s="4" t="e">
        <f>INDEX(Deciles_mean!$A$34:$U$98,MATCH('Resumen-Formulas1820'!$A17,Deciles_mean!$A$34:$A$98,0),MATCH('Resumen-Formulas1820'!Y$1,Deciles_mean!$34:$34,0))</f>
        <v>#N/A</v>
      </c>
      <c r="AA17" s="8" t="e">
        <f t="shared" si="2"/>
        <v>#N/A</v>
      </c>
      <c r="AB17" s="8" t="e">
        <f t="shared" si="0"/>
        <v>#N/A</v>
      </c>
      <c r="AC17" s="8" t="e">
        <f t="shared" si="0"/>
        <v>#N/A</v>
      </c>
      <c r="AD17" s="8" t="e">
        <f t="shared" si="0"/>
        <v>#N/A</v>
      </c>
      <c r="AE17" s="8" t="e">
        <f t="shared" si="0"/>
        <v>#N/A</v>
      </c>
      <c r="AF17" s="8" t="e">
        <f t="shared" si="0"/>
        <v>#N/A</v>
      </c>
      <c r="AG17" s="8" t="e">
        <f t="shared" si="0"/>
        <v>#N/A</v>
      </c>
      <c r="AH17" s="8" t="e">
        <f t="shared" si="0"/>
        <v>#N/A</v>
      </c>
      <c r="AI17" s="8" t="e">
        <f t="shared" si="0"/>
        <v>#N/A</v>
      </c>
      <c r="AJ17" s="8" t="e">
        <f t="shared" si="0"/>
        <v>#N/A</v>
      </c>
      <c r="AK17" s="8" t="e">
        <f t="shared" si="0"/>
        <v>#N/A</v>
      </c>
      <c r="AL17" s="8" t="e">
        <f t="shared" si="3"/>
        <v>#N/A</v>
      </c>
      <c r="AM17" s="8" t="e">
        <f t="shared" si="1"/>
        <v>#N/A</v>
      </c>
      <c r="AN17" s="8" t="e">
        <f t="shared" si="1"/>
        <v>#N/A</v>
      </c>
      <c r="AO17" s="8" t="e">
        <f t="shared" si="1"/>
        <v>#N/A</v>
      </c>
      <c r="AP17" s="8" t="e">
        <f t="shared" si="1"/>
        <v>#N/A</v>
      </c>
      <c r="AQ17" s="8" t="e">
        <f t="shared" si="1"/>
        <v>#N/A</v>
      </c>
      <c r="AR17" s="8" t="e">
        <f t="shared" si="1"/>
        <v>#N/A</v>
      </c>
      <c r="AS17" s="8" t="e">
        <f t="shared" si="1"/>
        <v>#N/A</v>
      </c>
      <c r="AT17" s="8" t="e">
        <f t="shared" si="1"/>
        <v>#N/A</v>
      </c>
      <c r="AU17" s="8" t="e">
        <f t="shared" si="1"/>
        <v>#N/A</v>
      </c>
      <c r="AV17" s="8" t="e">
        <f t="shared" si="1"/>
        <v>#N/A</v>
      </c>
      <c r="AW17" s="8"/>
      <c r="AX17" s="22" t="e">
        <f t="shared" si="16"/>
        <v>#N/A</v>
      </c>
      <c r="AY17" s="22" t="e">
        <f t="shared" si="17"/>
        <v>#N/A</v>
      </c>
      <c r="AZ17" s="22" t="e">
        <f t="shared" si="18"/>
        <v>#N/A</v>
      </c>
      <c r="BA17" s="22" t="e">
        <f t="shared" si="19"/>
        <v>#N/A</v>
      </c>
      <c r="BB17" s="22" t="e">
        <f t="shared" si="20"/>
        <v>#N/A</v>
      </c>
      <c r="BC17" s="22" t="e">
        <f t="shared" si="21"/>
        <v>#N/A</v>
      </c>
      <c r="BD17" s="22" t="e">
        <f t="shared" si="22"/>
        <v>#N/A</v>
      </c>
      <c r="BE17" s="22" t="e">
        <f t="shared" si="23"/>
        <v>#N/A</v>
      </c>
      <c r="BF17" s="22" t="e">
        <f t="shared" si="24"/>
        <v>#N/A</v>
      </c>
      <c r="BG17" s="22" t="e">
        <f t="shared" si="25"/>
        <v>#N/A</v>
      </c>
      <c r="BH17" s="22" t="e">
        <f t="shared" si="26"/>
        <v>#N/A</v>
      </c>
      <c r="BI17" s="22" t="e">
        <f t="shared" si="27"/>
        <v>#N/A</v>
      </c>
      <c r="BJ17" s="22" t="e">
        <f t="shared" si="5"/>
        <v>#N/A</v>
      </c>
      <c r="BK17" s="22" t="e">
        <f t="shared" si="6"/>
        <v>#N/A</v>
      </c>
      <c r="BL17" s="22" t="e">
        <f t="shared" si="7"/>
        <v>#N/A</v>
      </c>
      <c r="BM17" s="22" t="e">
        <f t="shared" si="8"/>
        <v>#N/A</v>
      </c>
      <c r="BN17" s="22" t="e">
        <f t="shared" si="9"/>
        <v>#N/A</v>
      </c>
      <c r="BO17" s="22" t="e">
        <f t="shared" si="10"/>
        <v>#N/A</v>
      </c>
      <c r="BP17" s="22" t="e">
        <f t="shared" si="11"/>
        <v>#N/A</v>
      </c>
      <c r="BQ17" s="22" t="e">
        <f t="shared" si="12"/>
        <v>#N/A</v>
      </c>
      <c r="BR17" s="22" t="e">
        <f t="shared" si="13"/>
        <v>#N/A</v>
      </c>
      <c r="BS17" s="22" t="e">
        <f t="shared" si="14"/>
        <v>#N/A</v>
      </c>
      <c r="BU17" s="22" t="e">
        <f t="shared" si="28"/>
        <v>#N/A</v>
      </c>
      <c r="BV17" s="22" t="e">
        <f t="shared" si="15"/>
        <v>#N/A</v>
      </c>
      <c r="BW17" s="22" t="e">
        <f t="shared" si="15"/>
        <v>#N/A</v>
      </c>
      <c r="BX17" s="22" t="e">
        <f t="shared" si="15"/>
        <v>#N/A</v>
      </c>
      <c r="BY17" s="22" t="e">
        <f t="shared" si="15"/>
        <v>#N/A</v>
      </c>
      <c r="BZ17" s="22" t="e">
        <f t="shared" si="15"/>
        <v>#N/A</v>
      </c>
      <c r="CA17" s="22" t="e">
        <f t="shared" si="15"/>
        <v>#N/A</v>
      </c>
      <c r="CB17" s="22" t="e">
        <f t="shared" si="15"/>
        <v>#N/A</v>
      </c>
      <c r="CC17" s="22" t="e">
        <f t="shared" si="15"/>
        <v>#N/A</v>
      </c>
      <c r="CD17" s="22" t="e">
        <f t="shared" si="15"/>
        <v>#N/A</v>
      </c>
      <c r="CE17" s="22" t="e">
        <f t="shared" si="15"/>
        <v>#N/A</v>
      </c>
      <c r="CF17" s="22" t="e">
        <f t="shared" si="15"/>
        <v>#N/A</v>
      </c>
      <c r="CG17" s="22" t="e">
        <f t="shared" si="15"/>
        <v>#N/A</v>
      </c>
      <c r="CH17" s="22" t="e">
        <f t="shared" si="15"/>
        <v>#N/A</v>
      </c>
      <c r="CI17" s="22" t="e">
        <f t="shared" si="15"/>
        <v>#N/A</v>
      </c>
      <c r="CJ17" s="22" t="e">
        <f t="shared" si="15"/>
        <v>#N/A</v>
      </c>
      <c r="CK17" s="22" t="e">
        <f t="shared" si="15"/>
        <v>#N/A</v>
      </c>
      <c r="CL17" s="22" t="e">
        <f t="shared" si="15"/>
        <v>#N/A</v>
      </c>
      <c r="CM17" s="22" t="e">
        <f t="shared" si="15"/>
        <v>#N/A</v>
      </c>
      <c r="CN17" s="22" t="e">
        <f t="shared" si="15"/>
        <v>#N/A</v>
      </c>
      <c r="CO17" s="22" t="e">
        <f t="shared" si="15"/>
        <v>#N/A</v>
      </c>
      <c r="CP17" s="22" t="e">
        <f t="shared" si="15"/>
        <v>#N/A</v>
      </c>
    </row>
    <row r="18" spans="1:94">
      <c r="A18" t="s">
        <v>2</v>
      </c>
      <c r="C18" t="s">
        <v>68</v>
      </c>
      <c r="D18" s="4" t="e">
        <f>INDEX(Nal_mean!$B:$B,MATCH('Resumen-Formulas1820'!$A18,Nal_mean!$A:$A,0),1)</f>
        <v>#N/A</v>
      </c>
      <c r="E18" s="4" t="e">
        <f>INDEX(Deciles_mean!$A$34:$U$98,MATCH('Resumen-Formulas1820'!$A18,Deciles_mean!$A$34:$A$98,0),MATCH('Resumen-Formulas1820'!E$1,Deciles_mean!$34:$34,0))</f>
        <v>#N/A</v>
      </c>
      <c r="F18" s="4" t="e">
        <f>INDEX(Deciles_mean!$A$34:$U$98,MATCH('Resumen-Formulas1820'!$A18,Deciles_mean!$A$34:$A$98,0),MATCH('Resumen-Formulas1820'!F$1,Deciles_mean!$34:$34,0))</f>
        <v>#N/A</v>
      </c>
      <c r="G18" s="4" t="e">
        <f>INDEX(Deciles_mean!$A$34:$U$98,MATCH('Resumen-Formulas1820'!$A18,Deciles_mean!$A$34:$A$98,0),MATCH('Resumen-Formulas1820'!G$1,Deciles_mean!$34:$34,0))</f>
        <v>#N/A</v>
      </c>
      <c r="H18" s="4" t="e">
        <f>INDEX(Deciles_mean!$A$34:$U$98,MATCH('Resumen-Formulas1820'!$A18,Deciles_mean!$A$34:$A$98,0),MATCH('Resumen-Formulas1820'!H$1,Deciles_mean!$34:$34,0))</f>
        <v>#N/A</v>
      </c>
      <c r="I18" s="4" t="e">
        <f>INDEX(Deciles_mean!$A$34:$U$98,MATCH('Resumen-Formulas1820'!$A18,Deciles_mean!$A$34:$A$98,0),MATCH('Resumen-Formulas1820'!I$1,Deciles_mean!$34:$34,0))</f>
        <v>#N/A</v>
      </c>
      <c r="J18" s="4" t="e">
        <f>INDEX(Deciles_mean!$A$34:$U$98,MATCH('Resumen-Formulas1820'!$A18,Deciles_mean!$A$34:$A$98,0),MATCH('Resumen-Formulas1820'!J$1,Deciles_mean!$34:$34,0))</f>
        <v>#N/A</v>
      </c>
      <c r="K18" s="4" t="e">
        <f>INDEX(Deciles_mean!$A$34:$U$98,MATCH('Resumen-Formulas1820'!$A18,Deciles_mean!$A$34:$A$98,0),MATCH('Resumen-Formulas1820'!K$1,Deciles_mean!$34:$34,0))</f>
        <v>#N/A</v>
      </c>
      <c r="L18" s="4" t="e">
        <f>INDEX(Deciles_mean!$A$34:$U$98,MATCH('Resumen-Formulas1820'!$A18,Deciles_mean!$A$34:$A$98,0),MATCH('Resumen-Formulas1820'!L$1,Deciles_mean!$34:$34,0))</f>
        <v>#N/A</v>
      </c>
      <c r="M18" s="4" t="e">
        <f>INDEX(Deciles_mean!$A$34:$U$98,MATCH('Resumen-Formulas1820'!$A18,Deciles_mean!$A$34:$A$98,0),MATCH('Resumen-Formulas1820'!M$1,Deciles_mean!$34:$34,0))</f>
        <v>#N/A</v>
      </c>
      <c r="N18" s="4" t="e">
        <f>INDEX(Deciles_mean!$A$34:$U$98,MATCH('Resumen-Formulas1820'!$A18,Deciles_mean!$A$34:$A$98,0),MATCH('Resumen-Formulas1820'!N$1,Deciles_mean!$34:$34,0))</f>
        <v>#N/A</v>
      </c>
      <c r="O18" s="4" t="e">
        <f>INDEX(Nal_mean!$C:$C,MATCH('Resumen-Formulas1820'!$A18,Nal_mean!$A:$A,0),1)</f>
        <v>#N/A</v>
      </c>
      <c r="P18" s="4" t="e">
        <f>INDEX(Deciles_mean!$A$34:$U$98,MATCH('Resumen-Formulas1820'!$A18,Deciles_mean!$A$34:$A$98,0),MATCH('Resumen-Formulas1820'!P$1,Deciles_mean!$34:$34,0))</f>
        <v>#N/A</v>
      </c>
      <c r="Q18" s="4" t="e">
        <f>INDEX(Deciles_mean!$A$34:$U$98,MATCH('Resumen-Formulas1820'!$A18,Deciles_mean!$A$34:$A$98,0),MATCH('Resumen-Formulas1820'!Q$1,Deciles_mean!$34:$34,0))</f>
        <v>#N/A</v>
      </c>
      <c r="R18" s="4" t="e">
        <f>INDEX(Deciles_mean!$A$34:$U$98,MATCH('Resumen-Formulas1820'!$A18,Deciles_mean!$A$34:$A$98,0),MATCH('Resumen-Formulas1820'!R$1,Deciles_mean!$34:$34,0))</f>
        <v>#N/A</v>
      </c>
      <c r="S18" s="4" t="e">
        <f>INDEX(Deciles_mean!$A$34:$U$98,MATCH('Resumen-Formulas1820'!$A18,Deciles_mean!$A$34:$A$98,0),MATCH('Resumen-Formulas1820'!S$1,Deciles_mean!$34:$34,0))</f>
        <v>#N/A</v>
      </c>
      <c r="T18" s="4" t="e">
        <f>INDEX(Deciles_mean!$A$34:$U$98,MATCH('Resumen-Formulas1820'!$A18,Deciles_mean!$A$34:$A$98,0),MATCH('Resumen-Formulas1820'!T$1,Deciles_mean!$34:$34,0))</f>
        <v>#N/A</v>
      </c>
      <c r="U18" s="4" t="e">
        <f>INDEX(Deciles_mean!$A$34:$U$98,MATCH('Resumen-Formulas1820'!$A18,Deciles_mean!$A$34:$A$98,0),MATCH('Resumen-Formulas1820'!U$1,Deciles_mean!$34:$34,0))</f>
        <v>#N/A</v>
      </c>
      <c r="V18" s="4" t="e">
        <f>INDEX(Deciles_mean!$A$34:$U$98,MATCH('Resumen-Formulas1820'!$A18,Deciles_mean!$A$34:$A$98,0),MATCH('Resumen-Formulas1820'!V$1,Deciles_mean!$34:$34,0))</f>
        <v>#N/A</v>
      </c>
      <c r="W18" s="4" t="e">
        <f>INDEX(Deciles_mean!$A$34:$U$98,MATCH('Resumen-Formulas1820'!$A18,Deciles_mean!$A$34:$A$98,0),MATCH('Resumen-Formulas1820'!W$1,Deciles_mean!$34:$34,0))</f>
        <v>#N/A</v>
      </c>
      <c r="X18" s="4" t="e">
        <f>INDEX(Deciles_mean!$A$34:$U$98,MATCH('Resumen-Formulas1820'!$A18,Deciles_mean!$A$34:$A$98,0),MATCH('Resumen-Formulas1820'!X$1,Deciles_mean!$34:$34,0))</f>
        <v>#N/A</v>
      </c>
      <c r="Y18" s="4" t="e">
        <f>INDEX(Deciles_mean!$A$34:$U$98,MATCH('Resumen-Formulas1820'!$A18,Deciles_mean!$A$34:$A$98,0),MATCH('Resumen-Formulas1820'!Y$1,Deciles_mean!$34:$34,0))</f>
        <v>#N/A</v>
      </c>
      <c r="AA18" s="8" t="e">
        <f t="shared" si="2"/>
        <v>#N/A</v>
      </c>
      <c r="AB18" s="8" t="e">
        <f t="shared" ref="AB18:AB53" si="29">E18/$Z$1</f>
        <v>#N/A</v>
      </c>
      <c r="AC18" s="8" t="e">
        <f t="shared" ref="AC18:AC53" si="30">F18/$Z$1</f>
        <v>#N/A</v>
      </c>
      <c r="AD18" s="8" t="e">
        <f t="shared" ref="AD18:AD53" si="31">G18/$Z$1</f>
        <v>#N/A</v>
      </c>
      <c r="AE18" s="8" t="e">
        <f t="shared" ref="AE18:AE53" si="32">H18/$Z$1</f>
        <v>#N/A</v>
      </c>
      <c r="AF18" s="8" t="e">
        <f t="shared" ref="AF18:AF53" si="33">I18/$Z$1</f>
        <v>#N/A</v>
      </c>
      <c r="AG18" s="8" t="e">
        <f t="shared" ref="AG18:AG53" si="34">J18/$Z$1</f>
        <v>#N/A</v>
      </c>
      <c r="AH18" s="8" t="e">
        <f t="shared" ref="AH18:AH53" si="35">K18/$Z$1</f>
        <v>#N/A</v>
      </c>
      <c r="AI18" s="8" t="e">
        <f t="shared" ref="AI18:AI53" si="36">L18/$Z$1</f>
        <v>#N/A</v>
      </c>
      <c r="AJ18" s="8" t="e">
        <f t="shared" ref="AJ18:AJ53" si="37">M18/$Z$1</f>
        <v>#N/A</v>
      </c>
      <c r="AK18" s="8" t="e">
        <f t="shared" ref="AK18:AK53" si="38">N18/$Z$1</f>
        <v>#N/A</v>
      </c>
      <c r="AL18" s="8" t="e">
        <f t="shared" si="3"/>
        <v>#N/A</v>
      </c>
      <c r="AM18" s="8" t="e">
        <f t="shared" si="1"/>
        <v>#N/A</v>
      </c>
      <c r="AN18" s="8" t="e">
        <f t="shared" si="1"/>
        <v>#N/A</v>
      </c>
      <c r="AO18" s="8" t="e">
        <f t="shared" si="1"/>
        <v>#N/A</v>
      </c>
      <c r="AP18" s="8" t="e">
        <f t="shared" si="1"/>
        <v>#N/A</v>
      </c>
      <c r="AQ18" s="8" t="e">
        <f t="shared" si="1"/>
        <v>#N/A</v>
      </c>
      <c r="AR18" s="8" t="e">
        <f t="shared" si="1"/>
        <v>#N/A</v>
      </c>
      <c r="AS18" s="8" t="e">
        <f t="shared" si="1"/>
        <v>#N/A</v>
      </c>
      <c r="AT18" s="8" t="e">
        <f t="shared" si="1"/>
        <v>#N/A</v>
      </c>
      <c r="AU18" s="8" t="e">
        <f t="shared" si="1"/>
        <v>#N/A</v>
      </c>
      <c r="AV18" s="8" t="e">
        <f t="shared" si="1"/>
        <v>#N/A</v>
      </c>
      <c r="AW18" s="8"/>
      <c r="AX18" s="22" t="e">
        <f t="shared" si="16"/>
        <v>#N/A</v>
      </c>
      <c r="AY18" s="22" t="e">
        <f t="shared" si="17"/>
        <v>#N/A</v>
      </c>
      <c r="AZ18" s="22" t="e">
        <f t="shared" si="18"/>
        <v>#N/A</v>
      </c>
      <c r="BA18" s="22" t="e">
        <f t="shared" si="19"/>
        <v>#N/A</v>
      </c>
      <c r="BB18" s="22" t="e">
        <f t="shared" si="20"/>
        <v>#N/A</v>
      </c>
      <c r="BC18" s="22" t="e">
        <f t="shared" si="21"/>
        <v>#N/A</v>
      </c>
      <c r="BD18" s="22" t="e">
        <f t="shared" si="22"/>
        <v>#N/A</v>
      </c>
      <c r="BE18" s="22" t="e">
        <f t="shared" si="23"/>
        <v>#N/A</v>
      </c>
      <c r="BF18" s="22" t="e">
        <f t="shared" si="24"/>
        <v>#N/A</v>
      </c>
      <c r="BG18" s="22" t="e">
        <f t="shared" si="25"/>
        <v>#N/A</v>
      </c>
      <c r="BH18" s="22" t="e">
        <f t="shared" si="26"/>
        <v>#N/A</v>
      </c>
      <c r="BI18" s="22" t="e">
        <f t="shared" si="27"/>
        <v>#N/A</v>
      </c>
      <c r="BJ18" s="22" t="e">
        <f t="shared" si="5"/>
        <v>#N/A</v>
      </c>
      <c r="BK18" s="22" t="e">
        <f t="shared" si="6"/>
        <v>#N/A</v>
      </c>
      <c r="BL18" s="22" t="e">
        <f t="shared" si="7"/>
        <v>#N/A</v>
      </c>
      <c r="BM18" s="22" t="e">
        <f t="shared" si="8"/>
        <v>#N/A</v>
      </c>
      <c r="BN18" s="22" t="e">
        <f t="shared" si="9"/>
        <v>#N/A</v>
      </c>
      <c r="BO18" s="22" t="e">
        <f t="shared" si="10"/>
        <v>#N/A</v>
      </c>
      <c r="BP18" s="22" t="e">
        <f t="shared" si="11"/>
        <v>#N/A</v>
      </c>
      <c r="BQ18" s="22" t="e">
        <f t="shared" si="12"/>
        <v>#N/A</v>
      </c>
      <c r="BR18" s="22" t="e">
        <f t="shared" si="13"/>
        <v>#N/A</v>
      </c>
      <c r="BS18" s="22" t="e">
        <f t="shared" si="14"/>
        <v>#N/A</v>
      </c>
      <c r="BU18" s="22" t="e">
        <f t="shared" si="28"/>
        <v>#N/A</v>
      </c>
      <c r="BV18" s="22" t="e">
        <f t="shared" si="15"/>
        <v>#N/A</v>
      </c>
      <c r="BW18" s="22" t="e">
        <f t="shared" si="15"/>
        <v>#N/A</v>
      </c>
      <c r="BX18" s="22" t="e">
        <f t="shared" si="15"/>
        <v>#N/A</v>
      </c>
      <c r="BY18" s="22" t="e">
        <f t="shared" si="15"/>
        <v>#N/A</v>
      </c>
      <c r="BZ18" s="22" t="e">
        <f t="shared" si="15"/>
        <v>#N/A</v>
      </c>
      <c r="CA18" s="22" t="e">
        <f t="shared" si="15"/>
        <v>#N/A</v>
      </c>
      <c r="CB18" s="22" t="e">
        <f t="shared" si="15"/>
        <v>#N/A</v>
      </c>
      <c r="CC18" s="22" t="e">
        <f t="shared" si="15"/>
        <v>#N/A</v>
      </c>
      <c r="CD18" s="22" t="e">
        <f t="shared" si="15"/>
        <v>#N/A</v>
      </c>
      <c r="CE18" s="22" t="e">
        <f t="shared" si="15"/>
        <v>#N/A</v>
      </c>
      <c r="CF18" s="22" t="e">
        <f t="shared" si="15"/>
        <v>#N/A</v>
      </c>
      <c r="CG18" s="22" t="e">
        <f t="shared" si="15"/>
        <v>#N/A</v>
      </c>
      <c r="CH18" s="22" t="e">
        <f t="shared" si="15"/>
        <v>#N/A</v>
      </c>
      <c r="CI18" s="22" t="e">
        <f t="shared" si="15"/>
        <v>#N/A</v>
      </c>
      <c r="CJ18" s="22" t="e">
        <f t="shared" si="15"/>
        <v>#N/A</v>
      </c>
      <c r="CK18" s="22" t="e">
        <f t="shared" si="15"/>
        <v>#N/A</v>
      </c>
      <c r="CL18" s="22" t="e">
        <f t="shared" si="15"/>
        <v>#N/A</v>
      </c>
      <c r="CM18" s="22" t="e">
        <f t="shared" si="15"/>
        <v>#N/A</v>
      </c>
      <c r="CN18" s="22" t="e">
        <f t="shared" si="15"/>
        <v>#N/A</v>
      </c>
      <c r="CO18" s="22" t="e">
        <f t="shared" si="15"/>
        <v>#N/A</v>
      </c>
      <c r="CP18" s="22" t="e">
        <f t="shared" si="15"/>
        <v>#N/A</v>
      </c>
    </row>
    <row r="19" spans="1:94">
      <c r="A19" t="s">
        <v>17</v>
      </c>
      <c r="C19" t="s">
        <v>69</v>
      </c>
      <c r="D19" s="4" t="e">
        <f>INDEX(Nal_mean!$B:$B,MATCH('Resumen-Formulas1820'!$A19,Nal_mean!$A:$A,0),1)</f>
        <v>#N/A</v>
      </c>
      <c r="E19" s="4" t="e">
        <f>INDEX(Deciles_mean!$A$34:$U$98,MATCH('Resumen-Formulas1820'!$A19,Deciles_mean!$A$34:$A$98,0),MATCH('Resumen-Formulas1820'!E$1,Deciles_mean!$34:$34,0))</f>
        <v>#N/A</v>
      </c>
      <c r="F19" s="4" t="e">
        <f>INDEX(Deciles_mean!$A$34:$U$98,MATCH('Resumen-Formulas1820'!$A19,Deciles_mean!$A$34:$A$98,0),MATCH('Resumen-Formulas1820'!F$1,Deciles_mean!$34:$34,0))</f>
        <v>#N/A</v>
      </c>
      <c r="G19" s="4" t="e">
        <f>INDEX(Deciles_mean!$A$34:$U$98,MATCH('Resumen-Formulas1820'!$A19,Deciles_mean!$A$34:$A$98,0),MATCH('Resumen-Formulas1820'!G$1,Deciles_mean!$34:$34,0))</f>
        <v>#N/A</v>
      </c>
      <c r="H19" s="4" t="e">
        <f>INDEX(Deciles_mean!$A$34:$U$98,MATCH('Resumen-Formulas1820'!$A19,Deciles_mean!$A$34:$A$98,0),MATCH('Resumen-Formulas1820'!H$1,Deciles_mean!$34:$34,0))</f>
        <v>#N/A</v>
      </c>
      <c r="I19" s="4" t="e">
        <f>INDEX(Deciles_mean!$A$34:$U$98,MATCH('Resumen-Formulas1820'!$A19,Deciles_mean!$A$34:$A$98,0),MATCH('Resumen-Formulas1820'!I$1,Deciles_mean!$34:$34,0))</f>
        <v>#N/A</v>
      </c>
      <c r="J19" s="4" t="e">
        <f>INDEX(Deciles_mean!$A$34:$U$98,MATCH('Resumen-Formulas1820'!$A19,Deciles_mean!$A$34:$A$98,0),MATCH('Resumen-Formulas1820'!J$1,Deciles_mean!$34:$34,0))</f>
        <v>#N/A</v>
      </c>
      <c r="K19" s="4" t="e">
        <f>INDEX(Deciles_mean!$A$34:$U$98,MATCH('Resumen-Formulas1820'!$A19,Deciles_mean!$A$34:$A$98,0),MATCH('Resumen-Formulas1820'!K$1,Deciles_mean!$34:$34,0))</f>
        <v>#N/A</v>
      </c>
      <c r="L19" s="4" t="e">
        <f>INDEX(Deciles_mean!$A$34:$U$98,MATCH('Resumen-Formulas1820'!$A19,Deciles_mean!$A$34:$A$98,0),MATCH('Resumen-Formulas1820'!L$1,Deciles_mean!$34:$34,0))</f>
        <v>#N/A</v>
      </c>
      <c r="M19" s="4" t="e">
        <f>INDEX(Deciles_mean!$A$34:$U$98,MATCH('Resumen-Formulas1820'!$A19,Deciles_mean!$A$34:$A$98,0),MATCH('Resumen-Formulas1820'!M$1,Deciles_mean!$34:$34,0))</f>
        <v>#N/A</v>
      </c>
      <c r="N19" s="4" t="e">
        <f>INDEX(Deciles_mean!$A$34:$U$98,MATCH('Resumen-Formulas1820'!$A19,Deciles_mean!$A$34:$A$98,0),MATCH('Resumen-Formulas1820'!N$1,Deciles_mean!$34:$34,0))</f>
        <v>#N/A</v>
      </c>
      <c r="O19" s="4" t="e">
        <f>INDEX(Nal_mean!$C:$C,MATCH('Resumen-Formulas1820'!$A19,Nal_mean!$A:$A,0),1)</f>
        <v>#N/A</v>
      </c>
      <c r="P19" s="4" t="e">
        <f>INDEX(Deciles_mean!$A$34:$U$98,MATCH('Resumen-Formulas1820'!$A19,Deciles_mean!$A$34:$A$98,0),MATCH('Resumen-Formulas1820'!P$1,Deciles_mean!$34:$34,0))</f>
        <v>#N/A</v>
      </c>
      <c r="Q19" s="4" t="e">
        <f>INDEX(Deciles_mean!$A$34:$U$98,MATCH('Resumen-Formulas1820'!$A19,Deciles_mean!$A$34:$A$98,0),MATCH('Resumen-Formulas1820'!Q$1,Deciles_mean!$34:$34,0))</f>
        <v>#N/A</v>
      </c>
      <c r="R19" s="4" t="e">
        <f>INDEX(Deciles_mean!$A$34:$U$98,MATCH('Resumen-Formulas1820'!$A19,Deciles_mean!$A$34:$A$98,0),MATCH('Resumen-Formulas1820'!R$1,Deciles_mean!$34:$34,0))</f>
        <v>#N/A</v>
      </c>
      <c r="S19" s="4" t="e">
        <f>INDEX(Deciles_mean!$A$34:$U$98,MATCH('Resumen-Formulas1820'!$A19,Deciles_mean!$A$34:$A$98,0),MATCH('Resumen-Formulas1820'!S$1,Deciles_mean!$34:$34,0))</f>
        <v>#N/A</v>
      </c>
      <c r="T19" s="4" t="e">
        <f>INDEX(Deciles_mean!$A$34:$U$98,MATCH('Resumen-Formulas1820'!$A19,Deciles_mean!$A$34:$A$98,0),MATCH('Resumen-Formulas1820'!T$1,Deciles_mean!$34:$34,0))</f>
        <v>#N/A</v>
      </c>
      <c r="U19" s="4" t="e">
        <f>INDEX(Deciles_mean!$A$34:$U$98,MATCH('Resumen-Formulas1820'!$A19,Deciles_mean!$A$34:$A$98,0),MATCH('Resumen-Formulas1820'!U$1,Deciles_mean!$34:$34,0))</f>
        <v>#N/A</v>
      </c>
      <c r="V19" s="4" t="e">
        <f>INDEX(Deciles_mean!$A$34:$U$98,MATCH('Resumen-Formulas1820'!$A19,Deciles_mean!$A$34:$A$98,0),MATCH('Resumen-Formulas1820'!V$1,Deciles_mean!$34:$34,0))</f>
        <v>#N/A</v>
      </c>
      <c r="W19" s="4" t="e">
        <f>INDEX(Deciles_mean!$A$34:$U$98,MATCH('Resumen-Formulas1820'!$A19,Deciles_mean!$A$34:$A$98,0),MATCH('Resumen-Formulas1820'!W$1,Deciles_mean!$34:$34,0))</f>
        <v>#N/A</v>
      </c>
      <c r="X19" s="4" t="e">
        <f>INDEX(Deciles_mean!$A$34:$U$98,MATCH('Resumen-Formulas1820'!$A19,Deciles_mean!$A$34:$A$98,0),MATCH('Resumen-Formulas1820'!X$1,Deciles_mean!$34:$34,0))</f>
        <v>#N/A</v>
      </c>
      <c r="Y19" s="4" t="e">
        <f>INDEX(Deciles_mean!$A$34:$U$98,MATCH('Resumen-Formulas1820'!$A19,Deciles_mean!$A$34:$A$98,0),MATCH('Resumen-Formulas1820'!Y$1,Deciles_mean!$34:$34,0))</f>
        <v>#N/A</v>
      </c>
      <c r="AA19" s="8" t="e">
        <f t="shared" si="2"/>
        <v>#N/A</v>
      </c>
      <c r="AB19" s="8" t="e">
        <f t="shared" si="29"/>
        <v>#N/A</v>
      </c>
      <c r="AC19" s="8" t="e">
        <f t="shared" si="30"/>
        <v>#N/A</v>
      </c>
      <c r="AD19" s="8" t="e">
        <f t="shared" si="31"/>
        <v>#N/A</v>
      </c>
      <c r="AE19" s="8" t="e">
        <f t="shared" si="32"/>
        <v>#N/A</v>
      </c>
      <c r="AF19" s="8" t="e">
        <f t="shared" si="33"/>
        <v>#N/A</v>
      </c>
      <c r="AG19" s="8" t="e">
        <f t="shared" si="34"/>
        <v>#N/A</v>
      </c>
      <c r="AH19" s="8" t="e">
        <f t="shared" si="35"/>
        <v>#N/A</v>
      </c>
      <c r="AI19" s="8" t="e">
        <f t="shared" si="36"/>
        <v>#N/A</v>
      </c>
      <c r="AJ19" s="8" t="e">
        <f t="shared" si="37"/>
        <v>#N/A</v>
      </c>
      <c r="AK19" s="8" t="e">
        <f t="shared" si="38"/>
        <v>#N/A</v>
      </c>
      <c r="AL19" s="8" t="e">
        <f t="shared" si="3"/>
        <v>#N/A</v>
      </c>
      <c r="AM19" s="8" t="e">
        <f t="shared" si="1"/>
        <v>#N/A</v>
      </c>
      <c r="AN19" s="8" t="e">
        <f t="shared" si="1"/>
        <v>#N/A</v>
      </c>
      <c r="AO19" s="8" t="e">
        <f t="shared" si="1"/>
        <v>#N/A</v>
      </c>
      <c r="AP19" s="8" t="e">
        <f t="shared" si="1"/>
        <v>#N/A</v>
      </c>
      <c r="AQ19" s="8" t="e">
        <f t="shared" si="1"/>
        <v>#N/A</v>
      </c>
      <c r="AR19" s="8" t="e">
        <f t="shared" si="1"/>
        <v>#N/A</v>
      </c>
      <c r="AS19" s="8" t="e">
        <f t="shared" si="1"/>
        <v>#N/A</v>
      </c>
      <c r="AT19" s="8" t="e">
        <f t="shared" si="1"/>
        <v>#N/A</v>
      </c>
      <c r="AU19" s="8" t="e">
        <f t="shared" si="1"/>
        <v>#N/A</v>
      </c>
      <c r="AV19" s="8" t="e">
        <f t="shared" si="1"/>
        <v>#N/A</v>
      </c>
      <c r="AW19" s="8"/>
      <c r="AX19" s="22" t="e">
        <f t="shared" si="16"/>
        <v>#N/A</v>
      </c>
      <c r="AY19" s="22" t="e">
        <f t="shared" si="17"/>
        <v>#N/A</v>
      </c>
      <c r="AZ19" s="22" t="e">
        <f t="shared" si="18"/>
        <v>#N/A</v>
      </c>
      <c r="BA19" s="22" t="e">
        <f t="shared" si="19"/>
        <v>#N/A</v>
      </c>
      <c r="BB19" s="22" t="e">
        <f t="shared" si="20"/>
        <v>#N/A</v>
      </c>
      <c r="BC19" s="22" t="e">
        <f t="shared" si="21"/>
        <v>#N/A</v>
      </c>
      <c r="BD19" s="22" t="e">
        <f t="shared" si="22"/>
        <v>#N/A</v>
      </c>
      <c r="BE19" s="22" t="e">
        <f t="shared" si="23"/>
        <v>#N/A</v>
      </c>
      <c r="BF19" s="22" t="e">
        <f t="shared" si="24"/>
        <v>#N/A</v>
      </c>
      <c r="BG19" s="22" t="e">
        <f t="shared" si="25"/>
        <v>#N/A</v>
      </c>
      <c r="BH19" s="22" t="e">
        <f t="shared" si="26"/>
        <v>#N/A</v>
      </c>
      <c r="BI19" s="22" t="e">
        <f t="shared" si="27"/>
        <v>#N/A</v>
      </c>
      <c r="BJ19" s="22" t="e">
        <f t="shared" si="5"/>
        <v>#N/A</v>
      </c>
      <c r="BK19" s="22" t="e">
        <f t="shared" si="6"/>
        <v>#N/A</v>
      </c>
      <c r="BL19" s="22" t="e">
        <f t="shared" si="7"/>
        <v>#N/A</v>
      </c>
      <c r="BM19" s="22" t="e">
        <f t="shared" si="8"/>
        <v>#N/A</v>
      </c>
      <c r="BN19" s="22" t="e">
        <f t="shared" si="9"/>
        <v>#N/A</v>
      </c>
      <c r="BO19" s="22" t="e">
        <f t="shared" si="10"/>
        <v>#N/A</v>
      </c>
      <c r="BP19" s="22" t="e">
        <f t="shared" si="11"/>
        <v>#N/A</v>
      </c>
      <c r="BQ19" s="22" t="e">
        <f t="shared" si="12"/>
        <v>#N/A</v>
      </c>
      <c r="BR19" s="22" t="e">
        <f t="shared" si="13"/>
        <v>#N/A</v>
      </c>
      <c r="BS19" s="22" t="e">
        <f t="shared" si="14"/>
        <v>#N/A</v>
      </c>
      <c r="BU19" s="22" t="e">
        <f t="shared" si="28"/>
        <v>#N/A</v>
      </c>
      <c r="BV19" s="22" t="e">
        <f t="shared" si="15"/>
        <v>#N/A</v>
      </c>
      <c r="BW19" s="22" t="e">
        <f t="shared" si="15"/>
        <v>#N/A</v>
      </c>
      <c r="BX19" s="22" t="e">
        <f t="shared" si="15"/>
        <v>#N/A</v>
      </c>
      <c r="BY19" s="22" t="e">
        <f t="shared" si="15"/>
        <v>#N/A</v>
      </c>
      <c r="BZ19" s="22" t="e">
        <f t="shared" si="15"/>
        <v>#N/A</v>
      </c>
      <c r="CA19" s="22" t="e">
        <f t="shared" si="15"/>
        <v>#N/A</v>
      </c>
      <c r="CB19" s="22" t="e">
        <f t="shared" si="15"/>
        <v>#N/A</v>
      </c>
      <c r="CC19" s="22" t="e">
        <f t="shared" si="15"/>
        <v>#N/A</v>
      </c>
      <c r="CD19" s="22" t="e">
        <f t="shared" si="15"/>
        <v>#N/A</v>
      </c>
      <c r="CE19" s="22" t="e">
        <f t="shared" si="15"/>
        <v>#N/A</v>
      </c>
      <c r="CF19" s="22" t="e">
        <f t="shared" si="15"/>
        <v>#N/A</v>
      </c>
      <c r="CG19" s="22" t="e">
        <f t="shared" si="15"/>
        <v>#N/A</v>
      </c>
      <c r="CH19" s="22" t="e">
        <f t="shared" si="15"/>
        <v>#N/A</v>
      </c>
      <c r="CI19" s="22" t="e">
        <f t="shared" si="15"/>
        <v>#N/A</v>
      </c>
      <c r="CJ19" s="22" t="e">
        <f t="shared" si="15"/>
        <v>#N/A</v>
      </c>
      <c r="CK19" s="22" t="e">
        <f t="shared" si="15"/>
        <v>#N/A</v>
      </c>
      <c r="CL19" s="22" t="e">
        <f t="shared" si="15"/>
        <v>#N/A</v>
      </c>
      <c r="CM19" s="22" t="e">
        <f t="shared" si="15"/>
        <v>#N/A</v>
      </c>
      <c r="CN19" s="22" t="e">
        <f t="shared" si="15"/>
        <v>#N/A</v>
      </c>
      <c r="CO19" s="22" t="e">
        <f t="shared" si="15"/>
        <v>#N/A</v>
      </c>
      <c r="CP19" s="22" t="e">
        <f t="shared" si="15"/>
        <v>#N/A</v>
      </c>
    </row>
    <row r="20" spans="1:94">
      <c r="A20" t="s">
        <v>8</v>
      </c>
      <c r="C20" t="s">
        <v>70</v>
      </c>
      <c r="D20" s="4" t="e">
        <f>INDEX(Nal_mean!$B:$B,MATCH('Resumen-Formulas1820'!$A20,Nal_mean!$A:$A,0),1)</f>
        <v>#N/A</v>
      </c>
      <c r="E20" s="4" t="e">
        <f>INDEX(Deciles_mean!$A$34:$U$98,MATCH('Resumen-Formulas1820'!$A20,Deciles_mean!$A$34:$A$98,0),MATCH('Resumen-Formulas1820'!E$1,Deciles_mean!$34:$34,0))</f>
        <v>#N/A</v>
      </c>
      <c r="F20" s="4" t="e">
        <f>INDEX(Deciles_mean!$A$34:$U$98,MATCH('Resumen-Formulas1820'!$A20,Deciles_mean!$A$34:$A$98,0),MATCH('Resumen-Formulas1820'!F$1,Deciles_mean!$34:$34,0))</f>
        <v>#N/A</v>
      </c>
      <c r="G20" s="4" t="e">
        <f>INDEX(Deciles_mean!$A$34:$U$98,MATCH('Resumen-Formulas1820'!$A20,Deciles_mean!$A$34:$A$98,0),MATCH('Resumen-Formulas1820'!G$1,Deciles_mean!$34:$34,0))</f>
        <v>#N/A</v>
      </c>
      <c r="H20" s="4" t="e">
        <f>INDEX(Deciles_mean!$A$34:$U$98,MATCH('Resumen-Formulas1820'!$A20,Deciles_mean!$A$34:$A$98,0),MATCH('Resumen-Formulas1820'!H$1,Deciles_mean!$34:$34,0))</f>
        <v>#N/A</v>
      </c>
      <c r="I20" s="4" t="e">
        <f>INDEX(Deciles_mean!$A$34:$U$98,MATCH('Resumen-Formulas1820'!$A20,Deciles_mean!$A$34:$A$98,0),MATCH('Resumen-Formulas1820'!I$1,Deciles_mean!$34:$34,0))</f>
        <v>#N/A</v>
      </c>
      <c r="J20" s="4" t="e">
        <f>INDEX(Deciles_mean!$A$34:$U$98,MATCH('Resumen-Formulas1820'!$A20,Deciles_mean!$A$34:$A$98,0),MATCH('Resumen-Formulas1820'!J$1,Deciles_mean!$34:$34,0))</f>
        <v>#N/A</v>
      </c>
      <c r="K20" s="4" t="e">
        <f>INDEX(Deciles_mean!$A$34:$U$98,MATCH('Resumen-Formulas1820'!$A20,Deciles_mean!$A$34:$A$98,0),MATCH('Resumen-Formulas1820'!K$1,Deciles_mean!$34:$34,0))</f>
        <v>#N/A</v>
      </c>
      <c r="L20" s="4" t="e">
        <f>INDEX(Deciles_mean!$A$34:$U$98,MATCH('Resumen-Formulas1820'!$A20,Deciles_mean!$A$34:$A$98,0),MATCH('Resumen-Formulas1820'!L$1,Deciles_mean!$34:$34,0))</f>
        <v>#N/A</v>
      </c>
      <c r="M20" s="4" t="e">
        <f>INDEX(Deciles_mean!$A$34:$U$98,MATCH('Resumen-Formulas1820'!$A20,Deciles_mean!$A$34:$A$98,0),MATCH('Resumen-Formulas1820'!M$1,Deciles_mean!$34:$34,0))</f>
        <v>#N/A</v>
      </c>
      <c r="N20" s="4" t="e">
        <f>INDEX(Deciles_mean!$A$34:$U$98,MATCH('Resumen-Formulas1820'!$A20,Deciles_mean!$A$34:$A$98,0),MATCH('Resumen-Formulas1820'!N$1,Deciles_mean!$34:$34,0))</f>
        <v>#N/A</v>
      </c>
      <c r="O20" s="4" t="e">
        <f>INDEX(Nal_mean!$C:$C,MATCH('Resumen-Formulas1820'!$A20,Nal_mean!$A:$A,0),1)</f>
        <v>#N/A</v>
      </c>
      <c r="P20" s="4" t="e">
        <f>INDEX(Deciles_mean!$A$34:$U$98,MATCH('Resumen-Formulas1820'!$A20,Deciles_mean!$A$34:$A$98,0),MATCH('Resumen-Formulas1820'!P$1,Deciles_mean!$34:$34,0))</f>
        <v>#N/A</v>
      </c>
      <c r="Q20" s="4" t="e">
        <f>INDEX(Deciles_mean!$A$34:$U$98,MATCH('Resumen-Formulas1820'!$A20,Deciles_mean!$A$34:$A$98,0),MATCH('Resumen-Formulas1820'!Q$1,Deciles_mean!$34:$34,0))</f>
        <v>#N/A</v>
      </c>
      <c r="R20" s="4" t="e">
        <f>INDEX(Deciles_mean!$A$34:$U$98,MATCH('Resumen-Formulas1820'!$A20,Deciles_mean!$A$34:$A$98,0),MATCH('Resumen-Formulas1820'!R$1,Deciles_mean!$34:$34,0))</f>
        <v>#N/A</v>
      </c>
      <c r="S20" s="4" t="e">
        <f>INDEX(Deciles_mean!$A$34:$U$98,MATCH('Resumen-Formulas1820'!$A20,Deciles_mean!$A$34:$A$98,0),MATCH('Resumen-Formulas1820'!S$1,Deciles_mean!$34:$34,0))</f>
        <v>#N/A</v>
      </c>
      <c r="T20" s="4" t="e">
        <f>INDEX(Deciles_mean!$A$34:$U$98,MATCH('Resumen-Formulas1820'!$A20,Deciles_mean!$A$34:$A$98,0),MATCH('Resumen-Formulas1820'!T$1,Deciles_mean!$34:$34,0))</f>
        <v>#N/A</v>
      </c>
      <c r="U20" s="4" t="e">
        <f>INDEX(Deciles_mean!$A$34:$U$98,MATCH('Resumen-Formulas1820'!$A20,Deciles_mean!$A$34:$A$98,0),MATCH('Resumen-Formulas1820'!U$1,Deciles_mean!$34:$34,0))</f>
        <v>#N/A</v>
      </c>
      <c r="V20" s="4" t="e">
        <f>INDEX(Deciles_mean!$A$34:$U$98,MATCH('Resumen-Formulas1820'!$A20,Deciles_mean!$A$34:$A$98,0),MATCH('Resumen-Formulas1820'!V$1,Deciles_mean!$34:$34,0))</f>
        <v>#N/A</v>
      </c>
      <c r="W20" s="4" t="e">
        <f>INDEX(Deciles_mean!$A$34:$U$98,MATCH('Resumen-Formulas1820'!$A20,Deciles_mean!$A$34:$A$98,0),MATCH('Resumen-Formulas1820'!W$1,Deciles_mean!$34:$34,0))</f>
        <v>#N/A</v>
      </c>
      <c r="X20" s="4" t="e">
        <f>INDEX(Deciles_mean!$A$34:$U$98,MATCH('Resumen-Formulas1820'!$A20,Deciles_mean!$A$34:$A$98,0),MATCH('Resumen-Formulas1820'!X$1,Deciles_mean!$34:$34,0))</f>
        <v>#N/A</v>
      </c>
      <c r="Y20" s="4" t="e">
        <f>INDEX(Deciles_mean!$A$34:$U$98,MATCH('Resumen-Formulas1820'!$A20,Deciles_mean!$A$34:$A$98,0),MATCH('Resumen-Formulas1820'!Y$1,Deciles_mean!$34:$34,0))</f>
        <v>#N/A</v>
      </c>
      <c r="AA20" s="8" t="e">
        <f t="shared" si="2"/>
        <v>#N/A</v>
      </c>
      <c r="AB20" s="8" t="e">
        <f t="shared" si="29"/>
        <v>#N/A</v>
      </c>
      <c r="AC20" s="8" t="e">
        <f t="shared" si="30"/>
        <v>#N/A</v>
      </c>
      <c r="AD20" s="8" t="e">
        <f t="shared" si="31"/>
        <v>#N/A</v>
      </c>
      <c r="AE20" s="8" t="e">
        <f t="shared" si="32"/>
        <v>#N/A</v>
      </c>
      <c r="AF20" s="8" t="e">
        <f t="shared" si="33"/>
        <v>#N/A</v>
      </c>
      <c r="AG20" s="8" t="e">
        <f t="shared" si="34"/>
        <v>#N/A</v>
      </c>
      <c r="AH20" s="8" t="e">
        <f t="shared" si="35"/>
        <v>#N/A</v>
      </c>
      <c r="AI20" s="8" t="e">
        <f t="shared" si="36"/>
        <v>#N/A</v>
      </c>
      <c r="AJ20" s="8" t="e">
        <f t="shared" si="37"/>
        <v>#N/A</v>
      </c>
      <c r="AK20" s="8" t="e">
        <f t="shared" si="38"/>
        <v>#N/A</v>
      </c>
      <c r="AL20" s="8" t="e">
        <f t="shared" si="3"/>
        <v>#N/A</v>
      </c>
      <c r="AM20" s="8" t="e">
        <f t="shared" si="1"/>
        <v>#N/A</v>
      </c>
      <c r="AN20" s="8" t="e">
        <f t="shared" si="1"/>
        <v>#N/A</v>
      </c>
      <c r="AO20" s="8" t="e">
        <f t="shared" si="1"/>
        <v>#N/A</v>
      </c>
      <c r="AP20" s="8" t="e">
        <f t="shared" si="1"/>
        <v>#N/A</v>
      </c>
      <c r="AQ20" s="8" t="e">
        <f t="shared" si="1"/>
        <v>#N/A</v>
      </c>
      <c r="AR20" s="8" t="e">
        <f t="shared" si="1"/>
        <v>#N/A</v>
      </c>
      <c r="AS20" s="8" t="e">
        <f t="shared" si="1"/>
        <v>#N/A</v>
      </c>
      <c r="AT20" s="8" t="e">
        <f t="shared" si="1"/>
        <v>#N/A</v>
      </c>
      <c r="AU20" s="8" t="e">
        <f t="shared" si="1"/>
        <v>#N/A</v>
      </c>
      <c r="AV20" s="8" t="e">
        <f t="shared" si="1"/>
        <v>#N/A</v>
      </c>
      <c r="AW20" s="8"/>
      <c r="AX20" s="22" t="e">
        <f t="shared" si="16"/>
        <v>#N/A</v>
      </c>
      <c r="AY20" s="22" t="e">
        <f t="shared" si="17"/>
        <v>#N/A</v>
      </c>
      <c r="AZ20" s="22" t="e">
        <f t="shared" si="18"/>
        <v>#N/A</v>
      </c>
      <c r="BA20" s="22" t="e">
        <f t="shared" si="19"/>
        <v>#N/A</v>
      </c>
      <c r="BB20" s="22" t="e">
        <f t="shared" si="20"/>
        <v>#N/A</v>
      </c>
      <c r="BC20" s="22" t="e">
        <f t="shared" si="21"/>
        <v>#N/A</v>
      </c>
      <c r="BD20" s="22" t="e">
        <f t="shared" si="22"/>
        <v>#N/A</v>
      </c>
      <c r="BE20" s="22" t="e">
        <f t="shared" si="23"/>
        <v>#N/A</v>
      </c>
      <c r="BF20" s="22" t="e">
        <f t="shared" si="24"/>
        <v>#N/A</v>
      </c>
      <c r="BG20" s="22" t="e">
        <f t="shared" si="25"/>
        <v>#N/A</v>
      </c>
      <c r="BH20" s="22" t="e">
        <f t="shared" si="26"/>
        <v>#N/A</v>
      </c>
      <c r="BI20" s="22" t="e">
        <f t="shared" si="27"/>
        <v>#N/A</v>
      </c>
      <c r="BJ20" s="22" t="e">
        <f t="shared" si="5"/>
        <v>#N/A</v>
      </c>
      <c r="BK20" s="22" t="e">
        <f t="shared" si="6"/>
        <v>#N/A</v>
      </c>
      <c r="BL20" s="22" t="e">
        <f t="shared" si="7"/>
        <v>#N/A</v>
      </c>
      <c r="BM20" s="22" t="e">
        <f t="shared" si="8"/>
        <v>#N/A</v>
      </c>
      <c r="BN20" s="22" t="e">
        <f t="shared" si="9"/>
        <v>#N/A</v>
      </c>
      <c r="BO20" s="22" t="e">
        <f t="shared" si="10"/>
        <v>#N/A</v>
      </c>
      <c r="BP20" s="22" t="e">
        <f t="shared" si="11"/>
        <v>#N/A</v>
      </c>
      <c r="BQ20" s="22" t="e">
        <f t="shared" si="12"/>
        <v>#N/A</v>
      </c>
      <c r="BR20" s="22" t="e">
        <f t="shared" si="13"/>
        <v>#N/A</v>
      </c>
      <c r="BS20" s="22" t="e">
        <f t="shared" si="14"/>
        <v>#N/A</v>
      </c>
      <c r="BU20" s="22" t="e">
        <f t="shared" si="28"/>
        <v>#N/A</v>
      </c>
      <c r="BV20" s="22" t="e">
        <f t="shared" si="15"/>
        <v>#N/A</v>
      </c>
      <c r="BW20" s="22" t="e">
        <f t="shared" si="15"/>
        <v>#N/A</v>
      </c>
      <c r="BX20" s="22" t="e">
        <f t="shared" si="15"/>
        <v>#N/A</v>
      </c>
      <c r="BY20" s="22" t="e">
        <f t="shared" ref="BY20:BY30" si="39">H20/H$6</f>
        <v>#N/A</v>
      </c>
      <c r="BZ20" s="22" t="e">
        <f t="shared" ref="BZ20:BZ30" si="40">I20/I$6</f>
        <v>#N/A</v>
      </c>
      <c r="CA20" s="22" t="e">
        <f t="shared" ref="CA20:CA30" si="41">J20/J$6</f>
        <v>#N/A</v>
      </c>
      <c r="CB20" s="22" t="e">
        <f t="shared" ref="CB20:CB30" si="42">K20/K$6</f>
        <v>#N/A</v>
      </c>
      <c r="CC20" s="22" t="e">
        <f t="shared" ref="CC20:CC30" si="43">L20/L$6</f>
        <v>#N/A</v>
      </c>
      <c r="CD20" s="22" t="e">
        <f t="shared" ref="CD20:CD30" si="44">M20/M$6</f>
        <v>#N/A</v>
      </c>
      <c r="CE20" s="22" t="e">
        <f t="shared" ref="CE20:CE30" si="45">N20/N$6</f>
        <v>#N/A</v>
      </c>
      <c r="CF20" s="22" t="e">
        <f t="shared" ref="CF20:CF30" si="46">O20/O$6</f>
        <v>#N/A</v>
      </c>
      <c r="CG20" s="22" t="e">
        <f t="shared" ref="CG20:CG30" si="47">P20/P$6</f>
        <v>#N/A</v>
      </c>
      <c r="CH20" s="22" t="e">
        <f t="shared" ref="CH20:CH30" si="48">Q20/Q$6</f>
        <v>#N/A</v>
      </c>
      <c r="CI20" s="22" t="e">
        <f t="shared" ref="CI20:CI30" si="49">R20/R$6</f>
        <v>#N/A</v>
      </c>
      <c r="CJ20" s="22" t="e">
        <f t="shared" ref="CJ20:CJ30" si="50">S20/S$6</f>
        <v>#N/A</v>
      </c>
      <c r="CK20" s="22" t="e">
        <f t="shared" ref="CK20:CK30" si="51">T20/T$6</f>
        <v>#N/A</v>
      </c>
      <c r="CL20" s="22" t="e">
        <f t="shared" ref="CL20:CL30" si="52">U20/U$6</f>
        <v>#N/A</v>
      </c>
      <c r="CM20" s="22" t="e">
        <f t="shared" ref="CM20:CM30" si="53">V20/V$6</f>
        <v>#N/A</v>
      </c>
      <c r="CN20" s="22" t="e">
        <f t="shared" ref="CN20:CN30" si="54">W20/W$6</f>
        <v>#N/A</v>
      </c>
      <c r="CO20" s="22" t="e">
        <f t="shared" ref="CO20:CO30" si="55">X20/X$6</f>
        <v>#N/A</v>
      </c>
      <c r="CP20" s="22" t="e">
        <f t="shared" ref="CP20:CP30" si="56">Y20/Y$6</f>
        <v>#N/A</v>
      </c>
    </row>
    <row r="21" spans="1:94">
      <c r="A21" t="s">
        <v>9</v>
      </c>
      <c r="C21" t="s">
        <v>71</v>
      </c>
      <c r="D21" s="4" t="e">
        <f>INDEX(Nal_mean!$B:$B,MATCH('Resumen-Formulas1820'!$A21,Nal_mean!$A:$A,0),1)</f>
        <v>#N/A</v>
      </c>
      <c r="E21" s="4" t="e">
        <f>INDEX(Deciles_mean!$A$34:$U$98,MATCH('Resumen-Formulas1820'!$A21,Deciles_mean!$A$34:$A$98,0),MATCH('Resumen-Formulas1820'!E$1,Deciles_mean!$34:$34,0))</f>
        <v>#N/A</v>
      </c>
      <c r="F21" s="4" t="e">
        <f>INDEX(Deciles_mean!$A$34:$U$98,MATCH('Resumen-Formulas1820'!$A21,Deciles_mean!$A$34:$A$98,0),MATCH('Resumen-Formulas1820'!F$1,Deciles_mean!$34:$34,0))</f>
        <v>#N/A</v>
      </c>
      <c r="G21" s="4" t="e">
        <f>INDEX(Deciles_mean!$A$34:$U$98,MATCH('Resumen-Formulas1820'!$A21,Deciles_mean!$A$34:$A$98,0),MATCH('Resumen-Formulas1820'!G$1,Deciles_mean!$34:$34,0))</f>
        <v>#N/A</v>
      </c>
      <c r="H21" s="4" t="e">
        <f>INDEX(Deciles_mean!$A$34:$U$98,MATCH('Resumen-Formulas1820'!$A21,Deciles_mean!$A$34:$A$98,0),MATCH('Resumen-Formulas1820'!H$1,Deciles_mean!$34:$34,0))</f>
        <v>#N/A</v>
      </c>
      <c r="I21" s="4" t="e">
        <f>INDEX(Deciles_mean!$A$34:$U$98,MATCH('Resumen-Formulas1820'!$A21,Deciles_mean!$A$34:$A$98,0),MATCH('Resumen-Formulas1820'!I$1,Deciles_mean!$34:$34,0))</f>
        <v>#N/A</v>
      </c>
      <c r="J21" s="4" t="e">
        <f>INDEX(Deciles_mean!$A$34:$U$98,MATCH('Resumen-Formulas1820'!$A21,Deciles_mean!$A$34:$A$98,0),MATCH('Resumen-Formulas1820'!J$1,Deciles_mean!$34:$34,0))</f>
        <v>#N/A</v>
      </c>
      <c r="K21" s="4" t="e">
        <f>INDEX(Deciles_mean!$A$34:$U$98,MATCH('Resumen-Formulas1820'!$A21,Deciles_mean!$A$34:$A$98,0),MATCH('Resumen-Formulas1820'!K$1,Deciles_mean!$34:$34,0))</f>
        <v>#N/A</v>
      </c>
      <c r="L21" s="4" t="e">
        <f>INDEX(Deciles_mean!$A$34:$U$98,MATCH('Resumen-Formulas1820'!$A21,Deciles_mean!$A$34:$A$98,0),MATCH('Resumen-Formulas1820'!L$1,Deciles_mean!$34:$34,0))</f>
        <v>#N/A</v>
      </c>
      <c r="M21" s="4" t="e">
        <f>INDEX(Deciles_mean!$A$34:$U$98,MATCH('Resumen-Formulas1820'!$A21,Deciles_mean!$A$34:$A$98,0),MATCH('Resumen-Formulas1820'!M$1,Deciles_mean!$34:$34,0))</f>
        <v>#N/A</v>
      </c>
      <c r="N21" s="4" t="e">
        <f>INDEX(Deciles_mean!$A$34:$U$98,MATCH('Resumen-Formulas1820'!$A21,Deciles_mean!$A$34:$A$98,0),MATCH('Resumen-Formulas1820'!N$1,Deciles_mean!$34:$34,0))</f>
        <v>#N/A</v>
      </c>
      <c r="O21" s="4" t="e">
        <f>INDEX(Nal_mean!$C:$C,MATCH('Resumen-Formulas1820'!$A21,Nal_mean!$A:$A,0),1)</f>
        <v>#N/A</v>
      </c>
      <c r="P21" s="4" t="e">
        <f>INDEX(Deciles_mean!$A$34:$U$98,MATCH('Resumen-Formulas1820'!$A21,Deciles_mean!$A$34:$A$98,0),MATCH('Resumen-Formulas1820'!P$1,Deciles_mean!$34:$34,0))</f>
        <v>#N/A</v>
      </c>
      <c r="Q21" s="4" t="e">
        <f>INDEX(Deciles_mean!$A$34:$U$98,MATCH('Resumen-Formulas1820'!$A21,Deciles_mean!$A$34:$A$98,0),MATCH('Resumen-Formulas1820'!Q$1,Deciles_mean!$34:$34,0))</f>
        <v>#N/A</v>
      </c>
      <c r="R21" s="4" t="e">
        <f>INDEX(Deciles_mean!$A$34:$U$98,MATCH('Resumen-Formulas1820'!$A21,Deciles_mean!$A$34:$A$98,0),MATCH('Resumen-Formulas1820'!R$1,Deciles_mean!$34:$34,0))</f>
        <v>#N/A</v>
      </c>
      <c r="S21" s="4" t="e">
        <f>INDEX(Deciles_mean!$A$34:$U$98,MATCH('Resumen-Formulas1820'!$A21,Deciles_mean!$A$34:$A$98,0),MATCH('Resumen-Formulas1820'!S$1,Deciles_mean!$34:$34,0))</f>
        <v>#N/A</v>
      </c>
      <c r="T21" s="4" t="e">
        <f>INDEX(Deciles_mean!$A$34:$U$98,MATCH('Resumen-Formulas1820'!$A21,Deciles_mean!$A$34:$A$98,0),MATCH('Resumen-Formulas1820'!T$1,Deciles_mean!$34:$34,0))</f>
        <v>#N/A</v>
      </c>
      <c r="U21" s="4" t="e">
        <f>INDEX(Deciles_mean!$A$34:$U$98,MATCH('Resumen-Formulas1820'!$A21,Deciles_mean!$A$34:$A$98,0),MATCH('Resumen-Formulas1820'!U$1,Deciles_mean!$34:$34,0))</f>
        <v>#N/A</v>
      </c>
      <c r="V21" s="4" t="e">
        <f>INDEX(Deciles_mean!$A$34:$U$98,MATCH('Resumen-Formulas1820'!$A21,Deciles_mean!$A$34:$A$98,0),MATCH('Resumen-Formulas1820'!V$1,Deciles_mean!$34:$34,0))</f>
        <v>#N/A</v>
      </c>
      <c r="W21" s="4" t="e">
        <f>INDEX(Deciles_mean!$A$34:$U$98,MATCH('Resumen-Formulas1820'!$A21,Deciles_mean!$A$34:$A$98,0),MATCH('Resumen-Formulas1820'!W$1,Deciles_mean!$34:$34,0))</f>
        <v>#N/A</v>
      </c>
      <c r="X21" s="4" t="e">
        <f>INDEX(Deciles_mean!$A$34:$U$98,MATCH('Resumen-Formulas1820'!$A21,Deciles_mean!$A$34:$A$98,0),MATCH('Resumen-Formulas1820'!X$1,Deciles_mean!$34:$34,0))</f>
        <v>#N/A</v>
      </c>
      <c r="Y21" s="4" t="e">
        <f>INDEX(Deciles_mean!$A$34:$U$98,MATCH('Resumen-Formulas1820'!$A21,Deciles_mean!$A$34:$A$98,0),MATCH('Resumen-Formulas1820'!Y$1,Deciles_mean!$34:$34,0))</f>
        <v>#N/A</v>
      </c>
      <c r="AA21" s="8" t="e">
        <f t="shared" si="2"/>
        <v>#N/A</v>
      </c>
      <c r="AB21" s="8" t="e">
        <f t="shared" si="29"/>
        <v>#N/A</v>
      </c>
      <c r="AC21" s="8" t="e">
        <f t="shared" si="30"/>
        <v>#N/A</v>
      </c>
      <c r="AD21" s="8" t="e">
        <f t="shared" si="31"/>
        <v>#N/A</v>
      </c>
      <c r="AE21" s="8" t="e">
        <f t="shared" si="32"/>
        <v>#N/A</v>
      </c>
      <c r="AF21" s="8" t="e">
        <f t="shared" si="33"/>
        <v>#N/A</v>
      </c>
      <c r="AG21" s="8" t="e">
        <f t="shared" si="34"/>
        <v>#N/A</v>
      </c>
      <c r="AH21" s="8" t="e">
        <f t="shared" si="35"/>
        <v>#N/A</v>
      </c>
      <c r="AI21" s="8" t="e">
        <f t="shared" si="36"/>
        <v>#N/A</v>
      </c>
      <c r="AJ21" s="8" t="e">
        <f t="shared" si="37"/>
        <v>#N/A</v>
      </c>
      <c r="AK21" s="8" t="e">
        <f t="shared" si="38"/>
        <v>#N/A</v>
      </c>
      <c r="AL21" s="8" t="e">
        <f t="shared" si="3"/>
        <v>#N/A</v>
      </c>
      <c r="AM21" s="8" t="e">
        <f t="shared" ref="AM21:AM53" si="57">P21/$Z$3</f>
        <v>#N/A</v>
      </c>
      <c r="AN21" s="8" t="e">
        <f t="shared" ref="AN21:AN53" si="58">Q21/$Z$3</f>
        <v>#N/A</v>
      </c>
      <c r="AO21" s="8" t="e">
        <f t="shared" ref="AO21:AO53" si="59">R21/$Z$3</f>
        <v>#N/A</v>
      </c>
      <c r="AP21" s="8" t="e">
        <f t="shared" ref="AP21:AP53" si="60">S21/$Z$3</f>
        <v>#N/A</v>
      </c>
      <c r="AQ21" s="8" t="e">
        <f t="shared" ref="AQ21:AQ53" si="61">T21/$Z$3</f>
        <v>#N/A</v>
      </c>
      <c r="AR21" s="8" t="e">
        <f t="shared" ref="AR21:AR53" si="62">U21/$Z$3</f>
        <v>#N/A</v>
      </c>
      <c r="AS21" s="8" t="e">
        <f t="shared" ref="AS21:AS53" si="63">V21/$Z$3</f>
        <v>#N/A</v>
      </c>
      <c r="AT21" s="8" t="e">
        <f t="shared" ref="AT21:AT53" si="64">W21/$Z$3</f>
        <v>#N/A</v>
      </c>
      <c r="AU21" s="8" t="e">
        <f t="shared" ref="AU21:AU53" si="65">X21/$Z$3</f>
        <v>#N/A</v>
      </c>
      <c r="AV21" s="8" t="e">
        <f t="shared" ref="AV21:AV53" si="66">Y21/$Z$3</f>
        <v>#N/A</v>
      </c>
      <c r="AW21" s="8"/>
      <c r="AX21" s="22" t="e">
        <f t="shared" si="16"/>
        <v>#N/A</v>
      </c>
      <c r="AY21" s="22" t="e">
        <f t="shared" si="17"/>
        <v>#N/A</v>
      </c>
      <c r="AZ21" s="22" t="e">
        <f t="shared" si="18"/>
        <v>#N/A</v>
      </c>
      <c r="BA21" s="22" t="e">
        <f t="shared" si="19"/>
        <v>#N/A</v>
      </c>
      <c r="BB21" s="22" t="e">
        <f t="shared" si="20"/>
        <v>#N/A</v>
      </c>
      <c r="BC21" s="22" t="e">
        <f t="shared" si="21"/>
        <v>#N/A</v>
      </c>
      <c r="BD21" s="22" t="e">
        <f t="shared" si="22"/>
        <v>#N/A</v>
      </c>
      <c r="BE21" s="22" t="e">
        <f t="shared" si="23"/>
        <v>#N/A</v>
      </c>
      <c r="BF21" s="22" t="e">
        <f t="shared" si="24"/>
        <v>#N/A</v>
      </c>
      <c r="BG21" s="22" t="e">
        <f t="shared" si="25"/>
        <v>#N/A</v>
      </c>
      <c r="BH21" s="22" t="e">
        <f t="shared" si="26"/>
        <v>#N/A</v>
      </c>
      <c r="BI21" s="22" t="e">
        <f t="shared" si="27"/>
        <v>#N/A</v>
      </c>
      <c r="BJ21" s="22" t="e">
        <f t="shared" si="5"/>
        <v>#N/A</v>
      </c>
      <c r="BK21" s="22" t="e">
        <f t="shared" si="6"/>
        <v>#N/A</v>
      </c>
      <c r="BL21" s="22" t="e">
        <f t="shared" si="7"/>
        <v>#N/A</v>
      </c>
      <c r="BM21" s="22" t="e">
        <f t="shared" si="8"/>
        <v>#N/A</v>
      </c>
      <c r="BN21" s="22" t="e">
        <f t="shared" si="9"/>
        <v>#N/A</v>
      </c>
      <c r="BO21" s="22" t="e">
        <f t="shared" si="10"/>
        <v>#N/A</v>
      </c>
      <c r="BP21" s="22" t="e">
        <f t="shared" si="11"/>
        <v>#N/A</v>
      </c>
      <c r="BQ21" s="22" t="e">
        <f t="shared" si="12"/>
        <v>#N/A</v>
      </c>
      <c r="BR21" s="22" t="e">
        <f t="shared" si="13"/>
        <v>#N/A</v>
      </c>
      <c r="BS21" s="22" t="e">
        <f t="shared" si="14"/>
        <v>#N/A</v>
      </c>
      <c r="BU21" s="22" t="e">
        <f t="shared" si="28"/>
        <v>#N/A</v>
      </c>
      <c r="BV21" s="22" t="e">
        <f t="shared" ref="BV21:BV30" si="67">E21/E$6</f>
        <v>#N/A</v>
      </c>
      <c r="BW21" s="22" t="e">
        <f t="shared" ref="BW21:BW30" si="68">F21/F$6</f>
        <v>#N/A</v>
      </c>
      <c r="BX21" s="22" t="e">
        <f t="shared" ref="BX21:BX30" si="69">G21/G$6</f>
        <v>#N/A</v>
      </c>
      <c r="BY21" s="22" t="e">
        <f t="shared" si="39"/>
        <v>#N/A</v>
      </c>
      <c r="BZ21" s="22" t="e">
        <f t="shared" si="40"/>
        <v>#N/A</v>
      </c>
      <c r="CA21" s="22" t="e">
        <f t="shared" si="41"/>
        <v>#N/A</v>
      </c>
      <c r="CB21" s="22" t="e">
        <f t="shared" si="42"/>
        <v>#N/A</v>
      </c>
      <c r="CC21" s="22" t="e">
        <f t="shared" si="43"/>
        <v>#N/A</v>
      </c>
      <c r="CD21" s="22" t="e">
        <f t="shared" si="44"/>
        <v>#N/A</v>
      </c>
      <c r="CE21" s="22" t="e">
        <f t="shared" si="45"/>
        <v>#N/A</v>
      </c>
      <c r="CF21" s="22" t="e">
        <f t="shared" si="46"/>
        <v>#N/A</v>
      </c>
      <c r="CG21" s="22" t="e">
        <f t="shared" si="47"/>
        <v>#N/A</v>
      </c>
      <c r="CH21" s="22" t="e">
        <f t="shared" si="48"/>
        <v>#N/A</v>
      </c>
      <c r="CI21" s="22" t="e">
        <f t="shared" si="49"/>
        <v>#N/A</v>
      </c>
      <c r="CJ21" s="22" t="e">
        <f t="shared" si="50"/>
        <v>#N/A</v>
      </c>
      <c r="CK21" s="22" t="e">
        <f t="shared" si="51"/>
        <v>#N/A</v>
      </c>
      <c r="CL21" s="22" t="e">
        <f t="shared" si="52"/>
        <v>#N/A</v>
      </c>
      <c r="CM21" s="22" t="e">
        <f t="shared" si="53"/>
        <v>#N/A</v>
      </c>
      <c r="CN21" s="22" t="e">
        <f t="shared" si="54"/>
        <v>#N/A</v>
      </c>
      <c r="CO21" s="22" t="e">
        <f t="shared" si="55"/>
        <v>#N/A</v>
      </c>
      <c r="CP21" s="22" t="e">
        <f t="shared" si="56"/>
        <v>#N/A</v>
      </c>
    </row>
    <row r="22" spans="1:94">
      <c r="A22" t="s">
        <v>12</v>
      </c>
      <c r="C22" t="s">
        <v>72</v>
      </c>
      <c r="D22" s="4" t="e">
        <f>INDEX(Nal_mean!$B:$B,MATCH('Resumen-Formulas1820'!$A22,Nal_mean!$A:$A,0),1)</f>
        <v>#N/A</v>
      </c>
      <c r="E22" s="4" t="e">
        <f>INDEX(Deciles_mean!$A$34:$U$98,MATCH('Resumen-Formulas1820'!$A22,Deciles_mean!$A$34:$A$98,0),MATCH('Resumen-Formulas1820'!E$1,Deciles_mean!$34:$34,0))</f>
        <v>#N/A</v>
      </c>
      <c r="F22" s="4" t="e">
        <f>INDEX(Deciles_mean!$A$34:$U$98,MATCH('Resumen-Formulas1820'!$A22,Deciles_mean!$A$34:$A$98,0),MATCH('Resumen-Formulas1820'!F$1,Deciles_mean!$34:$34,0))</f>
        <v>#N/A</v>
      </c>
      <c r="G22" s="4" t="e">
        <f>INDEX(Deciles_mean!$A$34:$U$98,MATCH('Resumen-Formulas1820'!$A22,Deciles_mean!$A$34:$A$98,0),MATCH('Resumen-Formulas1820'!G$1,Deciles_mean!$34:$34,0))</f>
        <v>#N/A</v>
      </c>
      <c r="H22" s="4" t="e">
        <f>INDEX(Deciles_mean!$A$34:$U$98,MATCH('Resumen-Formulas1820'!$A22,Deciles_mean!$A$34:$A$98,0),MATCH('Resumen-Formulas1820'!H$1,Deciles_mean!$34:$34,0))</f>
        <v>#N/A</v>
      </c>
      <c r="I22" s="4" t="e">
        <f>INDEX(Deciles_mean!$A$34:$U$98,MATCH('Resumen-Formulas1820'!$A22,Deciles_mean!$A$34:$A$98,0),MATCH('Resumen-Formulas1820'!I$1,Deciles_mean!$34:$34,0))</f>
        <v>#N/A</v>
      </c>
      <c r="J22" s="4" t="e">
        <f>INDEX(Deciles_mean!$A$34:$U$98,MATCH('Resumen-Formulas1820'!$A22,Deciles_mean!$A$34:$A$98,0),MATCH('Resumen-Formulas1820'!J$1,Deciles_mean!$34:$34,0))</f>
        <v>#N/A</v>
      </c>
      <c r="K22" s="4" t="e">
        <f>INDEX(Deciles_mean!$A$34:$U$98,MATCH('Resumen-Formulas1820'!$A22,Deciles_mean!$A$34:$A$98,0),MATCH('Resumen-Formulas1820'!K$1,Deciles_mean!$34:$34,0))</f>
        <v>#N/A</v>
      </c>
      <c r="L22" s="4" t="e">
        <f>INDEX(Deciles_mean!$A$34:$U$98,MATCH('Resumen-Formulas1820'!$A22,Deciles_mean!$A$34:$A$98,0),MATCH('Resumen-Formulas1820'!L$1,Deciles_mean!$34:$34,0))</f>
        <v>#N/A</v>
      </c>
      <c r="M22" s="4" t="e">
        <f>INDEX(Deciles_mean!$A$34:$U$98,MATCH('Resumen-Formulas1820'!$A22,Deciles_mean!$A$34:$A$98,0),MATCH('Resumen-Formulas1820'!M$1,Deciles_mean!$34:$34,0))</f>
        <v>#N/A</v>
      </c>
      <c r="N22" s="4" t="e">
        <f>INDEX(Deciles_mean!$A$34:$U$98,MATCH('Resumen-Formulas1820'!$A22,Deciles_mean!$A$34:$A$98,0),MATCH('Resumen-Formulas1820'!N$1,Deciles_mean!$34:$34,0))</f>
        <v>#N/A</v>
      </c>
      <c r="O22" s="4" t="e">
        <f>INDEX(Nal_mean!$C:$C,MATCH('Resumen-Formulas1820'!$A22,Nal_mean!$A:$A,0),1)</f>
        <v>#N/A</v>
      </c>
      <c r="P22" s="4" t="e">
        <f>INDEX(Deciles_mean!$A$34:$U$98,MATCH('Resumen-Formulas1820'!$A22,Deciles_mean!$A$34:$A$98,0),MATCH('Resumen-Formulas1820'!P$1,Deciles_mean!$34:$34,0))</f>
        <v>#N/A</v>
      </c>
      <c r="Q22" s="4" t="e">
        <f>INDEX(Deciles_mean!$A$34:$U$98,MATCH('Resumen-Formulas1820'!$A22,Deciles_mean!$A$34:$A$98,0),MATCH('Resumen-Formulas1820'!Q$1,Deciles_mean!$34:$34,0))</f>
        <v>#N/A</v>
      </c>
      <c r="R22" s="4" t="e">
        <f>INDEX(Deciles_mean!$A$34:$U$98,MATCH('Resumen-Formulas1820'!$A22,Deciles_mean!$A$34:$A$98,0),MATCH('Resumen-Formulas1820'!R$1,Deciles_mean!$34:$34,0))</f>
        <v>#N/A</v>
      </c>
      <c r="S22" s="4" t="e">
        <f>INDEX(Deciles_mean!$A$34:$U$98,MATCH('Resumen-Formulas1820'!$A22,Deciles_mean!$A$34:$A$98,0),MATCH('Resumen-Formulas1820'!S$1,Deciles_mean!$34:$34,0))</f>
        <v>#N/A</v>
      </c>
      <c r="T22" s="4" t="e">
        <f>INDEX(Deciles_mean!$A$34:$U$98,MATCH('Resumen-Formulas1820'!$A22,Deciles_mean!$A$34:$A$98,0),MATCH('Resumen-Formulas1820'!T$1,Deciles_mean!$34:$34,0))</f>
        <v>#N/A</v>
      </c>
      <c r="U22" s="4" t="e">
        <f>INDEX(Deciles_mean!$A$34:$U$98,MATCH('Resumen-Formulas1820'!$A22,Deciles_mean!$A$34:$A$98,0),MATCH('Resumen-Formulas1820'!U$1,Deciles_mean!$34:$34,0))</f>
        <v>#N/A</v>
      </c>
      <c r="V22" s="4" t="e">
        <f>INDEX(Deciles_mean!$A$34:$U$98,MATCH('Resumen-Formulas1820'!$A22,Deciles_mean!$A$34:$A$98,0),MATCH('Resumen-Formulas1820'!V$1,Deciles_mean!$34:$34,0))</f>
        <v>#N/A</v>
      </c>
      <c r="W22" s="4" t="e">
        <f>INDEX(Deciles_mean!$A$34:$U$98,MATCH('Resumen-Formulas1820'!$A22,Deciles_mean!$A$34:$A$98,0),MATCH('Resumen-Formulas1820'!W$1,Deciles_mean!$34:$34,0))</f>
        <v>#N/A</v>
      </c>
      <c r="X22" s="4" t="e">
        <f>INDEX(Deciles_mean!$A$34:$U$98,MATCH('Resumen-Formulas1820'!$A22,Deciles_mean!$A$34:$A$98,0),MATCH('Resumen-Formulas1820'!X$1,Deciles_mean!$34:$34,0))</f>
        <v>#N/A</v>
      </c>
      <c r="Y22" s="4" t="e">
        <f>INDEX(Deciles_mean!$A$34:$U$98,MATCH('Resumen-Formulas1820'!$A22,Deciles_mean!$A$34:$A$98,0),MATCH('Resumen-Formulas1820'!Y$1,Deciles_mean!$34:$34,0))</f>
        <v>#N/A</v>
      </c>
      <c r="AA22" s="8" t="e">
        <f t="shared" si="2"/>
        <v>#N/A</v>
      </c>
      <c r="AB22" s="8" t="e">
        <f t="shared" si="29"/>
        <v>#N/A</v>
      </c>
      <c r="AC22" s="8" t="e">
        <f t="shared" si="30"/>
        <v>#N/A</v>
      </c>
      <c r="AD22" s="8" t="e">
        <f t="shared" si="31"/>
        <v>#N/A</v>
      </c>
      <c r="AE22" s="8" t="e">
        <f t="shared" si="32"/>
        <v>#N/A</v>
      </c>
      <c r="AF22" s="8" t="e">
        <f t="shared" si="33"/>
        <v>#N/A</v>
      </c>
      <c r="AG22" s="8" t="e">
        <f t="shared" si="34"/>
        <v>#N/A</v>
      </c>
      <c r="AH22" s="8" t="e">
        <f t="shared" si="35"/>
        <v>#N/A</v>
      </c>
      <c r="AI22" s="8" t="e">
        <f t="shared" si="36"/>
        <v>#N/A</v>
      </c>
      <c r="AJ22" s="8" t="e">
        <f t="shared" si="37"/>
        <v>#N/A</v>
      </c>
      <c r="AK22" s="8" t="e">
        <f t="shared" si="38"/>
        <v>#N/A</v>
      </c>
      <c r="AL22" s="8" t="e">
        <f t="shared" si="3"/>
        <v>#N/A</v>
      </c>
      <c r="AM22" s="8" t="e">
        <f t="shared" si="57"/>
        <v>#N/A</v>
      </c>
      <c r="AN22" s="8" t="e">
        <f t="shared" si="58"/>
        <v>#N/A</v>
      </c>
      <c r="AO22" s="8" t="e">
        <f t="shared" si="59"/>
        <v>#N/A</v>
      </c>
      <c r="AP22" s="8" t="e">
        <f t="shared" si="60"/>
        <v>#N/A</v>
      </c>
      <c r="AQ22" s="8" t="e">
        <f t="shared" si="61"/>
        <v>#N/A</v>
      </c>
      <c r="AR22" s="8" t="e">
        <f t="shared" si="62"/>
        <v>#N/A</v>
      </c>
      <c r="AS22" s="8" t="e">
        <f t="shared" si="63"/>
        <v>#N/A</v>
      </c>
      <c r="AT22" s="8" t="e">
        <f t="shared" si="64"/>
        <v>#N/A</v>
      </c>
      <c r="AU22" s="8" t="e">
        <f t="shared" si="65"/>
        <v>#N/A</v>
      </c>
      <c r="AV22" s="8" t="e">
        <f t="shared" si="66"/>
        <v>#N/A</v>
      </c>
      <c r="AW22" s="8"/>
      <c r="AX22" s="22" t="e">
        <f t="shared" si="16"/>
        <v>#N/A</v>
      </c>
      <c r="AY22" s="22" t="e">
        <f t="shared" si="17"/>
        <v>#N/A</v>
      </c>
      <c r="AZ22" s="22" t="e">
        <f t="shared" si="18"/>
        <v>#N/A</v>
      </c>
      <c r="BA22" s="22" t="e">
        <f t="shared" si="19"/>
        <v>#N/A</v>
      </c>
      <c r="BB22" s="22" t="e">
        <f t="shared" si="20"/>
        <v>#N/A</v>
      </c>
      <c r="BC22" s="22" t="e">
        <f t="shared" si="21"/>
        <v>#N/A</v>
      </c>
      <c r="BD22" s="22" t="e">
        <f t="shared" si="22"/>
        <v>#N/A</v>
      </c>
      <c r="BE22" s="22" t="e">
        <f t="shared" si="23"/>
        <v>#N/A</v>
      </c>
      <c r="BF22" s="22" t="e">
        <f t="shared" si="24"/>
        <v>#N/A</v>
      </c>
      <c r="BG22" s="22" t="e">
        <f t="shared" si="25"/>
        <v>#N/A</v>
      </c>
      <c r="BH22" s="22" t="e">
        <f t="shared" si="26"/>
        <v>#N/A</v>
      </c>
      <c r="BI22" s="22" t="e">
        <f t="shared" si="27"/>
        <v>#N/A</v>
      </c>
      <c r="BJ22" s="22" t="e">
        <f t="shared" si="5"/>
        <v>#N/A</v>
      </c>
      <c r="BK22" s="22" t="e">
        <f t="shared" si="6"/>
        <v>#N/A</v>
      </c>
      <c r="BL22" s="22" t="e">
        <f t="shared" si="7"/>
        <v>#N/A</v>
      </c>
      <c r="BM22" s="22" t="e">
        <f t="shared" si="8"/>
        <v>#N/A</v>
      </c>
      <c r="BN22" s="22" t="e">
        <f t="shared" si="9"/>
        <v>#N/A</v>
      </c>
      <c r="BO22" s="22" t="e">
        <f t="shared" si="10"/>
        <v>#N/A</v>
      </c>
      <c r="BP22" s="22" t="e">
        <f t="shared" si="11"/>
        <v>#N/A</v>
      </c>
      <c r="BQ22" s="22" t="e">
        <f t="shared" si="12"/>
        <v>#N/A</v>
      </c>
      <c r="BR22" s="22" t="e">
        <f t="shared" si="13"/>
        <v>#N/A</v>
      </c>
      <c r="BS22" s="22" t="e">
        <f t="shared" si="14"/>
        <v>#N/A</v>
      </c>
      <c r="BU22" s="22" t="e">
        <f t="shared" si="28"/>
        <v>#N/A</v>
      </c>
      <c r="BV22" s="22" t="e">
        <f t="shared" si="67"/>
        <v>#N/A</v>
      </c>
      <c r="BW22" s="22" t="e">
        <f t="shared" si="68"/>
        <v>#N/A</v>
      </c>
      <c r="BX22" s="22" t="e">
        <f t="shared" si="69"/>
        <v>#N/A</v>
      </c>
      <c r="BY22" s="22" t="e">
        <f t="shared" si="39"/>
        <v>#N/A</v>
      </c>
      <c r="BZ22" s="22" t="e">
        <f t="shared" si="40"/>
        <v>#N/A</v>
      </c>
      <c r="CA22" s="22" t="e">
        <f t="shared" si="41"/>
        <v>#N/A</v>
      </c>
      <c r="CB22" s="22" t="e">
        <f t="shared" si="42"/>
        <v>#N/A</v>
      </c>
      <c r="CC22" s="22" t="e">
        <f t="shared" si="43"/>
        <v>#N/A</v>
      </c>
      <c r="CD22" s="22" t="e">
        <f t="shared" si="44"/>
        <v>#N/A</v>
      </c>
      <c r="CE22" s="22" t="e">
        <f t="shared" si="45"/>
        <v>#N/A</v>
      </c>
      <c r="CF22" s="22" t="e">
        <f t="shared" si="46"/>
        <v>#N/A</v>
      </c>
      <c r="CG22" s="22" t="e">
        <f t="shared" si="47"/>
        <v>#N/A</v>
      </c>
      <c r="CH22" s="22" t="e">
        <f t="shared" si="48"/>
        <v>#N/A</v>
      </c>
      <c r="CI22" s="22" t="e">
        <f t="shared" si="49"/>
        <v>#N/A</v>
      </c>
      <c r="CJ22" s="22" t="e">
        <f t="shared" si="50"/>
        <v>#N/A</v>
      </c>
      <c r="CK22" s="22" t="e">
        <f t="shared" si="51"/>
        <v>#N/A</v>
      </c>
      <c r="CL22" s="22" t="e">
        <f t="shared" si="52"/>
        <v>#N/A</v>
      </c>
      <c r="CM22" s="22" t="e">
        <f t="shared" si="53"/>
        <v>#N/A</v>
      </c>
      <c r="CN22" s="22" t="e">
        <f t="shared" si="54"/>
        <v>#N/A</v>
      </c>
      <c r="CO22" s="22" t="e">
        <f t="shared" si="55"/>
        <v>#N/A</v>
      </c>
      <c r="CP22" s="22" t="e">
        <f t="shared" si="56"/>
        <v>#N/A</v>
      </c>
    </row>
    <row r="23" spans="1:94">
      <c r="A23" t="s">
        <v>10</v>
      </c>
      <c r="C23" t="s">
        <v>73</v>
      </c>
      <c r="D23" s="4" t="e">
        <f>INDEX(Nal_mean!$B:$B,MATCH('Resumen-Formulas1820'!$A23,Nal_mean!$A:$A,0),1)</f>
        <v>#N/A</v>
      </c>
      <c r="E23" s="4" t="e">
        <f>INDEX(Deciles_mean!$A$34:$U$98,MATCH('Resumen-Formulas1820'!$A23,Deciles_mean!$A$34:$A$98,0),MATCH('Resumen-Formulas1820'!E$1,Deciles_mean!$34:$34,0))</f>
        <v>#N/A</v>
      </c>
      <c r="F23" s="4" t="e">
        <f>INDEX(Deciles_mean!$A$34:$U$98,MATCH('Resumen-Formulas1820'!$A23,Deciles_mean!$A$34:$A$98,0),MATCH('Resumen-Formulas1820'!F$1,Deciles_mean!$34:$34,0))</f>
        <v>#N/A</v>
      </c>
      <c r="G23" s="4" t="e">
        <f>INDEX(Deciles_mean!$A$34:$U$98,MATCH('Resumen-Formulas1820'!$A23,Deciles_mean!$A$34:$A$98,0),MATCH('Resumen-Formulas1820'!G$1,Deciles_mean!$34:$34,0))</f>
        <v>#N/A</v>
      </c>
      <c r="H23" s="4" t="e">
        <f>INDEX(Deciles_mean!$A$34:$U$98,MATCH('Resumen-Formulas1820'!$A23,Deciles_mean!$A$34:$A$98,0),MATCH('Resumen-Formulas1820'!H$1,Deciles_mean!$34:$34,0))</f>
        <v>#N/A</v>
      </c>
      <c r="I23" s="4" t="e">
        <f>INDEX(Deciles_mean!$A$34:$U$98,MATCH('Resumen-Formulas1820'!$A23,Deciles_mean!$A$34:$A$98,0),MATCH('Resumen-Formulas1820'!I$1,Deciles_mean!$34:$34,0))</f>
        <v>#N/A</v>
      </c>
      <c r="J23" s="4" t="e">
        <f>INDEX(Deciles_mean!$A$34:$U$98,MATCH('Resumen-Formulas1820'!$A23,Deciles_mean!$A$34:$A$98,0),MATCH('Resumen-Formulas1820'!J$1,Deciles_mean!$34:$34,0))</f>
        <v>#N/A</v>
      </c>
      <c r="K23" s="4" t="e">
        <f>INDEX(Deciles_mean!$A$34:$U$98,MATCH('Resumen-Formulas1820'!$A23,Deciles_mean!$A$34:$A$98,0),MATCH('Resumen-Formulas1820'!K$1,Deciles_mean!$34:$34,0))</f>
        <v>#N/A</v>
      </c>
      <c r="L23" s="4" t="e">
        <f>INDEX(Deciles_mean!$A$34:$U$98,MATCH('Resumen-Formulas1820'!$A23,Deciles_mean!$A$34:$A$98,0),MATCH('Resumen-Formulas1820'!L$1,Deciles_mean!$34:$34,0))</f>
        <v>#N/A</v>
      </c>
      <c r="M23" s="4" t="e">
        <f>INDEX(Deciles_mean!$A$34:$U$98,MATCH('Resumen-Formulas1820'!$A23,Deciles_mean!$A$34:$A$98,0),MATCH('Resumen-Formulas1820'!M$1,Deciles_mean!$34:$34,0))</f>
        <v>#N/A</v>
      </c>
      <c r="N23" s="4" t="e">
        <f>INDEX(Deciles_mean!$A$34:$U$98,MATCH('Resumen-Formulas1820'!$A23,Deciles_mean!$A$34:$A$98,0),MATCH('Resumen-Formulas1820'!N$1,Deciles_mean!$34:$34,0))</f>
        <v>#N/A</v>
      </c>
      <c r="O23" s="4" t="e">
        <f>INDEX(Nal_mean!$C:$C,MATCH('Resumen-Formulas1820'!$A23,Nal_mean!$A:$A,0),1)</f>
        <v>#N/A</v>
      </c>
      <c r="P23" s="4" t="e">
        <f>INDEX(Deciles_mean!$A$34:$U$98,MATCH('Resumen-Formulas1820'!$A23,Deciles_mean!$A$34:$A$98,0),MATCH('Resumen-Formulas1820'!P$1,Deciles_mean!$34:$34,0))</f>
        <v>#N/A</v>
      </c>
      <c r="Q23" s="4" t="e">
        <f>INDEX(Deciles_mean!$A$34:$U$98,MATCH('Resumen-Formulas1820'!$A23,Deciles_mean!$A$34:$A$98,0),MATCH('Resumen-Formulas1820'!Q$1,Deciles_mean!$34:$34,0))</f>
        <v>#N/A</v>
      </c>
      <c r="R23" s="4" t="e">
        <f>INDEX(Deciles_mean!$A$34:$U$98,MATCH('Resumen-Formulas1820'!$A23,Deciles_mean!$A$34:$A$98,0),MATCH('Resumen-Formulas1820'!R$1,Deciles_mean!$34:$34,0))</f>
        <v>#N/A</v>
      </c>
      <c r="S23" s="4" t="e">
        <f>INDEX(Deciles_mean!$A$34:$U$98,MATCH('Resumen-Formulas1820'!$A23,Deciles_mean!$A$34:$A$98,0),MATCH('Resumen-Formulas1820'!S$1,Deciles_mean!$34:$34,0))</f>
        <v>#N/A</v>
      </c>
      <c r="T23" s="4" t="e">
        <f>INDEX(Deciles_mean!$A$34:$U$98,MATCH('Resumen-Formulas1820'!$A23,Deciles_mean!$A$34:$A$98,0),MATCH('Resumen-Formulas1820'!T$1,Deciles_mean!$34:$34,0))</f>
        <v>#N/A</v>
      </c>
      <c r="U23" s="4" t="e">
        <f>INDEX(Deciles_mean!$A$34:$U$98,MATCH('Resumen-Formulas1820'!$A23,Deciles_mean!$A$34:$A$98,0),MATCH('Resumen-Formulas1820'!U$1,Deciles_mean!$34:$34,0))</f>
        <v>#N/A</v>
      </c>
      <c r="V23" s="4" t="e">
        <f>INDEX(Deciles_mean!$A$34:$U$98,MATCH('Resumen-Formulas1820'!$A23,Deciles_mean!$A$34:$A$98,0),MATCH('Resumen-Formulas1820'!V$1,Deciles_mean!$34:$34,0))</f>
        <v>#N/A</v>
      </c>
      <c r="W23" s="4" t="e">
        <f>INDEX(Deciles_mean!$A$34:$U$98,MATCH('Resumen-Formulas1820'!$A23,Deciles_mean!$A$34:$A$98,0),MATCH('Resumen-Formulas1820'!W$1,Deciles_mean!$34:$34,0))</f>
        <v>#N/A</v>
      </c>
      <c r="X23" s="4" t="e">
        <f>INDEX(Deciles_mean!$A$34:$U$98,MATCH('Resumen-Formulas1820'!$A23,Deciles_mean!$A$34:$A$98,0),MATCH('Resumen-Formulas1820'!X$1,Deciles_mean!$34:$34,0))</f>
        <v>#N/A</v>
      </c>
      <c r="Y23" s="4" t="e">
        <f>INDEX(Deciles_mean!$A$34:$U$98,MATCH('Resumen-Formulas1820'!$A23,Deciles_mean!$A$34:$A$98,0),MATCH('Resumen-Formulas1820'!Y$1,Deciles_mean!$34:$34,0))</f>
        <v>#N/A</v>
      </c>
      <c r="AA23" s="8" t="e">
        <f t="shared" si="2"/>
        <v>#N/A</v>
      </c>
      <c r="AB23" s="8" t="e">
        <f t="shared" si="29"/>
        <v>#N/A</v>
      </c>
      <c r="AC23" s="8" t="e">
        <f t="shared" si="30"/>
        <v>#N/A</v>
      </c>
      <c r="AD23" s="8" t="e">
        <f t="shared" si="31"/>
        <v>#N/A</v>
      </c>
      <c r="AE23" s="8" t="e">
        <f t="shared" si="32"/>
        <v>#N/A</v>
      </c>
      <c r="AF23" s="8" t="e">
        <f t="shared" si="33"/>
        <v>#N/A</v>
      </c>
      <c r="AG23" s="8" t="e">
        <f t="shared" si="34"/>
        <v>#N/A</v>
      </c>
      <c r="AH23" s="8" t="e">
        <f t="shared" si="35"/>
        <v>#N/A</v>
      </c>
      <c r="AI23" s="8" t="e">
        <f t="shared" si="36"/>
        <v>#N/A</v>
      </c>
      <c r="AJ23" s="8" t="e">
        <f t="shared" si="37"/>
        <v>#N/A</v>
      </c>
      <c r="AK23" s="8" t="e">
        <f t="shared" si="38"/>
        <v>#N/A</v>
      </c>
      <c r="AL23" s="8" t="e">
        <f t="shared" si="3"/>
        <v>#N/A</v>
      </c>
      <c r="AM23" s="8" t="e">
        <f t="shared" si="57"/>
        <v>#N/A</v>
      </c>
      <c r="AN23" s="8" t="e">
        <f t="shared" si="58"/>
        <v>#N/A</v>
      </c>
      <c r="AO23" s="8" t="e">
        <f t="shared" si="59"/>
        <v>#N/A</v>
      </c>
      <c r="AP23" s="8" t="e">
        <f t="shared" si="60"/>
        <v>#N/A</v>
      </c>
      <c r="AQ23" s="8" t="e">
        <f t="shared" si="61"/>
        <v>#N/A</v>
      </c>
      <c r="AR23" s="8" t="e">
        <f t="shared" si="62"/>
        <v>#N/A</v>
      </c>
      <c r="AS23" s="8" t="e">
        <f t="shared" si="63"/>
        <v>#N/A</v>
      </c>
      <c r="AT23" s="8" t="e">
        <f t="shared" si="64"/>
        <v>#N/A</v>
      </c>
      <c r="AU23" s="8" t="e">
        <f t="shared" si="65"/>
        <v>#N/A</v>
      </c>
      <c r="AV23" s="8" t="e">
        <f t="shared" si="66"/>
        <v>#N/A</v>
      </c>
      <c r="AW23" s="8"/>
      <c r="AX23" s="22" t="e">
        <f t="shared" si="16"/>
        <v>#N/A</v>
      </c>
      <c r="AY23" s="22" t="e">
        <f t="shared" si="17"/>
        <v>#N/A</v>
      </c>
      <c r="AZ23" s="22" t="e">
        <f t="shared" si="18"/>
        <v>#N/A</v>
      </c>
      <c r="BA23" s="22" t="e">
        <f t="shared" si="19"/>
        <v>#N/A</v>
      </c>
      <c r="BB23" s="22" t="e">
        <f t="shared" si="20"/>
        <v>#N/A</v>
      </c>
      <c r="BC23" s="22" t="e">
        <f t="shared" si="21"/>
        <v>#N/A</v>
      </c>
      <c r="BD23" s="22" t="e">
        <f t="shared" si="22"/>
        <v>#N/A</v>
      </c>
      <c r="BE23" s="22" t="e">
        <f t="shared" si="23"/>
        <v>#N/A</v>
      </c>
      <c r="BF23" s="22" t="e">
        <f t="shared" si="24"/>
        <v>#N/A</v>
      </c>
      <c r="BG23" s="22" t="e">
        <f t="shared" si="25"/>
        <v>#N/A</v>
      </c>
      <c r="BH23" s="22" t="e">
        <f t="shared" si="26"/>
        <v>#N/A</v>
      </c>
      <c r="BI23" s="22" t="e">
        <f t="shared" si="27"/>
        <v>#N/A</v>
      </c>
      <c r="BJ23" s="22" t="e">
        <f t="shared" si="5"/>
        <v>#N/A</v>
      </c>
      <c r="BK23" s="22" t="e">
        <f t="shared" si="6"/>
        <v>#N/A</v>
      </c>
      <c r="BL23" s="22" t="e">
        <f t="shared" si="7"/>
        <v>#N/A</v>
      </c>
      <c r="BM23" s="22" t="e">
        <f t="shared" si="8"/>
        <v>#N/A</v>
      </c>
      <c r="BN23" s="22" t="e">
        <f t="shared" si="9"/>
        <v>#N/A</v>
      </c>
      <c r="BO23" s="22" t="e">
        <f t="shared" si="10"/>
        <v>#N/A</v>
      </c>
      <c r="BP23" s="22" t="e">
        <f t="shared" si="11"/>
        <v>#N/A</v>
      </c>
      <c r="BQ23" s="22" t="e">
        <f t="shared" si="12"/>
        <v>#N/A</v>
      </c>
      <c r="BR23" s="22" t="e">
        <f t="shared" si="13"/>
        <v>#N/A</v>
      </c>
      <c r="BS23" s="22" t="e">
        <f t="shared" si="14"/>
        <v>#N/A</v>
      </c>
      <c r="BU23" s="22" t="e">
        <f t="shared" si="28"/>
        <v>#N/A</v>
      </c>
      <c r="BV23" s="22" t="e">
        <f t="shared" si="67"/>
        <v>#N/A</v>
      </c>
      <c r="BW23" s="22" t="e">
        <f t="shared" si="68"/>
        <v>#N/A</v>
      </c>
      <c r="BX23" s="22" t="e">
        <f t="shared" si="69"/>
        <v>#N/A</v>
      </c>
      <c r="BY23" s="22" t="e">
        <f t="shared" si="39"/>
        <v>#N/A</v>
      </c>
      <c r="BZ23" s="22" t="e">
        <f t="shared" si="40"/>
        <v>#N/A</v>
      </c>
      <c r="CA23" s="22" t="e">
        <f t="shared" si="41"/>
        <v>#N/A</v>
      </c>
      <c r="CB23" s="22" t="e">
        <f t="shared" si="42"/>
        <v>#N/A</v>
      </c>
      <c r="CC23" s="22" t="e">
        <f t="shared" si="43"/>
        <v>#N/A</v>
      </c>
      <c r="CD23" s="22" t="e">
        <f t="shared" si="44"/>
        <v>#N/A</v>
      </c>
      <c r="CE23" s="22" t="e">
        <f t="shared" si="45"/>
        <v>#N/A</v>
      </c>
      <c r="CF23" s="22" t="e">
        <f t="shared" si="46"/>
        <v>#N/A</v>
      </c>
      <c r="CG23" s="22" t="e">
        <f t="shared" si="47"/>
        <v>#N/A</v>
      </c>
      <c r="CH23" s="22" t="e">
        <f t="shared" si="48"/>
        <v>#N/A</v>
      </c>
      <c r="CI23" s="22" t="e">
        <f t="shared" si="49"/>
        <v>#N/A</v>
      </c>
      <c r="CJ23" s="22" t="e">
        <f t="shared" si="50"/>
        <v>#N/A</v>
      </c>
      <c r="CK23" s="22" t="e">
        <f t="shared" si="51"/>
        <v>#N/A</v>
      </c>
      <c r="CL23" s="22" t="e">
        <f t="shared" si="52"/>
        <v>#N/A</v>
      </c>
      <c r="CM23" s="22" t="e">
        <f t="shared" si="53"/>
        <v>#N/A</v>
      </c>
      <c r="CN23" s="22" t="e">
        <f t="shared" si="54"/>
        <v>#N/A</v>
      </c>
      <c r="CO23" s="22" t="e">
        <f t="shared" si="55"/>
        <v>#N/A</v>
      </c>
      <c r="CP23" s="22" t="e">
        <f t="shared" si="56"/>
        <v>#N/A</v>
      </c>
    </row>
    <row r="24" spans="1:94">
      <c r="A24" t="s">
        <v>14</v>
      </c>
      <c r="C24" t="s">
        <v>74</v>
      </c>
      <c r="D24" s="4" t="e">
        <f>INDEX(Nal_mean!$B:$B,MATCH('Resumen-Formulas1820'!$A24,Nal_mean!$A:$A,0),1)</f>
        <v>#N/A</v>
      </c>
      <c r="E24" s="4" t="e">
        <f>INDEX(Deciles_mean!$A$34:$U$98,MATCH('Resumen-Formulas1820'!$A24,Deciles_mean!$A$34:$A$98,0),MATCH('Resumen-Formulas1820'!E$1,Deciles_mean!$34:$34,0))</f>
        <v>#N/A</v>
      </c>
      <c r="F24" s="4" t="e">
        <f>INDEX(Deciles_mean!$A$34:$U$98,MATCH('Resumen-Formulas1820'!$A24,Deciles_mean!$A$34:$A$98,0),MATCH('Resumen-Formulas1820'!F$1,Deciles_mean!$34:$34,0))</f>
        <v>#N/A</v>
      </c>
      <c r="G24" s="4" t="e">
        <f>INDEX(Deciles_mean!$A$34:$U$98,MATCH('Resumen-Formulas1820'!$A24,Deciles_mean!$A$34:$A$98,0),MATCH('Resumen-Formulas1820'!G$1,Deciles_mean!$34:$34,0))</f>
        <v>#N/A</v>
      </c>
      <c r="H24" s="4" t="e">
        <f>INDEX(Deciles_mean!$A$34:$U$98,MATCH('Resumen-Formulas1820'!$A24,Deciles_mean!$A$34:$A$98,0),MATCH('Resumen-Formulas1820'!H$1,Deciles_mean!$34:$34,0))</f>
        <v>#N/A</v>
      </c>
      <c r="I24" s="4" t="e">
        <f>INDEX(Deciles_mean!$A$34:$U$98,MATCH('Resumen-Formulas1820'!$A24,Deciles_mean!$A$34:$A$98,0),MATCH('Resumen-Formulas1820'!I$1,Deciles_mean!$34:$34,0))</f>
        <v>#N/A</v>
      </c>
      <c r="J24" s="4" t="e">
        <f>INDEX(Deciles_mean!$A$34:$U$98,MATCH('Resumen-Formulas1820'!$A24,Deciles_mean!$A$34:$A$98,0),MATCH('Resumen-Formulas1820'!J$1,Deciles_mean!$34:$34,0))</f>
        <v>#N/A</v>
      </c>
      <c r="K24" s="4" t="e">
        <f>INDEX(Deciles_mean!$A$34:$U$98,MATCH('Resumen-Formulas1820'!$A24,Deciles_mean!$A$34:$A$98,0),MATCH('Resumen-Formulas1820'!K$1,Deciles_mean!$34:$34,0))</f>
        <v>#N/A</v>
      </c>
      <c r="L24" s="4" t="e">
        <f>INDEX(Deciles_mean!$A$34:$U$98,MATCH('Resumen-Formulas1820'!$A24,Deciles_mean!$A$34:$A$98,0),MATCH('Resumen-Formulas1820'!L$1,Deciles_mean!$34:$34,0))</f>
        <v>#N/A</v>
      </c>
      <c r="M24" s="4" t="e">
        <f>INDEX(Deciles_mean!$A$34:$U$98,MATCH('Resumen-Formulas1820'!$A24,Deciles_mean!$A$34:$A$98,0),MATCH('Resumen-Formulas1820'!M$1,Deciles_mean!$34:$34,0))</f>
        <v>#N/A</v>
      </c>
      <c r="N24" s="4" t="e">
        <f>INDEX(Deciles_mean!$A$34:$U$98,MATCH('Resumen-Formulas1820'!$A24,Deciles_mean!$A$34:$A$98,0),MATCH('Resumen-Formulas1820'!N$1,Deciles_mean!$34:$34,0))</f>
        <v>#N/A</v>
      </c>
      <c r="O24" s="4" t="e">
        <f>INDEX(Nal_mean!$C:$C,MATCH('Resumen-Formulas1820'!$A24,Nal_mean!$A:$A,0),1)</f>
        <v>#N/A</v>
      </c>
      <c r="P24" s="4" t="e">
        <f>INDEX(Deciles_mean!$A$34:$U$98,MATCH('Resumen-Formulas1820'!$A24,Deciles_mean!$A$34:$A$98,0),MATCH('Resumen-Formulas1820'!P$1,Deciles_mean!$34:$34,0))</f>
        <v>#N/A</v>
      </c>
      <c r="Q24" s="4" t="e">
        <f>INDEX(Deciles_mean!$A$34:$U$98,MATCH('Resumen-Formulas1820'!$A24,Deciles_mean!$A$34:$A$98,0),MATCH('Resumen-Formulas1820'!Q$1,Deciles_mean!$34:$34,0))</f>
        <v>#N/A</v>
      </c>
      <c r="R24" s="4" t="e">
        <f>INDEX(Deciles_mean!$A$34:$U$98,MATCH('Resumen-Formulas1820'!$A24,Deciles_mean!$A$34:$A$98,0),MATCH('Resumen-Formulas1820'!R$1,Deciles_mean!$34:$34,0))</f>
        <v>#N/A</v>
      </c>
      <c r="S24" s="4" t="e">
        <f>INDEX(Deciles_mean!$A$34:$U$98,MATCH('Resumen-Formulas1820'!$A24,Deciles_mean!$A$34:$A$98,0),MATCH('Resumen-Formulas1820'!S$1,Deciles_mean!$34:$34,0))</f>
        <v>#N/A</v>
      </c>
      <c r="T24" s="4" t="e">
        <f>INDEX(Deciles_mean!$A$34:$U$98,MATCH('Resumen-Formulas1820'!$A24,Deciles_mean!$A$34:$A$98,0),MATCH('Resumen-Formulas1820'!T$1,Deciles_mean!$34:$34,0))</f>
        <v>#N/A</v>
      </c>
      <c r="U24" s="4" t="e">
        <f>INDEX(Deciles_mean!$A$34:$U$98,MATCH('Resumen-Formulas1820'!$A24,Deciles_mean!$A$34:$A$98,0),MATCH('Resumen-Formulas1820'!U$1,Deciles_mean!$34:$34,0))</f>
        <v>#N/A</v>
      </c>
      <c r="V24" s="4" t="e">
        <f>INDEX(Deciles_mean!$A$34:$U$98,MATCH('Resumen-Formulas1820'!$A24,Deciles_mean!$A$34:$A$98,0),MATCH('Resumen-Formulas1820'!V$1,Deciles_mean!$34:$34,0))</f>
        <v>#N/A</v>
      </c>
      <c r="W24" s="4" t="e">
        <f>INDEX(Deciles_mean!$A$34:$U$98,MATCH('Resumen-Formulas1820'!$A24,Deciles_mean!$A$34:$A$98,0),MATCH('Resumen-Formulas1820'!W$1,Deciles_mean!$34:$34,0))</f>
        <v>#N/A</v>
      </c>
      <c r="X24" s="4" t="e">
        <f>INDEX(Deciles_mean!$A$34:$U$98,MATCH('Resumen-Formulas1820'!$A24,Deciles_mean!$A$34:$A$98,0),MATCH('Resumen-Formulas1820'!X$1,Deciles_mean!$34:$34,0))</f>
        <v>#N/A</v>
      </c>
      <c r="Y24" s="4" t="e">
        <f>INDEX(Deciles_mean!$A$34:$U$98,MATCH('Resumen-Formulas1820'!$A24,Deciles_mean!$A$34:$A$98,0),MATCH('Resumen-Formulas1820'!Y$1,Deciles_mean!$34:$34,0))</f>
        <v>#N/A</v>
      </c>
      <c r="AA24" s="8" t="e">
        <f t="shared" si="2"/>
        <v>#N/A</v>
      </c>
      <c r="AB24" s="8" t="e">
        <f t="shared" si="29"/>
        <v>#N/A</v>
      </c>
      <c r="AC24" s="8" t="e">
        <f t="shared" si="30"/>
        <v>#N/A</v>
      </c>
      <c r="AD24" s="8" t="e">
        <f t="shared" si="31"/>
        <v>#N/A</v>
      </c>
      <c r="AE24" s="8" t="e">
        <f t="shared" si="32"/>
        <v>#N/A</v>
      </c>
      <c r="AF24" s="8" t="e">
        <f t="shared" si="33"/>
        <v>#N/A</v>
      </c>
      <c r="AG24" s="8" t="e">
        <f t="shared" si="34"/>
        <v>#N/A</v>
      </c>
      <c r="AH24" s="8" t="e">
        <f t="shared" si="35"/>
        <v>#N/A</v>
      </c>
      <c r="AI24" s="8" t="e">
        <f t="shared" si="36"/>
        <v>#N/A</v>
      </c>
      <c r="AJ24" s="8" t="e">
        <f t="shared" si="37"/>
        <v>#N/A</v>
      </c>
      <c r="AK24" s="8" t="e">
        <f t="shared" si="38"/>
        <v>#N/A</v>
      </c>
      <c r="AL24" s="8" t="e">
        <f t="shared" si="3"/>
        <v>#N/A</v>
      </c>
      <c r="AM24" s="8" t="e">
        <f t="shared" si="57"/>
        <v>#N/A</v>
      </c>
      <c r="AN24" s="8" t="e">
        <f t="shared" si="58"/>
        <v>#N/A</v>
      </c>
      <c r="AO24" s="8" t="e">
        <f t="shared" si="59"/>
        <v>#N/A</v>
      </c>
      <c r="AP24" s="8" t="e">
        <f t="shared" si="60"/>
        <v>#N/A</v>
      </c>
      <c r="AQ24" s="8" t="e">
        <f t="shared" si="61"/>
        <v>#N/A</v>
      </c>
      <c r="AR24" s="8" t="e">
        <f t="shared" si="62"/>
        <v>#N/A</v>
      </c>
      <c r="AS24" s="8" t="e">
        <f t="shared" si="63"/>
        <v>#N/A</v>
      </c>
      <c r="AT24" s="8" t="e">
        <f t="shared" si="64"/>
        <v>#N/A</v>
      </c>
      <c r="AU24" s="8" t="e">
        <f t="shared" si="65"/>
        <v>#N/A</v>
      </c>
      <c r="AV24" s="8" t="e">
        <f t="shared" si="66"/>
        <v>#N/A</v>
      </c>
      <c r="AW24" s="8"/>
      <c r="AX24" s="22" t="e">
        <f t="shared" si="16"/>
        <v>#N/A</v>
      </c>
      <c r="AY24" s="22" t="e">
        <f t="shared" si="17"/>
        <v>#N/A</v>
      </c>
      <c r="AZ24" s="22" t="e">
        <f t="shared" si="18"/>
        <v>#N/A</v>
      </c>
      <c r="BA24" s="22" t="e">
        <f t="shared" si="19"/>
        <v>#N/A</v>
      </c>
      <c r="BB24" s="22" t="e">
        <f t="shared" si="20"/>
        <v>#N/A</v>
      </c>
      <c r="BC24" s="22" t="e">
        <f t="shared" si="21"/>
        <v>#N/A</v>
      </c>
      <c r="BD24" s="22" t="e">
        <f t="shared" si="22"/>
        <v>#N/A</v>
      </c>
      <c r="BE24" s="22" t="e">
        <f t="shared" si="23"/>
        <v>#N/A</v>
      </c>
      <c r="BF24" s="22" t="e">
        <f t="shared" si="24"/>
        <v>#N/A</v>
      </c>
      <c r="BG24" s="22" t="e">
        <f t="shared" si="25"/>
        <v>#N/A</v>
      </c>
      <c r="BH24" s="22" t="e">
        <f t="shared" si="26"/>
        <v>#N/A</v>
      </c>
      <c r="BI24" s="22" t="e">
        <f t="shared" si="27"/>
        <v>#N/A</v>
      </c>
      <c r="BJ24" s="22" t="e">
        <f t="shared" si="5"/>
        <v>#N/A</v>
      </c>
      <c r="BK24" s="22" t="e">
        <f t="shared" si="6"/>
        <v>#N/A</v>
      </c>
      <c r="BL24" s="22" t="e">
        <f t="shared" si="7"/>
        <v>#N/A</v>
      </c>
      <c r="BM24" s="22" t="e">
        <f t="shared" si="8"/>
        <v>#N/A</v>
      </c>
      <c r="BN24" s="22" t="e">
        <f t="shared" si="9"/>
        <v>#N/A</v>
      </c>
      <c r="BO24" s="22" t="e">
        <f t="shared" si="10"/>
        <v>#N/A</v>
      </c>
      <c r="BP24" s="22" t="e">
        <f t="shared" si="11"/>
        <v>#N/A</v>
      </c>
      <c r="BQ24" s="22" t="e">
        <f t="shared" si="12"/>
        <v>#N/A</v>
      </c>
      <c r="BR24" s="22" t="e">
        <f t="shared" si="13"/>
        <v>#N/A</v>
      </c>
      <c r="BS24" s="22" t="e">
        <f t="shared" si="14"/>
        <v>#N/A</v>
      </c>
      <c r="BU24" s="22" t="e">
        <f t="shared" si="28"/>
        <v>#N/A</v>
      </c>
      <c r="BV24" s="22" t="e">
        <f t="shared" si="67"/>
        <v>#N/A</v>
      </c>
      <c r="BW24" s="22" t="e">
        <f t="shared" si="68"/>
        <v>#N/A</v>
      </c>
      <c r="BX24" s="22" t="e">
        <f t="shared" si="69"/>
        <v>#N/A</v>
      </c>
      <c r="BY24" s="22" t="e">
        <f t="shared" si="39"/>
        <v>#N/A</v>
      </c>
      <c r="BZ24" s="22" t="e">
        <f t="shared" si="40"/>
        <v>#N/A</v>
      </c>
      <c r="CA24" s="22" t="e">
        <f t="shared" si="41"/>
        <v>#N/A</v>
      </c>
      <c r="CB24" s="22" t="e">
        <f t="shared" si="42"/>
        <v>#N/A</v>
      </c>
      <c r="CC24" s="22" t="e">
        <f t="shared" si="43"/>
        <v>#N/A</v>
      </c>
      <c r="CD24" s="22" t="e">
        <f t="shared" si="44"/>
        <v>#N/A</v>
      </c>
      <c r="CE24" s="22" t="e">
        <f t="shared" si="45"/>
        <v>#N/A</v>
      </c>
      <c r="CF24" s="22" t="e">
        <f t="shared" si="46"/>
        <v>#N/A</v>
      </c>
      <c r="CG24" s="22" t="e">
        <f t="shared" si="47"/>
        <v>#N/A</v>
      </c>
      <c r="CH24" s="22" t="e">
        <f t="shared" si="48"/>
        <v>#N/A</v>
      </c>
      <c r="CI24" s="22" t="e">
        <f t="shared" si="49"/>
        <v>#N/A</v>
      </c>
      <c r="CJ24" s="22" t="e">
        <f t="shared" si="50"/>
        <v>#N/A</v>
      </c>
      <c r="CK24" s="22" t="e">
        <f t="shared" si="51"/>
        <v>#N/A</v>
      </c>
      <c r="CL24" s="22" t="e">
        <f t="shared" si="52"/>
        <v>#N/A</v>
      </c>
      <c r="CM24" s="22" t="e">
        <f t="shared" si="53"/>
        <v>#N/A</v>
      </c>
      <c r="CN24" s="22" t="e">
        <f t="shared" si="54"/>
        <v>#N/A</v>
      </c>
      <c r="CO24" s="22" t="e">
        <f t="shared" si="55"/>
        <v>#N/A</v>
      </c>
      <c r="CP24" s="22" t="e">
        <f t="shared" si="56"/>
        <v>#N/A</v>
      </c>
    </row>
    <row r="25" spans="1:94">
      <c r="A25" t="s">
        <v>15</v>
      </c>
      <c r="C25" t="s">
        <v>75</v>
      </c>
      <c r="D25" s="4" t="e">
        <f>INDEX(Nal_mean!$B:$B,MATCH('Resumen-Formulas1820'!$A25,Nal_mean!$A:$A,0),1)</f>
        <v>#N/A</v>
      </c>
      <c r="E25" s="4" t="e">
        <f>INDEX(Deciles_mean!$A$34:$U$98,MATCH('Resumen-Formulas1820'!$A25,Deciles_mean!$A$34:$A$98,0),MATCH('Resumen-Formulas1820'!E$1,Deciles_mean!$34:$34,0))</f>
        <v>#N/A</v>
      </c>
      <c r="F25" s="4" t="e">
        <f>INDEX(Deciles_mean!$A$34:$U$98,MATCH('Resumen-Formulas1820'!$A25,Deciles_mean!$A$34:$A$98,0),MATCH('Resumen-Formulas1820'!F$1,Deciles_mean!$34:$34,0))</f>
        <v>#N/A</v>
      </c>
      <c r="G25" s="4" t="e">
        <f>INDEX(Deciles_mean!$A$34:$U$98,MATCH('Resumen-Formulas1820'!$A25,Deciles_mean!$A$34:$A$98,0),MATCH('Resumen-Formulas1820'!G$1,Deciles_mean!$34:$34,0))</f>
        <v>#N/A</v>
      </c>
      <c r="H25" s="4" t="e">
        <f>INDEX(Deciles_mean!$A$34:$U$98,MATCH('Resumen-Formulas1820'!$A25,Deciles_mean!$A$34:$A$98,0),MATCH('Resumen-Formulas1820'!H$1,Deciles_mean!$34:$34,0))</f>
        <v>#N/A</v>
      </c>
      <c r="I25" s="4" t="e">
        <f>INDEX(Deciles_mean!$A$34:$U$98,MATCH('Resumen-Formulas1820'!$A25,Deciles_mean!$A$34:$A$98,0),MATCH('Resumen-Formulas1820'!I$1,Deciles_mean!$34:$34,0))</f>
        <v>#N/A</v>
      </c>
      <c r="J25" s="4" t="e">
        <f>INDEX(Deciles_mean!$A$34:$U$98,MATCH('Resumen-Formulas1820'!$A25,Deciles_mean!$A$34:$A$98,0),MATCH('Resumen-Formulas1820'!J$1,Deciles_mean!$34:$34,0))</f>
        <v>#N/A</v>
      </c>
      <c r="K25" s="4" t="e">
        <f>INDEX(Deciles_mean!$A$34:$U$98,MATCH('Resumen-Formulas1820'!$A25,Deciles_mean!$A$34:$A$98,0),MATCH('Resumen-Formulas1820'!K$1,Deciles_mean!$34:$34,0))</f>
        <v>#N/A</v>
      </c>
      <c r="L25" s="4" t="e">
        <f>INDEX(Deciles_mean!$A$34:$U$98,MATCH('Resumen-Formulas1820'!$A25,Deciles_mean!$A$34:$A$98,0),MATCH('Resumen-Formulas1820'!L$1,Deciles_mean!$34:$34,0))</f>
        <v>#N/A</v>
      </c>
      <c r="M25" s="4" t="e">
        <f>INDEX(Deciles_mean!$A$34:$U$98,MATCH('Resumen-Formulas1820'!$A25,Deciles_mean!$A$34:$A$98,0),MATCH('Resumen-Formulas1820'!M$1,Deciles_mean!$34:$34,0))</f>
        <v>#N/A</v>
      </c>
      <c r="N25" s="4" t="e">
        <f>INDEX(Deciles_mean!$A$34:$U$98,MATCH('Resumen-Formulas1820'!$A25,Deciles_mean!$A$34:$A$98,0),MATCH('Resumen-Formulas1820'!N$1,Deciles_mean!$34:$34,0))</f>
        <v>#N/A</v>
      </c>
      <c r="O25" s="4" t="e">
        <f>INDEX(Nal_mean!$C:$C,MATCH('Resumen-Formulas1820'!$A25,Nal_mean!$A:$A,0),1)</f>
        <v>#N/A</v>
      </c>
      <c r="P25" s="4" t="e">
        <f>INDEX(Deciles_mean!$A$34:$U$98,MATCH('Resumen-Formulas1820'!$A25,Deciles_mean!$A$34:$A$98,0),MATCH('Resumen-Formulas1820'!P$1,Deciles_mean!$34:$34,0))</f>
        <v>#N/A</v>
      </c>
      <c r="Q25" s="4" t="e">
        <f>INDEX(Deciles_mean!$A$34:$U$98,MATCH('Resumen-Formulas1820'!$A25,Deciles_mean!$A$34:$A$98,0),MATCH('Resumen-Formulas1820'!Q$1,Deciles_mean!$34:$34,0))</f>
        <v>#N/A</v>
      </c>
      <c r="R25" s="4" t="e">
        <f>INDEX(Deciles_mean!$A$34:$U$98,MATCH('Resumen-Formulas1820'!$A25,Deciles_mean!$A$34:$A$98,0),MATCH('Resumen-Formulas1820'!R$1,Deciles_mean!$34:$34,0))</f>
        <v>#N/A</v>
      </c>
      <c r="S25" s="4" t="e">
        <f>INDEX(Deciles_mean!$A$34:$U$98,MATCH('Resumen-Formulas1820'!$A25,Deciles_mean!$A$34:$A$98,0),MATCH('Resumen-Formulas1820'!S$1,Deciles_mean!$34:$34,0))</f>
        <v>#N/A</v>
      </c>
      <c r="T25" s="4" t="e">
        <f>INDEX(Deciles_mean!$A$34:$U$98,MATCH('Resumen-Formulas1820'!$A25,Deciles_mean!$A$34:$A$98,0),MATCH('Resumen-Formulas1820'!T$1,Deciles_mean!$34:$34,0))</f>
        <v>#N/A</v>
      </c>
      <c r="U25" s="4" t="e">
        <f>INDEX(Deciles_mean!$A$34:$U$98,MATCH('Resumen-Formulas1820'!$A25,Deciles_mean!$A$34:$A$98,0),MATCH('Resumen-Formulas1820'!U$1,Deciles_mean!$34:$34,0))</f>
        <v>#N/A</v>
      </c>
      <c r="V25" s="4" t="e">
        <f>INDEX(Deciles_mean!$A$34:$U$98,MATCH('Resumen-Formulas1820'!$A25,Deciles_mean!$A$34:$A$98,0),MATCH('Resumen-Formulas1820'!V$1,Deciles_mean!$34:$34,0))</f>
        <v>#N/A</v>
      </c>
      <c r="W25" s="4" t="e">
        <f>INDEX(Deciles_mean!$A$34:$U$98,MATCH('Resumen-Formulas1820'!$A25,Deciles_mean!$A$34:$A$98,0),MATCH('Resumen-Formulas1820'!W$1,Deciles_mean!$34:$34,0))</f>
        <v>#N/A</v>
      </c>
      <c r="X25" s="4" t="e">
        <f>INDEX(Deciles_mean!$A$34:$U$98,MATCH('Resumen-Formulas1820'!$A25,Deciles_mean!$A$34:$A$98,0),MATCH('Resumen-Formulas1820'!X$1,Deciles_mean!$34:$34,0))</f>
        <v>#N/A</v>
      </c>
      <c r="Y25" s="4" t="e">
        <f>INDEX(Deciles_mean!$A$34:$U$98,MATCH('Resumen-Formulas1820'!$A25,Deciles_mean!$A$34:$A$98,0),MATCH('Resumen-Formulas1820'!Y$1,Deciles_mean!$34:$34,0))</f>
        <v>#N/A</v>
      </c>
      <c r="AA25" s="8" t="e">
        <f t="shared" si="2"/>
        <v>#N/A</v>
      </c>
      <c r="AB25" s="8" t="e">
        <f t="shared" si="29"/>
        <v>#N/A</v>
      </c>
      <c r="AC25" s="8" t="e">
        <f t="shared" si="30"/>
        <v>#N/A</v>
      </c>
      <c r="AD25" s="8" t="e">
        <f t="shared" si="31"/>
        <v>#N/A</v>
      </c>
      <c r="AE25" s="8" t="e">
        <f t="shared" si="32"/>
        <v>#N/A</v>
      </c>
      <c r="AF25" s="8" t="e">
        <f t="shared" si="33"/>
        <v>#N/A</v>
      </c>
      <c r="AG25" s="8" t="e">
        <f t="shared" si="34"/>
        <v>#N/A</v>
      </c>
      <c r="AH25" s="8" t="e">
        <f t="shared" si="35"/>
        <v>#N/A</v>
      </c>
      <c r="AI25" s="8" t="e">
        <f t="shared" si="36"/>
        <v>#N/A</v>
      </c>
      <c r="AJ25" s="8" t="e">
        <f t="shared" si="37"/>
        <v>#N/A</v>
      </c>
      <c r="AK25" s="8" t="e">
        <f t="shared" si="38"/>
        <v>#N/A</v>
      </c>
      <c r="AL25" s="8" t="e">
        <f t="shared" si="3"/>
        <v>#N/A</v>
      </c>
      <c r="AM25" s="8" t="e">
        <f t="shared" si="57"/>
        <v>#N/A</v>
      </c>
      <c r="AN25" s="8" t="e">
        <f t="shared" si="58"/>
        <v>#N/A</v>
      </c>
      <c r="AO25" s="8" t="e">
        <f t="shared" si="59"/>
        <v>#N/A</v>
      </c>
      <c r="AP25" s="8" t="e">
        <f t="shared" si="60"/>
        <v>#N/A</v>
      </c>
      <c r="AQ25" s="8" t="e">
        <f t="shared" si="61"/>
        <v>#N/A</v>
      </c>
      <c r="AR25" s="8" t="e">
        <f t="shared" si="62"/>
        <v>#N/A</v>
      </c>
      <c r="AS25" s="8" t="e">
        <f t="shared" si="63"/>
        <v>#N/A</v>
      </c>
      <c r="AT25" s="8" t="e">
        <f t="shared" si="64"/>
        <v>#N/A</v>
      </c>
      <c r="AU25" s="8" t="e">
        <f t="shared" si="65"/>
        <v>#N/A</v>
      </c>
      <c r="AV25" s="8" t="e">
        <f t="shared" si="66"/>
        <v>#N/A</v>
      </c>
      <c r="AW25" s="8"/>
      <c r="AX25" s="22" t="e">
        <f t="shared" si="16"/>
        <v>#N/A</v>
      </c>
      <c r="AY25" s="22" t="e">
        <f t="shared" si="17"/>
        <v>#N/A</v>
      </c>
      <c r="AZ25" s="22" t="e">
        <f t="shared" si="18"/>
        <v>#N/A</v>
      </c>
      <c r="BA25" s="22" t="e">
        <f t="shared" si="19"/>
        <v>#N/A</v>
      </c>
      <c r="BB25" s="22" t="e">
        <f t="shared" si="20"/>
        <v>#N/A</v>
      </c>
      <c r="BC25" s="22" t="e">
        <f t="shared" si="21"/>
        <v>#N/A</v>
      </c>
      <c r="BD25" s="22" t="e">
        <f t="shared" si="22"/>
        <v>#N/A</v>
      </c>
      <c r="BE25" s="22" t="e">
        <f t="shared" si="23"/>
        <v>#N/A</v>
      </c>
      <c r="BF25" s="22" t="e">
        <f t="shared" si="24"/>
        <v>#N/A</v>
      </c>
      <c r="BG25" s="22" t="e">
        <f t="shared" si="25"/>
        <v>#N/A</v>
      </c>
      <c r="BH25" s="22" t="e">
        <f t="shared" si="26"/>
        <v>#N/A</v>
      </c>
      <c r="BI25" s="22" t="e">
        <f t="shared" si="27"/>
        <v>#N/A</v>
      </c>
      <c r="BJ25" s="22" t="e">
        <f t="shared" si="5"/>
        <v>#N/A</v>
      </c>
      <c r="BK25" s="22" t="e">
        <f t="shared" si="6"/>
        <v>#N/A</v>
      </c>
      <c r="BL25" s="22" t="e">
        <f t="shared" si="7"/>
        <v>#N/A</v>
      </c>
      <c r="BM25" s="22" t="e">
        <f t="shared" si="8"/>
        <v>#N/A</v>
      </c>
      <c r="BN25" s="22" t="e">
        <f t="shared" si="9"/>
        <v>#N/A</v>
      </c>
      <c r="BO25" s="22" t="e">
        <f t="shared" si="10"/>
        <v>#N/A</v>
      </c>
      <c r="BP25" s="22" t="e">
        <f t="shared" si="11"/>
        <v>#N/A</v>
      </c>
      <c r="BQ25" s="22" t="e">
        <f t="shared" si="12"/>
        <v>#N/A</v>
      </c>
      <c r="BR25" s="22" t="e">
        <f t="shared" si="13"/>
        <v>#N/A</v>
      </c>
      <c r="BS25" s="22" t="e">
        <f t="shared" si="14"/>
        <v>#N/A</v>
      </c>
      <c r="BU25" s="22" t="e">
        <f t="shared" si="28"/>
        <v>#N/A</v>
      </c>
      <c r="BV25" s="22" t="e">
        <f t="shared" si="67"/>
        <v>#N/A</v>
      </c>
      <c r="BW25" s="22" t="e">
        <f t="shared" si="68"/>
        <v>#N/A</v>
      </c>
      <c r="BX25" s="22" t="e">
        <f t="shared" si="69"/>
        <v>#N/A</v>
      </c>
      <c r="BY25" s="22" t="e">
        <f t="shared" si="39"/>
        <v>#N/A</v>
      </c>
      <c r="BZ25" s="22" t="e">
        <f t="shared" si="40"/>
        <v>#N/A</v>
      </c>
      <c r="CA25" s="22" t="e">
        <f t="shared" si="41"/>
        <v>#N/A</v>
      </c>
      <c r="CB25" s="22" t="e">
        <f t="shared" si="42"/>
        <v>#N/A</v>
      </c>
      <c r="CC25" s="22" t="e">
        <f t="shared" si="43"/>
        <v>#N/A</v>
      </c>
      <c r="CD25" s="22" t="e">
        <f t="shared" si="44"/>
        <v>#N/A</v>
      </c>
      <c r="CE25" s="22" t="e">
        <f t="shared" si="45"/>
        <v>#N/A</v>
      </c>
      <c r="CF25" s="22" t="e">
        <f t="shared" si="46"/>
        <v>#N/A</v>
      </c>
      <c r="CG25" s="22" t="e">
        <f t="shared" si="47"/>
        <v>#N/A</v>
      </c>
      <c r="CH25" s="22" t="e">
        <f t="shared" si="48"/>
        <v>#N/A</v>
      </c>
      <c r="CI25" s="22" t="e">
        <f t="shared" si="49"/>
        <v>#N/A</v>
      </c>
      <c r="CJ25" s="22" t="e">
        <f t="shared" si="50"/>
        <v>#N/A</v>
      </c>
      <c r="CK25" s="22" t="e">
        <f t="shared" si="51"/>
        <v>#N/A</v>
      </c>
      <c r="CL25" s="22" t="e">
        <f t="shared" si="52"/>
        <v>#N/A</v>
      </c>
      <c r="CM25" s="22" t="e">
        <f t="shared" si="53"/>
        <v>#N/A</v>
      </c>
      <c r="CN25" s="22" t="e">
        <f t="shared" si="54"/>
        <v>#N/A</v>
      </c>
      <c r="CO25" s="22" t="e">
        <f t="shared" si="55"/>
        <v>#N/A</v>
      </c>
      <c r="CP25" s="22" t="e">
        <f t="shared" si="56"/>
        <v>#N/A</v>
      </c>
    </row>
    <row r="26" spans="1:94">
      <c r="A26" t="s">
        <v>16</v>
      </c>
      <c r="C26" t="s">
        <v>76</v>
      </c>
      <c r="D26" s="4" t="e">
        <f>INDEX(Nal_mean!$B:$B,MATCH('Resumen-Formulas1820'!$A26,Nal_mean!$A:$A,0),1)</f>
        <v>#N/A</v>
      </c>
      <c r="E26" s="4" t="e">
        <f>INDEX(Deciles_mean!$A$34:$U$98,MATCH('Resumen-Formulas1820'!$A26,Deciles_mean!$A$34:$A$98,0),MATCH('Resumen-Formulas1820'!E$1,Deciles_mean!$34:$34,0))</f>
        <v>#N/A</v>
      </c>
      <c r="F26" s="4" t="e">
        <f>INDEX(Deciles_mean!$A$34:$U$98,MATCH('Resumen-Formulas1820'!$A26,Deciles_mean!$A$34:$A$98,0),MATCH('Resumen-Formulas1820'!F$1,Deciles_mean!$34:$34,0))</f>
        <v>#N/A</v>
      </c>
      <c r="G26" s="4" t="e">
        <f>INDEX(Deciles_mean!$A$34:$U$98,MATCH('Resumen-Formulas1820'!$A26,Deciles_mean!$A$34:$A$98,0),MATCH('Resumen-Formulas1820'!G$1,Deciles_mean!$34:$34,0))</f>
        <v>#N/A</v>
      </c>
      <c r="H26" s="4" t="e">
        <f>INDEX(Deciles_mean!$A$34:$U$98,MATCH('Resumen-Formulas1820'!$A26,Deciles_mean!$A$34:$A$98,0),MATCH('Resumen-Formulas1820'!H$1,Deciles_mean!$34:$34,0))</f>
        <v>#N/A</v>
      </c>
      <c r="I26" s="4" t="e">
        <f>INDEX(Deciles_mean!$A$34:$U$98,MATCH('Resumen-Formulas1820'!$A26,Deciles_mean!$A$34:$A$98,0),MATCH('Resumen-Formulas1820'!I$1,Deciles_mean!$34:$34,0))</f>
        <v>#N/A</v>
      </c>
      <c r="J26" s="4" t="e">
        <f>INDEX(Deciles_mean!$A$34:$U$98,MATCH('Resumen-Formulas1820'!$A26,Deciles_mean!$A$34:$A$98,0),MATCH('Resumen-Formulas1820'!J$1,Deciles_mean!$34:$34,0))</f>
        <v>#N/A</v>
      </c>
      <c r="K26" s="4" t="e">
        <f>INDEX(Deciles_mean!$A$34:$U$98,MATCH('Resumen-Formulas1820'!$A26,Deciles_mean!$A$34:$A$98,0),MATCH('Resumen-Formulas1820'!K$1,Deciles_mean!$34:$34,0))</f>
        <v>#N/A</v>
      </c>
      <c r="L26" s="4" t="e">
        <f>INDEX(Deciles_mean!$A$34:$U$98,MATCH('Resumen-Formulas1820'!$A26,Deciles_mean!$A$34:$A$98,0),MATCH('Resumen-Formulas1820'!L$1,Deciles_mean!$34:$34,0))</f>
        <v>#N/A</v>
      </c>
      <c r="M26" s="4" t="e">
        <f>INDEX(Deciles_mean!$A$34:$U$98,MATCH('Resumen-Formulas1820'!$A26,Deciles_mean!$A$34:$A$98,0),MATCH('Resumen-Formulas1820'!M$1,Deciles_mean!$34:$34,0))</f>
        <v>#N/A</v>
      </c>
      <c r="N26" s="4" t="e">
        <f>INDEX(Deciles_mean!$A$34:$U$98,MATCH('Resumen-Formulas1820'!$A26,Deciles_mean!$A$34:$A$98,0),MATCH('Resumen-Formulas1820'!N$1,Deciles_mean!$34:$34,0))</f>
        <v>#N/A</v>
      </c>
      <c r="O26" s="4" t="e">
        <f>INDEX(Nal_mean!$C:$C,MATCH('Resumen-Formulas1820'!$A26,Nal_mean!$A:$A,0),1)</f>
        <v>#N/A</v>
      </c>
      <c r="P26" s="4" t="e">
        <f>INDEX(Deciles_mean!$A$34:$U$98,MATCH('Resumen-Formulas1820'!$A26,Deciles_mean!$A$34:$A$98,0),MATCH('Resumen-Formulas1820'!P$1,Deciles_mean!$34:$34,0))</f>
        <v>#N/A</v>
      </c>
      <c r="Q26" s="4" t="e">
        <f>INDEX(Deciles_mean!$A$34:$U$98,MATCH('Resumen-Formulas1820'!$A26,Deciles_mean!$A$34:$A$98,0),MATCH('Resumen-Formulas1820'!Q$1,Deciles_mean!$34:$34,0))</f>
        <v>#N/A</v>
      </c>
      <c r="R26" s="4" t="e">
        <f>INDEX(Deciles_mean!$A$34:$U$98,MATCH('Resumen-Formulas1820'!$A26,Deciles_mean!$A$34:$A$98,0),MATCH('Resumen-Formulas1820'!R$1,Deciles_mean!$34:$34,0))</f>
        <v>#N/A</v>
      </c>
      <c r="S26" s="4" t="e">
        <f>INDEX(Deciles_mean!$A$34:$U$98,MATCH('Resumen-Formulas1820'!$A26,Deciles_mean!$A$34:$A$98,0),MATCH('Resumen-Formulas1820'!S$1,Deciles_mean!$34:$34,0))</f>
        <v>#N/A</v>
      </c>
      <c r="T26" s="4" t="e">
        <f>INDEX(Deciles_mean!$A$34:$U$98,MATCH('Resumen-Formulas1820'!$A26,Deciles_mean!$A$34:$A$98,0),MATCH('Resumen-Formulas1820'!T$1,Deciles_mean!$34:$34,0))</f>
        <v>#N/A</v>
      </c>
      <c r="U26" s="4" t="e">
        <f>INDEX(Deciles_mean!$A$34:$U$98,MATCH('Resumen-Formulas1820'!$A26,Deciles_mean!$A$34:$A$98,0),MATCH('Resumen-Formulas1820'!U$1,Deciles_mean!$34:$34,0))</f>
        <v>#N/A</v>
      </c>
      <c r="V26" s="4" t="e">
        <f>INDEX(Deciles_mean!$A$34:$U$98,MATCH('Resumen-Formulas1820'!$A26,Deciles_mean!$A$34:$A$98,0),MATCH('Resumen-Formulas1820'!V$1,Deciles_mean!$34:$34,0))</f>
        <v>#N/A</v>
      </c>
      <c r="W26" s="4" t="e">
        <f>INDEX(Deciles_mean!$A$34:$U$98,MATCH('Resumen-Formulas1820'!$A26,Deciles_mean!$A$34:$A$98,0),MATCH('Resumen-Formulas1820'!W$1,Deciles_mean!$34:$34,0))</f>
        <v>#N/A</v>
      </c>
      <c r="X26" s="4" t="e">
        <f>INDEX(Deciles_mean!$A$34:$U$98,MATCH('Resumen-Formulas1820'!$A26,Deciles_mean!$A$34:$A$98,0),MATCH('Resumen-Formulas1820'!X$1,Deciles_mean!$34:$34,0))</f>
        <v>#N/A</v>
      </c>
      <c r="Y26" s="4" t="e">
        <f>INDEX(Deciles_mean!$A$34:$U$98,MATCH('Resumen-Formulas1820'!$A26,Deciles_mean!$A$34:$A$98,0),MATCH('Resumen-Formulas1820'!Y$1,Deciles_mean!$34:$34,0))</f>
        <v>#N/A</v>
      </c>
      <c r="AA26" s="8" t="e">
        <f t="shared" si="2"/>
        <v>#N/A</v>
      </c>
      <c r="AB26" s="8" t="e">
        <f t="shared" si="29"/>
        <v>#N/A</v>
      </c>
      <c r="AC26" s="8" t="e">
        <f t="shared" si="30"/>
        <v>#N/A</v>
      </c>
      <c r="AD26" s="8" t="e">
        <f t="shared" si="31"/>
        <v>#N/A</v>
      </c>
      <c r="AE26" s="8" t="e">
        <f t="shared" si="32"/>
        <v>#N/A</v>
      </c>
      <c r="AF26" s="8" t="e">
        <f t="shared" si="33"/>
        <v>#N/A</v>
      </c>
      <c r="AG26" s="8" t="e">
        <f t="shared" si="34"/>
        <v>#N/A</v>
      </c>
      <c r="AH26" s="8" t="e">
        <f t="shared" si="35"/>
        <v>#N/A</v>
      </c>
      <c r="AI26" s="8" t="e">
        <f t="shared" si="36"/>
        <v>#N/A</v>
      </c>
      <c r="AJ26" s="8" t="e">
        <f t="shared" si="37"/>
        <v>#N/A</v>
      </c>
      <c r="AK26" s="8" t="e">
        <f t="shared" si="38"/>
        <v>#N/A</v>
      </c>
      <c r="AL26" s="8" t="e">
        <f t="shared" si="3"/>
        <v>#N/A</v>
      </c>
      <c r="AM26" s="8" t="e">
        <f t="shared" si="57"/>
        <v>#N/A</v>
      </c>
      <c r="AN26" s="8" t="e">
        <f t="shared" si="58"/>
        <v>#N/A</v>
      </c>
      <c r="AO26" s="8" t="e">
        <f t="shared" si="59"/>
        <v>#N/A</v>
      </c>
      <c r="AP26" s="8" t="e">
        <f t="shared" si="60"/>
        <v>#N/A</v>
      </c>
      <c r="AQ26" s="8" t="e">
        <f t="shared" si="61"/>
        <v>#N/A</v>
      </c>
      <c r="AR26" s="8" t="e">
        <f t="shared" si="62"/>
        <v>#N/A</v>
      </c>
      <c r="AS26" s="8" t="e">
        <f t="shared" si="63"/>
        <v>#N/A</v>
      </c>
      <c r="AT26" s="8" t="e">
        <f t="shared" si="64"/>
        <v>#N/A</v>
      </c>
      <c r="AU26" s="8" t="e">
        <f t="shared" si="65"/>
        <v>#N/A</v>
      </c>
      <c r="AV26" s="8" t="e">
        <f t="shared" si="66"/>
        <v>#N/A</v>
      </c>
      <c r="AW26" s="8"/>
      <c r="AX26" s="22" t="e">
        <f t="shared" si="16"/>
        <v>#N/A</v>
      </c>
      <c r="AY26" s="22" t="e">
        <f t="shared" si="17"/>
        <v>#N/A</v>
      </c>
      <c r="AZ26" s="22" t="e">
        <f t="shared" si="18"/>
        <v>#N/A</v>
      </c>
      <c r="BA26" s="22" t="e">
        <f t="shared" si="19"/>
        <v>#N/A</v>
      </c>
      <c r="BB26" s="22" t="e">
        <f t="shared" si="20"/>
        <v>#N/A</v>
      </c>
      <c r="BC26" s="22" t="e">
        <f t="shared" si="21"/>
        <v>#N/A</v>
      </c>
      <c r="BD26" s="22" t="e">
        <f t="shared" si="22"/>
        <v>#N/A</v>
      </c>
      <c r="BE26" s="22" t="e">
        <f t="shared" si="23"/>
        <v>#N/A</v>
      </c>
      <c r="BF26" s="22" t="e">
        <f t="shared" si="24"/>
        <v>#N/A</v>
      </c>
      <c r="BG26" s="22" t="e">
        <f t="shared" si="25"/>
        <v>#N/A</v>
      </c>
      <c r="BH26" s="22" t="e">
        <f t="shared" si="26"/>
        <v>#N/A</v>
      </c>
      <c r="BI26" s="22" t="e">
        <f t="shared" si="27"/>
        <v>#N/A</v>
      </c>
      <c r="BJ26" s="22" t="e">
        <f t="shared" si="5"/>
        <v>#N/A</v>
      </c>
      <c r="BK26" s="22" t="e">
        <f t="shared" si="6"/>
        <v>#N/A</v>
      </c>
      <c r="BL26" s="22" t="e">
        <f t="shared" si="7"/>
        <v>#N/A</v>
      </c>
      <c r="BM26" s="22" t="e">
        <f t="shared" si="8"/>
        <v>#N/A</v>
      </c>
      <c r="BN26" s="22" t="e">
        <f t="shared" si="9"/>
        <v>#N/A</v>
      </c>
      <c r="BO26" s="22" t="e">
        <f t="shared" si="10"/>
        <v>#N/A</v>
      </c>
      <c r="BP26" s="22" t="e">
        <f t="shared" si="11"/>
        <v>#N/A</v>
      </c>
      <c r="BQ26" s="22" t="e">
        <f t="shared" si="12"/>
        <v>#N/A</v>
      </c>
      <c r="BR26" s="22" t="e">
        <f t="shared" si="13"/>
        <v>#N/A</v>
      </c>
      <c r="BS26" s="22" t="e">
        <f t="shared" si="14"/>
        <v>#N/A</v>
      </c>
      <c r="BU26" s="22" t="e">
        <f t="shared" si="28"/>
        <v>#N/A</v>
      </c>
      <c r="BV26" s="22" t="e">
        <f t="shared" si="67"/>
        <v>#N/A</v>
      </c>
      <c r="BW26" s="22" t="e">
        <f t="shared" si="68"/>
        <v>#N/A</v>
      </c>
      <c r="BX26" s="22" t="e">
        <f t="shared" si="69"/>
        <v>#N/A</v>
      </c>
      <c r="BY26" s="22" t="e">
        <f t="shared" si="39"/>
        <v>#N/A</v>
      </c>
      <c r="BZ26" s="22" t="e">
        <f t="shared" si="40"/>
        <v>#N/A</v>
      </c>
      <c r="CA26" s="22" t="e">
        <f t="shared" si="41"/>
        <v>#N/A</v>
      </c>
      <c r="CB26" s="22" t="e">
        <f t="shared" si="42"/>
        <v>#N/A</v>
      </c>
      <c r="CC26" s="22" t="e">
        <f t="shared" si="43"/>
        <v>#N/A</v>
      </c>
      <c r="CD26" s="22" t="e">
        <f t="shared" si="44"/>
        <v>#N/A</v>
      </c>
      <c r="CE26" s="22" t="e">
        <f t="shared" si="45"/>
        <v>#N/A</v>
      </c>
      <c r="CF26" s="22" t="e">
        <f t="shared" si="46"/>
        <v>#N/A</v>
      </c>
      <c r="CG26" s="22" t="e">
        <f t="shared" si="47"/>
        <v>#N/A</v>
      </c>
      <c r="CH26" s="22" t="e">
        <f t="shared" si="48"/>
        <v>#N/A</v>
      </c>
      <c r="CI26" s="22" t="e">
        <f t="shared" si="49"/>
        <v>#N/A</v>
      </c>
      <c r="CJ26" s="22" t="e">
        <f t="shared" si="50"/>
        <v>#N/A</v>
      </c>
      <c r="CK26" s="22" t="e">
        <f t="shared" si="51"/>
        <v>#N/A</v>
      </c>
      <c r="CL26" s="22" t="e">
        <f t="shared" si="52"/>
        <v>#N/A</v>
      </c>
      <c r="CM26" s="22" t="e">
        <f t="shared" si="53"/>
        <v>#N/A</v>
      </c>
      <c r="CN26" s="22" t="e">
        <f t="shared" si="54"/>
        <v>#N/A</v>
      </c>
      <c r="CO26" s="22" t="e">
        <f t="shared" si="55"/>
        <v>#N/A</v>
      </c>
      <c r="CP26" s="22" t="e">
        <f t="shared" si="56"/>
        <v>#N/A</v>
      </c>
    </row>
    <row r="27" spans="1:94">
      <c r="A27" t="s">
        <v>20</v>
      </c>
      <c r="C27" t="s">
        <v>77</v>
      </c>
      <c r="D27" s="4" t="e">
        <f>INDEX(Nal_mean!$B:$B,MATCH('Resumen-Formulas1820'!$A27,Nal_mean!$A:$A,0),1)</f>
        <v>#N/A</v>
      </c>
      <c r="E27" s="4" t="e">
        <f>INDEX(Deciles_mean!$A$34:$U$98,MATCH('Resumen-Formulas1820'!$A27,Deciles_mean!$A$34:$A$98,0),MATCH('Resumen-Formulas1820'!E$1,Deciles_mean!$34:$34,0))</f>
        <v>#N/A</v>
      </c>
      <c r="F27" s="4" t="e">
        <f>INDEX(Deciles_mean!$A$34:$U$98,MATCH('Resumen-Formulas1820'!$A27,Deciles_mean!$A$34:$A$98,0),MATCH('Resumen-Formulas1820'!F$1,Deciles_mean!$34:$34,0))</f>
        <v>#N/A</v>
      </c>
      <c r="G27" s="4" t="e">
        <f>INDEX(Deciles_mean!$A$34:$U$98,MATCH('Resumen-Formulas1820'!$A27,Deciles_mean!$A$34:$A$98,0),MATCH('Resumen-Formulas1820'!G$1,Deciles_mean!$34:$34,0))</f>
        <v>#N/A</v>
      </c>
      <c r="H27" s="4" t="e">
        <f>INDEX(Deciles_mean!$A$34:$U$98,MATCH('Resumen-Formulas1820'!$A27,Deciles_mean!$A$34:$A$98,0),MATCH('Resumen-Formulas1820'!H$1,Deciles_mean!$34:$34,0))</f>
        <v>#N/A</v>
      </c>
      <c r="I27" s="4" t="e">
        <f>INDEX(Deciles_mean!$A$34:$U$98,MATCH('Resumen-Formulas1820'!$A27,Deciles_mean!$A$34:$A$98,0),MATCH('Resumen-Formulas1820'!I$1,Deciles_mean!$34:$34,0))</f>
        <v>#N/A</v>
      </c>
      <c r="J27" s="4" t="e">
        <f>INDEX(Deciles_mean!$A$34:$U$98,MATCH('Resumen-Formulas1820'!$A27,Deciles_mean!$A$34:$A$98,0),MATCH('Resumen-Formulas1820'!J$1,Deciles_mean!$34:$34,0))</f>
        <v>#N/A</v>
      </c>
      <c r="K27" s="4" t="e">
        <f>INDEX(Deciles_mean!$A$34:$U$98,MATCH('Resumen-Formulas1820'!$A27,Deciles_mean!$A$34:$A$98,0),MATCH('Resumen-Formulas1820'!K$1,Deciles_mean!$34:$34,0))</f>
        <v>#N/A</v>
      </c>
      <c r="L27" s="4" t="e">
        <f>INDEX(Deciles_mean!$A$34:$U$98,MATCH('Resumen-Formulas1820'!$A27,Deciles_mean!$A$34:$A$98,0),MATCH('Resumen-Formulas1820'!L$1,Deciles_mean!$34:$34,0))</f>
        <v>#N/A</v>
      </c>
      <c r="M27" s="4" t="e">
        <f>INDEX(Deciles_mean!$A$34:$U$98,MATCH('Resumen-Formulas1820'!$A27,Deciles_mean!$A$34:$A$98,0),MATCH('Resumen-Formulas1820'!M$1,Deciles_mean!$34:$34,0))</f>
        <v>#N/A</v>
      </c>
      <c r="N27" s="4" t="e">
        <f>INDEX(Deciles_mean!$A$34:$U$98,MATCH('Resumen-Formulas1820'!$A27,Deciles_mean!$A$34:$A$98,0),MATCH('Resumen-Formulas1820'!N$1,Deciles_mean!$34:$34,0))</f>
        <v>#N/A</v>
      </c>
      <c r="O27" s="4" t="e">
        <f>INDEX(Nal_mean!$C:$C,MATCH('Resumen-Formulas1820'!$A27,Nal_mean!$A:$A,0),1)</f>
        <v>#N/A</v>
      </c>
      <c r="P27" s="4" t="e">
        <f>INDEX(Deciles_mean!$A$34:$U$98,MATCH('Resumen-Formulas1820'!$A27,Deciles_mean!$A$34:$A$98,0),MATCH('Resumen-Formulas1820'!P$1,Deciles_mean!$34:$34,0))</f>
        <v>#N/A</v>
      </c>
      <c r="Q27" s="4" t="e">
        <f>INDEX(Deciles_mean!$A$34:$U$98,MATCH('Resumen-Formulas1820'!$A27,Deciles_mean!$A$34:$A$98,0),MATCH('Resumen-Formulas1820'!Q$1,Deciles_mean!$34:$34,0))</f>
        <v>#N/A</v>
      </c>
      <c r="R27" s="4" t="e">
        <f>INDEX(Deciles_mean!$A$34:$U$98,MATCH('Resumen-Formulas1820'!$A27,Deciles_mean!$A$34:$A$98,0),MATCH('Resumen-Formulas1820'!R$1,Deciles_mean!$34:$34,0))</f>
        <v>#N/A</v>
      </c>
      <c r="S27" s="4" t="e">
        <f>INDEX(Deciles_mean!$A$34:$U$98,MATCH('Resumen-Formulas1820'!$A27,Deciles_mean!$A$34:$A$98,0),MATCH('Resumen-Formulas1820'!S$1,Deciles_mean!$34:$34,0))</f>
        <v>#N/A</v>
      </c>
      <c r="T27" s="4" t="e">
        <f>INDEX(Deciles_mean!$A$34:$U$98,MATCH('Resumen-Formulas1820'!$A27,Deciles_mean!$A$34:$A$98,0),MATCH('Resumen-Formulas1820'!T$1,Deciles_mean!$34:$34,0))</f>
        <v>#N/A</v>
      </c>
      <c r="U27" s="4" t="e">
        <f>INDEX(Deciles_mean!$A$34:$U$98,MATCH('Resumen-Formulas1820'!$A27,Deciles_mean!$A$34:$A$98,0),MATCH('Resumen-Formulas1820'!U$1,Deciles_mean!$34:$34,0))</f>
        <v>#N/A</v>
      </c>
      <c r="V27" s="4" t="e">
        <f>INDEX(Deciles_mean!$A$34:$U$98,MATCH('Resumen-Formulas1820'!$A27,Deciles_mean!$A$34:$A$98,0),MATCH('Resumen-Formulas1820'!V$1,Deciles_mean!$34:$34,0))</f>
        <v>#N/A</v>
      </c>
      <c r="W27" s="4" t="e">
        <f>INDEX(Deciles_mean!$A$34:$U$98,MATCH('Resumen-Formulas1820'!$A27,Deciles_mean!$A$34:$A$98,0),MATCH('Resumen-Formulas1820'!W$1,Deciles_mean!$34:$34,0))</f>
        <v>#N/A</v>
      </c>
      <c r="X27" s="4" t="e">
        <f>INDEX(Deciles_mean!$A$34:$U$98,MATCH('Resumen-Formulas1820'!$A27,Deciles_mean!$A$34:$A$98,0),MATCH('Resumen-Formulas1820'!X$1,Deciles_mean!$34:$34,0))</f>
        <v>#N/A</v>
      </c>
      <c r="Y27" s="4" t="e">
        <f>INDEX(Deciles_mean!$A$34:$U$98,MATCH('Resumen-Formulas1820'!$A27,Deciles_mean!$A$34:$A$98,0),MATCH('Resumen-Formulas1820'!Y$1,Deciles_mean!$34:$34,0))</f>
        <v>#N/A</v>
      </c>
      <c r="AA27" s="8" t="e">
        <f t="shared" si="2"/>
        <v>#N/A</v>
      </c>
      <c r="AB27" s="8" t="e">
        <f t="shared" si="29"/>
        <v>#N/A</v>
      </c>
      <c r="AC27" s="8" t="e">
        <f t="shared" si="30"/>
        <v>#N/A</v>
      </c>
      <c r="AD27" s="8" t="e">
        <f t="shared" si="31"/>
        <v>#N/A</v>
      </c>
      <c r="AE27" s="8" t="e">
        <f t="shared" si="32"/>
        <v>#N/A</v>
      </c>
      <c r="AF27" s="8" t="e">
        <f t="shared" si="33"/>
        <v>#N/A</v>
      </c>
      <c r="AG27" s="8" t="e">
        <f t="shared" si="34"/>
        <v>#N/A</v>
      </c>
      <c r="AH27" s="8" t="e">
        <f t="shared" si="35"/>
        <v>#N/A</v>
      </c>
      <c r="AI27" s="8" t="e">
        <f t="shared" si="36"/>
        <v>#N/A</v>
      </c>
      <c r="AJ27" s="8" t="e">
        <f t="shared" si="37"/>
        <v>#N/A</v>
      </c>
      <c r="AK27" s="8" t="e">
        <f t="shared" si="38"/>
        <v>#N/A</v>
      </c>
      <c r="AL27" s="8" t="e">
        <f t="shared" si="3"/>
        <v>#N/A</v>
      </c>
      <c r="AM27" s="8" t="e">
        <f t="shared" si="57"/>
        <v>#N/A</v>
      </c>
      <c r="AN27" s="8" t="e">
        <f t="shared" si="58"/>
        <v>#N/A</v>
      </c>
      <c r="AO27" s="8" t="e">
        <f t="shared" si="59"/>
        <v>#N/A</v>
      </c>
      <c r="AP27" s="8" t="e">
        <f t="shared" si="60"/>
        <v>#N/A</v>
      </c>
      <c r="AQ27" s="8" t="e">
        <f t="shared" si="61"/>
        <v>#N/A</v>
      </c>
      <c r="AR27" s="8" t="e">
        <f t="shared" si="62"/>
        <v>#N/A</v>
      </c>
      <c r="AS27" s="8" t="e">
        <f t="shared" si="63"/>
        <v>#N/A</v>
      </c>
      <c r="AT27" s="8" t="e">
        <f t="shared" si="64"/>
        <v>#N/A</v>
      </c>
      <c r="AU27" s="8" t="e">
        <f t="shared" si="65"/>
        <v>#N/A</v>
      </c>
      <c r="AV27" s="8" t="e">
        <f t="shared" si="66"/>
        <v>#N/A</v>
      </c>
      <c r="AW27" s="8"/>
      <c r="AX27" s="22" t="e">
        <f t="shared" si="16"/>
        <v>#N/A</v>
      </c>
      <c r="AY27" s="22" t="e">
        <f t="shared" si="17"/>
        <v>#N/A</v>
      </c>
      <c r="AZ27" s="22" t="e">
        <f t="shared" si="18"/>
        <v>#N/A</v>
      </c>
      <c r="BA27" s="22" t="e">
        <f t="shared" si="19"/>
        <v>#N/A</v>
      </c>
      <c r="BB27" s="22" t="e">
        <f t="shared" si="20"/>
        <v>#N/A</v>
      </c>
      <c r="BC27" s="22" t="e">
        <f t="shared" si="21"/>
        <v>#N/A</v>
      </c>
      <c r="BD27" s="22" t="e">
        <f t="shared" si="22"/>
        <v>#N/A</v>
      </c>
      <c r="BE27" s="22" t="e">
        <f t="shared" si="23"/>
        <v>#N/A</v>
      </c>
      <c r="BF27" s="22" t="e">
        <f t="shared" si="24"/>
        <v>#N/A</v>
      </c>
      <c r="BG27" s="22" t="e">
        <f t="shared" si="25"/>
        <v>#N/A</v>
      </c>
      <c r="BH27" s="22" t="e">
        <f t="shared" si="26"/>
        <v>#N/A</v>
      </c>
      <c r="BI27" s="22" t="e">
        <f t="shared" si="27"/>
        <v>#N/A</v>
      </c>
      <c r="BJ27" s="22" t="e">
        <f t="shared" si="5"/>
        <v>#N/A</v>
      </c>
      <c r="BK27" s="22" t="e">
        <f t="shared" si="6"/>
        <v>#N/A</v>
      </c>
      <c r="BL27" s="22" t="e">
        <f t="shared" si="7"/>
        <v>#N/A</v>
      </c>
      <c r="BM27" s="22" t="e">
        <f t="shared" si="8"/>
        <v>#N/A</v>
      </c>
      <c r="BN27" s="22" t="e">
        <f t="shared" si="9"/>
        <v>#N/A</v>
      </c>
      <c r="BO27" s="22" t="e">
        <f t="shared" si="10"/>
        <v>#N/A</v>
      </c>
      <c r="BP27" s="22" t="e">
        <f t="shared" si="11"/>
        <v>#N/A</v>
      </c>
      <c r="BQ27" s="22" t="e">
        <f t="shared" si="12"/>
        <v>#N/A</v>
      </c>
      <c r="BR27" s="22" t="e">
        <f t="shared" si="13"/>
        <v>#N/A</v>
      </c>
      <c r="BS27" s="22" t="e">
        <f t="shared" si="14"/>
        <v>#N/A</v>
      </c>
      <c r="BU27" s="22" t="e">
        <f t="shared" si="28"/>
        <v>#N/A</v>
      </c>
      <c r="BV27" s="22" t="e">
        <f t="shared" si="67"/>
        <v>#N/A</v>
      </c>
      <c r="BW27" s="22" t="e">
        <f t="shared" si="68"/>
        <v>#N/A</v>
      </c>
      <c r="BX27" s="22" t="e">
        <f t="shared" si="69"/>
        <v>#N/A</v>
      </c>
      <c r="BY27" s="22" t="e">
        <f t="shared" si="39"/>
        <v>#N/A</v>
      </c>
      <c r="BZ27" s="22" t="e">
        <f t="shared" si="40"/>
        <v>#N/A</v>
      </c>
      <c r="CA27" s="22" t="e">
        <f t="shared" si="41"/>
        <v>#N/A</v>
      </c>
      <c r="CB27" s="22" t="e">
        <f t="shared" si="42"/>
        <v>#N/A</v>
      </c>
      <c r="CC27" s="22" t="e">
        <f t="shared" si="43"/>
        <v>#N/A</v>
      </c>
      <c r="CD27" s="22" t="e">
        <f t="shared" si="44"/>
        <v>#N/A</v>
      </c>
      <c r="CE27" s="22" t="e">
        <f t="shared" si="45"/>
        <v>#N/A</v>
      </c>
      <c r="CF27" s="22" t="e">
        <f t="shared" si="46"/>
        <v>#N/A</v>
      </c>
      <c r="CG27" s="22" t="e">
        <f t="shared" si="47"/>
        <v>#N/A</v>
      </c>
      <c r="CH27" s="22" t="e">
        <f t="shared" si="48"/>
        <v>#N/A</v>
      </c>
      <c r="CI27" s="22" t="e">
        <f t="shared" si="49"/>
        <v>#N/A</v>
      </c>
      <c r="CJ27" s="22" t="e">
        <f t="shared" si="50"/>
        <v>#N/A</v>
      </c>
      <c r="CK27" s="22" t="e">
        <f t="shared" si="51"/>
        <v>#N/A</v>
      </c>
      <c r="CL27" s="22" t="e">
        <f t="shared" si="52"/>
        <v>#N/A</v>
      </c>
      <c r="CM27" s="22" t="e">
        <f t="shared" si="53"/>
        <v>#N/A</v>
      </c>
      <c r="CN27" s="22" t="e">
        <f t="shared" si="54"/>
        <v>#N/A</v>
      </c>
      <c r="CO27" s="22" t="e">
        <f t="shared" si="55"/>
        <v>#N/A</v>
      </c>
      <c r="CP27" s="22" t="e">
        <f t="shared" si="56"/>
        <v>#N/A</v>
      </c>
    </row>
    <row r="28" spans="1:94">
      <c r="A28" t="s">
        <v>22</v>
      </c>
      <c r="C28" t="s">
        <v>78</v>
      </c>
      <c r="D28" s="4" t="e">
        <f>INDEX(Nal_mean!$B:$B,MATCH('Resumen-Formulas1820'!$A28,Nal_mean!$A:$A,0),1)</f>
        <v>#N/A</v>
      </c>
      <c r="E28" s="4" t="e">
        <f>INDEX(Deciles_mean!$A$34:$U$98,MATCH('Resumen-Formulas1820'!$A28,Deciles_mean!$A$34:$A$98,0),MATCH('Resumen-Formulas1820'!E$1,Deciles_mean!$34:$34,0))</f>
        <v>#N/A</v>
      </c>
      <c r="F28" s="4" t="e">
        <f>INDEX(Deciles_mean!$A$34:$U$98,MATCH('Resumen-Formulas1820'!$A28,Deciles_mean!$A$34:$A$98,0),MATCH('Resumen-Formulas1820'!F$1,Deciles_mean!$34:$34,0))</f>
        <v>#N/A</v>
      </c>
      <c r="G28" s="4" t="e">
        <f>INDEX(Deciles_mean!$A$34:$U$98,MATCH('Resumen-Formulas1820'!$A28,Deciles_mean!$A$34:$A$98,0),MATCH('Resumen-Formulas1820'!G$1,Deciles_mean!$34:$34,0))</f>
        <v>#N/A</v>
      </c>
      <c r="H28" s="4" t="e">
        <f>INDEX(Deciles_mean!$A$34:$U$98,MATCH('Resumen-Formulas1820'!$A28,Deciles_mean!$A$34:$A$98,0),MATCH('Resumen-Formulas1820'!H$1,Deciles_mean!$34:$34,0))</f>
        <v>#N/A</v>
      </c>
      <c r="I28" s="4" t="e">
        <f>INDEX(Deciles_mean!$A$34:$U$98,MATCH('Resumen-Formulas1820'!$A28,Deciles_mean!$A$34:$A$98,0),MATCH('Resumen-Formulas1820'!I$1,Deciles_mean!$34:$34,0))</f>
        <v>#N/A</v>
      </c>
      <c r="J28" s="4" t="e">
        <f>INDEX(Deciles_mean!$A$34:$U$98,MATCH('Resumen-Formulas1820'!$A28,Deciles_mean!$A$34:$A$98,0),MATCH('Resumen-Formulas1820'!J$1,Deciles_mean!$34:$34,0))</f>
        <v>#N/A</v>
      </c>
      <c r="K28" s="4" t="e">
        <f>INDEX(Deciles_mean!$A$34:$U$98,MATCH('Resumen-Formulas1820'!$A28,Deciles_mean!$A$34:$A$98,0),MATCH('Resumen-Formulas1820'!K$1,Deciles_mean!$34:$34,0))</f>
        <v>#N/A</v>
      </c>
      <c r="L28" s="4" t="e">
        <f>INDEX(Deciles_mean!$A$34:$U$98,MATCH('Resumen-Formulas1820'!$A28,Deciles_mean!$A$34:$A$98,0),MATCH('Resumen-Formulas1820'!L$1,Deciles_mean!$34:$34,0))</f>
        <v>#N/A</v>
      </c>
      <c r="M28" s="4" t="e">
        <f>INDEX(Deciles_mean!$A$34:$U$98,MATCH('Resumen-Formulas1820'!$A28,Deciles_mean!$A$34:$A$98,0),MATCH('Resumen-Formulas1820'!M$1,Deciles_mean!$34:$34,0))</f>
        <v>#N/A</v>
      </c>
      <c r="N28" s="4" t="e">
        <f>INDEX(Deciles_mean!$A$34:$U$98,MATCH('Resumen-Formulas1820'!$A28,Deciles_mean!$A$34:$A$98,0),MATCH('Resumen-Formulas1820'!N$1,Deciles_mean!$34:$34,0))</f>
        <v>#N/A</v>
      </c>
      <c r="O28" s="4" t="e">
        <f>INDEX(Nal_mean!$C:$C,MATCH('Resumen-Formulas1820'!$A28,Nal_mean!$A:$A,0),1)</f>
        <v>#N/A</v>
      </c>
      <c r="P28" s="4" t="e">
        <f>INDEX(Deciles_mean!$A$34:$U$98,MATCH('Resumen-Formulas1820'!$A28,Deciles_mean!$A$34:$A$98,0),MATCH('Resumen-Formulas1820'!P$1,Deciles_mean!$34:$34,0))</f>
        <v>#N/A</v>
      </c>
      <c r="Q28" s="4" t="e">
        <f>INDEX(Deciles_mean!$A$34:$U$98,MATCH('Resumen-Formulas1820'!$A28,Deciles_mean!$A$34:$A$98,0),MATCH('Resumen-Formulas1820'!Q$1,Deciles_mean!$34:$34,0))</f>
        <v>#N/A</v>
      </c>
      <c r="R28" s="4" t="e">
        <f>INDEX(Deciles_mean!$A$34:$U$98,MATCH('Resumen-Formulas1820'!$A28,Deciles_mean!$A$34:$A$98,0),MATCH('Resumen-Formulas1820'!R$1,Deciles_mean!$34:$34,0))</f>
        <v>#N/A</v>
      </c>
      <c r="S28" s="4" t="e">
        <f>INDEX(Deciles_mean!$A$34:$U$98,MATCH('Resumen-Formulas1820'!$A28,Deciles_mean!$A$34:$A$98,0),MATCH('Resumen-Formulas1820'!S$1,Deciles_mean!$34:$34,0))</f>
        <v>#N/A</v>
      </c>
      <c r="T28" s="4" t="e">
        <f>INDEX(Deciles_mean!$A$34:$U$98,MATCH('Resumen-Formulas1820'!$A28,Deciles_mean!$A$34:$A$98,0),MATCH('Resumen-Formulas1820'!T$1,Deciles_mean!$34:$34,0))</f>
        <v>#N/A</v>
      </c>
      <c r="U28" s="4" t="e">
        <f>INDEX(Deciles_mean!$A$34:$U$98,MATCH('Resumen-Formulas1820'!$A28,Deciles_mean!$A$34:$A$98,0),MATCH('Resumen-Formulas1820'!U$1,Deciles_mean!$34:$34,0))</f>
        <v>#N/A</v>
      </c>
      <c r="V28" s="4" t="e">
        <f>INDEX(Deciles_mean!$A$34:$U$98,MATCH('Resumen-Formulas1820'!$A28,Deciles_mean!$A$34:$A$98,0),MATCH('Resumen-Formulas1820'!V$1,Deciles_mean!$34:$34,0))</f>
        <v>#N/A</v>
      </c>
      <c r="W28" s="4" t="e">
        <f>INDEX(Deciles_mean!$A$34:$U$98,MATCH('Resumen-Formulas1820'!$A28,Deciles_mean!$A$34:$A$98,0),MATCH('Resumen-Formulas1820'!W$1,Deciles_mean!$34:$34,0))</f>
        <v>#N/A</v>
      </c>
      <c r="X28" s="4" t="e">
        <f>INDEX(Deciles_mean!$A$34:$U$98,MATCH('Resumen-Formulas1820'!$A28,Deciles_mean!$A$34:$A$98,0),MATCH('Resumen-Formulas1820'!X$1,Deciles_mean!$34:$34,0))</f>
        <v>#N/A</v>
      </c>
      <c r="Y28" s="4" t="e">
        <f>INDEX(Deciles_mean!$A$34:$U$98,MATCH('Resumen-Formulas1820'!$A28,Deciles_mean!$A$34:$A$98,0),MATCH('Resumen-Formulas1820'!Y$1,Deciles_mean!$34:$34,0))</f>
        <v>#N/A</v>
      </c>
      <c r="AA28" s="8" t="e">
        <f t="shared" si="2"/>
        <v>#N/A</v>
      </c>
      <c r="AB28" s="8" t="e">
        <f t="shared" si="29"/>
        <v>#N/A</v>
      </c>
      <c r="AC28" s="8" t="e">
        <f t="shared" si="30"/>
        <v>#N/A</v>
      </c>
      <c r="AD28" s="8" t="e">
        <f t="shared" si="31"/>
        <v>#N/A</v>
      </c>
      <c r="AE28" s="8" t="e">
        <f t="shared" si="32"/>
        <v>#N/A</v>
      </c>
      <c r="AF28" s="8" t="e">
        <f t="shared" si="33"/>
        <v>#N/A</v>
      </c>
      <c r="AG28" s="8" t="e">
        <f t="shared" si="34"/>
        <v>#N/A</v>
      </c>
      <c r="AH28" s="8" t="e">
        <f t="shared" si="35"/>
        <v>#N/A</v>
      </c>
      <c r="AI28" s="8" t="e">
        <f t="shared" si="36"/>
        <v>#N/A</v>
      </c>
      <c r="AJ28" s="8" t="e">
        <f t="shared" si="37"/>
        <v>#N/A</v>
      </c>
      <c r="AK28" s="8" t="e">
        <f t="shared" si="38"/>
        <v>#N/A</v>
      </c>
      <c r="AL28" s="8" t="e">
        <f t="shared" si="3"/>
        <v>#N/A</v>
      </c>
      <c r="AM28" s="8" t="e">
        <f t="shared" si="57"/>
        <v>#N/A</v>
      </c>
      <c r="AN28" s="8" t="e">
        <f t="shared" si="58"/>
        <v>#N/A</v>
      </c>
      <c r="AO28" s="8" t="e">
        <f t="shared" si="59"/>
        <v>#N/A</v>
      </c>
      <c r="AP28" s="8" t="e">
        <f t="shared" si="60"/>
        <v>#N/A</v>
      </c>
      <c r="AQ28" s="8" t="e">
        <f t="shared" si="61"/>
        <v>#N/A</v>
      </c>
      <c r="AR28" s="8" t="e">
        <f t="shared" si="62"/>
        <v>#N/A</v>
      </c>
      <c r="AS28" s="8" t="e">
        <f t="shared" si="63"/>
        <v>#N/A</v>
      </c>
      <c r="AT28" s="8" t="e">
        <f t="shared" si="64"/>
        <v>#N/A</v>
      </c>
      <c r="AU28" s="8" t="e">
        <f t="shared" si="65"/>
        <v>#N/A</v>
      </c>
      <c r="AV28" s="8" t="e">
        <f t="shared" si="66"/>
        <v>#N/A</v>
      </c>
      <c r="AW28" s="8"/>
      <c r="AX28" s="22" t="e">
        <f t="shared" si="16"/>
        <v>#N/A</v>
      </c>
      <c r="AY28" s="22" t="e">
        <f t="shared" si="17"/>
        <v>#N/A</v>
      </c>
      <c r="AZ28" s="22" t="e">
        <f t="shared" si="18"/>
        <v>#N/A</v>
      </c>
      <c r="BA28" s="22" t="e">
        <f t="shared" si="19"/>
        <v>#N/A</v>
      </c>
      <c r="BB28" s="22" t="e">
        <f t="shared" si="20"/>
        <v>#N/A</v>
      </c>
      <c r="BC28" s="22" t="e">
        <f t="shared" si="21"/>
        <v>#N/A</v>
      </c>
      <c r="BD28" s="22" t="e">
        <f t="shared" si="22"/>
        <v>#N/A</v>
      </c>
      <c r="BE28" s="22" t="e">
        <f t="shared" si="23"/>
        <v>#N/A</v>
      </c>
      <c r="BF28" s="22" t="e">
        <f t="shared" si="24"/>
        <v>#N/A</v>
      </c>
      <c r="BG28" s="22" t="e">
        <f t="shared" si="25"/>
        <v>#N/A</v>
      </c>
      <c r="BH28" s="22" t="e">
        <f t="shared" si="26"/>
        <v>#N/A</v>
      </c>
      <c r="BI28" s="22" t="e">
        <f t="shared" si="27"/>
        <v>#N/A</v>
      </c>
      <c r="BJ28" s="22" t="e">
        <f t="shared" si="5"/>
        <v>#N/A</v>
      </c>
      <c r="BK28" s="22" t="e">
        <f t="shared" si="6"/>
        <v>#N/A</v>
      </c>
      <c r="BL28" s="22" t="e">
        <f t="shared" si="7"/>
        <v>#N/A</v>
      </c>
      <c r="BM28" s="22" t="e">
        <f t="shared" si="8"/>
        <v>#N/A</v>
      </c>
      <c r="BN28" s="22" t="e">
        <f t="shared" si="9"/>
        <v>#N/A</v>
      </c>
      <c r="BO28" s="22" t="e">
        <f t="shared" si="10"/>
        <v>#N/A</v>
      </c>
      <c r="BP28" s="22" t="e">
        <f t="shared" si="11"/>
        <v>#N/A</v>
      </c>
      <c r="BQ28" s="22" t="e">
        <f t="shared" si="12"/>
        <v>#N/A</v>
      </c>
      <c r="BR28" s="22" t="e">
        <f t="shared" si="13"/>
        <v>#N/A</v>
      </c>
      <c r="BS28" s="22" t="e">
        <f t="shared" si="14"/>
        <v>#N/A</v>
      </c>
      <c r="BU28" s="22" t="e">
        <f t="shared" si="28"/>
        <v>#N/A</v>
      </c>
      <c r="BV28" s="22" t="e">
        <f t="shared" si="67"/>
        <v>#N/A</v>
      </c>
      <c r="BW28" s="22" t="e">
        <f t="shared" si="68"/>
        <v>#N/A</v>
      </c>
      <c r="BX28" s="22" t="e">
        <f t="shared" si="69"/>
        <v>#N/A</v>
      </c>
      <c r="BY28" s="22" t="e">
        <f t="shared" si="39"/>
        <v>#N/A</v>
      </c>
      <c r="BZ28" s="22" t="e">
        <f t="shared" si="40"/>
        <v>#N/A</v>
      </c>
      <c r="CA28" s="22" t="e">
        <f t="shared" si="41"/>
        <v>#N/A</v>
      </c>
      <c r="CB28" s="22" t="e">
        <f t="shared" si="42"/>
        <v>#N/A</v>
      </c>
      <c r="CC28" s="22" t="e">
        <f t="shared" si="43"/>
        <v>#N/A</v>
      </c>
      <c r="CD28" s="22" t="e">
        <f t="shared" si="44"/>
        <v>#N/A</v>
      </c>
      <c r="CE28" s="22" t="e">
        <f t="shared" si="45"/>
        <v>#N/A</v>
      </c>
      <c r="CF28" s="22" t="e">
        <f t="shared" si="46"/>
        <v>#N/A</v>
      </c>
      <c r="CG28" s="22" t="e">
        <f t="shared" si="47"/>
        <v>#N/A</v>
      </c>
      <c r="CH28" s="22" t="e">
        <f t="shared" si="48"/>
        <v>#N/A</v>
      </c>
      <c r="CI28" s="22" t="e">
        <f t="shared" si="49"/>
        <v>#N/A</v>
      </c>
      <c r="CJ28" s="22" t="e">
        <f t="shared" si="50"/>
        <v>#N/A</v>
      </c>
      <c r="CK28" s="22" t="e">
        <f t="shared" si="51"/>
        <v>#N/A</v>
      </c>
      <c r="CL28" s="22" t="e">
        <f t="shared" si="52"/>
        <v>#N/A</v>
      </c>
      <c r="CM28" s="22" t="e">
        <f t="shared" si="53"/>
        <v>#N/A</v>
      </c>
      <c r="CN28" s="22" t="e">
        <f t="shared" si="54"/>
        <v>#N/A</v>
      </c>
      <c r="CO28" s="22" t="e">
        <f t="shared" si="55"/>
        <v>#N/A</v>
      </c>
      <c r="CP28" s="22" t="e">
        <f t="shared" si="56"/>
        <v>#N/A</v>
      </c>
    </row>
    <row r="29" spans="1:94">
      <c r="A29" t="s">
        <v>24</v>
      </c>
      <c r="C29" t="s">
        <v>79</v>
      </c>
      <c r="D29" s="4" t="e">
        <f>INDEX(Nal_mean!$B:$B,MATCH('Resumen-Formulas1820'!$A29,Nal_mean!$A:$A,0),1)</f>
        <v>#N/A</v>
      </c>
      <c r="E29" s="4" t="e">
        <f>INDEX(Deciles_mean!$A$34:$U$98,MATCH('Resumen-Formulas1820'!$A29,Deciles_mean!$A$34:$A$98,0),MATCH('Resumen-Formulas1820'!E$1,Deciles_mean!$34:$34,0))</f>
        <v>#N/A</v>
      </c>
      <c r="F29" s="4" t="e">
        <f>INDEX(Deciles_mean!$A$34:$U$98,MATCH('Resumen-Formulas1820'!$A29,Deciles_mean!$A$34:$A$98,0),MATCH('Resumen-Formulas1820'!F$1,Deciles_mean!$34:$34,0))</f>
        <v>#N/A</v>
      </c>
      <c r="G29" s="4" t="e">
        <f>INDEX(Deciles_mean!$A$34:$U$98,MATCH('Resumen-Formulas1820'!$A29,Deciles_mean!$A$34:$A$98,0),MATCH('Resumen-Formulas1820'!G$1,Deciles_mean!$34:$34,0))</f>
        <v>#N/A</v>
      </c>
      <c r="H29" s="4" t="e">
        <f>INDEX(Deciles_mean!$A$34:$U$98,MATCH('Resumen-Formulas1820'!$A29,Deciles_mean!$A$34:$A$98,0),MATCH('Resumen-Formulas1820'!H$1,Deciles_mean!$34:$34,0))</f>
        <v>#N/A</v>
      </c>
      <c r="I29" s="4" t="e">
        <f>INDEX(Deciles_mean!$A$34:$U$98,MATCH('Resumen-Formulas1820'!$A29,Deciles_mean!$A$34:$A$98,0),MATCH('Resumen-Formulas1820'!I$1,Deciles_mean!$34:$34,0))</f>
        <v>#N/A</v>
      </c>
      <c r="J29" s="4" t="e">
        <f>INDEX(Deciles_mean!$A$34:$U$98,MATCH('Resumen-Formulas1820'!$A29,Deciles_mean!$A$34:$A$98,0),MATCH('Resumen-Formulas1820'!J$1,Deciles_mean!$34:$34,0))</f>
        <v>#N/A</v>
      </c>
      <c r="K29" s="4" t="e">
        <f>INDEX(Deciles_mean!$A$34:$U$98,MATCH('Resumen-Formulas1820'!$A29,Deciles_mean!$A$34:$A$98,0),MATCH('Resumen-Formulas1820'!K$1,Deciles_mean!$34:$34,0))</f>
        <v>#N/A</v>
      </c>
      <c r="L29" s="4" t="e">
        <f>INDEX(Deciles_mean!$A$34:$U$98,MATCH('Resumen-Formulas1820'!$A29,Deciles_mean!$A$34:$A$98,0),MATCH('Resumen-Formulas1820'!L$1,Deciles_mean!$34:$34,0))</f>
        <v>#N/A</v>
      </c>
      <c r="M29" s="4" t="e">
        <f>INDEX(Deciles_mean!$A$34:$U$98,MATCH('Resumen-Formulas1820'!$A29,Deciles_mean!$A$34:$A$98,0),MATCH('Resumen-Formulas1820'!M$1,Deciles_mean!$34:$34,0))</f>
        <v>#N/A</v>
      </c>
      <c r="N29" s="4" t="e">
        <f>INDEX(Deciles_mean!$A$34:$U$98,MATCH('Resumen-Formulas1820'!$A29,Deciles_mean!$A$34:$A$98,0),MATCH('Resumen-Formulas1820'!N$1,Deciles_mean!$34:$34,0))</f>
        <v>#N/A</v>
      </c>
      <c r="O29" s="4" t="e">
        <f>INDEX(Nal_mean!$C:$C,MATCH('Resumen-Formulas1820'!$A29,Nal_mean!$A:$A,0),1)</f>
        <v>#N/A</v>
      </c>
      <c r="P29" s="4" t="e">
        <f>INDEX(Deciles_mean!$A$34:$U$98,MATCH('Resumen-Formulas1820'!$A29,Deciles_mean!$A$34:$A$98,0),MATCH('Resumen-Formulas1820'!P$1,Deciles_mean!$34:$34,0))</f>
        <v>#N/A</v>
      </c>
      <c r="Q29" s="4" t="e">
        <f>INDEX(Deciles_mean!$A$34:$U$98,MATCH('Resumen-Formulas1820'!$A29,Deciles_mean!$A$34:$A$98,0),MATCH('Resumen-Formulas1820'!Q$1,Deciles_mean!$34:$34,0))</f>
        <v>#N/A</v>
      </c>
      <c r="R29" s="4" t="e">
        <f>INDEX(Deciles_mean!$A$34:$U$98,MATCH('Resumen-Formulas1820'!$A29,Deciles_mean!$A$34:$A$98,0),MATCH('Resumen-Formulas1820'!R$1,Deciles_mean!$34:$34,0))</f>
        <v>#N/A</v>
      </c>
      <c r="S29" s="4" t="e">
        <f>INDEX(Deciles_mean!$A$34:$U$98,MATCH('Resumen-Formulas1820'!$A29,Deciles_mean!$A$34:$A$98,0),MATCH('Resumen-Formulas1820'!S$1,Deciles_mean!$34:$34,0))</f>
        <v>#N/A</v>
      </c>
      <c r="T29" s="4" t="e">
        <f>INDEX(Deciles_mean!$A$34:$U$98,MATCH('Resumen-Formulas1820'!$A29,Deciles_mean!$A$34:$A$98,0),MATCH('Resumen-Formulas1820'!T$1,Deciles_mean!$34:$34,0))</f>
        <v>#N/A</v>
      </c>
      <c r="U29" s="4" t="e">
        <f>INDEX(Deciles_mean!$A$34:$U$98,MATCH('Resumen-Formulas1820'!$A29,Deciles_mean!$A$34:$A$98,0),MATCH('Resumen-Formulas1820'!U$1,Deciles_mean!$34:$34,0))</f>
        <v>#N/A</v>
      </c>
      <c r="V29" s="4" t="e">
        <f>INDEX(Deciles_mean!$A$34:$U$98,MATCH('Resumen-Formulas1820'!$A29,Deciles_mean!$A$34:$A$98,0),MATCH('Resumen-Formulas1820'!V$1,Deciles_mean!$34:$34,0))</f>
        <v>#N/A</v>
      </c>
      <c r="W29" s="4" t="e">
        <f>INDEX(Deciles_mean!$A$34:$U$98,MATCH('Resumen-Formulas1820'!$A29,Deciles_mean!$A$34:$A$98,0),MATCH('Resumen-Formulas1820'!W$1,Deciles_mean!$34:$34,0))</f>
        <v>#N/A</v>
      </c>
      <c r="X29" s="4" t="e">
        <f>INDEX(Deciles_mean!$A$34:$U$98,MATCH('Resumen-Formulas1820'!$A29,Deciles_mean!$A$34:$A$98,0),MATCH('Resumen-Formulas1820'!X$1,Deciles_mean!$34:$34,0))</f>
        <v>#N/A</v>
      </c>
      <c r="Y29" s="4" t="e">
        <f>INDEX(Deciles_mean!$A$34:$U$98,MATCH('Resumen-Formulas1820'!$A29,Deciles_mean!$A$34:$A$98,0),MATCH('Resumen-Formulas1820'!Y$1,Deciles_mean!$34:$34,0))</f>
        <v>#N/A</v>
      </c>
      <c r="AA29" s="8" t="e">
        <f t="shared" si="2"/>
        <v>#N/A</v>
      </c>
      <c r="AB29" s="8" t="e">
        <f t="shared" si="29"/>
        <v>#N/A</v>
      </c>
      <c r="AC29" s="8" t="e">
        <f t="shared" si="30"/>
        <v>#N/A</v>
      </c>
      <c r="AD29" s="8" t="e">
        <f t="shared" si="31"/>
        <v>#N/A</v>
      </c>
      <c r="AE29" s="8" t="e">
        <f t="shared" si="32"/>
        <v>#N/A</v>
      </c>
      <c r="AF29" s="8" t="e">
        <f t="shared" si="33"/>
        <v>#N/A</v>
      </c>
      <c r="AG29" s="8" t="e">
        <f t="shared" si="34"/>
        <v>#N/A</v>
      </c>
      <c r="AH29" s="8" t="e">
        <f t="shared" si="35"/>
        <v>#N/A</v>
      </c>
      <c r="AI29" s="8" t="e">
        <f t="shared" si="36"/>
        <v>#N/A</v>
      </c>
      <c r="AJ29" s="8" t="e">
        <f t="shared" si="37"/>
        <v>#N/A</v>
      </c>
      <c r="AK29" s="8" t="e">
        <f t="shared" si="38"/>
        <v>#N/A</v>
      </c>
      <c r="AL29" s="8" t="e">
        <f t="shared" si="3"/>
        <v>#N/A</v>
      </c>
      <c r="AM29" s="8" t="e">
        <f t="shared" si="57"/>
        <v>#N/A</v>
      </c>
      <c r="AN29" s="8" t="e">
        <f t="shared" si="58"/>
        <v>#N/A</v>
      </c>
      <c r="AO29" s="8" t="e">
        <f t="shared" si="59"/>
        <v>#N/A</v>
      </c>
      <c r="AP29" s="8" t="e">
        <f t="shared" si="60"/>
        <v>#N/A</v>
      </c>
      <c r="AQ29" s="8" t="e">
        <f t="shared" si="61"/>
        <v>#N/A</v>
      </c>
      <c r="AR29" s="8" t="e">
        <f t="shared" si="62"/>
        <v>#N/A</v>
      </c>
      <c r="AS29" s="8" t="e">
        <f t="shared" si="63"/>
        <v>#N/A</v>
      </c>
      <c r="AT29" s="8" t="e">
        <f t="shared" si="64"/>
        <v>#N/A</v>
      </c>
      <c r="AU29" s="8" t="e">
        <f t="shared" si="65"/>
        <v>#N/A</v>
      </c>
      <c r="AV29" s="8" t="e">
        <f t="shared" si="66"/>
        <v>#N/A</v>
      </c>
      <c r="AW29" s="8"/>
      <c r="AX29" s="22" t="e">
        <f t="shared" si="16"/>
        <v>#N/A</v>
      </c>
      <c r="AY29" s="22" t="e">
        <f t="shared" si="17"/>
        <v>#N/A</v>
      </c>
      <c r="AZ29" s="22" t="e">
        <f t="shared" si="18"/>
        <v>#N/A</v>
      </c>
      <c r="BA29" s="22" t="e">
        <f t="shared" si="19"/>
        <v>#N/A</v>
      </c>
      <c r="BB29" s="22" t="e">
        <f t="shared" si="20"/>
        <v>#N/A</v>
      </c>
      <c r="BC29" s="22" t="e">
        <f t="shared" si="21"/>
        <v>#N/A</v>
      </c>
      <c r="BD29" s="22" t="e">
        <f t="shared" si="22"/>
        <v>#N/A</v>
      </c>
      <c r="BE29" s="22" t="e">
        <f t="shared" si="23"/>
        <v>#N/A</v>
      </c>
      <c r="BF29" s="22" t="e">
        <f t="shared" si="24"/>
        <v>#N/A</v>
      </c>
      <c r="BG29" s="22" t="e">
        <f t="shared" si="25"/>
        <v>#N/A</v>
      </c>
      <c r="BH29" s="22" t="e">
        <f t="shared" si="26"/>
        <v>#N/A</v>
      </c>
      <c r="BI29" s="22" t="e">
        <f t="shared" si="27"/>
        <v>#N/A</v>
      </c>
      <c r="BJ29" s="22" t="e">
        <f t="shared" si="5"/>
        <v>#N/A</v>
      </c>
      <c r="BK29" s="22" t="e">
        <f t="shared" si="6"/>
        <v>#N/A</v>
      </c>
      <c r="BL29" s="22" t="e">
        <f t="shared" si="7"/>
        <v>#N/A</v>
      </c>
      <c r="BM29" s="22" t="e">
        <f t="shared" si="8"/>
        <v>#N/A</v>
      </c>
      <c r="BN29" s="22" t="e">
        <f t="shared" si="9"/>
        <v>#N/A</v>
      </c>
      <c r="BO29" s="22" t="e">
        <f t="shared" si="10"/>
        <v>#N/A</v>
      </c>
      <c r="BP29" s="22" t="e">
        <f t="shared" si="11"/>
        <v>#N/A</v>
      </c>
      <c r="BQ29" s="22" t="e">
        <f t="shared" si="12"/>
        <v>#N/A</v>
      </c>
      <c r="BR29" s="22" t="e">
        <f t="shared" si="13"/>
        <v>#N/A</v>
      </c>
      <c r="BS29" s="22" t="e">
        <f t="shared" si="14"/>
        <v>#N/A</v>
      </c>
      <c r="BU29" s="22" t="e">
        <f t="shared" si="28"/>
        <v>#N/A</v>
      </c>
      <c r="BV29" s="22" t="e">
        <f t="shared" si="67"/>
        <v>#N/A</v>
      </c>
      <c r="BW29" s="22" t="e">
        <f t="shared" si="68"/>
        <v>#N/A</v>
      </c>
      <c r="BX29" s="22" t="e">
        <f t="shared" si="69"/>
        <v>#N/A</v>
      </c>
      <c r="BY29" s="22" t="e">
        <f t="shared" si="39"/>
        <v>#N/A</v>
      </c>
      <c r="BZ29" s="22" t="e">
        <f t="shared" si="40"/>
        <v>#N/A</v>
      </c>
      <c r="CA29" s="22" t="e">
        <f t="shared" si="41"/>
        <v>#N/A</v>
      </c>
      <c r="CB29" s="22" t="e">
        <f t="shared" si="42"/>
        <v>#N/A</v>
      </c>
      <c r="CC29" s="22" t="e">
        <f t="shared" si="43"/>
        <v>#N/A</v>
      </c>
      <c r="CD29" s="22" t="e">
        <f t="shared" si="44"/>
        <v>#N/A</v>
      </c>
      <c r="CE29" s="22" t="e">
        <f t="shared" si="45"/>
        <v>#N/A</v>
      </c>
      <c r="CF29" s="22" t="e">
        <f t="shared" si="46"/>
        <v>#N/A</v>
      </c>
      <c r="CG29" s="22" t="e">
        <f t="shared" si="47"/>
        <v>#N/A</v>
      </c>
      <c r="CH29" s="22" t="e">
        <f t="shared" si="48"/>
        <v>#N/A</v>
      </c>
      <c r="CI29" s="22" t="e">
        <f t="shared" si="49"/>
        <v>#N/A</v>
      </c>
      <c r="CJ29" s="22" t="e">
        <f t="shared" si="50"/>
        <v>#N/A</v>
      </c>
      <c r="CK29" s="22" t="e">
        <f t="shared" si="51"/>
        <v>#N/A</v>
      </c>
      <c r="CL29" s="22" t="e">
        <f t="shared" si="52"/>
        <v>#N/A</v>
      </c>
      <c r="CM29" s="22" t="e">
        <f t="shared" si="53"/>
        <v>#N/A</v>
      </c>
      <c r="CN29" s="22" t="e">
        <f t="shared" si="54"/>
        <v>#N/A</v>
      </c>
      <c r="CO29" s="22" t="e">
        <f t="shared" si="55"/>
        <v>#N/A</v>
      </c>
      <c r="CP29" s="22" t="e">
        <f t="shared" si="56"/>
        <v>#N/A</v>
      </c>
    </row>
    <row r="30" spans="1:94">
      <c r="A30" t="s">
        <v>25</v>
      </c>
      <c r="C30" t="s">
        <v>80</v>
      </c>
      <c r="D30" s="4" t="e">
        <f>INDEX(Nal_mean!$B:$B,MATCH('Resumen-Formulas1820'!$A30,Nal_mean!$A:$A,0),1)</f>
        <v>#N/A</v>
      </c>
      <c r="E30" s="4" t="e">
        <f>INDEX(Deciles_mean!$A$34:$U$98,MATCH('Resumen-Formulas1820'!$A30,Deciles_mean!$A$34:$A$98,0),MATCH('Resumen-Formulas1820'!E$1,Deciles_mean!$34:$34,0))</f>
        <v>#N/A</v>
      </c>
      <c r="F30" s="4" t="e">
        <f>INDEX(Deciles_mean!$A$34:$U$98,MATCH('Resumen-Formulas1820'!$A30,Deciles_mean!$A$34:$A$98,0),MATCH('Resumen-Formulas1820'!F$1,Deciles_mean!$34:$34,0))</f>
        <v>#N/A</v>
      </c>
      <c r="G30" s="4" t="e">
        <f>INDEX(Deciles_mean!$A$34:$U$98,MATCH('Resumen-Formulas1820'!$A30,Deciles_mean!$A$34:$A$98,0),MATCH('Resumen-Formulas1820'!G$1,Deciles_mean!$34:$34,0))</f>
        <v>#N/A</v>
      </c>
      <c r="H30" s="4" t="e">
        <f>INDEX(Deciles_mean!$A$34:$U$98,MATCH('Resumen-Formulas1820'!$A30,Deciles_mean!$A$34:$A$98,0),MATCH('Resumen-Formulas1820'!H$1,Deciles_mean!$34:$34,0))</f>
        <v>#N/A</v>
      </c>
      <c r="I30" s="4" t="e">
        <f>INDEX(Deciles_mean!$A$34:$U$98,MATCH('Resumen-Formulas1820'!$A30,Deciles_mean!$A$34:$A$98,0),MATCH('Resumen-Formulas1820'!I$1,Deciles_mean!$34:$34,0))</f>
        <v>#N/A</v>
      </c>
      <c r="J30" s="4" t="e">
        <f>INDEX(Deciles_mean!$A$34:$U$98,MATCH('Resumen-Formulas1820'!$A30,Deciles_mean!$A$34:$A$98,0),MATCH('Resumen-Formulas1820'!J$1,Deciles_mean!$34:$34,0))</f>
        <v>#N/A</v>
      </c>
      <c r="K30" s="4" t="e">
        <f>INDEX(Deciles_mean!$A$34:$U$98,MATCH('Resumen-Formulas1820'!$A30,Deciles_mean!$A$34:$A$98,0),MATCH('Resumen-Formulas1820'!K$1,Deciles_mean!$34:$34,0))</f>
        <v>#N/A</v>
      </c>
      <c r="L30" s="4" t="e">
        <f>INDEX(Deciles_mean!$A$34:$U$98,MATCH('Resumen-Formulas1820'!$A30,Deciles_mean!$A$34:$A$98,0),MATCH('Resumen-Formulas1820'!L$1,Deciles_mean!$34:$34,0))</f>
        <v>#N/A</v>
      </c>
      <c r="M30" s="4" t="e">
        <f>INDEX(Deciles_mean!$A$34:$U$98,MATCH('Resumen-Formulas1820'!$A30,Deciles_mean!$A$34:$A$98,0),MATCH('Resumen-Formulas1820'!M$1,Deciles_mean!$34:$34,0))</f>
        <v>#N/A</v>
      </c>
      <c r="N30" s="4" t="e">
        <f>INDEX(Deciles_mean!$A$34:$U$98,MATCH('Resumen-Formulas1820'!$A30,Deciles_mean!$A$34:$A$98,0),MATCH('Resumen-Formulas1820'!N$1,Deciles_mean!$34:$34,0))</f>
        <v>#N/A</v>
      </c>
      <c r="O30" s="4" t="e">
        <f>INDEX(Nal_mean!$C:$C,MATCH('Resumen-Formulas1820'!$A30,Nal_mean!$A:$A,0),1)</f>
        <v>#N/A</v>
      </c>
      <c r="P30" s="4" t="e">
        <f>INDEX(Deciles_mean!$A$34:$U$98,MATCH('Resumen-Formulas1820'!$A30,Deciles_mean!$A$34:$A$98,0),MATCH('Resumen-Formulas1820'!P$1,Deciles_mean!$34:$34,0))</f>
        <v>#N/A</v>
      </c>
      <c r="Q30" s="4" t="e">
        <f>INDEX(Deciles_mean!$A$34:$U$98,MATCH('Resumen-Formulas1820'!$A30,Deciles_mean!$A$34:$A$98,0),MATCH('Resumen-Formulas1820'!Q$1,Deciles_mean!$34:$34,0))</f>
        <v>#N/A</v>
      </c>
      <c r="R30" s="4" t="e">
        <f>INDEX(Deciles_mean!$A$34:$U$98,MATCH('Resumen-Formulas1820'!$A30,Deciles_mean!$A$34:$A$98,0),MATCH('Resumen-Formulas1820'!R$1,Deciles_mean!$34:$34,0))</f>
        <v>#N/A</v>
      </c>
      <c r="S30" s="4" t="e">
        <f>INDEX(Deciles_mean!$A$34:$U$98,MATCH('Resumen-Formulas1820'!$A30,Deciles_mean!$A$34:$A$98,0),MATCH('Resumen-Formulas1820'!S$1,Deciles_mean!$34:$34,0))</f>
        <v>#N/A</v>
      </c>
      <c r="T30" s="4" t="e">
        <f>INDEX(Deciles_mean!$A$34:$U$98,MATCH('Resumen-Formulas1820'!$A30,Deciles_mean!$A$34:$A$98,0),MATCH('Resumen-Formulas1820'!T$1,Deciles_mean!$34:$34,0))</f>
        <v>#N/A</v>
      </c>
      <c r="U30" s="4" t="e">
        <f>INDEX(Deciles_mean!$A$34:$U$98,MATCH('Resumen-Formulas1820'!$A30,Deciles_mean!$A$34:$A$98,0),MATCH('Resumen-Formulas1820'!U$1,Deciles_mean!$34:$34,0))</f>
        <v>#N/A</v>
      </c>
      <c r="V30" s="4" t="e">
        <f>INDEX(Deciles_mean!$A$34:$U$98,MATCH('Resumen-Formulas1820'!$A30,Deciles_mean!$A$34:$A$98,0),MATCH('Resumen-Formulas1820'!V$1,Deciles_mean!$34:$34,0))</f>
        <v>#N/A</v>
      </c>
      <c r="W30" s="4" t="e">
        <f>INDEX(Deciles_mean!$A$34:$U$98,MATCH('Resumen-Formulas1820'!$A30,Deciles_mean!$A$34:$A$98,0),MATCH('Resumen-Formulas1820'!W$1,Deciles_mean!$34:$34,0))</f>
        <v>#N/A</v>
      </c>
      <c r="X30" s="4" t="e">
        <f>INDEX(Deciles_mean!$A$34:$U$98,MATCH('Resumen-Formulas1820'!$A30,Deciles_mean!$A$34:$A$98,0),MATCH('Resumen-Formulas1820'!X$1,Deciles_mean!$34:$34,0))</f>
        <v>#N/A</v>
      </c>
      <c r="Y30" s="4" t="e">
        <f>INDEX(Deciles_mean!$A$34:$U$98,MATCH('Resumen-Formulas1820'!$A30,Deciles_mean!$A$34:$A$98,0),MATCH('Resumen-Formulas1820'!Y$1,Deciles_mean!$34:$34,0))</f>
        <v>#N/A</v>
      </c>
      <c r="AA30" s="8" t="e">
        <f t="shared" si="2"/>
        <v>#N/A</v>
      </c>
      <c r="AB30" s="8" t="e">
        <f t="shared" si="29"/>
        <v>#N/A</v>
      </c>
      <c r="AC30" s="8" t="e">
        <f t="shared" si="30"/>
        <v>#N/A</v>
      </c>
      <c r="AD30" s="8" t="e">
        <f t="shared" si="31"/>
        <v>#N/A</v>
      </c>
      <c r="AE30" s="8" t="e">
        <f t="shared" si="32"/>
        <v>#N/A</v>
      </c>
      <c r="AF30" s="8" t="e">
        <f t="shared" si="33"/>
        <v>#N/A</v>
      </c>
      <c r="AG30" s="8" t="e">
        <f t="shared" si="34"/>
        <v>#N/A</v>
      </c>
      <c r="AH30" s="8" t="e">
        <f t="shared" si="35"/>
        <v>#N/A</v>
      </c>
      <c r="AI30" s="8" t="e">
        <f t="shared" si="36"/>
        <v>#N/A</v>
      </c>
      <c r="AJ30" s="8" t="e">
        <f t="shared" si="37"/>
        <v>#N/A</v>
      </c>
      <c r="AK30" s="8" t="e">
        <f t="shared" si="38"/>
        <v>#N/A</v>
      </c>
      <c r="AL30" s="8" t="e">
        <f t="shared" si="3"/>
        <v>#N/A</v>
      </c>
      <c r="AM30" s="8" t="e">
        <f t="shared" si="57"/>
        <v>#N/A</v>
      </c>
      <c r="AN30" s="8" t="e">
        <f t="shared" si="58"/>
        <v>#N/A</v>
      </c>
      <c r="AO30" s="8" t="e">
        <f t="shared" si="59"/>
        <v>#N/A</v>
      </c>
      <c r="AP30" s="8" t="e">
        <f t="shared" si="60"/>
        <v>#N/A</v>
      </c>
      <c r="AQ30" s="8" t="e">
        <f t="shared" si="61"/>
        <v>#N/A</v>
      </c>
      <c r="AR30" s="8" t="e">
        <f t="shared" si="62"/>
        <v>#N/A</v>
      </c>
      <c r="AS30" s="8" t="e">
        <f t="shared" si="63"/>
        <v>#N/A</v>
      </c>
      <c r="AT30" s="8" t="e">
        <f t="shared" si="64"/>
        <v>#N/A</v>
      </c>
      <c r="AU30" s="8" t="e">
        <f t="shared" si="65"/>
        <v>#N/A</v>
      </c>
      <c r="AV30" s="8" t="e">
        <f t="shared" si="66"/>
        <v>#N/A</v>
      </c>
      <c r="AW30" s="8"/>
      <c r="AX30" s="22" t="e">
        <f t="shared" si="16"/>
        <v>#N/A</v>
      </c>
      <c r="AY30" s="22" t="e">
        <f t="shared" si="17"/>
        <v>#N/A</v>
      </c>
      <c r="AZ30" s="22" t="e">
        <f t="shared" si="18"/>
        <v>#N/A</v>
      </c>
      <c r="BA30" s="22" t="e">
        <f t="shared" si="19"/>
        <v>#N/A</v>
      </c>
      <c r="BB30" s="22" t="e">
        <f t="shared" si="20"/>
        <v>#N/A</v>
      </c>
      <c r="BC30" s="22" t="e">
        <f t="shared" si="21"/>
        <v>#N/A</v>
      </c>
      <c r="BD30" s="22" t="e">
        <f t="shared" si="22"/>
        <v>#N/A</v>
      </c>
      <c r="BE30" s="22" t="e">
        <f t="shared" si="23"/>
        <v>#N/A</v>
      </c>
      <c r="BF30" s="22" t="e">
        <f t="shared" si="24"/>
        <v>#N/A</v>
      </c>
      <c r="BG30" s="22" t="e">
        <f t="shared" si="25"/>
        <v>#N/A</v>
      </c>
      <c r="BH30" s="22" t="e">
        <f t="shared" si="26"/>
        <v>#N/A</v>
      </c>
      <c r="BI30" s="22" t="e">
        <f t="shared" si="27"/>
        <v>#N/A</v>
      </c>
      <c r="BJ30" s="22" t="e">
        <f t="shared" si="5"/>
        <v>#N/A</v>
      </c>
      <c r="BK30" s="22" t="e">
        <f t="shared" si="6"/>
        <v>#N/A</v>
      </c>
      <c r="BL30" s="22" t="e">
        <f t="shared" si="7"/>
        <v>#N/A</v>
      </c>
      <c r="BM30" s="22" t="e">
        <f t="shared" si="8"/>
        <v>#N/A</v>
      </c>
      <c r="BN30" s="22" t="e">
        <f t="shared" si="9"/>
        <v>#N/A</v>
      </c>
      <c r="BO30" s="22" t="e">
        <f t="shared" si="10"/>
        <v>#N/A</v>
      </c>
      <c r="BP30" s="22" t="e">
        <f t="shared" si="11"/>
        <v>#N/A</v>
      </c>
      <c r="BQ30" s="22" t="e">
        <f t="shared" si="12"/>
        <v>#N/A</v>
      </c>
      <c r="BR30" s="22" t="e">
        <f t="shared" si="13"/>
        <v>#N/A</v>
      </c>
      <c r="BS30" s="22" t="e">
        <f t="shared" si="14"/>
        <v>#N/A</v>
      </c>
      <c r="BU30" s="22" t="e">
        <f t="shared" si="28"/>
        <v>#N/A</v>
      </c>
      <c r="BV30" s="22" t="e">
        <f t="shared" si="67"/>
        <v>#N/A</v>
      </c>
      <c r="BW30" s="22" t="e">
        <f t="shared" si="68"/>
        <v>#N/A</v>
      </c>
      <c r="BX30" s="22" t="e">
        <f t="shared" si="69"/>
        <v>#N/A</v>
      </c>
      <c r="BY30" s="22" t="e">
        <f t="shared" si="39"/>
        <v>#N/A</v>
      </c>
      <c r="BZ30" s="22" t="e">
        <f t="shared" si="40"/>
        <v>#N/A</v>
      </c>
      <c r="CA30" s="22" t="e">
        <f t="shared" si="41"/>
        <v>#N/A</v>
      </c>
      <c r="CB30" s="22" t="e">
        <f t="shared" si="42"/>
        <v>#N/A</v>
      </c>
      <c r="CC30" s="22" t="e">
        <f t="shared" si="43"/>
        <v>#N/A</v>
      </c>
      <c r="CD30" s="22" t="e">
        <f t="shared" si="44"/>
        <v>#N/A</v>
      </c>
      <c r="CE30" s="22" t="e">
        <f t="shared" si="45"/>
        <v>#N/A</v>
      </c>
      <c r="CF30" s="22" t="e">
        <f t="shared" si="46"/>
        <v>#N/A</v>
      </c>
      <c r="CG30" s="22" t="e">
        <f t="shared" si="47"/>
        <v>#N/A</v>
      </c>
      <c r="CH30" s="22" t="e">
        <f t="shared" si="48"/>
        <v>#N/A</v>
      </c>
      <c r="CI30" s="22" t="e">
        <f t="shared" si="49"/>
        <v>#N/A</v>
      </c>
      <c r="CJ30" s="22" t="e">
        <f t="shared" si="50"/>
        <v>#N/A</v>
      </c>
      <c r="CK30" s="22" t="e">
        <f t="shared" si="51"/>
        <v>#N/A</v>
      </c>
      <c r="CL30" s="22" t="e">
        <f t="shared" si="52"/>
        <v>#N/A</v>
      </c>
      <c r="CM30" s="22" t="e">
        <f t="shared" si="53"/>
        <v>#N/A</v>
      </c>
      <c r="CN30" s="22" t="e">
        <f t="shared" si="54"/>
        <v>#N/A</v>
      </c>
      <c r="CO30" s="22" t="e">
        <f t="shared" si="55"/>
        <v>#N/A</v>
      </c>
      <c r="CP30" s="22" t="e">
        <f t="shared" si="56"/>
        <v>#N/A</v>
      </c>
    </row>
    <row r="31" spans="1:94">
      <c r="C31" s="10" t="s">
        <v>92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2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</row>
    <row r="32" spans="1:94">
      <c r="A32" t="s">
        <v>36</v>
      </c>
      <c r="C32" s="3" t="s">
        <v>93</v>
      </c>
      <c r="D32" s="4" t="e">
        <f>INDEX(Nal_mean!$B:$B,MATCH('Resumen-Formulas1820'!$A32,Nal_mean!$A:$A,0),1)</f>
        <v>#N/A</v>
      </c>
      <c r="E32" s="4" t="e">
        <f>INDEX(Deciles_mean!$A$34:$U$98,MATCH('Resumen-Formulas1820'!$A32,Deciles_mean!$A$34:$A$98,0),MATCH('Resumen-Formulas1820'!E$1,Deciles_mean!$34:$34,0))</f>
        <v>#N/A</v>
      </c>
      <c r="F32" s="4" t="e">
        <f>INDEX(Deciles_mean!$A$34:$U$98,MATCH('Resumen-Formulas1820'!$A32,Deciles_mean!$A$34:$A$98,0),MATCH('Resumen-Formulas1820'!F$1,Deciles_mean!$34:$34,0))</f>
        <v>#N/A</v>
      </c>
      <c r="G32" s="4" t="e">
        <f>INDEX(Deciles_mean!$A$34:$U$98,MATCH('Resumen-Formulas1820'!$A32,Deciles_mean!$A$34:$A$98,0),MATCH('Resumen-Formulas1820'!G$1,Deciles_mean!$34:$34,0))</f>
        <v>#N/A</v>
      </c>
      <c r="H32" s="4" t="e">
        <f>INDEX(Deciles_mean!$A$34:$U$98,MATCH('Resumen-Formulas1820'!$A32,Deciles_mean!$A$34:$A$98,0),MATCH('Resumen-Formulas1820'!H$1,Deciles_mean!$34:$34,0))</f>
        <v>#N/A</v>
      </c>
      <c r="I32" s="4" t="e">
        <f>INDEX(Deciles_mean!$A$34:$U$98,MATCH('Resumen-Formulas1820'!$A32,Deciles_mean!$A$34:$A$98,0),MATCH('Resumen-Formulas1820'!I$1,Deciles_mean!$34:$34,0))</f>
        <v>#N/A</v>
      </c>
      <c r="J32" s="4" t="e">
        <f>INDEX(Deciles_mean!$A$34:$U$98,MATCH('Resumen-Formulas1820'!$A32,Deciles_mean!$A$34:$A$98,0),MATCH('Resumen-Formulas1820'!J$1,Deciles_mean!$34:$34,0))</f>
        <v>#N/A</v>
      </c>
      <c r="K32" s="4" t="e">
        <f>INDEX(Deciles_mean!$A$34:$U$98,MATCH('Resumen-Formulas1820'!$A32,Deciles_mean!$A$34:$A$98,0),MATCH('Resumen-Formulas1820'!K$1,Deciles_mean!$34:$34,0))</f>
        <v>#N/A</v>
      </c>
      <c r="L32" s="4" t="e">
        <f>INDEX(Deciles_mean!$A$34:$U$98,MATCH('Resumen-Formulas1820'!$A32,Deciles_mean!$A$34:$A$98,0),MATCH('Resumen-Formulas1820'!L$1,Deciles_mean!$34:$34,0))</f>
        <v>#N/A</v>
      </c>
      <c r="M32" s="4" t="e">
        <f>INDEX(Deciles_mean!$A$34:$U$98,MATCH('Resumen-Formulas1820'!$A32,Deciles_mean!$A$34:$A$98,0),MATCH('Resumen-Formulas1820'!M$1,Deciles_mean!$34:$34,0))</f>
        <v>#N/A</v>
      </c>
      <c r="N32" s="4" t="e">
        <f>INDEX(Deciles_mean!$A$34:$U$98,MATCH('Resumen-Formulas1820'!$A32,Deciles_mean!$A$34:$A$98,0),MATCH('Resumen-Formulas1820'!N$1,Deciles_mean!$34:$34,0))</f>
        <v>#N/A</v>
      </c>
      <c r="O32" s="4" t="e">
        <f>INDEX(Nal_mean!$C:$C,MATCH('Resumen-Formulas1820'!$A32,Nal_mean!$A:$A,0),1)</f>
        <v>#N/A</v>
      </c>
      <c r="P32" s="4" t="e">
        <f>INDEX(Deciles_mean!$A$34:$U$98,MATCH('Resumen-Formulas1820'!$A32,Deciles_mean!$A$34:$A$98,0),MATCH('Resumen-Formulas1820'!P$1,Deciles_mean!$34:$34,0))</f>
        <v>#N/A</v>
      </c>
      <c r="Q32" s="4" t="e">
        <f>INDEX(Deciles_mean!$A$34:$U$98,MATCH('Resumen-Formulas1820'!$A32,Deciles_mean!$A$34:$A$98,0),MATCH('Resumen-Formulas1820'!Q$1,Deciles_mean!$34:$34,0))</f>
        <v>#N/A</v>
      </c>
      <c r="R32" s="4" t="e">
        <f>INDEX(Deciles_mean!$A$34:$U$98,MATCH('Resumen-Formulas1820'!$A32,Deciles_mean!$A$34:$A$98,0),MATCH('Resumen-Formulas1820'!R$1,Deciles_mean!$34:$34,0))</f>
        <v>#N/A</v>
      </c>
      <c r="S32" s="4" t="e">
        <f>INDEX(Deciles_mean!$A$34:$U$98,MATCH('Resumen-Formulas1820'!$A32,Deciles_mean!$A$34:$A$98,0),MATCH('Resumen-Formulas1820'!S$1,Deciles_mean!$34:$34,0))</f>
        <v>#N/A</v>
      </c>
      <c r="T32" s="4" t="e">
        <f>INDEX(Deciles_mean!$A$34:$U$98,MATCH('Resumen-Formulas1820'!$A32,Deciles_mean!$A$34:$A$98,0),MATCH('Resumen-Formulas1820'!T$1,Deciles_mean!$34:$34,0))</f>
        <v>#N/A</v>
      </c>
      <c r="U32" s="4" t="e">
        <f>INDEX(Deciles_mean!$A$34:$U$98,MATCH('Resumen-Formulas1820'!$A32,Deciles_mean!$A$34:$A$98,0),MATCH('Resumen-Formulas1820'!U$1,Deciles_mean!$34:$34,0))</f>
        <v>#N/A</v>
      </c>
      <c r="V32" s="4" t="e">
        <f>INDEX(Deciles_mean!$A$34:$U$98,MATCH('Resumen-Formulas1820'!$A32,Deciles_mean!$A$34:$A$98,0),MATCH('Resumen-Formulas1820'!V$1,Deciles_mean!$34:$34,0))</f>
        <v>#N/A</v>
      </c>
      <c r="W32" s="4" t="e">
        <f>INDEX(Deciles_mean!$A$34:$U$98,MATCH('Resumen-Formulas1820'!$A32,Deciles_mean!$A$34:$A$98,0),MATCH('Resumen-Formulas1820'!W$1,Deciles_mean!$34:$34,0))</f>
        <v>#N/A</v>
      </c>
      <c r="X32" s="4" t="e">
        <f>INDEX(Deciles_mean!$A$34:$U$98,MATCH('Resumen-Formulas1820'!$A32,Deciles_mean!$A$34:$A$98,0),MATCH('Resumen-Formulas1820'!X$1,Deciles_mean!$34:$34,0))</f>
        <v>#N/A</v>
      </c>
      <c r="Y32" s="4" t="e">
        <f>INDEX(Deciles_mean!$A$34:$U$98,MATCH('Resumen-Formulas1820'!$A32,Deciles_mean!$A$34:$A$98,0),MATCH('Resumen-Formulas1820'!Y$1,Deciles_mean!$34:$34,0))</f>
        <v>#N/A</v>
      </c>
      <c r="AA32" s="8" t="e">
        <f t="shared" si="2"/>
        <v>#N/A</v>
      </c>
      <c r="AB32" s="8" t="e">
        <f t="shared" si="29"/>
        <v>#N/A</v>
      </c>
      <c r="AC32" s="8" t="e">
        <f t="shared" si="30"/>
        <v>#N/A</v>
      </c>
      <c r="AD32" s="8" t="e">
        <f t="shared" si="31"/>
        <v>#N/A</v>
      </c>
      <c r="AE32" s="8" t="e">
        <f t="shared" si="32"/>
        <v>#N/A</v>
      </c>
      <c r="AF32" s="8" t="e">
        <f t="shared" si="33"/>
        <v>#N/A</v>
      </c>
      <c r="AG32" s="8" t="e">
        <f t="shared" si="34"/>
        <v>#N/A</v>
      </c>
      <c r="AH32" s="8" t="e">
        <f t="shared" si="35"/>
        <v>#N/A</v>
      </c>
      <c r="AI32" s="8" t="e">
        <f t="shared" si="36"/>
        <v>#N/A</v>
      </c>
      <c r="AJ32" s="8" t="e">
        <f t="shared" si="37"/>
        <v>#N/A</v>
      </c>
      <c r="AK32" s="8" t="e">
        <f t="shared" si="38"/>
        <v>#N/A</v>
      </c>
      <c r="AL32" s="8" t="e">
        <f t="shared" si="3"/>
        <v>#N/A</v>
      </c>
      <c r="AM32" s="8" t="e">
        <f t="shared" si="57"/>
        <v>#N/A</v>
      </c>
      <c r="AN32" s="8" t="e">
        <f t="shared" si="58"/>
        <v>#N/A</v>
      </c>
      <c r="AO32" s="8" t="e">
        <f t="shared" si="59"/>
        <v>#N/A</v>
      </c>
      <c r="AP32" s="8" t="e">
        <f t="shared" si="60"/>
        <v>#N/A</v>
      </c>
      <c r="AQ32" s="8" t="e">
        <f t="shared" si="61"/>
        <v>#N/A</v>
      </c>
      <c r="AR32" s="8" t="e">
        <f t="shared" si="62"/>
        <v>#N/A</v>
      </c>
      <c r="AS32" s="8" t="e">
        <f t="shared" si="63"/>
        <v>#N/A</v>
      </c>
      <c r="AT32" s="8" t="e">
        <f t="shared" si="64"/>
        <v>#N/A</v>
      </c>
      <c r="AU32" s="8" t="e">
        <f t="shared" si="65"/>
        <v>#N/A</v>
      </c>
      <c r="AV32" s="8" t="e">
        <f t="shared" si="66"/>
        <v>#N/A</v>
      </c>
      <c r="AW32" s="8"/>
      <c r="AX32" s="22" t="e">
        <f t="shared" ref="AX32" si="70">D32/D$5</f>
        <v>#N/A</v>
      </c>
      <c r="AY32" s="22" t="e">
        <f t="shared" ref="AY32" si="71">E32/E$5</f>
        <v>#N/A</v>
      </c>
      <c r="AZ32" s="22" t="e">
        <f t="shared" ref="AZ32" si="72">F32/F$5</f>
        <v>#N/A</v>
      </c>
      <c r="BA32" s="22" t="e">
        <f t="shared" ref="BA32" si="73">G32/G$5</f>
        <v>#N/A</v>
      </c>
      <c r="BB32" s="22" t="e">
        <f t="shared" ref="BB32" si="74">H32/H$5</f>
        <v>#N/A</v>
      </c>
      <c r="BC32" s="22" t="e">
        <f t="shared" ref="BC32" si="75">I32/I$5</f>
        <v>#N/A</v>
      </c>
      <c r="BD32" s="22" t="e">
        <f t="shared" ref="BD32" si="76">J32/J$5</f>
        <v>#N/A</v>
      </c>
      <c r="BE32" s="22" t="e">
        <f t="shared" ref="BE32" si="77">K32/K$5</f>
        <v>#N/A</v>
      </c>
      <c r="BF32" s="22" t="e">
        <f t="shared" ref="BF32" si="78">L32/L$5</f>
        <v>#N/A</v>
      </c>
      <c r="BG32" s="22" t="e">
        <f t="shared" ref="BG32" si="79">M32/M$5</f>
        <v>#N/A</v>
      </c>
      <c r="BH32" s="22" t="e">
        <f t="shared" ref="BH32" si="80">N32/N$5</f>
        <v>#N/A</v>
      </c>
      <c r="BI32" s="22" t="e">
        <f t="shared" ref="BI32" si="81">O32/O$5</f>
        <v>#N/A</v>
      </c>
      <c r="BJ32" s="22" t="e">
        <f t="shared" ref="BJ32" si="82">P32/P$5</f>
        <v>#N/A</v>
      </c>
      <c r="BK32" s="22" t="e">
        <f t="shared" ref="BK32" si="83">Q32/Q$5</f>
        <v>#N/A</v>
      </c>
      <c r="BL32" s="22" t="e">
        <f t="shared" ref="BL32" si="84">R32/R$5</f>
        <v>#N/A</v>
      </c>
      <c r="BM32" s="22" t="e">
        <f t="shared" ref="BM32" si="85">S32/S$5</f>
        <v>#N/A</v>
      </c>
      <c r="BN32" s="22" t="e">
        <f t="shared" ref="BN32" si="86">T32/T$5</f>
        <v>#N/A</v>
      </c>
      <c r="BO32" s="22" t="e">
        <f t="shared" ref="BO32" si="87">U32/U$5</f>
        <v>#N/A</v>
      </c>
      <c r="BP32" s="22" t="e">
        <f t="shared" ref="BP32" si="88">V32/V$5</f>
        <v>#N/A</v>
      </c>
      <c r="BQ32" s="22" t="e">
        <f t="shared" ref="BQ32" si="89">W32/W$5</f>
        <v>#N/A</v>
      </c>
      <c r="BR32" s="22" t="e">
        <f t="shared" ref="BR32" si="90">X32/X$5</f>
        <v>#N/A</v>
      </c>
      <c r="BS32" s="22" t="e">
        <f t="shared" ref="BS32" si="91">Y32/Y$5</f>
        <v>#N/A</v>
      </c>
      <c r="BU32" s="22" t="e">
        <f>D32/D$6</f>
        <v>#N/A</v>
      </c>
      <c r="BV32" s="22" t="e">
        <f t="shared" ref="BV32:CK37" si="92">E32/E$6</f>
        <v>#N/A</v>
      </c>
      <c r="BW32" s="22" t="e">
        <f t="shared" si="92"/>
        <v>#N/A</v>
      </c>
      <c r="BX32" s="22" t="e">
        <f t="shared" si="92"/>
        <v>#N/A</v>
      </c>
      <c r="BY32" s="22" t="e">
        <f t="shared" si="92"/>
        <v>#N/A</v>
      </c>
      <c r="BZ32" s="22" t="e">
        <f t="shared" si="92"/>
        <v>#N/A</v>
      </c>
      <c r="CA32" s="22" t="e">
        <f t="shared" si="92"/>
        <v>#N/A</v>
      </c>
      <c r="CB32" s="22" t="e">
        <f t="shared" si="92"/>
        <v>#N/A</v>
      </c>
      <c r="CC32" s="22" t="e">
        <f t="shared" si="92"/>
        <v>#N/A</v>
      </c>
      <c r="CD32" s="22" t="e">
        <f t="shared" si="92"/>
        <v>#N/A</v>
      </c>
      <c r="CE32" s="22" t="e">
        <f t="shared" si="92"/>
        <v>#N/A</v>
      </c>
      <c r="CF32" s="22" t="e">
        <f t="shared" si="92"/>
        <v>#N/A</v>
      </c>
      <c r="CG32" s="22" t="e">
        <f t="shared" si="92"/>
        <v>#N/A</v>
      </c>
      <c r="CH32" s="22" t="e">
        <f t="shared" si="92"/>
        <v>#N/A</v>
      </c>
      <c r="CI32" s="22" t="e">
        <f t="shared" si="92"/>
        <v>#N/A</v>
      </c>
      <c r="CJ32" s="22" t="e">
        <f t="shared" si="92"/>
        <v>#N/A</v>
      </c>
      <c r="CK32" s="22" t="e">
        <f t="shared" si="92"/>
        <v>#N/A</v>
      </c>
      <c r="CL32" s="22" t="e">
        <f t="shared" ref="CL32:CP37" si="93">U32/U$6</f>
        <v>#N/A</v>
      </c>
      <c r="CM32" s="22" t="e">
        <f t="shared" si="93"/>
        <v>#N/A</v>
      </c>
      <c r="CN32" s="22" t="e">
        <f t="shared" si="93"/>
        <v>#N/A</v>
      </c>
      <c r="CO32" s="22" t="e">
        <f t="shared" si="93"/>
        <v>#N/A</v>
      </c>
      <c r="CP32" s="22" t="e">
        <f t="shared" si="93"/>
        <v>#N/A</v>
      </c>
    </row>
    <row r="33" spans="1:94">
      <c r="A33" t="s">
        <v>1</v>
      </c>
      <c r="C33" s="3" t="s">
        <v>94</v>
      </c>
      <c r="D33" s="4" t="e">
        <f>INDEX(Nal_mean!$B:$B,MATCH('Resumen-Formulas1820'!$A33,Nal_mean!$A:$A,0),1)</f>
        <v>#N/A</v>
      </c>
      <c r="E33" s="4" t="e">
        <f>INDEX(Deciles_mean!$A$34:$U$98,MATCH('Resumen-Formulas1820'!$A33,Deciles_mean!$A$34:$A$98,0),MATCH('Resumen-Formulas1820'!E$1,Deciles_mean!$34:$34,0))</f>
        <v>#N/A</v>
      </c>
      <c r="F33" s="4" t="e">
        <f>INDEX(Deciles_mean!$A$34:$U$98,MATCH('Resumen-Formulas1820'!$A33,Deciles_mean!$A$34:$A$98,0),MATCH('Resumen-Formulas1820'!F$1,Deciles_mean!$34:$34,0))</f>
        <v>#N/A</v>
      </c>
      <c r="G33" s="4" t="e">
        <f>INDEX(Deciles_mean!$A$34:$U$98,MATCH('Resumen-Formulas1820'!$A33,Deciles_mean!$A$34:$A$98,0),MATCH('Resumen-Formulas1820'!G$1,Deciles_mean!$34:$34,0))</f>
        <v>#N/A</v>
      </c>
      <c r="H33" s="4" t="e">
        <f>INDEX(Deciles_mean!$A$34:$U$98,MATCH('Resumen-Formulas1820'!$A33,Deciles_mean!$A$34:$A$98,0),MATCH('Resumen-Formulas1820'!H$1,Deciles_mean!$34:$34,0))</f>
        <v>#N/A</v>
      </c>
      <c r="I33" s="4" t="e">
        <f>INDEX(Deciles_mean!$A$34:$U$98,MATCH('Resumen-Formulas1820'!$A33,Deciles_mean!$A$34:$A$98,0),MATCH('Resumen-Formulas1820'!I$1,Deciles_mean!$34:$34,0))</f>
        <v>#N/A</v>
      </c>
      <c r="J33" s="4" t="e">
        <f>INDEX(Deciles_mean!$A$34:$U$98,MATCH('Resumen-Formulas1820'!$A33,Deciles_mean!$A$34:$A$98,0),MATCH('Resumen-Formulas1820'!J$1,Deciles_mean!$34:$34,0))</f>
        <v>#N/A</v>
      </c>
      <c r="K33" s="4" t="e">
        <f>INDEX(Deciles_mean!$A$34:$U$98,MATCH('Resumen-Formulas1820'!$A33,Deciles_mean!$A$34:$A$98,0),MATCH('Resumen-Formulas1820'!K$1,Deciles_mean!$34:$34,0))</f>
        <v>#N/A</v>
      </c>
      <c r="L33" s="4" t="e">
        <f>INDEX(Deciles_mean!$A$34:$U$98,MATCH('Resumen-Formulas1820'!$A33,Deciles_mean!$A$34:$A$98,0),MATCH('Resumen-Formulas1820'!L$1,Deciles_mean!$34:$34,0))</f>
        <v>#N/A</v>
      </c>
      <c r="M33" s="4" t="e">
        <f>INDEX(Deciles_mean!$A$34:$U$98,MATCH('Resumen-Formulas1820'!$A33,Deciles_mean!$A$34:$A$98,0),MATCH('Resumen-Formulas1820'!M$1,Deciles_mean!$34:$34,0))</f>
        <v>#N/A</v>
      </c>
      <c r="N33" s="4" t="e">
        <f>INDEX(Deciles_mean!$A$34:$U$98,MATCH('Resumen-Formulas1820'!$A33,Deciles_mean!$A$34:$A$98,0),MATCH('Resumen-Formulas1820'!N$1,Deciles_mean!$34:$34,0))</f>
        <v>#N/A</v>
      </c>
      <c r="O33" s="4" t="e">
        <f>INDEX(Nal_mean!$C:$C,MATCH('Resumen-Formulas1820'!$A33,Nal_mean!$A:$A,0),1)</f>
        <v>#N/A</v>
      </c>
      <c r="P33" s="4" t="e">
        <f>INDEX(Deciles_mean!$A$34:$U$98,MATCH('Resumen-Formulas1820'!$A33,Deciles_mean!$A$34:$A$98,0),MATCH('Resumen-Formulas1820'!P$1,Deciles_mean!$34:$34,0))</f>
        <v>#N/A</v>
      </c>
      <c r="Q33" s="4" t="e">
        <f>INDEX(Deciles_mean!$A$34:$U$98,MATCH('Resumen-Formulas1820'!$A33,Deciles_mean!$A$34:$A$98,0),MATCH('Resumen-Formulas1820'!Q$1,Deciles_mean!$34:$34,0))</f>
        <v>#N/A</v>
      </c>
      <c r="R33" s="4" t="e">
        <f>INDEX(Deciles_mean!$A$34:$U$98,MATCH('Resumen-Formulas1820'!$A33,Deciles_mean!$A$34:$A$98,0),MATCH('Resumen-Formulas1820'!R$1,Deciles_mean!$34:$34,0))</f>
        <v>#N/A</v>
      </c>
      <c r="S33" s="4" t="e">
        <f>INDEX(Deciles_mean!$A$34:$U$98,MATCH('Resumen-Formulas1820'!$A33,Deciles_mean!$A$34:$A$98,0),MATCH('Resumen-Formulas1820'!S$1,Deciles_mean!$34:$34,0))</f>
        <v>#N/A</v>
      </c>
      <c r="T33" s="4" t="e">
        <f>INDEX(Deciles_mean!$A$34:$U$98,MATCH('Resumen-Formulas1820'!$A33,Deciles_mean!$A$34:$A$98,0),MATCH('Resumen-Formulas1820'!T$1,Deciles_mean!$34:$34,0))</f>
        <v>#N/A</v>
      </c>
      <c r="U33" s="4" t="e">
        <f>INDEX(Deciles_mean!$A$34:$U$98,MATCH('Resumen-Formulas1820'!$A33,Deciles_mean!$A$34:$A$98,0),MATCH('Resumen-Formulas1820'!U$1,Deciles_mean!$34:$34,0))</f>
        <v>#N/A</v>
      </c>
      <c r="V33" s="4" t="e">
        <f>INDEX(Deciles_mean!$A$34:$U$98,MATCH('Resumen-Formulas1820'!$A33,Deciles_mean!$A$34:$A$98,0),MATCH('Resumen-Formulas1820'!V$1,Deciles_mean!$34:$34,0))</f>
        <v>#N/A</v>
      </c>
      <c r="W33" s="4" t="e">
        <f>INDEX(Deciles_mean!$A$34:$U$98,MATCH('Resumen-Formulas1820'!$A33,Deciles_mean!$A$34:$A$98,0),MATCH('Resumen-Formulas1820'!W$1,Deciles_mean!$34:$34,0))</f>
        <v>#N/A</v>
      </c>
      <c r="X33" s="4" t="e">
        <f>INDEX(Deciles_mean!$A$34:$U$98,MATCH('Resumen-Formulas1820'!$A33,Deciles_mean!$A$34:$A$98,0),MATCH('Resumen-Formulas1820'!X$1,Deciles_mean!$34:$34,0))</f>
        <v>#N/A</v>
      </c>
      <c r="Y33" s="4" t="e">
        <f>INDEX(Deciles_mean!$A$34:$U$98,MATCH('Resumen-Formulas1820'!$A33,Deciles_mean!$A$34:$A$98,0),MATCH('Resumen-Formulas1820'!Y$1,Deciles_mean!$34:$34,0))</f>
        <v>#N/A</v>
      </c>
      <c r="AA33" s="8" t="e">
        <f t="shared" si="2"/>
        <v>#N/A</v>
      </c>
      <c r="AB33" s="8" t="e">
        <f t="shared" si="29"/>
        <v>#N/A</v>
      </c>
      <c r="AC33" s="8" t="e">
        <f t="shared" si="30"/>
        <v>#N/A</v>
      </c>
      <c r="AD33" s="8" t="e">
        <f t="shared" si="31"/>
        <v>#N/A</v>
      </c>
      <c r="AE33" s="8" t="e">
        <f t="shared" si="32"/>
        <v>#N/A</v>
      </c>
      <c r="AF33" s="8" t="e">
        <f t="shared" si="33"/>
        <v>#N/A</v>
      </c>
      <c r="AG33" s="8" t="e">
        <f t="shared" si="34"/>
        <v>#N/A</v>
      </c>
      <c r="AH33" s="8" t="e">
        <f t="shared" si="35"/>
        <v>#N/A</v>
      </c>
      <c r="AI33" s="8" t="e">
        <f t="shared" si="36"/>
        <v>#N/A</v>
      </c>
      <c r="AJ33" s="8" t="e">
        <f t="shared" si="37"/>
        <v>#N/A</v>
      </c>
      <c r="AK33" s="8" t="e">
        <f t="shared" si="38"/>
        <v>#N/A</v>
      </c>
      <c r="AL33" s="8" t="e">
        <f t="shared" si="3"/>
        <v>#N/A</v>
      </c>
      <c r="AM33" s="8" t="e">
        <f t="shared" si="57"/>
        <v>#N/A</v>
      </c>
      <c r="AN33" s="8" t="e">
        <f t="shared" si="58"/>
        <v>#N/A</v>
      </c>
      <c r="AO33" s="8" t="e">
        <f t="shared" si="59"/>
        <v>#N/A</v>
      </c>
      <c r="AP33" s="8" t="e">
        <f t="shared" si="60"/>
        <v>#N/A</v>
      </c>
      <c r="AQ33" s="8" t="e">
        <f t="shared" si="61"/>
        <v>#N/A</v>
      </c>
      <c r="AR33" s="8" t="e">
        <f t="shared" si="62"/>
        <v>#N/A</v>
      </c>
      <c r="AS33" s="8" t="e">
        <f t="shared" si="63"/>
        <v>#N/A</v>
      </c>
      <c r="AT33" s="8" t="e">
        <f t="shared" si="64"/>
        <v>#N/A</v>
      </c>
      <c r="AU33" s="8" t="e">
        <f t="shared" si="65"/>
        <v>#N/A</v>
      </c>
      <c r="AV33" s="8" t="e">
        <f t="shared" si="66"/>
        <v>#N/A</v>
      </c>
      <c r="AW33" s="8"/>
      <c r="AX33" s="22" t="e">
        <f t="shared" ref="AX33:AX39" si="94">D33/D$5</f>
        <v>#N/A</v>
      </c>
      <c r="AY33" s="22" t="e">
        <f t="shared" ref="AY33:AY39" si="95">E33/E$5</f>
        <v>#N/A</v>
      </c>
      <c r="AZ33" s="22" t="e">
        <f t="shared" ref="AZ33:AZ39" si="96">F33/F$5</f>
        <v>#N/A</v>
      </c>
      <c r="BA33" s="22" t="e">
        <f t="shared" ref="BA33:BA39" si="97">G33/G$5</f>
        <v>#N/A</v>
      </c>
      <c r="BB33" s="22" t="e">
        <f t="shared" ref="BB33:BB39" si="98">H33/H$5</f>
        <v>#N/A</v>
      </c>
      <c r="BC33" s="22" t="e">
        <f t="shared" ref="BC33:BC39" si="99">I33/I$5</f>
        <v>#N/A</v>
      </c>
      <c r="BD33" s="22" t="e">
        <f t="shared" ref="BD33:BD39" si="100">J33/J$5</f>
        <v>#N/A</v>
      </c>
      <c r="BE33" s="22" t="e">
        <f t="shared" ref="BE33:BE39" si="101">K33/K$5</f>
        <v>#N/A</v>
      </c>
      <c r="BF33" s="22" t="e">
        <f t="shared" ref="BF33:BF39" si="102">L33/L$5</f>
        <v>#N/A</v>
      </c>
      <c r="BG33" s="22" t="e">
        <f t="shared" ref="BG33:BG39" si="103">M33/M$5</f>
        <v>#N/A</v>
      </c>
      <c r="BH33" s="22" t="e">
        <f t="shared" ref="BH33:BH39" si="104">N33/N$5</f>
        <v>#N/A</v>
      </c>
      <c r="BI33" s="22" t="e">
        <f t="shared" ref="BI33:BI39" si="105">O33/O$5</f>
        <v>#N/A</v>
      </c>
      <c r="BJ33" s="22" t="e">
        <f t="shared" ref="BJ33:BJ39" si="106">P33/P$5</f>
        <v>#N/A</v>
      </c>
      <c r="BK33" s="22" t="e">
        <f t="shared" ref="BK33:BK39" si="107">Q33/Q$5</f>
        <v>#N/A</v>
      </c>
      <c r="BL33" s="22" t="e">
        <f t="shared" ref="BL33:BL39" si="108">R33/R$5</f>
        <v>#N/A</v>
      </c>
      <c r="BM33" s="22" t="e">
        <f t="shared" ref="BM33:BM39" si="109">S33/S$5</f>
        <v>#N/A</v>
      </c>
      <c r="BN33" s="22" t="e">
        <f t="shared" ref="BN33:BN39" si="110">T33/T$5</f>
        <v>#N/A</v>
      </c>
      <c r="BO33" s="22" t="e">
        <f t="shared" ref="BO33:BO39" si="111">U33/U$5</f>
        <v>#N/A</v>
      </c>
      <c r="BP33" s="22" t="e">
        <f t="shared" ref="BP33:BP39" si="112">V33/V$5</f>
        <v>#N/A</v>
      </c>
      <c r="BQ33" s="22" t="e">
        <f t="shared" ref="BQ33:BQ39" si="113">W33/W$5</f>
        <v>#N/A</v>
      </c>
      <c r="BR33" s="22" t="e">
        <f t="shared" ref="BR33:BR39" si="114">X33/X$5</f>
        <v>#N/A</v>
      </c>
      <c r="BS33" s="22" t="e">
        <f t="shared" ref="BS33:BS39" si="115">Y33/Y$5</f>
        <v>#N/A</v>
      </c>
      <c r="BU33" s="22" t="e">
        <f t="shared" ref="BU33:BU37" si="116">D33/D$6</f>
        <v>#N/A</v>
      </c>
      <c r="BV33" s="22" t="e">
        <f t="shared" si="92"/>
        <v>#N/A</v>
      </c>
      <c r="BW33" s="22" t="e">
        <f t="shared" si="92"/>
        <v>#N/A</v>
      </c>
      <c r="BX33" s="22" t="e">
        <f t="shared" si="92"/>
        <v>#N/A</v>
      </c>
      <c r="BY33" s="22" t="e">
        <f t="shared" si="92"/>
        <v>#N/A</v>
      </c>
      <c r="BZ33" s="22" t="e">
        <f t="shared" si="92"/>
        <v>#N/A</v>
      </c>
      <c r="CA33" s="22" t="e">
        <f t="shared" si="92"/>
        <v>#N/A</v>
      </c>
      <c r="CB33" s="22" t="e">
        <f t="shared" si="92"/>
        <v>#N/A</v>
      </c>
      <c r="CC33" s="22" t="e">
        <f t="shared" si="92"/>
        <v>#N/A</v>
      </c>
      <c r="CD33" s="22" t="e">
        <f t="shared" si="92"/>
        <v>#N/A</v>
      </c>
      <c r="CE33" s="22" t="e">
        <f t="shared" si="92"/>
        <v>#N/A</v>
      </c>
      <c r="CF33" s="22" t="e">
        <f t="shared" si="92"/>
        <v>#N/A</v>
      </c>
      <c r="CG33" s="22" t="e">
        <f t="shared" si="92"/>
        <v>#N/A</v>
      </c>
      <c r="CH33" s="22" t="e">
        <f t="shared" si="92"/>
        <v>#N/A</v>
      </c>
      <c r="CI33" s="22" t="e">
        <f t="shared" si="92"/>
        <v>#N/A</v>
      </c>
      <c r="CJ33" s="22" t="e">
        <f t="shared" si="92"/>
        <v>#N/A</v>
      </c>
      <c r="CK33" s="22" t="e">
        <f t="shared" si="92"/>
        <v>#N/A</v>
      </c>
      <c r="CL33" s="22" t="e">
        <f t="shared" si="93"/>
        <v>#N/A</v>
      </c>
      <c r="CM33" s="22" t="e">
        <f t="shared" si="93"/>
        <v>#N/A</v>
      </c>
      <c r="CN33" s="22" t="e">
        <f t="shared" si="93"/>
        <v>#N/A</v>
      </c>
      <c r="CO33" s="22" t="e">
        <f t="shared" si="93"/>
        <v>#N/A</v>
      </c>
      <c r="CP33" s="22" t="e">
        <f t="shared" si="93"/>
        <v>#N/A</v>
      </c>
    </row>
    <row r="34" spans="1:94">
      <c r="A34" t="s">
        <v>37</v>
      </c>
      <c r="C34" s="3" t="s">
        <v>95</v>
      </c>
      <c r="D34" s="4" t="e">
        <f>INDEX(Nal_mean!$B:$B,MATCH('Resumen-Formulas1820'!$A34,Nal_mean!$A:$A,0),1)</f>
        <v>#N/A</v>
      </c>
      <c r="E34" s="4" t="e">
        <f>INDEX(Deciles_mean!$A$34:$U$98,MATCH('Resumen-Formulas1820'!$A34,Deciles_mean!$A$34:$A$98,0),MATCH('Resumen-Formulas1820'!E$1,Deciles_mean!$34:$34,0))</f>
        <v>#N/A</v>
      </c>
      <c r="F34" s="4" t="e">
        <f>INDEX(Deciles_mean!$A$34:$U$98,MATCH('Resumen-Formulas1820'!$A34,Deciles_mean!$A$34:$A$98,0),MATCH('Resumen-Formulas1820'!F$1,Deciles_mean!$34:$34,0))</f>
        <v>#N/A</v>
      </c>
      <c r="G34" s="4" t="e">
        <f>INDEX(Deciles_mean!$A$34:$U$98,MATCH('Resumen-Formulas1820'!$A34,Deciles_mean!$A$34:$A$98,0),MATCH('Resumen-Formulas1820'!G$1,Deciles_mean!$34:$34,0))</f>
        <v>#N/A</v>
      </c>
      <c r="H34" s="4" t="e">
        <f>INDEX(Deciles_mean!$A$34:$U$98,MATCH('Resumen-Formulas1820'!$A34,Deciles_mean!$A$34:$A$98,0),MATCH('Resumen-Formulas1820'!H$1,Deciles_mean!$34:$34,0))</f>
        <v>#N/A</v>
      </c>
      <c r="I34" s="4" t="e">
        <f>INDEX(Deciles_mean!$A$34:$U$98,MATCH('Resumen-Formulas1820'!$A34,Deciles_mean!$A$34:$A$98,0),MATCH('Resumen-Formulas1820'!I$1,Deciles_mean!$34:$34,0))</f>
        <v>#N/A</v>
      </c>
      <c r="J34" s="4" t="e">
        <f>INDEX(Deciles_mean!$A$34:$U$98,MATCH('Resumen-Formulas1820'!$A34,Deciles_mean!$A$34:$A$98,0),MATCH('Resumen-Formulas1820'!J$1,Deciles_mean!$34:$34,0))</f>
        <v>#N/A</v>
      </c>
      <c r="K34" s="4" t="e">
        <f>INDEX(Deciles_mean!$A$34:$U$98,MATCH('Resumen-Formulas1820'!$A34,Deciles_mean!$A$34:$A$98,0),MATCH('Resumen-Formulas1820'!K$1,Deciles_mean!$34:$34,0))</f>
        <v>#N/A</v>
      </c>
      <c r="L34" s="4" t="e">
        <f>INDEX(Deciles_mean!$A$34:$U$98,MATCH('Resumen-Formulas1820'!$A34,Deciles_mean!$A$34:$A$98,0),MATCH('Resumen-Formulas1820'!L$1,Deciles_mean!$34:$34,0))</f>
        <v>#N/A</v>
      </c>
      <c r="M34" s="4" t="e">
        <f>INDEX(Deciles_mean!$A$34:$U$98,MATCH('Resumen-Formulas1820'!$A34,Deciles_mean!$A$34:$A$98,0),MATCH('Resumen-Formulas1820'!M$1,Deciles_mean!$34:$34,0))</f>
        <v>#N/A</v>
      </c>
      <c r="N34" s="4" t="e">
        <f>INDEX(Deciles_mean!$A$34:$U$98,MATCH('Resumen-Formulas1820'!$A34,Deciles_mean!$A$34:$A$98,0),MATCH('Resumen-Formulas1820'!N$1,Deciles_mean!$34:$34,0))</f>
        <v>#N/A</v>
      </c>
      <c r="O34" s="4" t="e">
        <f>INDEX(Nal_mean!$C:$C,MATCH('Resumen-Formulas1820'!$A34,Nal_mean!$A:$A,0),1)</f>
        <v>#N/A</v>
      </c>
      <c r="P34" s="4" t="e">
        <f>INDEX(Deciles_mean!$A$34:$U$98,MATCH('Resumen-Formulas1820'!$A34,Deciles_mean!$A$34:$A$98,0),MATCH('Resumen-Formulas1820'!P$1,Deciles_mean!$34:$34,0))</f>
        <v>#N/A</v>
      </c>
      <c r="Q34" s="4" t="e">
        <f>INDEX(Deciles_mean!$A$34:$U$98,MATCH('Resumen-Formulas1820'!$A34,Deciles_mean!$A$34:$A$98,0),MATCH('Resumen-Formulas1820'!Q$1,Deciles_mean!$34:$34,0))</f>
        <v>#N/A</v>
      </c>
      <c r="R34" s="4" t="e">
        <f>INDEX(Deciles_mean!$A$34:$U$98,MATCH('Resumen-Formulas1820'!$A34,Deciles_mean!$A$34:$A$98,0),MATCH('Resumen-Formulas1820'!R$1,Deciles_mean!$34:$34,0))</f>
        <v>#N/A</v>
      </c>
      <c r="S34" s="4" t="e">
        <f>INDEX(Deciles_mean!$A$34:$U$98,MATCH('Resumen-Formulas1820'!$A34,Deciles_mean!$A$34:$A$98,0),MATCH('Resumen-Formulas1820'!S$1,Deciles_mean!$34:$34,0))</f>
        <v>#N/A</v>
      </c>
      <c r="T34" s="4" t="e">
        <f>INDEX(Deciles_mean!$A$34:$U$98,MATCH('Resumen-Formulas1820'!$A34,Deciles_mean!$A$34:$A$98,0),MATCH('Resumen-Formulas1820'!T$1,Deciles_mean!$34:$34,0))</f>
        <v>#N/A</v>
      </c>
      <c r="U34" s="4" t="e">
        <f>INDEX(Deciles_mean!$A$34:$U$98,MATCH('Resumen-Formulas1820'!$A34,Deciles_mean!$A$34:$A$98,0),MATCH('Resumen-Formulas1820'!U$1,Deciles_mean!$34:$34,0))</f>
        <v>#N/A</v>
      </c>
      <c r="V34" s="4" t="e">
        <f>INDEX(Deciles_mean!$A$34:$U$98,MATCH('Resumen-Formulas1820'!$A34,Deciles_mean!$A$34:$A$98,0),MATCH('Resumen-Formulas1820'!V$1,Deciles_mean!$34:$34,0))</f>
        <v>#N/A</v>
      </c>
      <c r="W34" s="4" t="e">
        <f>INDEX(Deciles_mean!$A$34:$U$98,MATCH('Resumen-Formulas1820'!$A34,Deciles_mean!$A$34:$A$98,0),MATCH('Resumen-Formulas1820'!W$1,Deciles_mean!$34:$34,0))</f>
        <v>#N/A</v>
      </c>
      <c r="X34" s="4" t="e">
        <f>INDEX(Deciles_mean!$A$34:$U$98,MATCH('Resumen-Formulas1820'!$A34,Deciles_mean!$A$34:$A$98,0),MATCH('Resumen-Formulas1820'!X$1,Deciles_mean!$34:$34,0))</f>
        <v>#N/A</v>
      </c>
      <c r="Y34" s="4" t="e">
        <f>INDEX(Deciles_mean!$A$34:$U$98,MATCH('Resumen-Formulas1820'!$A34,Deciles_mean!$A$34:$A$98,0),MATCH('Resumen-Formulas1820'!Y$1,Deciles_mean!$34:$34,0))</f>
        <v>#N/A</v>
      </c>
      <c r="AA34" s="8" t="e">
        <f t="shared" si="2"/>
        <v>#N/A</v>
      </c>
      <c r="AB34" s="8" t="e">
        <f t="shared" si="29"/>
        <v>#N/A</v>
      </c>
      <c r="AC34" s="8" t="e">
        <f t="shared" si="30"/>
        <v>#N/A</v>
      </c>
      <c r="AD34" s="8" t="e">
        <f t="shared" si="31"/>
        <v>#N/A</v>
      </c>
      <c r="AE34" s="8" t="e">
        <f t="shared" si="32"/>
        <v>#N/A</v>
      </c>
      <c r="AF34" s="8" t="e">
        <f t="shared" si="33"/>
        <v>#N/A</v>
      </c>
      <c r="AG34" s="8" t="e">
        <f t="shared" si="34"/>
        <v>#N/A</v>
      </c>
      <c r="AH34" s="8" t="e">
        <f t="shared" si="35"/>
        <v>#N/A</v>
      </c>
      <c r="AI34" s="8" t="e">
        <f t="shared" si="36"/>
        <v>#N/A</v>
      </c>
      <c r="AJ34" s="8" t="e">
        <f t="shared" si="37"/>
        <v>#N/A</v>
      </c>
      <c r="AK34" s="8" t="e">
        <f t="shared" si="38"/>
        <v>#N/A</v>
      </c>
      <c r="AL34" s="8" t="e">
        <f t="shared" si="3"/>
        <v>#N/A</v>
      </c>
      <c r="AM34" s="8" t="e">
        <f t="shared" si="57"/>
        <v>#N/A</v>
      </c>
      <c r="AN34" s="8" t="e">
        <f t="shared" si="58"/>
        <v>#N/A</v>
      </c>
      <c r="AO34" s="8" t="e">
        <f t="shared" si="59"/>
        <v>#N/A</v>
      </c>
      <c r="AP34" s="8" t="e">
        <f t="shared" si="60"/>
        <v>#N/A</v>
      </c>
      <c r="AQ34" s="8" t="e">
        <f t="shared" si="61"/>
        <v>#N/A</v>
      </c>
      <c r="AR34" s="8" t="e">
        <f t="shared" si="62"/>
        <v>#N/A</v>
      </c>
      <c r="AS34" s="8" t="e">
        <f t="shared" si="63"/>
        <v>#N/A</v>
      </c>
      <c r="AT34" s="8" t="e">
        <f t="shared" si="64"/>
        <v>#N/A</v>
      </c>
      <c r="AU34" s="8" t="e">
        <f t="shared" si="65"/>
        <v>#N/A</v>
      </c>
      <c r="AV34" s="8" t="e">
        <f t="shared" si="66"/>
        <v>#N/A</v>
      </c>
      <c r="AW34" s="8"/>
      <c r="AX34" s="22" t="e">
        <f t="shared" si="94"/>
        <v>#N/A</v>
      </c>
      <c r="AY34" s="22" t="e">
        <f t="shared" si="95"/>
        <v>#N/A</v>
      </c>
      <c r="AZ34" s="22" t="e">
        <f t="shared" si="96"/>
        <v>#N/A</v>
      </c>
      <c r="BA34" s="22" t="e">
        <f t="shared" si="97"/>
        <v>#N/A</v>
      </c>
      <c r="BB34" s="22" t="e">
        <f t="shared" si="98"/>
        <v>#N/A</v>
      </c>
      <c r="BC34" s="22" t="e">
        <f t="shared" si="99"/>
        <v>#N/A</v>
      </c>
      <c r="BD34" s="22" t="e">
        <f t="shared" si="100"/>
        <v>#N/A</v>
      </c>
      <c r="BE34" s="22" t="e">
        <f t="shared" si="101"/>
        <v>#N/A</v>
      </c>
      <c r="BF34" s="22" t="e">
        <f t="shared" si="102"/>
        <v>#N/A</v>
      </c>
      <c r="BG34" s="22" t="e">
        <f t="shared" si="103"/>
        <v>#N/A</v>
      </c>
      <c r="BH34" s="22" t="e">
        <f t="shared" si="104"/>
        <v>#N/A</v>
      </c>
      <c r="BI34" s="22" t="e">
        <f t="shared" si="105"/>
        <v>#N/A</v>
      </c>
      <c r="BJ34" s="22" t="e">
        <f t="shared" si="106"/>
        <v>#N/A</v>
      </c>
      <c r="BK34" s="22" t="e">
        <f t="shared" si="107"/>
        <v>#N/A</v>
      </c>
      <c r="BL34" s="22" t="e">
        <f t="shared" si="108"/>
        <v>#N/A</v>
      </c>
      <c r="BM34" s="22" t="e">
        <f t="shared" si="109"/>
        <v>#N/A</v>
      </c>
      <c r="BN34" s="22" t="e">
        <f t="shared" si="110"/>
        <v>#N/A</v>
      </c>
      <c r="BO34" s="22" t="e">
        <f t="shared" si="111"/>
        <v>#N/A</v>
      </c>
      <c r="BP34" s="22" t="e">
        <f t="shared" si="112"/>
        <v>#N/A</v>
      </c>
      <c r="BQ34" s="22" t="e">
        <f t="shared" si="113"/>
        <v>#N/A</v>
      </c>
      <c r="BR34" s="22" t="e">
        <f t="shared" si="114"/>
        <v>#N/A</v>
      </c>
      <c r="BS34" s="22" t="e">
        <f t="shared" si="115"/>
        <v>#N/A</v>
      </c>
      <c r="BU34" s="22" t="e">
        <f t="shared" si="116"/>
        <v>#N/A</v>
      </c>
      <c r="BV34" s="22" t="e">
        <f t="shared" si="92"/>
        <v>#N/A</v>
      </c>
      <c r="BW34" s="22" t="e">
        <f t="shared" si="92"/>
        <v>#N/A</v>
      </c>
      <c r="BX34" s="22" t="e">
        <f t="shared" si="92"/>
        <v>#N/A</v>
      </c>
      <c r="BY34" s="22" t="e">
        <f t="shared" si="92"/>
        <v>#N/A</v>
      </c>
      <c r="BZ34" s="22" t="e">
        <f t="shared" si="92"/>
        <v>#N/A</v>
      </c>
      <c r="CA34" s="22" t="e">
        <f t="shared" si="92"/>
        <v>#N/A</v>
      </c>
      <c r="CB34" s="22" t="e">
        <f t="shared" si="92"/>
        <v>#N/A</v>
      </c>
      <c r="CC34" s="22" t="e">
        <f t="shared" si="92"/>
        <v>#N/A</v>
      </c>
      <c r="CD34" s="22" t="e">
        <f t="shared" si="92"/>
        <v>#N/A</v>
      </c>
      <c r="CE34" s="22" t="e">
        <f t="shared" si="92"/>
        <v>#N/A</v>
      </c>
      <c r="CF34" s="22" t="e">
        <f t="shared" si="92"/>
        <v>#N/A</v>
      </c>
      <c r="CG34" s="22" t="e">
        <f t="shared" si="92"/>
        <v>#N/A</v>
      </c>
      <c r="CH34" s="22" t="e">
        <f t="shared" si="92"/>
        <v>#N/A</v>
      </c>
      <c r="CI34" s="22" t="e">
        <f t="shared" si="92"/>
        <v>#N/A</v>
      </c>
      <c r="CJ34" s="22" t="e">
        <f t="shared" si="92"/>
        <v>#N/A</v>
      </c>
      <c r="CK34" s="22" t="e">
        <f t="shared" si="92"/>
        <v>#N/A</v>
      </c>
      <c r="CL34" s="22" t="e">
        <f t="shared" si="93"/>
        <v>#N/A</v>
      </c>
      <c r="CM34" s="22" t="e">
        <f t="shared" si="93"/>
        <v>#N/A</v>
      </c>
      <c r="CN34" s="22" t="e">
        <f t="shared" si="93"/>
        <v>#N/A</v>
      </c>
      <c r="CO34" s="22" t="e">
        <f t="shared" si="93"/>
        <v>#N/A</v>
      </c>
      <c r="CP34" s="22" t="e">
        <f t="shared" si="93"/>
        <v>#N/A</v>
      </c>
    </row>
    <row r="35" spans="1:94">
      <c r="A35" t="s">
        <v>38</v>
      </c>
      <c r="C35" s="3" t="s">
        <v>97</v>
      </c>
      <c r="D35" s="4" t="e">
        <f>INDEX(Nal_mean!$B:$B,MATCH('Resumen-Formulas1820'!$A35,Nal_mean!$A:$A,0),1)</f>
        <v>#N/A</v>
      </c>
      <c r="E35" s="4" t="e">
        <f>INDEX(Deciles_mean!$A$34:$U$98,MATCH('Resumen-Formulas1820'!$A35,Deciles_mean!$A$34:$A$98,0),MATCH('Resumen-Formulas1820'!E$1,Deciles_mean!$34:$34,0))</f>
        <v>#N/A</v>
      </c>
      <c r="F35" s="4" t="e">
        <f>INDEX(Deciles_mean!$A$34:$U$98,MATCH('Resumen-Formulas1820'!$A35,Deciles_mean!$A$34:$A$98,0),MATCH('Resumen-Formulas1820'!F$1,Deciles_mean!$34:$34,0))</f>
        <v>#N/A</v>
      </c>
      <c r="G35" s="4" t="e">
        <f>INDEX(Deciles_mean!$A$34:$U$98,MATCH('Resumen-Formulas1820'!$A35,Deciles_mean!$A$34:$A$98,0),MATCH('Resumen-Formulas1820'!G$1,Deciles_mean!$34:$34,0))</f>
        <v>#N/A</v>
      </c>
      <c r="H35" s="4" t="e">
        <f>INDEX(Deciles_mean!$A$34:$U$98,MATCH('Resumen-Formulas1820'!$A35,Deciles_mean!$A$34:$A$98,0),MATCH('Resumen-Formulas1820'!H$1,Deciles_mean!$34:$34,0))</f>
        <v>#N/A</v>
      </c>
      <c r="I35" s="4" t="e">
        <f>INDEX(Deciles_mean!$A$34:$U$98,MATCH('Resumen-Formulas1820'!$A35,Deciles_mean!$A$34:$A$98,0),MATCH('Resumen-Formulas1820'!I$1,Deciles_mean!$34:$34,0))</f>
        <v>#N/A</v>
      </c>
      <c r="J35" s="4" t="e">
        <f>INDEX(Deciles_mean!$A$34:$U$98,MATCH('Resumen-Formulas1820'!$A35,Deciles_mean!$A$34:$A$98,0),MATCH('Resumen-Formulas1820'!J$1,Deciles_mean!$34:$34,0))</f>
        <v>#N/A</v>
      </c>
      <c r="K35" s="4" t="e">
        <f>INDEX(Deciles_mean!$A$34:$U$98,MATCH('Resumen-Formulas1820'!$A35,Deciles_mean!$A$34:$A$98,0),MATCH('Resumen-Formulas1820'!K$1,Deciles_mean!$34:$34,0))</f>
        <v>#N/A</v>
      </c>
      <c r="L35" s="4" t="e">
        <f>INDEX(Deciles_mean!$A$34:$U$98,MATCH('Resumen-Formulas1820'!$A35,Deciles_mean!$A$34:$A$98,0),MATCH('Resumen-Formulas1820'!L$1,Deciles_mean!$34:$34,0))</f>
        <v>#N/A</v>
      </c>
      <c r="M35" s="4" t="e">
        <f>INDEX(Deciles_mean!$A$34:$U$98,MATCH('Resumen-Formulas1820'!$A35,Deciles_mean!$A$34:$A$98,0),MATCH('Resumen-Formulas1820'!M$1,Deciles_mean!$34:$34,0))</f>
        <v>#N/A</v>
      </c>
      <c r="N35" s="4" t="e">
        <f>INDEX(Deciles_mean!$A$34:$U$98,MATCH('Resumen-Formulas1820'!$A35,Deciles_mean!$A$34:$A$98,0),MATCH('Resumen-Formulas1820'!N$1,Deciles_mean!$34:$34,0))</f>
        <v>#N/A</v>
      </c>
      <c r="O35" s="4" t="e">
        <f>INDEX(Nal_mean!$C:$C,MATCH('Resumen-Formulas1820'!$A35,Nal_mean!$A:$A,0),1)</f>
        <v>#N/A</v>
      </c>
      <c r="P35" s="4" t="e">
        <f>INDEX(Deciles_mean!$A$34:$U$98,MATCH('Resumen-Formulas1820'!$A35,Deciles_mean!$A$34:$A$98,0),MATCH('Resumen-Formulas1820'!P$1,Deciles_mean!$34:$34,0))</f>
        <v>#N/A</v>
      </c>
      <c r="Q35" s="4" t="e">
        <f>INDEX(Deciles_mean!$A$34:$U$98,MATCH('Resumen-Formulas1820'!$A35,Deciles_mean!$A$34:$A$98,0),MATCH('Resumen-Formulas1820'!Q$1,Deciles_mean!$34:$34,0))</f>
        <v>#N/A</v>
      </c>
      <c r="R35" s="4" t="e">
        <f>INDEX(Deciles_mean!$A$34:$U$98,MATCH('Resumen-Formulas1820'!$A35,Deciles_mean!$A$34:$A$98,0),MATCH('Resumen-Formulas1820'!R$1,Deciles_mean!$34:$34,0))</f>
        <v>#N/A</v>
      </c>
      <c r="S35" s="4" t="e">
        <f>INDEX(Deciles_mean!$A$34:$U$98,MATCH('Resumen-Formulas1820'!$A35,Deciles_mean!$A$34:$A$98,0),MATCH('Resumen-Formulas1820'!S$1,Deciles_mean!$34:$34,0))</f>
        <v>#N/A</v>
      </c>
      <c r="T35" s="4" t="e">
        <f>INDEX(Deciles_mean!$A$34:$U$98,MATCH('Resumen-Formulas1820'!$A35,Deciles_mean!$A$34:$A$98,0),MATCH('Resumen-Formulas1820'!T$1,Deciles_mean!$34:$34,0))</f>
        <v>#N/A</v>
      </c>
      <c r="U35" s="4" t="e">
        <f>INDEX(Deciles_mean!$A$34:$U$98,MATCH('Resumen-Formulas1820'!$A35,Deciles_mean!$A$34:$A$98,0),MATCH('Resumen-Formulas1820'!U$1,Deciles_mean!$34:$34,0))</f>
        <v>#N/A</v>
      </c>
      <c r="V35" s="4" t="e">
        <f>INDEX(Deciles_mean!$A$34:$U$98,MATCH('Resumen-Formulas1820'!$A35,Deciles_mean!$A$34:$A$98,0),MATCH('Resumen-Formulas1820'!V$1,Deciles_mean!$34:$34,0))</f>
        <v>#N/A</v>
      </c>
      <c r="W35" s="4" t="e">
        <f>INDEX(Deciles_mean!$A$34:$U$98,MATCH('Resumen-Formulas1820'!$A35,Deciles_mean!$A$34:$A$98,0),MATCH('Resumen-Formulas1820'!W$1,Deciles_mean!$34:$34,0))</f>
        <v>#N/A</v>
      </c>
      <c r="X35" s="4" t="e">
        <f>INDEX(Deciles_mean!$A$34:$U$98,MATCH('Resumen-Formulas1820'!$A35,Deciles_mean!$A$34:$A$98,0),MATCH('Resumen-Formulas1820'!X$1,Deciles_mean!$34:$34,0))</f>
        <v>#N/A</v>
      </c>
      <c r="Y35" s="4" t="e">
        <f>INDEX(Deciles_mean!$A$34:$U$98,MATCH('Resumen-Formulas1820'!$A35,Deciles_mean!$A$34:$A$98,0),MATCH('Resumen-Formulas1820'!Y$1,Deciles_mean!$34:$34,0))</f>
        <v>#N/A</v>
      </c>
      <c r="AA35" s="8" t="e">
        <f t="shared" si="2"/>
        <v>#N/A</v>
      </c>
      <c r="AB35" s="8" t="e">
        <f t="shared" si="29"/>
        <v>#N/A</v>
      </c>
      <c r="AC35" s="8" t="e">
        <f t="shared" si="30"/>
        <v>#N/A</v>
      </c>
      <c r="AD35" s="8" t="e">
        <f t="shared" si="31"/>
        <v>#N/A</v>
      </c>
      <c r="AE35" s="8" t="e">
        <f t="shared" si="32"/>
        <v>#N/A</v>
      </c>
      <c r="AF35" s="8" t="e">
        <f t="shared" si="33"/>
        <v>#N/A</v>
      </c>
      <c r="AG35" s="8" t="e">
        <f t="shared" si="34"/>
        <v>#N/A</v>
      </c>
      <c r="AH35" s="8" t="e">
        <f t="shared" si="35"/>
        <v>#N/A</v>
      </c>
      <c r="AI35" s="8" t="e">
        <f t="shared" si="36"/>
        <v>#N/A</v>
      </c>
      <c r="AJ35" s="8" t="e">
        <f t="shared" si="37"/>
        <v>#N/A</v>
      </c>
      <c r="AK35" s="8" t="e">
        <f t="shared" si="38"/>
        <v>#N/A</v>
      </c>
      <c r="AL35" s="8" t="e">
        <f t="shared" si="3"/>
        <v>#N/A</v>
      </c>
      <c r="AM35" s="8" t="e">
        <f t="shared" si="57"/>
        <v>#N/A</v>
      </c>
      <c r="AN35" s="8" t="e">
        <f t="shared" si="58"/>
        <v>#N/A</v>
      </c>
      <c r="AO35" s="8" t="e">
        <f t="shared" si="59"/>
        <v>#N/A</v>
      </c>
      <c r="AP35" s="8" t="e">
        <f t="shared" si="60"/>
        <v>#N/A</v>
      </c>
      <c r="AQ35" s="8" t="e">
        <f t="shared" si="61"/>
        <v>#N/A</v>
      </c>
      <c r="AR35" s="8" t="e">
        <f t="shared" si="62"/>
        <v>#N/A</v>
      </c>
      <c r="AS35" s="8" t="e">
        <f t="shared" si="63"/>
        <v>#N/A</v>
      </c>
      <c r="AT35" s="8" t="e">
        <f t="shared" si="64"/>
        <v>#N/A</v>
      </c>
      <c r="AU35" s="8" t="e">
        <f t="shared" si="65"/>
        <v>#N/A</v>
      </c>
      <c r="AV35" s="8" t="e">
        <f t="shared" si="66"/>
        <v>#N/A</v>
      </c>
      <c r="AW35" s="8"/>
      <c r="AX35" s="22" t="e">
        <f t="shared" si="94"/>
        <v>#N/A</v>
      </c>
      <c r="AY35" s="22" t="e">
        <f t="shared" si="95"/>
        <v>#N/A</v>
      </c>
      <c r="AZ35" s="22" t="e">
        <f t="shared" si="96"/>
        <v>#N/A</v>
      </c>
      <c r="BA35" s="22" t="e">
        <f t="shared" si="97"/>
        <v>#N/A</v>
      </c>
      <c r="BB35" s="22" t="e">
        <f t="shared" si="98"/>
        <v>#N/A</v>
      </c>
      <c r="BC35" s="22" t="e">
        <f t="shared" si="99"/>
        <v>#N/A</v>
      </c>
      <c r="BD35" s="22" t="e">
        <f t="shared" si="100"/>
        <v>#N/A</v>
      </c>
      <c r="BE35" s="22" t="e">
        <f t="shared" si="101"/>
        <v>#N/A</v>
      </c>
      <c r="BF35" s="22" t="e">
        <f t="shared" si="102"/>
        <v>#N/A</v>
      </c>
      <c r="BG35" s="22" t="e">
        <f t="shared" si="103"/>
        <v>#N/A</v>
      </c>
      <c r="BH35" s="22" t="e">
        <f t="shared" si="104"/>
        <v>#N/A</v>
      </c>
      <c r="BI35" s="22" t="e">
        <f t="shared" si="105"/>
        <v>#N/A</v>
      </c>
      <c r="BJ35" s="22" t="e">
        <f t="shared" si="106"/>
        <v>#N/A</v>
      </c>
      <c r="BK35" s="22" t="e">
        <f t="shared" si="107"/>
        <v>#N/A</v>
      </c>
      <c r="BL35" s="22" t="e">
        <f t="shared" si="108"/>
        <v>#N/A</v>
      </c>
      <c r="BM35" s="22" t="e">
        <f t="shared" si="109"/>
        <v>#N/A</v>
      </c>
      <c r="BN35" s="22" t="e">
        <f t="shared" si="110"/>
        <v>#N/A</v>
      </c>
      <c r="BO35" s="22" t="e">
        <f t="shared" si="111"/>
        <v>#N/A</v>
      </c>
      <c r="BP35" s="22" t="e">
        <f t="shared" si="112"/>
        <v>#N/A</v>
      </c>
      <c r="BQ35" s="22" t="e">
        <f t="shared" si="113"/>
        <v>#N/A</v>
      </c>
      <c r="BR35" s="22" t="e">
        <f t="shared" si="114"/>
        <v>#N/A</v>
      </c>
      <c r="BS35" s="22" t="e">
        <f t="shared" si="115"/>
        <v>#N/A</v>
      </c>
      <c r="BU35" s="22" t="e">
        <f t="shared" si="116"/>
        <v>#N/A</v>
      </c>
      <c r="BV35" s="22" t="e">
        <f t="shared" si="92"/>
        <v>#N/A</v>
      </c>
      <c r="BW35" s="22" t="e">
        <f t="shared" si="92"/>
        <v>#N/A</v>
      </c>
      <c r="BX35" s="22" t="e">
        <f t="shared" si="92"/>
        <v>#N/A</v>
      </c>
      <c r="BY35" s="22" t="e">
        <f t="shared" si="92"/>
        <v>#N/A</v>
      </c>
      <c r="BZ35" s="22" t="e">
        <f t="shared" si="92"/>
        <v>#N/A</v>
      </c>
      <c r="CA35" s="22" t="e">
        <f t="shared" si="92"/>
        <v>#N/A</v>
      </c>
      <c r="CB35" s="22" t="e">
        <f t="shared" si="92"/>
        <v>#N/A</v>
      </c>
      <c r="CC35" s="22" t="e">
        <f t="shared" si="92"/>
        <v>#N/A</v>
      </c>
      <c r="CD35" s="22" t="e">
        <f t="shared" si="92"/>
        <v>#N/A</v>
      </c>
      <c r="CE35" s="22" t="e">
        <f t="shared" si="92"/>
        <v>#N/A</v>
      </c>
      <c r="CF35" s="22" t="e">
        <f t="shared" si="92"/>
        <v>#N/A</v>
      </c>
      <c r="CG35" s="22" t="e">
        <f t="shared" si="92"/>
        <v>#N/A</v>
      </c>
      <c r="CH35" s="22" t="e">
        <f t="shared" si="92"/>
        <v>#N/A</v>
      </c>
      <c r="CI35" s="22" t="e">
        <f t="shared" si="92"/>
        <v>#N/A</v>
      </c>
      <c r="CJ35" s="22" t="e">
        <f t="shared" si="92"/>
        <v>#N/A</v>
      </c>
      <c r="CK35" s="22" t="e">
        <f t="shared" si="92"/>
        <v>#N/A</v>
      </c>
      <c r="CL35" s="22" t="e">
        <f t="shared" si="93"/>
        <v>#N/A</v>
      </c>
      <c r="CM35" s="22" t="e">
        <f t="shared" si="93"/>
        <v>#N/A</v>
      </c>
      <c r="CN35" s="22" t="e">
        <f t="shared" si="93"/>
        <v>#N/A</v>
      </c>
      <c r="CO35" s="22" t="e">
        <f t="shared" si="93"/>
        <v>#N/A</v>
      </c>
      <c r="CP35" s="22" t="e">
        <f t="shared" si="93"/>
        <v>#N/A</v>
      </c>
    </row>
    <row r="36" spans="1:94">
      <c r="A36" t="s">
        <v>39</v>
      </c>
      <c r="C36" s="3" t="s">
        <v>96</v>
      </c>
      <c r="D36" s="4" t="e">
        <f>INDEX(Nal_mean!$B:$B,MATCH('Resumen-Formulas1820'!$A36,Nal_mean!$A:$A,0),1)</f>
        <v>#N/A</v>
      </c>
      <c r="E36" s="4" t="e">
        <f>INDEX(Deciles_mean!$A$34:$U$98,MATCH('Resumen-Formulas1820'!$A36,Deciles_mean!$A$34:$A$98,0),MATCH('Resumen-Formulas1820'!E$1,Deciles_mean!$34:$34,0))</f>
        <v>#N/A</v>
      </c>
      <c r="F36" s="4" t="e">
        <f>INDEX(Deciles_mean!$A$34:$U$98,MATCH('Resumen-Formulas1820'!$A36,Deciles_mean!$A$34:$A$98,0),MATCH('Resumen-Formulas1820'!F$1,Deciles_mean!$34:$34,0))</f>
        <v>#N/A</v>
      </c>
      <c r="G36" s="4" t="e">
        <f>INDEX(Deciles_mean!$A$34:$U$98,MATCH('Resumen-Formulas1820'!$A36,Deciles_mean!$A$34:$A$98,0),MATCH('Resumen-Formulas1820'!G$1,Deciles_mean!$34:$34,0))</f>
        <v>#N/A</v>
      </c>
      <c r="H36" s="4" t="e">
        <f>INDEX(Deciles_mean!$A$34:$U$98,MATCH('Resumen-Formulas1820'!$A36,Deciles_mean!$A$34:$A$98,0),MATCH('Resumen-Formulas1820'!H$1,Deciles_mean!$34:$34,0))</f>
        <v>#N/A</v>
      </c>
      <c r="I36" s="4" t="e">
        <f>INDEX(Deciles_mean!$A$34:$U$98,MATCH('Resumen-Formulas1820'!$A36,Deciles_mean!$A$34:$A$98,0),MATCH('Resumen-Formulas1820'!I$1,Deciles_mean!$34:$34,0))</f>
        <v>#N/A</v>
      </c>
      <c r="J36" s="4" t="e">
        <f>INDEX(Deciles_mean!$A$34:$U$98,MATCH('Resumen-Formulas1820'!$A36,Deciles_mean!$A$34:$A$98,0),MATCH('Resumen-Formulas1820'!J$1,Deciles_mean!$34:$34,0))</f>
        <v>#N/A</v>
      </c>
      <c r="K36" s="4" t="e">
        <f>INDEX(Deciles_mean!$A$34:$U$98,MATCH('Resumen-Formulas1820'!$A36,Deciles_mean!$A$34:$A$98,0),MATCH('Resumen-Formulas1820'!K$1,Deciles_mean!$34:$34,0))</f>
        <v>#N/A</v>
      </c>
      <c r="L36" s="4" t="e">
        <f>INDEX(Deciles_mean!$A$34:$U$98,MATCH('Resumen-Formulas1820'!$A36,Deciles_mean!$A$34:$A$98,0),MATCH('Resumen-Formulas1820'!L$1,Deciles_mean!$34:$34,0))</f>
        <v>#N/A</v>
      </c>
      <c r="M36" s="4" t="e">
        <f>INDEX(Deciles_mean!$A$34:$U$98,MATCH('Resumen-Formulas1820'!$A36,Deciles_mean!$A$34:$A$98,0),MATCH('Resumen-Formulas1820'!M$1,Deciles_mean!$34:$34,0))</f>
        <v>#N/A</v>
      </c>
      <c r="N36" s="4" t="e">
        <f>INDEX(Deciles_mean!$A$34:$U$98,MATCH('Resumen-Formulas1820'!$A36,Deciles_mean!$A$34:$A$98,0),MATCH('Resumen-Formulas1820'!N$1,Deciles_mean!$34:$34,0))</f>
        <v>#N/A</v>
      </c>
      <c r="O36" s="4" t="e">
        <f>INDEX(Nal_mean!$C:$C,MATCH('Resumen-Formulas1820'!$A36,Nal_mean!$A:$A,0),1)</f>
        <v>#N/A</v>
      </c>
      <c r="P36" s="4" t="e">
        <f>INDEX(Deciles_mean!$A$34:$U$98,MATCH('Resumen-Formulas1820'!$A36,Deciles_mean!$A$34:$A$98,0),MATCH('Resumen-Formulas1820'!P$1,Deciles_mean!$34:$34,0))</f>
        <v>#N/A</v>
      </c>
      <c r="Q36" s="4" t="e">
        <f>INDEX(Deciles_mean!$A$34:$U$98,MATCH('Resumen-Formulas1820'!$A36,Deciles_mean!$A$34:$A$98,0),MATCH('Resumen-Formulas1820'!Q$1,Deciles_mean!$34:$34,0))</f>
        <v>#N/A</v>
      </c>
      <c r="R36" s="4" t="e">
        <f>INDEX(Deciles_mean!$A$34:$U$98,MATCH('Resumen-Formulas1820'!$A36,Deciles_mean!$A$34:$A$98,0),MATCH('Resumen-Formulas1820'!R$1,Deciles_mean!$34:$34,0))</f>
        <v>#N/A</v>
      </c>
      <c r="S36" s="4" t="e">
        <f>INDEX(Deciles_mean!$A$34:$U$98,MATCH('Resumen-Formulas1820'!$A36,Deciles_mean!$A$34:$A$98,0),MATCH('Resumen-Formulas1820'!S$1,Deciles_mean!$34:$34,0))</f>
        <v>#N/A</v>
      </c>
      <c r="T36" s="4" t="e">
        <f>INDEX(Deciles_mean!$A$34:$U$98,MATCH('Resumen-Formulas1820'!$A36,Deciles_mean!$A$34:$A$98,0),MATCH('Resumen-Formulas1820'!T$1,Deciles_mean!$34:$34,0))</f>
        <v>#N/A</v>
      </c>
      <c r="U36" s="4" t="e">
        <f>INDEX(Deciles_mean!$A$34:$U$98,MATCH('Resumen-Formulas1820'!$A36,Deciles_mean!$A$34:$A$98,0),MATCH('Resumen-Formulas1820'!U$1,Deciles_mean!$34:$34,0))</f>
        <v>#N/A</v>
      </c>
      <c r="V36" s="4" t="e">
        <f>INDEX(Deciles_mean!$A$34:$U$98,MATCH('Resumen-Formulas1820'!$A36,Deciles_mean!$A$34:$A$98,0),MATCH('Resumen-Formulas1820'!V$1,Deciles_mean!$34:$34,0))</f>
        <v>#N/A</v>
      </c>
      <c r="W36" s="4" t="e">
        <f>INDEX(Deciles_mean!$A$34:$U$98,MATCH('Resumen-Formulas1820'!$A36,Deciles_mean!$A$34:$A$98,0),MATCH('Resumen-Formulas1820'!W$1,Deciles_mean!$34:$34,0))</f>
        <v>#N/A</v>
      </c>
      <c r="X36" s="4" t="e">
        <f>INDEX(Deciles_mean!$A$34:$U$98,MATCH('Resumen-Formulas1820'!$A36,Deciles_mean!$A$34:$A$98,0),MATCH('Resumen-Formulas1820'!X$1,Deciles_mean!$34:$34,0))</f>
        <v>#N/A</v>
      </c>
      <c r="Y36" s="4" t="e">
        <f>INDEX(Deciles_mean!$A$34:$U$98,MATCH('Resumen-Formulas1820'!$A36,Deciles_mean!$A$34:$A$98,0),MATCH('Resumen-Formulas1820'!Y$1,Deciles_mean!$34:$34,0))</f>
        <v>#N/A</v>
      </c>
      <c r="AA36" s="8" t="e">
        <f t="shared" si="2"/>
        <v>#N/A</v>
      </c>
      <c r="AB36" s="8" t="e">
        <f t="shared" si="29"/>
        <v>#N/A</v>
      </c>
      <c r="AC36" s="8" t="e">
        <f t="shared" si="30"/>
        <v>#N/A</v>
      </c>
      <c r="AD36" s="8" t="e">
        <f t="shared" si="31"/>
        <v>#N/A</v>
      </c>
      <c r="AE36" s="8" t="e">
        <f t="shared" si="32"/>
        <v>#N/A</v>
      </c>
      <c r="AF36" s="8" t="e">
        <f t="shared" si="33"/>
        <v>#N/A</v>
      </c>
      <c r="AG36" s="8" t="e">
        <f t="shared" si="34"/>
        <v>#N/A</v>
      </c>
      <c r="AH36" s="8" t="e">
        <f t="shared" si="35"/>
        <v>#N/A</v>
      </c>
      <c r="AI36" s="8" t="e">
        <f t="shared" si="36"/>
        <v>#N/A</v>
      </c>
      <c r="AJ36" s="8" t="e">
        <f t="shared" si="37"/>
        <v>#N/A</v>
      </c>
      <c r="AK36" s="8" t="e">
        <f t="shared" si="38"/>
        <v>#N/A</v>
      </c>
      <c r="AL36" s="8" t="e">
        <f t="shared" si="3"/>
        <v>#N/A</v>
      </c>
      <c r="AM36" s="8" t="e">
        <f t="shared" si="57"/>
        <v>#N/A</v>
      </c>
      <c r="AN36" s="8" t="e">
        <f t="shared" si="58"/>
        <v>#N/A</v>
      </c>
      <c r="AO36" s="8" t="e">
        <f t="shared" si="59"/>
        <v>#N/A</v>
      </c>
      <c r="AP36" s="8" t="e">
        <f t="shared" si="60"/>
        <v>#N/A</v>
      </c>
      <c r="AQ36" s="8" t="e">
        <f t="shared" si="61"/>
        <v>#N/A</v>
      </c>
      <c r="AR36" s="8" t="e">
        <f t="shared" si="62"/>
        <v>#N/A</v>
      </c>
      <c r="AS36" s="8" t="e">
        <f t="shared" si="63"/>
        <v>#N/A</v>
      </c>
      <c r="AT36" s="8" t="e">
        <f t="shared" si="64"/>
        <v>#N/A</v>
      </c>
      <c r="AU36" s="8" t="e">
        <f t="shared" si="65"/>
        <v>#N/A</v>
      </c>
      <c r="AV36" s="8" t="e">
        <f t="shared" si="66"/>
        <v>#N/A</v>
      </c>
      <c r="AW36" s="8"/>
      <c r="AX36" s="22" t="e">
        <f t="shared" si="94"/>
        <v>#N/A</v>
      </c>
      <c r="AY36" s="22" t="e">
        <f t="shared" si="95"/>
        <v>#N/A</v>
      </c>
      <c r="AZ36" s="22" t="e">
        <f t="shared" si="96"/>
        <v>#N/A</v>
      </c>
      <c r="BA36" s="22" t="e">
        <f t="shared" si="97"/>
        <v>#N/A</v>
      </c>
      <c r="BB36" s="22" t="e">
        <f t="shared" si="98"/>
        <v>#N/A</v>
      </c>
      <c r="BC36" s="22" t="e">
        <f t="shared" si="99"/>
        <v>#N/A</v>
      </c>
      <c r="BD36" s="22" t="e">
        <f t="shared" si="100"/>
        <v>#N/A</v>
      </c>
      <c r="BE36" s="22" t="e">
        <f t="shared" si="101"/>
        <v>#N/A</v>
      </c>
      <c r="BF36" s="22" t="e">
        <f t="shared" si="102"/>
        <v>#N/A</v>
      </c>
      <c r="BG36" s="22" t="e">
        <f t="shared" si="103"/>
        <v>#N/A</v>
      </c>
      <c r="BH36" s="22" t="e">
        <f t="shared" si="104"/>
        <v>#N/A</v>
      </c>
      <c r="BI36" s="22" t="e">
        <f t="shared" si="105"/>
        <v>#N/A</v>
      </c>
      <c r="BJ36" s="22" t="e">
        <f t="shared" si="106"/>
        <v>#N/A</v>
      </c>
      <c r="BK36" s="22" t="e">
        <f t="shared" si="107"/>
        <v>#N/A</v>
      </c>
      <c r="BL36" s="22" t="e">
        <f t="shared" si="108"/>
        <v>#N/A</v>
      </c>
      <c r="BM36" s="22" t="e">
        <f t="shared" si="109"/>
        <v>#N/A</v>
      </c>
      <c r="BN36" s="22" t="e">
        <f t="shared" si="110"/>
        <v>#N/A</v>
      </c>
      <c r="BO36" s="22" t="e">
        <f t="shared" si="111"/>
        <v>#N/A</v>
      </c>
      <c r="BP36" s="22" t="e">
        <f t="shared" si="112"/>
        <v>#N/A</v>
      </c>
      <c r="BQ36" s="22" t="e">
        <f t="shared" si="113"/>
        <v>#N/A</v>
      </c>
      <c r="BR36" s="22" t="e">
        <f t="shared" si="114"/>
        <v>#N/A</v>
      </c>
      <c r="BS36" s="22" t="e">
        <f t="shared" si="115"/>
        <v>#N/A</v>
      </c>
      <c r="BU36" s="22" t="e">
        <f t="shared" si="116"/>
        <v>#N/A</v>
      </c>
      <c r="BV36" s="22" t="e">
        <f t="shared" si="92"/>
        <v>#N/A</v>
      </c>
      <c r="BW36" s="22" t="e">
        <f t="shared" si="92"/>
        <v>#N/A</v>
      </c>
      <c r="BX36" s="22" t="e">
        <f t="shared" si="92"/>
        <v>#N/A</v>
      </c>
      <c r="BY36" s="22" t="e">
        <f t="shared" si="92"/>
        <v>#N/A</v>
      </c>
      <c r="BZ36" s="22" t="e">
        <f t="shared" si="92"/>
        <v>#N/A</v>
      </c>
      <c r="CA36" s="22" t="e">
        <f t="shared" si="92"/>
        <v>#N/A</v>
      </c>
      <c r="CB36" s="22" t="e">
        <f t="shared" si="92"/>
        <v>#N/A</v>
      </c>
      <c r="CC36" s="22" t="e">
        <f t="shared" si="92"/>
        <v>#N/A</v>
      </c>
      <c r="CD36" s="22" t="e">
        <f t="shared" si="92"/>
        <v>#N/A</v>
      </c>
      <c r="CE36" s="22" t="e">
        <f t="shared" si="92"/>
        <v>#N/A</v>
      </c>
      <c r="CF36" s="22" t="e">
        <f t="shared" si="92"/>
        <v>#N/A</v>
      </c>
      <c r="CG36" s="22" t="e">
        <f t="shared" si="92"/>
        <v>#N/A</v>
      </c>
      <c r="CH36" s="22" t="e">
        <f t="shared" si="92"/>
        <v>#N/A</v>
      </c>
      <c r="CI36" s="22" t="e">
        <f t="shared" si="92"/>
        <v>#N/A</v>
      </c>
      <c r="CJ36" s="22" t="e">
        <f t="shared" si="92"/>
        <v>#N/A</v>
      </c>
      <c r="CK36" s="22" t="e">
        <f t="shared" si="92"/>
        <v>#N/A</v>
      </c>
      <c r="CL36" s="22" t="e">
        <f t="shared" si="93"/>
        <v>#N/A</v>
      </c>
      <c r="CM36" s="22" t="e">
        <f t="shared" si="93"/>
        <v>#N/A</v>
      </c>
      <c r="CN36" s="22" t="e">
        <f t="shared" si="93"/>
        <v>#N/A</v>
      </c>
      <c r="CO36" s="22" t="e">
        <f t="shared" si="93"/>
        <v>#N/A</v>
      </c>
      <c r="CP36" s="22" t="e">
        <f t="shared" si="93"/>
        <v>#N/A</v>
      </c>
    </row>
    <row r="37" spans="1:94">
      <c r="A37" t="s">
        <v>40</v>
      </c>
      <c r="C37" s="3" t="s">
        <v>98</v>
      </c>
      <c r="D37" s="4" t="e">
        <f>INDEX(Nal_mean!$B:$B,MATCH('Resumen-Formulas1820'!$A37,Nal_mean!$A:$A,0),1)</f>
        <v>#N/A</v>
      </c>
      <c r="E37" s="4" t="e">
        <f>INDEX(Deciles_mean!$A$34:$U$98,MATCH('Resumen-Formulas1820'!$A37,Deciles_mean!$A$34:$A$98,0),MATCH('Resumen-Formulas1820'!E$1,Deciles_mean!$34:$34,0))</f>
        <v>#N/A</v>
      </c>
      <c r="F37" s="4" t="e">
        <f>INDEX(Deciles_mean!$A$34:$U$98,MATCH('Resumen-Formulas1820'!$A37,Deciles_mean!$A$34:$A$98,0),MATCH('Resumen-Formulas1820'!F$1,Deciles_mean!$34:$34,0))</f>
        <v>#N/A</v>
      </c>
      <c r="G37" s="4" t="e">
        <f>INDEX(Deciles_mean!$A$34:$U$98,MATCH('Resumen-Formulas1820'!$A37,Deciles_mean!$A$34:$A$98,0),MATCH('Resumen-Formulas1820'!G$1,Deciles_mean!$34:$34,0))</f>
        <v>#N/A</v>
      </c>
      <c r="H37" s="4" t="e">
        <f>INDEX(Deciles_mean!$A$34:$U$98,MATCH('Resumen-Formulas1820'!$A37,Deciles_mean!$A$34:$A$98,0),MATCH('Resumen-Formulas1820'!H$1,Deciles_mean!$34:$34,0))</f>
        <v>#N/A</v>
      </c>
      <c r="I37" s="4" t="e">
        <f>INDEX(Deciles_mean!$A$34:$U$98,MATCH('Resumen-Formulas1820'!$A37,Deciles_mean!$A$34:$A$98,0),MATCH('Resumen-Formulas1820'!I$1,Deciles_mean!$34:$34,0))</f>
        <v>#N/A</v>
      </c>
      <c r="J37" s="4" t="e">
        <f>INDEX(Deciles_mean!$A$34:$U$98,MATCH('Resumen-Formulas1820'!$A37,Deciles_mean!$A$34:$A$98,0),MATCH('Resumen-Formulas1820'!J$1,Deciles_mean!$34:$34,0))</f>
        <v>#N/A</v>
      </c>
      <c r="K37" s="4" t="e">
        <f>INDEX(Deciles_mean!$A$34:$U$98,MATCH('Resumen-Formulas1820'!$A37,Deciles_mean!$A$34:$A$98,0),MATCH('Resumen-Formulas1820'!K$1,Deciles_mean!$34:$34,0))</f>
        <v>#N/A</v>
      </c>
      <c r="L37" s="4" t="e">
        <f>INDEX(Deciles_mean!$A$34:$U$98,MATCH('Resumen-Formulas1820'!$A37,Deciles_mean!$A$34:$A$98,0),MATCH('Resumen-Formulas1820'!L$1,Deciles_mean!$34:$34,0))</f>
        <v>#N/A</v>
      </c>
      <c r="M37" s="4" t="e">
        <f>INDEX(Deciles_mean!$A$34:$U$98,MATCH('Resumen-Formulas1820'!$A37,Deciles_mean!$A$34:$A$98,0),MATCH('Resumen-Formulas1820'!M$1,Deciles_mean!$34:$34,0))</f>
        <v>#N/A</v>
      </c>
      <c r="N37" s="4" t="e">
        <f>INDEX(Deciles_mean!$A$34:$U$98,MATCH('Resumen-Formulas1820'!$A37,Deciles_mean!$A$34:$A$98,0),MATCH('Resumen-Formulas1820'!N$1,Deciles_mean!$34:$34,0))</f>
        <v>#N/A</v>
      </c>
      <c r="O37" s="4" t="e">
        <f>INDEX(Nal_mean!$C:$C,MATCH('Resumen-Formulas1820'!$A37,Nal_mean!$A:$A,0),1)</f>
        <v>#N/A</v>
      </c>
      <c r="P37" s="4" t="e">
        <f>INDEX(Deciles_mean!$A$34:$U$98,MATCH('Resumen-Formulas1820'!$A37,Deciles_mean!$A$34:$A$98,0),MATCH('Resumen-Formulas1820'!P$1,Deciles_mean!$34:$34,0))</f>
        <v>#N/A</v>
      </c>
      <c r="Q37" s="4" t="e">
        <f>INDEX(Deciles_mean!$A$34:$U$98,MATCH('Resumen-Formulas1820'!$A37,Deciles_mean!$A$34:$A$98,0),MATCH('Resumen-Formulas1820'!Q$1,Deciles_mean!$34:$34,0))</f>
        <v>#N/A</v>
      </c>
      <c r="R37" s="4" t="e">
        <f>INDEX(Deciles_mean!$A$34:$U$98,MATCH('Resumen-Formulas1820'!$A37,Deciles_mean!$A$34:$A$98,0),MATCH('Resumen-Formulas1820'!R$1,Deciles_mean!$34:$34,0))</f>
        <v>#N/A</v>
      </c>
      <c r="S37" s="4" t="e">
        <f>INDEX(Deciles_mean!$A$34:$U$98,MATCH('Resumen-Formulas1820'!$A37,Deciles_mean!$A$34:$A$98,0),MATCH('Resumen-Formulas1820'!S$1,Deciles_mean!$34:$34,0))</f>
        <v>#N/A</v>
      </c>
      <c r="T37" s="4" t="e">
        <f>INDEX(Deciles_mean!$A$34:$U$98,MATCH('Resumen-Formulas1820'!$A37,Deciles_mean!$A$34:$A$98,0),MATCH('Resumen-Formulas1820'!T$1,Deciles_mean!$34:$34,0))</f>
        <v>#N/A</v>
      </c>
      <c r="U37" s="4" t="e">
        <f>INDEX(Deciles_mean!$A$34:$U$98,MATCH('Resumen-Formulas1820'!$A37,Deciles_mean!$A$34:$A$98,0),MATCH('Resumen-Formulas1820'!U$1,Deciles_mean!$34:$34,0))</f>
        <v>#N/A</v>
      </c>
      <c r="V37" s="4" t="e">
        <f>INDEX(Deciles_mean!$A$34:$U$98,MATCH('Resumen-Formulas1820'!$A37,Deciles_mean!$A$34:$A$98,0),MATCH('Resumen-Formulas1820'!V$1,Deciles_mean!$34:$34,0))</f>
        <v>#N/A</v>
      </c>
      <c r="W37" s="4" t="e">
        <f>INDEX(Deciles_mean!$A$34:$U$98,MATCH('Resumen-Formulas1820'!$A37,Deciles_mean!$A$34:$A$98,0),MATCH('Resumen-Formulas1820'!W$1,Deciles_mean!$34:$34,0))</f>
        <v>#N/A</v>
      </c>
      <c r="X37" s="4" t="e">
        <f>INDEX(Deciles_mean!$A$34:$U$98,MATCH('Resumen-Formulas1820'!$A37,Deciles_mean!$A$34:$A$98,0),MATCH('Resumen-Formulas1820'!X$1,Deciles_mean!$34:$34,0))</f>
        <v>#N/A</v>
      </c>
      <c r="Y37" s="4" t="e">
        <f>INDEX(Deciles_mean!$A$34:$U$98,MATCH('Resumen-Formulas1820'!$A37,Deciles_mean!$A$34:$A$98,0),MATCH('Resumen-Formulas1820'!Y$1,Deciles_mean!$34:$34,0))</f>
        <v>#N/A</v>
      </c>
      <c r="AA37" s="8" t="e">
        <f t="shared" si="2"/>
        <v>#N/A</v>
      </c>
      <c r="AB37" s="8" t="e">
        <f t="shared" si="29"/>
        <v>#N/A</v>
      </c>
      <c r="AC37" s="8" t="e">
        <f t="shared" si="30"/>
        <v>#N/A</v>
      </c>
      <c r="AD37" s="8" t="e">
        <f t="shared" si="31"/>
        <v>#N/A</v>
      </c>
      <c r="AE37" s="8" t="e">
        <f t="shared" si="32"/>
        <v>#N/A</v>
      </c>
      <c r="AF37" s="8" t="e">
        <f t="shared" si="33"/>
        <v>#N/A</v>
      </c>
      <c r="AG37" s="8" t="e">
        <f t="shared" si="34"/>
        <v>#N/A</v>
      </c>
      <c r="AH37" s="8" t="e">
        <f t="shared" si="35"/>
        <v>#N/A</v>
      </c>
      <c r="AI37" s="8" t="e">
        <f t="shared" si="36"/>
        <v>#N/A</v>
      </c>
      <c r="AJ37" s="8" t="e">
        <f t="shared" si="37"/>
        <v>#N/A</v>
      </c>
      <c r="AK37" s="8" t="e">
        <f t="shared" si="38"/>
        <v>#N/A</v>
      </c>
      <c r="AL37" s="8" t="e">
        <f t="shared" si="3"/>
        <v>#N/A</v>
      </c>
      <c r="AM37" s="8" t="e">
        <f t="shared" si="57"/>
        <v>#N/A</v>
      </c>
      <c r="AN37" s="8" t="e">
        <f t="shared" si="58"/>
        <v>#N/A</v>
      </c>
      <c r="AO37" s="8" t="e">
        <f t="shared" si="59"/>
        <v>#N/A</v>
      </c>
      <c r="AP37" s="8" t="e">
        <f t="shared" si="60"/>
        <v>#N/A</v>
      </c>
      <c r="AQ37" s="8" t="e">
        <f t="shared" si="61"/>
        <v>#N/A</v>
      </c>
      <c r="AR37" s="8" t="e">
        <f t="shared" si="62"/>
        <v>#N/A</v>
      </c>
      <c r="AS37" s="8" t="e">
        <f t="shared" si="63"/>
        <v>#N/A</v>
      </c>
      <c r="AT37" s="8" t="e">
        <f t="shared" si="64"/>
        <v>#N/A</v>
      </c>
      <c r="AU37" s="8" t="e">
        <f t="shared" si="65"/>
        <v>#N/A</v>
      </c>
      <c r="AV37" s="8" t="e">
        <f t="shared" si="66"/>
        <v>#N/A</v>
      </c>
      <c r="AW37" s="8"/>
      <c r="AX37" s="22" t="e">
        <f t="shared" si="94"/>
        <v>#N/A</v>
      </c>
      <c r="AY37" s="22" t="e">
        <f t="shared" si="95"/>
        <v>#N/A</v>
      </c>
      <c r="AZ37" s="22" t="e">
        <f t="shared" si="96"/>
        <v>#N/A</v>
      </c>
      <c r="BA37" s="22" t="e">
        <f t="shared" si="97"/>
        <v>#N/A</v>
      </c>
      <c r="BB37" s="22" t="e">
        <f t="shared" si="98"/>
        <v>#N/A</v>
      </c>
      <c r="BC37" s="22" t="e">
        <f t="shared" si="99"/>
        <v>#N/A</v>
      </c>
      <c r="BD37" s="22" t="e">
        <f t="shared" si="100"/>
        <v>#N/A</v>
      </c>
      <c r="BE37" s="22" t="e">
        <f t="shared" si="101"/>
        <v>#N/A</v>
      </c>
      <c r="BF37" s="22" t="e">
        <f t="shared" si="102"/>
        <v>#N/A</v>
      </c>
      <c r="BG37" s="22" t="e">
        <f t="shared" si="103"/>
        <v>#N/A</v>
      </c>
      <c r="BH37" s="22" t="e">
        <f t="shared" si="104"/>
        <v>#N/A</v>
      </c>
      <c r="BI37" s="22" t="e">
        <f t="shared" si="105"/>
        <v>#N/A</v>
      </c>
      <c r="BJ37" s="22" t="e">
        <f t="shared" si="106"/>
        <v>#N/A</v>
      </c>
      <c r="BK37" s="22" t="e">
        <f t="shared" si="107"/>
        <v>#N/A</v>
      </c>
      <c r="BL37" s="22" t="e">
        <f t="shared" si="108"/>
        <v>#N/A</v>
      </c>
      <c r="BM37" s="22" t="e">
        <f t="shared" si="109"/>
        <v>#N/A</v>
      </c>
      <c r="BN37" s="22" t="e">
        <f t="shared" si="110"/>
        <v>#N/A</v>
      </c>
      <c r="BO37" s="22" t="e">
        <f t="shared" si="111"/>
        <v>#N/A</v>
      </c>
      <c r="BP37" s="22" t="e">
        <f t="shared" si="112"/>
        <v>#N/A</v>
      </c>
      <c r="BQ37" s="22" t="e">
        <f t="shared" si="113"/>
        <v>#N/A</v>
      </c>
      <c r="BR37" s="22" t="e">
        <f t="shared" si="114"/>
        <v>#N/A</v>
      </c>
      <c r="BS37" s="22" t="e">
        <f t="shared" si="115"/>
        <v>#N/A</v>
      </c>
      <c r="BU37" s="22" t="e">
        <f t="shared" si="116"/>
        <v>#N/A</v>
      </c>
      <c r="BV37" s="22" t="e">
        <f t="shared" si="92"/>
        <v>#N/A</v>
      </c>
      <c r="BW37" s="22" t="e">
        <f t="shared" si="92"/>
        <v>#N/A</v>
      </c>
      <c r="BX37" s="22" t="e">
        <f t="shared" si="92"/>
        <v>#N/A</v>
      </c>
      <c r="BY37" s="22" t="e">
        <f t="shared" si="92"/>
        <v>#N/A</v>
      </c>
      <c r="BZ37" s="22" t="e">
        <f t="shared" si="92"/>
        <v>#N/A</v>
      </c>
      <c r="CA37" s="22" t="e">
        <f t="shared" si="92"/>
        <v>#N/A</v>
      </c>
      <c r="CB37" s="22" t="e">
        <f t="shared" si="92"/>
        <v>#N/A</v>
      </c>
      <c r="CC37" s="22" t="e">
        <f t="shared" si="92"/>
        <v>#N/A</v>
      </c>
      <c r="CD37" s="22" t="e">
        <f t="shared" si="92"/>
        <v>#N/A</v>
      </c>
      <c r="CE37" s="22" t="e">
        <f t="shared" si="92"/>
        <v>#N/A</v>
      </c>
      <c r="CF37" s="22" t="e">
        <f t="shared" si="92"/>
        <v>#N/A</v>
      </c>
      <c r="CG37" s="22" t="e">
        <f t="shared" si="92"/>
        <v>#N/A</v>
      </c>
      <c r="CH37" s="22" t="e">
        <f t="shared" si="92"/>
        <v>#N/A</v>
      </c>
      <c r="CI37" s="22" t="e">
        <f t="shared" si="92"/>
        <v>#N/A</v>
      </c>
      <c r="CJ37" s="22" t="e">
        <f t="shared" si="92"/>
        <v>#N/A</v>
      </c>
      <c r="CK37" s="22" t="e">
        <f t="shared" si="92"/>
        <v>#N/A</v>
      </c>
      <c r="CL37" s="22" t="e">
        <f t="shared" si="93"/>
        <v>#N/A</v>
      </c>
      <c r="CM37" s="22" t="e">
        <f t="shared" si="93"/>
        <v>#N/A</v>
      </c>
      <c r="CN37" s="22" t="e">
        <f t="shared" si="93"/>
        <v>#N/A</v>
      </c>
      <c r="CO37" s="22" t="e">
        <f t="shared" si="93"/>
        <v>#N/A</v>
      </c>
      <c r="CP37" s="22" t="e">
        <f t="shared" si="93"/>
        <v>#N/A</v>
      </c>
    </row>
    <row r="38" spans="1:94">
      <c r="A38" t="s">
        <v>41</v>
      </c>
      <c r="C38" s="3" t="s">
        <v>99</v>
      </c>
      <c r="D38" s="4" t="e">
        <f>INDEX(Nal_mean!$B:$B,MATCH('Resumen-Formulas1820'!$A38,Nal_mean!$A:$A,0),1)</f>
        <v>#N/A</v>
      </c>
      <c r="E38" s="4" t="e">
        <f>INDEX(Deciles_mean!$A$34:$U$98,MATCH('Resumen-Formulas1820'!$A38,Deciles_mean!$A$34:$A$98,0),MATCH('Resumen-Formulas1820'!E$1,Deciles_mean!$34:$34,0))</f>
        <v>#N/A</v>
      </c>
      <c r="F38" s="4" t="e">
        <f>INDEX(Deciles_mean!$A$34:$U$98,MATCH('Resumen-Formulas1820'!$A38,Deciles_mean!$A$34:$A$98,0),MATCH('Resumen-Formulas1820'!F$1,Deciles_mean!$34:$34,0))</f>
        <v>#N/A</v>
      </c>
      <c r="G38" s="4" t="e">
        <f>INDEX(Deciles_mean!$A$34:$U$98,MATCH('Resumen-Formulas1820'!$A38,Deciles_mean!$A$34:$A$98,0),MATCH('Resumen-Formulas1820'!G$1,Deciles_mean!$34:$34,0))</f>
        <v>#N/A</v>
      </c>
      <c r="H38" s="4" t="e">
        <f>INDEX(Deciles_mean!$A$34:$U$98,MATCH('Resumen-Formulas1820'!$A38,Deciles_mean!$A$34:$A$98,0),MATCH('Resumen-Formulas1820'!H$1,Deciles_mean!$34:$34,0))</f>
        <v>#N/A</v>
      </c>
      <c r="I38" s="4" t="e">
        <f>INDEX(Deciles_mean!$A$34:$U$98,MATCH('Resumen-Formulas1820'!$A38,Deciles_mean!$A$34:$A$98,0),MATCH('Resumen-Formulas1820'!I$1,Deciles_mean!$34:$34,0))</f>
        <v>#N/A</v>
      </c>
      <c r="J38" s="4" t="e">
        <f>INDEX(Deciles_mean!$A$34:$U$98,MATCH('Resumen-Formulas1820'!$A38,Deciles_mean!$A$34:$A$98,0),MATCH('Resumen-Formulas1820'!J$1,Deciles_mean!$34:$34,0))</f>
        <v>#N/A</v>
      </c>
      <c r="K38" s="4" t="e">
        <f>INDEX(Deciles_mean!$A$34:$U$98,MATCH('Resumen-Formulas1820'!$A38,Deciles_mean!$A$34:$A$98,0),MATCH('Resumen-Formulas1820'!K$1,Deciles_mean!$34:$34,0))</f>
        <v>#N/A</v>
      </c>
      <c r="L38" s="4" t="e">
        <f>INDEX(Deciles_mean!$A$34:$U$98,MATCH('Resumen-Formulas1820'!$A38,Deciles_mean!$A$34:$A$98,0),MATCH('Resumen-Formulas1820'!L$1,Deciles_mean!$34:$34,0))</f>
        <v>#N/A</v>
      </c>
      <c r="M38" s="4" t="e">
        <f>INDEX(Deciles_mean!$A$34:$U$98,MATCH('Resumen-Formulas1820'!$A38,Deciles_mean!$A$34:$A$98,0),MATCH('Resumen-Formulas1820'!M$1,Deciles_mean!$34:$34,0))</f>
        <v>#N/A</v>
      </c>
      <c r="N38" s="4" t="e">
        <f>INDEX(Deciles_mean!$A$34:$U$98,MATCH('Resumen-Formulas1820'!$A38,Deciles_mean!$A$34:$A$98,0),MATCH('Resumen-Formulas1820'!N$1,Deciles_mean!$34:$34,0))</f>
        <v>#N/A</v>
      </c>
      <c r="O38" s="4" t="e">
        <f>INDEX(Nal_mean!$C:$C,MATCH('Resumen-Formulas1820'!$A38,Nal_mean!$A:$A,0),1)</f>
        <v>#N/A</v>
      </c>
      <c r="P38" s="4" t="e">
        <f>INDEX(Deciles_mean!$A$34:$U$98,MATCH('Resumen-Formulas1820'!$A38,Deciles_mean!$A$34:$A$98,0),MATCH('Resumen-Formulas1820'!P$1,Deciles_mean!$34:$34,0))</f>
        <v>#N/A</v>
      </c>
      <c r="Q38" s="4" t="e">
        <f>INDEX(Deciles_mean!$A$34:$U$98,MATCH('Resumen-Formulas1820'!$A38,Deciles_mean!$A$34:$A$98,0),MATCH('Resumen-Formulas1820'!Q$1,Deciles_mean!$34:$34,0))</f>
        <v>#N/A</v>
      </c>
      <c r="R38" s="4" t="e">
        <f>INDEX(Deciles_mean!$A$34:$U$98,MATCH('Resumen-Formulas1820'!$A38,Deciles_mean!$A$34:$A$98,0),MATCH('Resumen-Formulas1820'!R$1,Deciles_mean!$34:$34,0))</f>
        <v>#N/A</v>
      </c>
      <c r="S38" s="4" t="e">
        <f>INDEX(Deciles_mean!$A$34:$U$98,MATCH('Resumen-Formulas1820'!$A38,Deciles_mean!$A$34:$A$98,0),MATCH('Resumen-Formulas1820'!S$1,Deciles_mean!$34:$34,0))</f>
        <v>#N/A</v>
      </c>
      <c r="T38" s="4" t="e">
        <f>INDEX(Deciles_mean!$A$34:$U$98,MATCH('Resumen-Formulas1820'!$A38,Deciles_mean!$A$34:$A$98,0),MATCH('Resumen-Formulas1820'!T$1,Deciles_mean!$34:$34,0))</f>
        <v>#N/A</v>
      </c>
      <c r="U38" s="4" t="e">
        <f>INDEX(Deciles_mean!$A$34:$U$98,MATCH('Resumen-Formulas1820'!$A38,Deciles_mean!$A$34:$A$98,0),MATCH('Resumen-Formulas1820'!U$1,Deciles_mean!$34:$34,0))</f>
        <v>#N/A</v>
      </c>
      <c r="V38" s="4" t="e">
        <f>INDEX(Deciles_mean!$A$34:$U$98,MATCH('Resumen-Formulas1820'!$A38,Deciles_mean!$A$34:$A$98,0),MATCH('Resumen-Formulas1820'!V$1,Deciles_mean!$34:$34,0))</f>
        <v>#N/A</v>
      </c>
      <c r="W38" s="4" t="e">
        <f>INDEX(Deciles_mean!$A$34:$U$98,MATCH('Resumen-Formulas1820'!$A38,Deciles_mean!$A$34:$A$98,0),MATCH('Resumen-Formulas1820'!W$1,Deciles_mean!$34:$34,0))</f>
        <v>#N/A</v>
      </c>
      <c r="X38" s="4" t="e">
        <f>INDEX(Deciles_mean!$A$34:$U$98,MATCH('Resumen-Formulas1820'!$A38,Deciles_mean!$A$34:$A$98,0),MATCH('Resumen-Formulas1820'!X$1,Deciles_mean!$34:$34,0))</f>
        <v>#N/A</v>
      </c>
      <c r="Y38" s="4" t="e">
        <f>INDEX(Deciles_mean!$A$34:$U$98,MATCH('Resumen-Formulas1820'!$A38,Deciles_mean!$A$34:$A$98,0),MATCH('Resumen-Formulas1820'!Y$1,Deciles_mean!$34:$34,0))</f>
        <v>#N/A</v>
      </c>
      <c r="AA38" s="8" t="e">
        <f t="shared" si="2"/>
        <v>#N/A</v>
      </c>
      <c r="AB38" s="8" t="e">
        <f t="shared" si="29"/>
        <v>#N/A</v>
      </c>
      <c r="AC38" s="8" t="e">
        <f t="shared" si="30"/>
        <v>#N/A</v>
      </c>
      <c r="AD38" s="8" t="e">
        <f t="shared" si="31"/>
        <v>#N/A</v>
      </c>
      <c r="AE38" s="8" t="e">
        <f t="shared" si="32"/>
        <v>#N/A</v>
      </c>
      <c r="AF38" s="8" t="e">
        <f t="shared" si="33"/>
        <v>#N/A</v>
      </c>
      <c r="AG38" s="8" t="e">
        <f t="shared" si="34"/>
        <v>#N/A</v>
      </c>
      <c r="AH38" s="8" t="e">
        <f t="shared" si="35"/>
        <v>#N/A</v>
      </c>
      <c r="AI38" s="8" t="e">
        <f t="shared" si="36"/>
        <v>#N/A</v>
      </c>
      <c r="AJ38" s="8" t="e">
        <f t="shared" si="37"/>
        <v>#N/A</v>
      </c>
      <c r="AK38" s="8" t="e">
        <f t="shared" si="38"/>
        <v>#N/A</v>
      </c>
      <c r="AL38" s="8" t="e">
        <f t="shared" si="3"/>
        <v>#N/A</v>
      </c>
      <c r="AM38" s="8" t="e">
        <f t="shared" si="57"/>
        <v>#N/A</v>
      </c>
      <c r="AN38" s="8" t="e">
        <f t="shared" si="58"/>
        <v>#N/A</v>
      </c>
      <c r="AO38" s="8" t="e">
        <f t="shared" si="59"/>
        <v>#N/A</v>
      </c>
      <c r="AP38" s="8" t="e">
        <f t="shared" si="60"/>
        <v>#N/A</v>
      </c>
      <c r="AQ38" s="8" t="e">
        <f t="shared" si="61"/>
        <v>#N/A</v>
      </c>
      <c r="AR38" s="8" t="e">
        <f t="shared" si="62"/>
        <v>#N/A</v>
      </c>
      <c r="AS38" s="8" t="e">
        <f t="shared" si="63"/>
        <v>#N/A</v>
      </c>
      <c r="AT38" s="8" t="e">
        <f t="shared" si="64"/>
        <v>#N/A</v>
      </c>
      <c r="AU38" s="8" t="e">
        <f t="shared" si="65"/>
        <v>#N/A</v>
      </c>
      <c r="AV38" s="8" t="e">
        <f t="shared" si="66"/>
        <v>#N/A</v>
      </c>
      <c r="AW38" s="8"/>
      <c r="AX38" s="22" t="e">
        <f t="shared" si="94"/>
        <v>#N/A</v>
      </c>
      <c r="AY38" s="22" t="e">
        <f t="shared" si="95"/>
        <v>#N/A</v>
      </c>
      <c r="AZ38" s="22" t="e">
        <f t="shared" si="96"/>
        <v>#N/A</v>
      </c>
      <c r="BA38" s="22" t="e">
        <f t="shared" si="97"/>
        <v>#N/A</v>
      </c>
      <c r="BB38" s="22" t="e">
        <f t="shared" si="98"/>
        <v>#N/A</v>
      </c>
      <c r="BC38" s="22" t="e">
        <f t="shared" si="99"/>
        <v>#N/A</v>
      </c>
      <c r="BD38" s="22" t="e">
        <f t="shared" si="100"/>
        <v>#N/A</v>
      </c>
      <c r="BE38" s="22" t="e">
        <f t="shared" si="101"/>
        <v>#N/A</v>
      </c>
      <c r="BF38" s="22" t="e">
        <f t="shared" si="102"/>
        <v>#N/A</v>
      </c>
      <c r="BG38" s="22" t="e">
        <f t="shared" si="103"/>
        <v>#N/A</v>
      </c>
      <c r="BH38" s="22" t="e">
        <f t="shared" si="104"/>
        <v>#N/A</v>
      </c>
      <c r="BI38" s="22" t="e">
        <f t="shared" si="105"/>
        <v>#N/A</v>
      </c>
      <c r="BJ38" s="22" t="e">
        <f t="shared" si="106"/>
        <v>#N/A</v>
      </c>
      <c r="BK38" s="22" t="e">
        <f t="shared" si="107"/>
        <v>#N/A</v>
      </c>
      <c r="BL38" s="22" t="e">
        <f t="shared" si="108"/>
        <v>#N/A</v>
      </c>
      <c r="BM38" s="22" t="e">
        <f t="shared" si="109"/>
        <v>#N/A</v>
      </c>
      <c r="BN38" s="22" t="e">
        <f t="shared" si="110"/>
        <v>#N/A</v>
      </c>
      <c r="BO38" s="22" t="e">
        <f t="shared" si="111"/>
        <v>#N/A</v>
      </c>
      <c r="BP38" s="22" t="e">
        <f t="shared" si="112"/>
        <v>#N/A</v>
      </c>
      <c r="BQ38" s="22" t="e">
        <f t="shared" si="113"/>
        <v>#N/A</v>
      </c>
      <c r="BR38" s="22" t="e">
        <f t="shared" si="114"/>
        <v>#N/A</v>
      </c>
      <c r="BS38" s="22" t="e">
        <f t="shared" si="115"/>
        <v>#N/A</v>
      </c>
      <c r="BU38" s="22" t="e">
        <f>D38/D$6</f>
        <v>#N/A</v>
      </c>
      <c r="BV38" s="22" t="e">
        <f t="shared" ref="BV38:BV39" si="117">E38/E$6</f>
        <v>#N/A</v>
      </c>
      <c r="BW38" s="22" t="e">
        <f t="shared" ref="BW38:BW39" si="118">F38/F$6</f>
        <v>#N/A</v>
      </c>
      <c r="BX38" s="22" t="e">
        <f t="shared" ref="BX38:BX39" si="119">G38/G$6</f>
        <v>#N/A</v>
      </c>
      <c r="BY38" s="22" t="e">
        <f t="shared" ref="BY38:BY39" si="120">H38/H$6</f>
        <v>#N/A</v>
      </c>
      <c r="BZ38" s="22" t="e">
        <f t="shared" ref="BZ38:BZ39" si="121">I38/I$6</f>
        <v>#N/A</v>
      </c>
      <c r="CA38" s="22" t="e">
        <f t="shared" ref="CA38:CA39" si="122">J38/J$6</f>
        <v>#N/A</v>
      </c>
      <c r="CB38" s="22" t="e">
        <f t="shared" ref="CB38:CB39" si="123">K38/K$6</f>
        <v>#N/A</v>
      </c>
      <c r="CC38" s="22" t="e">
        <f t="shared" ref="CC38:CC39" si="124">L38/L$6</f>
        <v>#N/A</v>
      </c>
      <c r="CD38" s="22" t="e">
        <f t="shared" ref="CD38:CD39" si="125">M38/M$6</f>
        <v>#N/A</v>
      </c>
      <c r="CE38" s="22" t="e">
        <f t="shared" ref="CE38:CE39" si="126">N38/N$6</f>
        <v>#N/A</v>
      </c>
      <c r="CF38" s="22" t="e">
        <f t="shared" ref="CF38:CF39" si="127">O38/O$6</f>
        <v>#N/A</v>
      </c>
      <c r="CG38" s="22" t="e">
        <f t="shared" ref="CG38:CG39" si="128">P38/P$6</f>
        <v>#N/A</v>
      </c>
      <c r="CH38" s="22" t="e">
        <f t="shared" ref="CH38:CH39" si="129">Q38/Q$6</f>
        <v>#N/A</v>
      </c>
      <c r="CI38" s="22" t="e">
        <f t="shared" ref="CI38:CI39" si="130">R38/R$6</f>
        <v>#N/A</v>
      </c>
      <c r="CJ38" s="22" t="e">
        <f t="shared" ref="CJ38:CJ39" si="131">S38/S$6</f>
        <v>#N/A</v>
      </c>
      <c r="CK38" s="22" t="e">
        <f t="shared" ref="CK38:CK39" si="132">T38/T$6</f>
        <v>#N/A</v>
      </c>
      <c r="CL38" s="22" t="e">
        <f t="shared" ref="CL38:CL39" si="133">U38/U$6</f>
        <v>#N/A</v>
      </c>
      <c r="CM38" s="22" t="e">
        <f t="shared" ref="CM38:CM39" si="134">V38/V$6</f>
        <v>#N/A</v>
      </c>
      <c r="CN38" s="22" t="e">
        <f t="shared" ref="CN38:CN39" si="135">W38/W$6</f>
        <v>#N/A</v>
      </c>
      <c r="CO38" s="22" t="e">
        <f t="shared" ref="CO38:CO39" si="136">X38/X$6</f>
        <v>#N/A</v>
      </c>
      <c r="CP38" s="22" t="e">
        <f t="shared" ref="CP38:CP39" si="137">Y38/Y$6</f>
        <v>#N/A</v>
      </c>
    </row>
    <row r="39" spans="1:94">
      <c r="A39" t="s">
        <v>35</v>
      </c>
      <c r="C39" s="3" t="s">
        <v>91</v>
      </c>
      <c r="D39" s="4" t="e">
        <f>INDEX(Nal_mean!$B:$B,MATCH('Resumen-Formulas1820'!$A39,Nal_mean!$A:$A,0),1)</f>
        <v>#N/A</v>
      </c>
      <c r="E39" s="4" t="e">
        <f>INDEX(Deciles_mean!$A$34:$U$98,MATCH('Resumen-Formulas1820'!$A39,Deciles_mean!$A$34:$A$98,0),MATCH('Resumen-Formulas1820'!E$1,Deciles_mean!$34:$34,0))</f>
        <v>#N/A</v>
      </c>
      <c r="F39" s="4" t="e">
        <f>INDEX(Deciles_mean!$A$34:$U$98,MATCH('Resumen-Formulas1820'!$A39,Deciles_mean!$A$34:$A$98,0),MATCH('Resumen-Formulas1820'!F$1,Deciles_mean!$34:$34,0))</f>
        <v>#N/A</v>
      </c>
      <c r="G39" s="4" t="e">
        <f>INDEX(Deciles_mean!$A$34:$U$98,MATCH('Resumen-Formulas1820'!$A39,Deciles_mean!$A$34:$A$98,0),MATCH('Resumen-Formulas1820'!G$1,Deciles_mean!$34:$34,0))</f>
        <v>#N/A</v>
      </c>
      <c r="H39" s="4" t="e">
        <f>INDEX(Deciles_mean!$A$34:$U$98,MATCH('Resumen-Formulas1820'!$A39,Deciles_mean!$A$34:$A$98,0),MATCH('Resumen-Formulas1820'!H$1,Deciles_mean!$34:$34,0))</f>
        <v>#N/A</v>
      </c>
      <c r="I39" s="4" t="e">
        <f>INDEX(Deciles_mean!$A$34:$U$98,MATCH('Resumen-Formulas1820'!$A39,Deciles_mean!$A$34:$A$98,0),MATCH('Resumen-Formulas1820'!I$1,Deciles_mean!$34:$34,0))</f>
        <v>#N/A</v>
      </c>
      <c r="J39" s="4" t="e">
        <f>INDEX(Deciles_mean!$A$34:$U$98,MATCH('Resumen-Formulas1820'!$A39,Deciles_mean!$A$34:$A$98,0),MATCH('Resumen-Formulas1820'!J$1,Deciles_mean!$34:$34,0))</f>
        <v>#N/A</v>
      </c>
      <c r="K39" s="4" t="e">
        <f>INDEX(Deciles_mean!$A$34:$U$98,MATCH('Resumen-Formulas1820'!$A39,Deciles_mean!$A$34:$A$98,0),MATCH('Resumen-Formulas1820'!K$1,Deciles_mean!$34:$34,0))</f>
        <v>#N/A</v>
      </c>
      <c r="L39" s="4" t="e">
        <f>INDEX(Deciles_mean!$A$34:$U$98,MATCH('Resumen-Formulas1820'!$A39,Deciles_mean!$A$34:$A$98,0),MATCH('Resumen-Formulas1820'!L$1,Deciles_mean!$34:$34,0))</f>
        <v>#N/A</v>
      </c>
      <c r="M39" s="4" t="e">
        <f>INDEX(Deciles_mean!$A$34:$U$98,MATCH('Resumen-Formulas1820'!$A39,Deciles_mean!$A$34:$A$98,0),MATCH('Resumen-Formulas1820'!M$1,Deciles_mean!$34:$34,0))</f>
        <v>#N/A</v>
      </c>
      <c r="N39" s="4" t="e">
        <f>INDEX(Deciles_mean!$A$34:$U$98,MATCH('Resumen-Formulas1820'!$A39,Deciles_mean!$A$34:$A$98,0),MATCH('Resumen-Formulas1820'!N$1,Deciles_mean!$34:$34,0))</f>
        <v>#N/A</v>
      </c>
      <c r="O39" s="4" t="e">
        <f>INDEX(Nal_mean!$C:$C,MATCH('Resumen-Formulas1820'!$A39,Nal_mean!$A:$A,0),1)</f>
        <v>#N/A</v>
      </c>
      <c r="P39" s="4" t="e">
        <f>INDEX(Deciles_mean!$A$34:$U$98,MATCH('Resumen-Formulas1820'!$A39,Deciles_mean!$A$34:$A$98,0),MATCH('Resumen-Formulas1820'!P$1,Deciles_mean!$34:$34,0))</f>
        <v>#N/A</v>
      </c>
      <c r="Q39" s="4" t="e">
        <f>INDEX(Deciles_mean!$A$34:$U$98,MATCH('Resumen-Formulas1820'!$A39,Deciles_mean!$A$34:$A$98,0),MATCH('Resumen-Formulas1820'!Q$1,Deciles_mean!$34:$34,0))</f>
        <v>#N/A</v>
      </c>
      <c r="R39" s="4" t="e">
        <f>INDEX(Deciles_mean!$A$34:$U$98,MATCH('Resumen-Formulas1820'!$A39,Deciles_mean!$A$34:$A$98,0),MATCH('Resumen-Formulas1820'!R$1,Deciles_mean!$34:$34,0))</f>
        <v>#N/A</v>
      </c>
      <c r="S39" s="4" t="e">
        <f>INDEX(Deciles_mean!$A$34:$U$98,MATCH('Resumen-Formulas1820'!$A39,Deciles_mean!$A$34:$A$98,0),MATCH('Resumen-Formulas1820'!S$1,Deciles_mean!$34:$34,0))</f>
        <v>#N/A</v>
      </c>
      <c r="T39" s="4" t="e">
        <f>INDEX(Deciles_mean!$A$34:$U$98,MATCH('Resumen-Formulas1820'!$A39,Deciles_mean!$A$34:$A$98,0),MATCH('Resumen-Formulas1820'!T$1,Deciles_mean!$34:$34,0))</f>
        <v>#N/A</v>
      </c>
      <c r="U39" s="4" t="e">
        <f>INDEX(Deciles_mean!$A$34:$U$98,MATCH('Resumen-Formulas1820'!$A39,Deciles_mean!$A$34:$A$98,0),MATCH('Resumen-Formulas1820'!U$1,Deciles_mean!$34:$34,0))</f>
        <v>#N/A</v>
      </c>
      <c r="V39" s="4" t="e">
        <f>INDEX(Deciles_mean!$A$34:$U$98,MATCH('Resumen-Formulas1820'!$A39,Deciles_mean!$A$34:$A$98,0),MATCH('Resumen-Formulas1820'!V$1,Deciles_mean!$34:$34,0))</f>
        <v>#N/A</v>
      </c>
      <c r="W39" s="4" t="e">
        <f>INDEX(Deciles_mean!$A$34:$U$98,MATCH('Resumen-Formulas1820'!$A39,Deciles_mean!$A$34:$A$98,0),MATCH('Resumen-Formulas1820'!W$1,Deciles_mean!$34:$34,0))</f>
        <v>#N/A</v>
      </c>
      <c r="X39" s="4" t="e">
        <f>INDEX(Deciles_mean!$A$34:$U$98,MATCH('Resumen-Formulas1820'!$A39,Deciles_mean!$A$34:$A$98,0),MATCH('Resumen-Formulas1820'!X$1,Deciles_mean!$34:$34,0))</f>
        <v>#N/A</v>
      </c>
      <c r="Y39" s="4" t="e">
        <f>INDEX(Deciles_mean!$A$34:$U$98,MATCH('Resumen-Formulas1820'!$A39,Deciles_mean!$A$34:$A$98,0),MATCH('Resumen-Formulas1820'!Y$1,Deciles_mean!$34:$34,0))</f>
        <v>#N/A</v>
      </c>
      <c r="AA39" s="8" t="e">
        <f t="shared" si="2"/>
        <v>#N/A</v>
      </c>
      <c r="AB39" s="8" t="e">
        <f t="shared" si="29"/>
        <v>#N/A</v>
      </c>
      <c r="AC39" s="8" t="e">
        <f t="shared" si="30"/>
        <v>#N/A</v>
      </c>
      <c r="AD39" s="8" t="e">
        <f t="shared" si="31"/>
        <v>#N/A</v>
      </c>
      <c r="AE39" s="8" t="e">
        <f t="shared" si="32"/>
        <v>#N/A</v>
      </c>
      <c r="AF39" s="8" t="e">
        <f t="shared" si="33"/>
        <v>#N/A</v>
      </c>
      <c r="AG39" s="8" t="e">
        <f t="shared" si="34"/>
        <v>#N/A</v>
      </c>
      <c r="AH39" s="8" t="e">
        <f t="shared" si="35"/>
        <v>#N/A</v>
      </c>
      <c r="AI39" s="8" t="e">
        <f t="shared" si="36"/>
        <v>#N/A</v>
      </c>
      <c r="AJ39" s="8" t="e">
        <f t="shared" si="37"/>
        <v>#N/A</v>
      </c>
      <c r="AK39" s="8" t="e">
        <f t="shared" si="38"/>
        <v>#N/A</v>
      </c>
      <c r="AL39" s="8" t="e">
        <f t="shared" si="3"/>
        <v>#N/A</v>
      </c>
      <c r="AM39" s="8" t="e">
        <f t="shared" si="57"/>
        <v>#N/A</v>
      </c>
      <c r="AN39" s="8" t="e">
        <f t="shared" si="58"/>
        <v>#N/A</v>
      </c>
      <c r="AO39" s="8" t="e">
        <f t="shared" si="59"/>
        <v>#N/A</v>
      </c>
      <c r="AP39" s="8" t="e">
        <f t="shared" si="60"/>
        <v>#N/A</v>
      </c>
      <c r="AQ39" s="8" t="e">
        <f t="shared" si="61"/>
        <v>#N/A</v>
      </c>
      <c r="AR39" s="8" t="e">
        <f t="shared" si="62"/>
        <v>#N/A</v>
      </c>
      <c r="AS39" s="8" t="e">
        <f t="shared" si="63"/>
        <v>#N/A</v>
      </c>
      <c r="AT39" s="8" t="e">
        <f t="shared" si="64"/>
        <v>#N/A</v>
      </c>
      <c r="AU39" s="8" t="e">
        <f t="shared" si="65"/>
        <v>#N/A</v>
      </c>
      <c r="AV39" s="8" t="e">
        <f t="shared" si="66"/>
        <v>#N/A</v>
      </c>
      <c r="AW39" s="8"/>
      <c r="AX39" s="22" t="e">
        <f t="shared" si="94"/>
        <v>#N/A</v>
      </c>
      <c r="AY39" s="22" t="e">
        <f t="shared" si="95"/>
        <v>#N/A</v>
      </c>
      <c r="AZ39" s="22" t="e">
        <f t="shared" si="96"/>
        <v>#N/A</v>
      </c>
      <c r="BA39" s="22" t="e">
        <f t="shared" si="97"/>
        <v>#N/A</v>
      </c>
      <c r="BB39" s="22" t="e">
        <f t="shared" si="98"/>
        <v>#N/A</v>
      </c>
      <c r="BC39" s="22" t="e">
        <f t="shared" si="99"/>
        <v>#N/A</v>
      </c>
      <c r="BD39" s="22" t="e">
        <f t="shared" si="100"/>
        <v>#N/A</v>
      </c>
      <c r="BE39" s="22" t="e">
        <f t="shared" si="101"/>
        <v>#N/A</v>
      </c>
      <c r="BF39" s="22" t="e">
        <f t="shared" si="102"/>
        <v>#N/A</v>
      </c>
      <c r="BG39" s="22" t="e">
        <f t="shared" si="103"/>
        <v>#N/A</v>
      </c>
      <c r="BH39" s="22" t="e">
        <f t="shared" si="104"/>
        <v>#N/A</v>
      </c>
      <c r="BI39" s="22" t="e">
        <f t="shared" si="105"/>
        <v>#N/A</v>
      </c>
      <c r="BJ39" s="22" t="e">
        <f t="shared" si="106"/>
        <v>#N/A</v>
      </c>
      <c r="BK39" s="22" t="e">
        <f t="shared" si="107"/>
        <v>#N/A</v>
      </c>
      <c r="BL39" s="22" t="e">
        <f t="shared" si="108"/>
        <v>#N/A</v>
      </c>
      <c r="BM39" s="22" t="e">
        <f t="shared" si="109"/>
        <v>#N/A</v>
      </c>
      <c r="BN39" s="22" t="e">
        <f t="shared" si="110"/>
        <v>#N/A</v>
      </c>
      <c r="BO39" s="22" t="e">
        <f t="shared" si="111"/>
        <v>#N/A</v>
      </c>
      <c r="BP39" s="22" t="e">
        <f t="shared" si="112"/>
        <v>#N/A</v>
      </c>
      <c r="BQ39" s="22" t="e">
        <f t="shared" si="113"/>
        <v>#N/A</v>
      </c>
      <c r="BR39" s="22" t="e">
        <f t="shared" si="114"/>
        <v>#N/A</v>
      </c>
      <c r="BS39" s="22" t="e">
        <f t="shared" si="115"/>
        <v>#N/A</v>
      </c>
      <c r="BU39" s="22" t="e">
        <f t="shared" ref="BU39" si="138">D39/D$6</f>
        <v>#N/A</v>
      </c>
      <c r="BV39" s="22" t="e">
        <f t="shared" si="117"/>
        <v>#N/A</v>
      </c>
      <c r="BW39" s="22" t="e">
        <f t="shared" si="118"/>
        <v>#N/A</v>
      </c>
      <c r="BX39" s="22" t="e">
        <f t="shared" si="119"/>
        <v>#N/A</v>
      </c>
      <c r="BY39" s="22" t="e">
        <f t="shared" si="120"/>
        <v>#N/A</v>
      </c>
      <c r="BZ39" s="22" t="e">
        <f t="shared" si="121"/>
        <v>#N/A</v>
      </c>
      <c r="CA39" s="22" t="e">
        <f t="shared" si="122"/>
        <v>#N/A</v>
      </c>
      <c r="CB39" s="22" t="e">
        <f t="shared" si="123"/>
        <v>#N/A</v>
      </c>
      <c r="CC39" s="22" t="e">
        <f t="shared" si="124"/>
        <v>#N/A</v>
      </c>
      <c r="CD39" s="22" t="e">
        <f t="shared" si="125"/>
        <v>#N/A</v>
      </c>
      <c r="CE39" s="22" t="e">
        <f t="shared" si="126"/>
        <v>#N/A</v>
      </c>
      <c r="CF39" s="22" t="e">
        <f t="shared" si="127"/>
        <v>#N/A</v>
      </c>
      <c r="CG39" s="22" t="e">
        <f t="shared" si="128"/>
        <v>#N/A</v>
      </c>
      <c r="CH39" s="22" t="e">
        <f t="shared" si="129"/>
        <v>#N/A</v>
      </c>
      <c r="CI39" s="22" t="e">
        <f t="shared" si="130"/>
        <v>#N/A</v>
      </c>
      <c r="CJ39" s="22" t="e">
        <f t="shared" si="131"/>
        <v>#N/A</v>
      </c>
      <c r="CK39" s="22" t="e">
        <f t="shared" si="132"/>
        <v>#N/A</v>
      </c>
      <c r="CL39" s="22" t="e">
        <f t="shared" si="133"/>
        <v>#N/A</v>
      </c>
      <c r="CM39" s="22" t="e">
        <f t="shared" si="134"/>
        <v>#N/A</v>
      </c>
      <c r="CN39" s="22" t="e">
        <f t="shared" si="135"/>
        <v>#N/A</v>
      </c>
      <c r="CO39" s="22" t="e">
        <f t="shared" si="136"/>
        <v>#N/A</v>
      </c>
      <c r="CP39" s="22" t="e">
        <f t="shared" si="137"/>
        <v>#N/A</v>
      </c>
    </row>
    <row r="40" spans="1:94">
      <c r="C40" s="10" t="s">
        <v>104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2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</row>
    <row r="41" spans="1:94">
      <c r="A41" t="s">
        <v>26</v>
      </c>
      <c r="C41" s="3" t="s">
        <v>83</v>
      </c>
      <c r="D41" s="4" t="e">
        <f>INDEX(Nal_mean!$B:$B,MATCH('Resumen-Formulas1820'!$A41,Nal_mean!$A:$A,0),1)</f>
        <v>#N/A</v>
      </c>
      <c r="E41" s="4" t="e">
        <f>INDEX(Deciles_mean!$A$34:$U$98,MATCH('Resumen-Formulas1820'!$A41,Deciles_mean!$A$34:$A$98,0),MATCH('Resumen-Formulas1820'!E$1,Deciles_mean!$34:$34,0))</f>
        <v>#N/A</v>
      </c>
      <c r="F41" s="4" t="e">
        <f>INDEX(Deciles_mean!$A$34:$U$98,MATCH('Resumen-Formulas1820'!$A41,Deciles_mean!$A$34:$A$98,0),MATCH('Resumen-Formulas1820'!F$1,Deciles_mean!$34:$34,0))</f>
        <v>#N/A</v>
      </c>
      <c r="G41" s="4" t="e">
        <f>INDEX(Deciles_mean!$A$34:$U$98,MATCH('Resumen-Formulas1820'!$A41,Deciles_mean!$A$34:$A$98,0),MATCH('Resumen-Formulas1820'!G$1,Deciles_mean!$34:$34,0))</f>
        <v>#N/A</v>
      </c>
      <c r="H41" s="4" t="e">
        <f>INDEX(Deciles_mean!$A$34:$U$98,MATCH('Resumen-Formulas1820'!$A41,Deciles_mean!$A$34:$A$98,0),MATCH('Resumen-Formulas1820'!H$1,Deciles_mean!$34:$34,0))</f>
        <v>#N/A</v>
      </c>
      <c r="I41" s="4" t="e">
        <f>INDEX(Deciles_mean!$A$34:$U$98,MATCH('Resumen-Formulas1820'!$A41,Deciles_mean!$A$34:$A$98,0),MATCH('Resumen-Formulas1820'!I$1,Deciles_mean!$34:$34,0))</f>
        <v>#N/A</v>
      </c>
      <c r="J41" s="4" t="e">
        <f>INDEX(Deciles_mean!$A$34:$U$98,MATCH('Resumen-Formulas1820'!$A41,Deciles_mean!$A$34:$A$98,0),MATCH('Resumen-Formulas1820'!J$1,Deciles_mean!$34:$34,0))</f>
        <v>#N/A</v>
      </c>
      <c r="K41" s="4" t="e">
        <f>INDEX(Deciles_mean!$A$34:$U$98,MATCH('Resumen-Formulas1820'!$A41,Deciles_mean!$A$34:$A$98,0),MATCH('Resumen-Formulas1820'!K$1,Deciles_mean!$34:$34,0))</f>
        <v>#N/A</v>
      </c>
      <c r="L41" s="4" t="e">
        <f>INDEX(Deciles_mean!$A$34:$U$98,MATCH('Resumen-Formulas1820'!$A41,Deciles_mean!$A$34:$A$98,0),MATCH('Resumen-Formulas1820'!L$1,Deciles_mean!$34:$34,0))</f>
        <v>#N/A</v>
      </c>
      <c r="M41" s="4" t="e">
        <f>INDEX(Deciles_mean!$A$34:$U$98,MATCH('Resumen-Formulas1820'!$A41,Deciles_mean!$A$34:$A$98,0),MATCH('Resumen-Formulas1820'!M$1,Deciles_mean!$34:$34,0))</f>
        <v>#N/A</v>
      </c>
      <c r="N41" s="4" t="e">
        <f>INDEX(Deciles_mean!$A$34:$U$98,MATCH('Resumen-Formulas1820'!$A41,Deciles_mean!$A$34:$A$98,0),MATCH('Resumen-Formulas1820'!N$1,Deciles_mean!$34:$34,0))</f>
        <v>#N/A</v>
      </c>
      <c r="O41" s="4" t="e">
        <f>INDEX(Nal_mean!$C:$C,MATCH('Resumen-Formulas1820'!$A41,Nal_mean!$A:$A,0),1)</f>
        <v>#N/A</v>
      </c>
      <c r="P41" s="4" t="e">
        <f>INDEX(Deciles_mean!$A$34:$U$98,MATCH('Resumen-Formulas1820'!$A41,Deciles_mean!$A$34:$A$98,0),MATCH('Resumen-Formulas1820'!P$1,Deciles_mean!$34:$34,0))</f>
        <v>#N/A</v>
      </c>
      <c r="Q41" s="4" t="e">
        <f>INDEX(Deciles_mean!$A$34:$U$98,MATCH('Resumen-Formulas1820'!$A41,Deciles_mean!$A$34:$A$98,0),MATCH('Resumen-Formulas1820'!Q$1,Deciles_mean!$34:$34,0))</f>
        <v>#N/A</v>
      </c>
      <c r="R41" s="4" t="e">
        <f>INDEX(Deciles_mean!$A$34:$U$98,MATCH('Resumen-Formulas1820'!$A41,Deciles_mean!$A$34:$A$98,0),MATCH('Resumen-Formulas1820'!R$1,Deciles_mean!$34:$34,0))</f>
        <v>#N/A</v>
      </c>
      <c r="S41" s="4" t="e">
        <f>INDEX(Deciles_mean!$A$34:$U$98,MATCH('Resumen-Formulas1820'!$A41,Deciles_mean!$A$34:$A$98,0),MATCH('Resumen-Formulas1820'!S$1,Deciles_mean!$34:$34,0))</f>
        <v>#N/A</v>
      </c>
      <c r="T41" s="4" t="e">
        <f>INDEX(Deciles_mean!$A$34:$U$98,MATCH('Resumen-Formulas1820'!$A41,Deciles_mean!$A$34:$A$98,0),MATCH('Resumen-Formulas1820'!T$1,Deciles_mean!$34:$34,0))</f>
        <v>#N/A</v>
      </c>
      <c r="U41" s="4" t="e">
        <f>INDEX(Deciles_mean!$A$34:$U$98,MATCH('Resumen-Formulas1820'!$A41,Deciles_mean!$A$34:$A$98,0),MATCH('Resumen-Formulas1820'!U$1,Deciles_mean!$34:$34,0))</f>
        <v>#N/A</v>
      </c>
      <c r="V41" s="4" t="e">
        <f>INDEX(Deciles_mean!$A$34:$U$98,MATCH('Resumen-Formulas1820'!$A41,Deciles_mean!$A$34:$A$98,0),MATCH('Resumen-Formulas1820'!V$1,Deciles_mean!$34:$34,0))</f>
        <v>#N/A</v>
      </c>
      <c r="W41" s="4" t="e">
        <f>INDEX(Deciles_mean!$A$34:$U$98,MATCH('Resumen-Formulas1820'!$A41,Deciles_mean!$A$34:$A$98,0),MATCH('Resumen-Formulas1820'!W$1,Deciles_mean!$34:$34,0))</f>
        <v>#N/A</v>
      </c>
      <c r="X41" s="4" t="e">
        <f>INDEX(Deciles_mean!$A$34:$U$98,MATCH('Resumen-Formulas1820'!$A41,Deciles_mean!$A$34:$A$98,0),MATCH('Resumen-Formulas1820'!X$1,Deciles_mean!$34:$34,0))</f>
        <v>#N/A</v>
      </c>
      <c r="Y41" s="4" t="e">
        <f>INDEX(Deciles_mean!$A$34:$U$98,MATCH('Resumen-Formulas1820'!$A41,Deciles_mean!$A$34:$A$98,0),MATCH('Resumen-Formulas1820'!Y$1,Deciles_mean!$34:$34,0))</f>
        <v>#N/A</v>
      </c>
      <c r="AA41" s="8" t="e">
        <f t="shared" si="2"/>
        <v>#N/A</v>
      </c>
      <c r="AB41" s="8" t="e">
        <f t="shared" si="29"/>
        <v>#N/A</v>
      </c>
      <c r="AC41" s="8" t="e">
        <f t="shared" si="30"/>
        <v>#N/A</v>
      </c>
      <c r="AD41" s="8" t="e">
        <f t="shared" si="31"/>
        <v>#N/A</v>
      </c>
      <c r="AE41" s="8" t="e">
        <f t="shared" si="32"/>
        <v>#N/A</v>
      </c>
      <c r="AF41" s="8" t="e">
        <f t="shared" si="33"/>
        <v>#N/A</v>
      </c>
      <c r="AG41" s="8" t="e">
        <f t="shared" si="34"/>
        <v>#N/A</v>
      </c>
      <c r="AH41" s="8" t="e">
        <f t="shared" si="35"/>
        <v>#N/A</v>
      </c>
      <c r="AI41" s="8" t="e">
        <f t="shared" si="36"/>
        <v>#N/A</v>
      </c>
      <c r="AJ41" s="8" t="e">
        <f t="shared" si="37"/>
        <v>#N/A</v>
      </c>
      <c r="AK41" s="8" t="e">
        <f t="shared" si="38"/>
        <v>#N/A</v>
      </c>
      <c r="AL41" s="8" t="e">
        <f t="shared" si="3"/>
        <v>#N/A</v>
      </c>
      <c r="AM41" s="8" t="e">
        <f t="shared" si="57"/>
        <v>#N/A</v>
      </c>
      <c r="AN41" s="8" t="e">
        <f t="shared" si="58"/>
        <v>#N/A</v>
      </c>
      <c r="AO41" s="8" t="e">
        <f t="shared" si="59"/>
        <v>#N/A</v>
      </c>
      <c r="AP41" s="8" t="e">
        <f t="shared" si="60"/>
        <v>#N/A</v>
      </c>
      <c r="AQ41" s="8" t="e">
        <f t="shared" si="61"/>
        <v>#N/A</v>
      </c>
      <c r="AR41" s="8" t="e">
        <f t="shared" si="62"/>
        <v>#N/A</v>
      </c>
      <c r="AS41" s="8" t="e">
        <f t="shared" si="63"/>
        <v>#N/A</v>
      </c>
      <c r="AT41" s="8" t="e">
        <f t="shared" si="64"/>
        <v>#N/A</v>
      </c>
      <c r="AU41" s="8" t="e">
        <f t="shared" si="65"/>
        <v>#N/A</v>
      </c>
      <c r="AV41" s="8" t="e">
        <f t="shared" si="66"/>
        <v>#N/A</v>
      </c>
      <c r="AW41" s="8"/>
      <c r="AX41" s="22" t="e">
        <f t="shared" ref="AX41:AX48" si="139">D41/D$5</f>
        <v>#N/A</v>
      </c>
      <c r="AY41" s="22" t="e">
        <f t="shared" ref="AY41:AY48" si="140">E41/E$5</f>
        <v>#N/A</v>
      </c>
      <c r="AZ41" s="22" t="e">
        <f t="shared" ref="AZ41:AZ48" si="141">F41/F$5</f>
        <v>#N/A</v>
      </c>
      <c r="BA41" s="22" t="e">
        <f t="shared" ref="BA41:BA48" si="142">G41/G$5</f>
        <v>#N/A</v>
      </c>
      <c r="BB41" s="22" t="e">
        <f t="shared" ref="BB41:BB48" si="143">H41/H$5</f>
        <v>#N/A</v>
      </c>
      <c r="BC41" s="22" t="e">
        <f t="shared" ref="BC41:BC48" si="144">I41/I$5</f>
        <v>#N/A</v>
      </c>
      <c r="BD41" s="22" t="e">
        <f t="shared" ref="BD41:BD48" si="145">J41/J$5</f>
        <v>#N/A</v>
      </c>
      <c r="BE41" s="22" t="e">
        <f t="shared" ref="BE41:BE48" si="146">K41/K$5</f>
        <v>#N/A</v>
      </c>
      <c r="BF41" s="22" t="e">
        <f t="shared" ref="BF41:BF48" si="147">L41/L$5</f>
        <v>#N/A</v>
      </c>
      <c r="BG41" s="22" t="e">
        <f t="shared" ref="BG41:BG48" si="148">M41/M$5</f>
        <v>#N/A</v>
      </c>
      <c r="BH41" s="22" t="e">
        <f t="shared" ref="BH41:BH48" si="149">N41/N$5</f>
        <v>#N/A</v>
      </c>
      <c r="BI41" s="22" t="e">
        <f t="shared" ref="BI41:BI48" si="150">O41/O$5</f>
        <v>#N/A</v>
      </c>
      <c r="BJ41" s="22" t="e">
        <f t="shared" ref="BJ41:BJ48" si="151">P41/P$5</f>
        <v>#N/A</v>
      </c>
      <c r="BK41" s="22" t="e">
        <f t="shared" ref="BK41:BK48" si="152">Q41/Q$5</f>
        <v>#N/A</v>
      </c>
      <c r="BL41" s="22" t="e">
        <f t="shared" ref="BL41:BL48" si="153">R41/R$5</f>
        <v>#N/A</v>
      </c>
      <c r="BM41" s="22" t="e">
        <f t="shared" ref="BM41:BM48" si="154">S41/S$5</f>
        <v>#N/A</v>
      </c>
      <c r="BN41" s="22" t="e">
        <f t="shared" ref="BN41:BN48" si="155">T41/T$5</f>
        <v>#N/A</v>
      </c>
      <c r="BO41" s="22" t="e">
        <f t="shared" ref="BO41:BO48" si="156">U41/U$5</f>
        <v>#N/A</v>
      </c>
      <c r="BP41" s="22" t="e">
        <f t="shared" ref="BP41:BP48" si="157">V41/V$5</f>
        <v>#N/A</v>
      </c>
      <c r="BQ41" s="22" t="e">
        <f t="shared" ref="BQ41:BQ48" si="158">W41/W$5</f>
        <v>#N/A</v>
      </c>
      <c r="BR41" s="22" t="e">
        <f t="shared" ref="BR41:BR48" si="159">X41/X$5</f>
        <v>#N/A</v>
      </c>
      <c r="BS41" s="22" t="e">
        <f t="shared" ref="BS41:BS48" si="160">Y41/Y$5</f>
        <v>#N/A</v>
      </c>
      <c r="BU41" s="22" t="e">
        <f>D41/D$6</f>
        <v>#N/A</v>
      </c>
      <c r="BV41" s="22" t="e">
        <f t="shared" ref="BV41:BV48" si="161">E41/E$6</f>
        <v>#N/A</v>
      </c>
      <c r="BW41" s="22" t="e">
        <f t="shared" ref="BW41:BW48" si="162">F41/F$6</f>
        <v>#N/A</v>
      </c>
      <c r="BX41" s="22" t="e">
        <f t="shared" ref="BX41:BX48" si="163">G41/G$6</f>
        <v>#N/A</v>
      </c>
      <c r="BY41" s="22" t="e">
        <f t="shared" ref="BY41:BY48" si="164">H41/H$6</f>
        <v>#N/A</v>
      </c>
      <c r="BZ41" s="22" t="e">
        <f t="shared" ref="BZ41:BZ48" si="165">I41/I$6</f>
        <v>#N/A</v>
      </c>
      <c r="CA41" s="22" t="e">
        <f t="shared" ref="CA41:CA48" si="166">J41/J$6</f>
        <v>#N/A</v>
      </c>
      <c r="CB41" s="22" t="e">
        <f t="shared" ref="CB41:CB48" si="167">K41/K$6</f>
        <v>#N/A</v>
      </c>
      <c r="CC41" s="22" t="e">
        <f t="shared" ref="CC41:CC48" si="168">L41/L$6</f>
        <v>#N/A</v>
      </c>
      <c r="CD41" s="22" t="e">
        <f t="shared" ref="CD41:CD48" si="169">M41/M$6</f>
        <v>#N/A</v>
      </c>
      <c r="CE41" s="22" t="e">
        <f t="shared" ref="CE41:CE48" si="170">N41/N$6</f>
        <v>#N/A</v>
      </c>
      <c r="CF41" s="22" t="e">
        <f t="shared" ref="CF41:CF48" si="171">O41/O$6</f>
        <v>#N/A</v>
      </c>
      <c r="CG41" s="22" t="e">
        <f t="shared" ref="CG41:CG48" si="172">P41/P$6</f>
        <v>#N/A</v>
      </c>
      <c r="CH41" s="22" t="e">
        <f t="shared" ref="CH41:CH48" si="173">Q41/Q$6</f>
        <v>#N/A</v>
      </c>
      <c r="CI41" s="22" t="e">
        <f t="shared" ref="CI41:CI48" si="174">R41/R$6</f>
        <v>#N/A</v>
      </c>
      <c r="CJ41" s="22" t="e">
        <f t="shared" ref="CJ41:CJ48" si="175">S41/S$6</f>
        <v>#N/A</v>
      </c>
      <c r="CK41" s="22" t="e">
        <f t="shared" ref="CK41:CK48" si="176">T41/T$6</f>
        <v>#N/A</v>
      </c>
      <c r="CL41" s="22" t="e">
        <f t="shared" ref="CL41:CL48" si="177">U41/U$6</f>
        <v>#N/A</v>
      </c>
      <c r="CM41" s="22" t="e">
        <f t="shared" ref="CM41:CM48" si="178">V41/V$6</f>
        <v>#N/A</v>
      </c>
      <c r="CN41" s="22" t="e">
        <f t="shared" ref="CN41:CN48" si="179">W41/W$6</f>
        <v>#N/A</v>
      </c>
      <c r="CO41" s="22" t="e">
        <f t="shared" ref="CO41:CO48" si="180">X41/X$6</f>
        <v>#N/A</v>
      </c>
      <c r="CP41" s="22" t="e">
        <f t="shared" ref="CP41:CP48" si="181">Y41/Y$6</f>
        <v>#N/A</v>
      </c>
    </row>
    <row r="42" spans="1:94">
      <c r="A42" t="s">
        <v>27</v>
      </c>
      <c r="C42" s="3" t="s">
        <v>85</v>
      </c>
      <c r="D42" s="4" t="e">
        <f>INDEX(Nal_mean!$B:$B,MATCH('Resumen-Formulas1820'!$A42,Nal_mean!$A:$A,0),1)</f>
        <v>#N/A</v>
      </c>
      <c r="E42" s="4" t="e">
        <f>INDEX(Deciles_mean!$A$34:$U$98,MATCH('Resumen-Formulas1820'!$A42,Deciles_mean!$A$34:$A$98,0),MATCH('Resumen-Formulas1820'!E$1,Deciles_mean!$34:$34,0))</f>
        <v>#N/A</v>
      </c>
      <c r="F42" s="4" t="e">
        <f>INDEX(Deciles_mean!$A$34:$U$98,MATCH('Resumen-Formulas1820'!$A42,Deciles_mean!$A$34:$A$98,0),MATCH('Resumen-Formulas1820'!F$1,Deciles_mean!$34:$34,0))</f>
        <v>#N/A</v>
      </c>
      <c r="G42" s="4" t="e">
        <f>INDEX(Deciles_mean!$A$34:$U$98,MATCH('Resumen-Formulas1820'!$A42,Deciles_mean!$A$34:$A$98,0),MATCH('Resumen-Formulas1820'!G$1,Deciles_mean!$34:$34,0))</f>
        <v>#N/A</v>
      </c>
      <c r="H42" s="4" t="e">
        <f>INDEX(Deciles_mean!$A$34:$U$98,MATCH('Resumen-Formulas1820'!$A42,Deciles_mean!$A$34:$A$98,0),MATCH('Resumen-Formulas1820'!H$1,Deciles_mean!$34:$34,0))</f>
        <v>#N/A</v>
      </c>
      <c r="I42" s="4" t="e">
        <f>INDEX(Deciles_mean!$A$34:$U$98,MATCH('Resumen-Formulas1820'!$A42,Deciles_mean!$A$34:$A$98,0),MATCH('Resumen-Formulas1820'!I$1,Deciles_mean!$34:$34,0))</f>
        <v>#N/A</v>
      </c>
      <c r="J42" s="4" t="e">
        <f>INDEX(Deciles_mean!$A$34:$U$98,MATCH('Resumen-Formulas1820'!$A42,Deciles_mean!$A$34:$A$98,0),MATCH('Resumen-Formulas1820'!J$1,Deciles_mean!$34:$34,0))</f>
        <v>#N/A</v>
      </c>
      <c r="K42" s="4" t="e">
        <f>INDEX(Deciles_mean!$A$34:$U$98,MATCH('Resumen-Formulas1820'!$A42,Deciles_mean!$A$34:$A$98,0),MATCH('Resumen-Formulas1820'!K$1,Deciles_mean!$34:$34,0))</f>
        <v>#N/A</v>
      </c>
      <c r="L42" s="4" t="e">
        <f>INDEX(Deciles_mean!$A$34:$U$98,MATCH('Resumen-Formulas1820'!$A42,Deciles_mean!$A$34:$A$98,0),MATCH('Resumen-Formulas1820'!L$1,Deciles_mean!$34:$34,0))</f>
        <v>#N/A</v>
      </c>
      <c r="M42" s="4" t="e">
        <f>INDEX(Deciles_mean!$A$34:$U$98,MATCH('Resumen-Formulas1820'!$A42,Deciles_mean!$A$34:$A$98,0),MATCH('Resumen-Formulas1820'!M$1,Deciles_mean!$34:$34,0))</f>
        <v>#N/A</v>
      </c>
      <c r="N42" s="4" t="e">
        <f>INDEX(Deciles_mean!$A$34:$U$98,MATCH('Resumen-Formulas1820'!$A42,Deciles_mean!$A$34:$A$98,0),MATCH('Resumen-Formulas1820'!N$1,Deciles_mean!$34:$34,0))</f>
        <v>#N/A</v>
      </c>
      <c r="O42" s="4" t="e">
        <f>INDEX(Nal_mean!$C:$C,MATCH('Resumen-Formulas1820'!$A42,Nal_mean!$A:$A,0),1)</f>
        <v>#N/A</v>
      </c>
      <c r="P42" s="4" t="e">
        <f>INDEX(Deciles_mean!$A$34:$U$98,MATCH('Resumen-Formulas1820'!$A42,Deciles_mean!$A$34:$A$98,0),MATCH('Resumen-Formulas1820'!P$1,Deciles_mean!$34:$34,0))</f>
        <v>#N/A</v>
      </c>
      <c r="Q42" s="4" t="e">
        <f>INDEX(Deciles_mean!$A$34:$U$98,MATCH('Resumen-Formulas1820'!$A42,Deciles_mean!$A$34:$A$98,0),MATCH('Resumen-Formulas1820'!Q$1,Deciles_mean!$34:$34,0))</f>
        <v>#N/A</v>
      </c>
      <c r="R42" s="4" t="e">
        <f>INDEX(Deciles_mean!$A$34:$U$98,MATCH('Resumen-Formulas1820'!$A42,Deciles_mean!$A$34:$A$98,0),MATCH('Resumen-Formulas1820'!R$1,Deciles_mean!$34:$34,0))</f>
        <v>#N/A</v>
      </c>
      <c r="S42" s="4" t="e">
        <f>INDEX(Deciles_mean!$A$34:$U$98,MATCH('Resumen-Formulas1820'!$A42,Deciles_mean!$A$34:$A$98,0),MATCH('Resumen-Formulas1820'!S$1,Deciles_mean!$34:$34,0))</f>
        <v>#N/A</v>
      </c>
      <c r="T42" s="4" t="e">
        <f>INDEX(Deciles_mean!$A$34:$U$98,MATCH('Resumen-Formulas1820'!$A42,Deciles_mean!$A$34:$A$98,0),MATCH('Resumen-Formulas1820'!T$1,Deciles_mean!$34:$34,0))</f>
        <v>#N/A</v>
      </c>
      <c r="U42" s="4" t="e">
        <f>INDEX(Deciles_mean!$A$34:$U$98,MATCH('Resumen-Formulas1820'!$A42,Deciles_mean!$A$34:$A$98,0),MATCH('Resumen-Formulas1820'!U$1,Deciles_mean!$34:$34,0))</f>
        <v>#N/A</v>
      </c>
      <c r="V42" s="4" t="e">
        <f>INDEX(Deciles_mean!$A$34:$U$98,MATCH('Resumen-Formulas1820'!$A42,Deciles_mean!$A$34:$A$98,0),MATCH('Resumen-Formulas1820'!V$1,Deciles_mean!$34:$34,0))</f>
        <v>#N/A</v>
      </c>
      <c r="W42" s="4" t="e">
        <f>INDEX(Deciles_mean!$A$34:$U$98,MATCH('Resumen-Formulas1820'!$A42,Deciles_mean!$A$34:$A$98,0),MATCH('Resumen-Formulas1820'!W$1,Deciles_mean!$34:$34,0))</f>
        <v>#N/A</v>
      </c>
      <c r="X42" s="4" t="e">
        <f>INDEX(Deciles_mean!$A$34:$U$98,MATCH('Resumen-Formulas1820'!$A42,Deciles_mean!$A$34:$A$98,0),MATCH('Resumen-Formulas1820'!X$1,Deciles_mean!$34:$34,0))</f>
        <v>#N/A</v>
      </c>
      <c r="Y42" s="4" t="e">
        <f>INDEX(Deciles_mean!$A$34:$U$98,MATCH('Resumen-Formulas1820'!$A42,Deciles_mean!$A$34:$A$98,0),MATCH('Resumen-Formulas1820'!Y$1,Deciles_mean!$34:$34,0))</f>
        <v>#N/A</v>
      </c>
      <c r="AA42" s="8" t="e">
        <f t="shared" si="2"/>
        <v>#N/A</v>
      </c>
      <c r="AB42" s="8" t="e">
        <f t="shared" si="29"/>
        <v>#N/A</v>
      </c>
      <c r="AC42" s="8" t="e">
        <f t="shared" si="30"/>
        <v>#N/A</v>
      </c>
      <c r="AD42" s="8" t="e">
        <f t="shared" si="31"/>
        <v>#N/A</v>
      </c>
      <c r="AE42" s="8" t="e">
        <f t="shared" si="32"/>
        <v>#N/A</v>
      </c>
      <c r="AF42" s="8" t="e">
        <f t="shared" si="33"/>
        <v>#N/A</v>
      </c>
      <c r="AG42" s="8" t="e">
        <f t="shared" si="34"/>
        <v>#N/A</v>
      </c>
      <c r="AH42" s="8" t="e">
        <f t="shared" si="35"/>
        <v>#N/A</v>
      </c>
      <c r="AI42" s="8" t="e">
        <f t="shared" si="36"/>
        <v>#N/A</v>
      </c>
      <c r="AJ42" s="8" t="e">
        <f t="shared" si="37"/>
        <v>#N/A</v>
      </c>
      <c r="AK42" s="8" t="e">
        <f t="shared" si="38"/>
        <v>#N/A</v>
      </c>
      <c r="AL42" s="8" t="e">
        <f t="shared" si="3"/>
        <v>#N/A</v>
      </c>
      <c r="AM42" s="8" t="e">
        <f t="shared" si="57"/>
        <v>#N/A</v>
      </c>
      <c r="AN42" s="8" t="e">
        <f t="shared" si="58"/>
        <v>#N/A</v>
      </c>
      <c r="AO42" s="8" t="e">
        <f t="shared" si="59"/>
        <v>#N/A</v>
      </c>
      <c r="AP42" s="8" t="e">
        <f t="shared" si="60"/>
        <v>#N/A</v>
      </c>
      <c r="AQ42" s="8" t="e">
        <f t="shared" si="61"/>
        <v>#N/A</v>
      </c>
      <c r="AR42" s="8" t="e">
        <f t="shared" si="62"/>
        <v>#N/A</v>
      </c>
      <c r="AS42" s="8" t="e">
        <f t="shared" si="63"/>
        <v>#N/A</v>
      </c>
      <c r="AT42" s="8" t="e">
        <f t="shared" si="64"/>
        <v>#N/A</v>
      </c>
      <c r="AU42" s="8" t="e">
        <f t="shared" si="65"/>
        <v>#N/A</v>
      </c>
      <c r="AV42" s="8" t="e">
        <f t="shared" si="66"/>
        <v>#N/A</v>
      </c>
      <c r="AW42" s="8"/>
      <c r="AX42" s="22" t="e">
        <f t="shared" si="139"/>
        <v>#N/A</v>
      </c>
      <c r="AY42" s="22" t="e">
        <f t="shared" si="140"/>
        <v>#N/A</v>
      </c>
      <c r="AZ42" s="22" t="e">
        <f t="shared" si="141"/>
        <v>#N/A</v>
      </c>
      <c r="BA42" s="22" t="e">
        <f t="shared" si="142"/>
        <v>#N/A</v>
      </c>
      <c r="BB42" s="22" t="e">
        <f t="shared" si="143"/>
        <v>#N/A</v>
      </c>
      <c r="BC42" s="22" t="e">
        <f t="shared" si="144"/>
        <v>#N/A</v>
      </c>
      <c r="BD42" s="22" t="e">
        <f t="shared" si="145"/>
        <v>#N/A</v>
      </c>
      <c r="BE42" s="22" t="e">
        <f t="shared" si="146"/>
        <v>#N/A</v>
      </c>
      <c r="BF42" s="22" t="e">
        <f t="shared" si="147"/>
        <v>#N/A</v>
      </c>
      <c r="BG42" s="22" t="e">
        <f t="shared" si="148"/>
        <v>#N/A</v>
      </c>
      <c r="BH42" s="22" t="e">
        <f t="shared" si="149"/>
        <v>#N/A</v>
      </c>
      <c r="BI42" s="22" t="e">
        <f t="shared" si="150"/>
        <v>#N/A</v>
      </c>
      <c r="BJ42" s="22" t="e">
        <f t="shared" si="151"/>
        <v>#N/A</v>
      </c>
      <c r="BK42" s="22" t="e">
        <f t="shared" si="152"/>
        <v>#N/A</v>
      </c>
      <c r="BL42" s="22" t="e">
        <f t="shared" si="153"/>
        <v>#N/A</v>
      </c>
      <c r="BM42" s="22" t="e">
        <f t="shared" si="154"/>
        <v>#N/A</v>
      </c>
      <c r="BN42" s="22" t="e">
        <f t="shared" si="155"/>
        <v>#N/A</v>
      </c>
      <c r="BO42" s="22" t="e">
        <f t="shared" si="156"/>
        <v>#N/A</v>
      </c>
      <c r="BP42" s="22" t="e">
        <f t="shared" si="157"/>
        <v>#N/A</v>
      </c>
      <c r="BQ42" s="22" t="e">
        <f t="shared" si="158"/>
        <v>#N/A</v>
      </c>
      <c r="BR42" s="22" t="e">
        <f t="shared" si="159"/>
        <v>#N/A</v>
      </c>
      <c r="BS42" s="22" t="e">
        <f t="shared" si="160"/>
        <v>#N/A</v>
      </c>
      <c r="BU42" s="22" t="e">
        <f t="shared" ref="BU42:BU46" si="182">D42/D$6</f>
        <v>#N/A</v>
      </c>
      <c r="BV42" s="22" t="e">
        <f t="shared" si="161"/>
        <v>#N/A</v>
      </c>
      <c r="BW42" s="22" t="e">
        <f t="shared" si="162"/>
        <v>#N/A</v>
      </c>
      <c r="BX42" s="22" t="e">
        <f t="shared" si="163"/>
        <v>#N/A</v>
      </c>
      <c r="BY42" s="22" t="e">
        <f t="shared" si="164"/>
        <v>#N/A</v>
      </c>
      <c r="BZ42" s="22" t="e">
        <f t="shared" si="165"/>
        <v>#N/A</v>
      </c>
      <c r="CA42" s="22" t="e">
        <f t="shared" si="166"/>
        <v>#N/A</v>
      </c>
      <c r="CB42" s="22" t="e">
        <f t="shared" si="167"/>
        <v>#N/A</v>
      </c>
      <c r="CC42" s="22" t="e">
        <f t="shared" si="168"/>
        <v>#N/A</v>
      </c>
      <c r="CD42" s="22" t="e">
        <f t="shared" si="169"/>
        <v>#N/A</v>
      </c>
      <c r="CE42" s="22" t="e">
        <f t="shared" si="170"/>
        <v>#N/A</v>
      </c>
      <c r="CF42" s="22" t="e">
        <f t="shared" si="171"/>
        <v>#N/A</v>
      </c>
      <c r="CG42" s="22" t="e">
        <f t="shared" si="172"/>
        <v>#N/A</v>
      </c>
      <c r="CH42" s="22" t="e">
        <f t="shared" si="173"/>
        <v>#N/A</v>
      </c>
      <c r="CI42" s="22" t="e">
        <f t="shared" si="174"/>
        <v>#N/A</v>
      </c>
      <c r="CJ42" s="22" t="e">
        <f t="shared" si="175"/>
        <v>#N/A</v>
      </c>
      <c r="CK42" s="22" t="e">
        <f t="shared" si="176"/>
        <v>#N/A</v>
      </c>
      <c r="CL42" s="22" t="e">
        <f t="shared" si="177"/>
        <v>#N/A</v>
      </c>
      <c r="CM42" s="22" t="e">
        <f t="shared" si="178"/>
        <v>#N/A</v>
      </c>
      <c r="CN42" s="22" t="e">
        <f t="shared" si="179"/>
        <v>#N/A</v>
      </c>
      <c r="CO42" s="22" t="e">
        <f t="shared" si="180"/>
        <v>#N/A</v>
      </c>
      <c r="CP42" s="22" t="e">
        <f t="shared" si="181"/>
        <v>#N/A</v>
      </c>
    </row>
    <row r="43" spans="1:94">
      <c r="A43" t="s">
        <v>28</v>
      </c>
      <c r="C43" s="3" t="s">
        <v>84</v>
      </c>
      <c r="D43" s="4" t="e">
        <f>INDEX(Nal_mean!$B:$B,MATCH('Resumen-Formulas1820'!$A43,Nal_mean!$A:$A,0),1)</f>
        <v>#N/A</v>
      </c>
      <c r="E43" s="4" t="e">
        <f>INDEX(Deciles_mean!$A$34:$U$98,MATCH('Resumen-Formulas1820'!$A43,Deciles_mean!$A$34:$A$98,0),MATCH('Resumen-Formulas1820'!E$1,Deciles_mean!$34:$34,0))</f>
        <v>#N/A</v>
      </c>
      <c r="F43" s="4" t="e">
        <f>INDEX(Deciles_mean!$A$34:$U$98,MATCH('Resumen-Formulas1820'!$A43,Deciles_mean!$A$34:$A$98,0),MATCH('Resumen-Formulas1820'!F$1,Deciles_mean!$34:$34,0))</f>
        <v>#N/A</v>
      </c>
      <c r="G43" s="4" t="e">
        <f>INDEX(Deciles_mean!$A$34:$U$98,MATCH('Resumen-Formulas1820'!$A43,Deciles_mean!$A$34:$A$98,0),MATCH('Resumen-Formulas1820'!G$1,Deciles_mean!$34:$34,0))</f>
        <v>#N/A</v>
      </c>
      <c r="H43" s="4" t="e">
        <f>INDEX(Deciles_mean!$A$34:$U$98,MATCH('Resumen-Formulas1820'!$A43,Deciles_mean!$A$34:$A$98,0),MATCH('Resumen-Formulas1820'!H$1,Deciles_mean!$34:$34,0))</f>
        <v>#N/A</v>
      </c>
      <c r="I43" s="4" t="e">
        <f>INDEX(Deciles_mean!$A$34:$U$98,MATCH('Resumen-Formulas1820'!$A43,Deciles_mean!$A$34:$A$98,0),MATCH('Resumen-Formulas1820'!I$1,Deciles_mean!$34:$34,0))</f>
        <v>#N/A</v>
      </c>
      <c r="J43" s="4" t="e">
        <f>INDEX(Deciles_mean!$A$34:$U$98,MATCH('Resumen-Formulas1820'!$A43,Deciles_mean!$A$34:$A$98,0),MATCH('Resumen-Formulas1820'!J$1,Deciles_mean!$34:$34,0))</f>
        <v>#N/A</v>
      </c>
      <c r="K43" s="4" t="e">
        <f>INDEX(Deciles_mean!$A$34:$U$98,MATCH('Resumen-Formulas1820'!$A43,Deciles_mean!$A$34:$A$98,0),MATCH('Resumen-Formulas1820'!K$1,Deciles_mean!$34:$34,0))</f>
        <v>#N/A</v>
      </c>
      <c r="L43" s="4" t="e">
        <f>INDEX(Deciles_mean!$A$34:$U$98,MATCH('Resumen-Formulas1820'!$A43,Deciles_mean!$A$34:$A$98,0),MATCH('Resumen-Formulas1820'!L$1,Deciles_mean!$34:$34,0))</f>
        <v>#N/A</v>
      </c>
      <c r="M43" s="4" t="e">
        <f>INDEX(Deciles_mean!$A$34:$U$98,MATCH('Resumen-Formulas1820'!$A43,Deciles_mean!$A$34:$A$98,0),MATCH('Resumen-Formulas1820'!M$1,Deciles_mean!$34:$34,0))</f>
        <v>#N/A</v>
      </c>
      <c r="N43" s="4" t="e">
        <f>INDEX(Deciles_mean!$A$34:$U$98,MATCH('Resumen-Formulas1820'!$A43,Deciles_mean!$A$34:$A$98,0),MATCH('Resumen-Formulas1820'!N$1,Deciles_mean!$34:$34,0))</f>
        <v>#N/A</v>
      </c>
      <c r="O43" s="4" t="e">
        <f>INDEX(Nal_mean!$C:$C,MATCH('Resumen-Formulas1820'!$A43,Nal_mean!$A:$A,0),1)</f>
        <v>#N/A</v>
      </c>
      <c r="P43" s="4" t="e">
        <f>INDEX(Deciles_mean!$A$34:$U$98,MATCH('Resumen-Formulas1820'!$A43,Deciles_mean!$A$34:$A$98,0),MATCH('Resumen-Formulas1820'!P$1,Deciles_mean!$34:$34,0))</f>
        <v>#N/A</v>
      </c>
      <c r="Q43" s="4" t="e">
        <f>INDEX(Deciles_mean!$A$34:$U$98,MATCH('Resumen-Formulas1820'!$A43,Deciles_mean!$A$34:$A$98,0),MATCH('Resumen-Formulas1820'!Q$1,Deciles_mean!$34:$34,0))</f>
        <v>#N/A</v>
      </c>
      <c r="R43" s="4" t="e">
        <f>INDEX(Deciles_mean!$A$34:$U$98,MATCH('Resumen-Formulas1820'!$A43,Deciles_mean!$A$34:$A$98,0),MATCH('Resumen-Formulas1820'!R$1,Deciles_mean!$34:$34,0))</f>
        <v>#N/A</v>
      </c>
      <c r="S43" s="4" t="e">
        <f>INDEX(Deciles_mean!$A$34:$U$98,MATCH('Resumen-Formulas1820'!$A43,Deciles_mean!$A$34:$A$98,0),MATCH('Resumen-Formulas1820'!S$1,Deciles_mean!$34:$34,0))</f>
        <v>#N/A</v>
      </c>
      <c r="T43" s="4" t="e">
        <f>INDEX(Deciles_mean!$A$34:$U$98,MATCH('Resumen-Formulas1820'!$A43,Deciles_mean!$A$34:$A$98,0),MATCH('Resumen-Formulas1820'!T$1,Deciles_mean!$34:$34,0))</f>
        <v>#N/A</v>
      </c>
      <c r="U43" s="4" t="e">
        <f>INDEX(Deciles_mean!$A$34:$U$98,MATCH('Resumen-Formulas1820'!$A43,Deciles_mean!$A$34:$A$98,0),MATCH('Resumen-Formulas1820'!U$1,Deciles_mean!$34:$34,0))</f>
        <v>#N/A</v>
      </c>
      <c r="V43" s="4" t="e">
        <f>INDEX(Deciles_mean!$A$34:$U$98,MATCH('Resumen-Formulas1820'!$A43,Deciles_mean!$A$34:$A$98,0),MATCH('Resumen-Formulas1820'!V$1,Deciles_mean!$34:$34,0))</f>
        <v>#N/A</v>
      </c>
      <c r="W43" s="4" t="e">
        <f>INDEX(Deciles_mean!$A$34:$U$98,MATCH('Resumen-Formulas1820'!$A43,Deciles_mean!$A$34:$A$98,0),MATCH('Resumen-Formulas1820'!W$1,Deciles_mean!$34:$34,0))</f>
        <v>#N/A</v>
      </c>
      <c r="X43" s="4" t="e">
        <f>INDEX(Deciles_mean!$A$34:$U$98,MATCH('Resumen-Formulas1820'!$A43,Deciles_mean!$A$34:$A$98,0),MATCH('Resumen-Formulas1820'!X$1,Deciles_mean!$34:$34,0))</f>
        <v>#N/A</v>
      </c>
      <c r="Y43" s="4" t="e">
        <f>INDEX(Deciles_mean!$A$34:$U$98,MATCH('Resumen-Formulas1820'!$A43,Deciles_mean!$A$34:$A$98,0),MATCH('Resumen-Formulas1820'!Y$1,Deciles_mean!$34:$34,0))</f>
        <v>#N/A</v>
      </c>
      <c r="AA43" s="8" t="e">
        <f t="shared" si="2"/>
        <v>#N/A</v>
      </c>
      <c r="AB43" s="8" t="e">
        <f t="shared" si="29"/>
        <v>#N/A</v>
      </c>
      <c r="AC43" s="8" t="e">
        <f t="shared" si="30"/>
        <v>#N/A</v>
      </c>
      <c r="AD43" s="8" t="e">
        <f t="shared" si="31"/>
        <v>#N/A</v>
      </c>
      <c r="AE43" s="8" t="e">
        <f t="shared" si="32"/>
        <v>#N/A</v>
      </c>
      <c r="AF43" s="8" t="e">
        <f t="shared" si="33"/>
        <v>#N/A</v>
      </c>
      <c r="AG43" s="8" t="e">
        <f t="shared" si="34"/>
        <v>#N/A</v>
      </c>
      <c r="AH43" s="8" t="e">
        <f t="shared" si="35"/>
        <v>#N/A</v>
      </c>
      <c r="AI43" s="8" t="e">
        <f t="shared" si="36"/>
        <v>#N/A</v>
      </c>
      <c r="AJ43" s="8" t="e">
        <f t="shared" si="37"/>
        <v>#N/A</v>
      </c>
      <c r="AK43" s="8" t="e">
        <f t="shared" si="38"/>
        <v>#N/A</v>
      </c>
      <c r="AL43" s="8" t="e">
        <f t="shared" si="3"/>
        <v>#N/A</v>
      </c>
      <c r="AM43" s="8" t="e">
        <f t="shared" si="57"/>
        <v>#N/A</v>
      </c>
      <c r="AN43" s="8" t="e">
        <f t="shared" si="58"/>
        <v>#N/A</v>
      </c>
      <c r="AO43" s="8" t="e">
        <f t="shared" si="59"/>
        <v>#N/A</v>
      </c>
      <c r="AP43" s="8" t="e">
        <f t="shared" si="60"/>
        <v>#N/A</v>
      </c>
      <c r="AQ43" s="8" t="e">
        <f t="shared" si="61"/>
        <v>#N/A</v>
      </c>
      <c r="AR43" s="8" t="e">
        <f t="shared" si="62"/>
        <v>#N/A</v>
      </c>
      <c r="AS43" s="8" t="e">
        <f t="shared" si="63"/>
        <v>#N/A</v>
      </c>
      <c r="AT43" s="8" t="e">
        <f t="shared" si="64"/>
        <v>#N/A</v>
      </c>
      <c r="AU43" s="8" t="e">
        <f t="shared" si="65"/>
        <v>#N/A</v>
      </c>
      <c r="AV43" s="8" t="e">
        <f t="shared" si="66"/>
        <v>#N/A</v>
      </c>
      <c r="AW43" s="8"/>
      <c r="AX43" s="22" t="e">
        <f t="shared" si="139"/>
        <v>#N/A</v>
      </c>
      <c r="AY43" s="22" t="e">
        <f t="shared" si="140"/>
        <v>#N/A</v>
      </c>
      <c r="AZ43" s="22" t="e">
        <f t="shared" si="141"/>
        <v>#N/A</v>
      </c>
      <c r="BA43" s="22" t="e">
        <f t="shared" si="142"/>
        <v>#N/A</v>
      </c>
      <c r="BB43" s="22" t="e">
        <f t="shared" si="143"/>
        <v>#N/A</v>
      </c>
      <c r="BC43" s="22" t="e">
        <f t="shared" si="144"/>
        <v>#N/A</v>
      </c>
      <c r="BD43" s="22" t="e">
        <f t="shared" si="145"/>
        <v>#N/A</v>
      </c>
      <c r="BE43" s="22" t="e">
        <f t="shared" si="146"/>
        <v>#N/A</v>
      </c>
      <c r="BF43" s="22" t="e">
        <f t="shared" si="147"/>
        <v>#N/A</v>
      </c>
      <c r="BG43" s="22" t="e">
        <f t="shared" si="148"/>
        <v>#N/A</v>
      </c>
      <c r="BH43" s="22" t="e">
        <f t="shared" si="149"/>
        <v>#N/A</v>
      </c>
      <c r="BI43" s="22" t="e">
        <f t="shared" si="150"/>
        <v>#N/A</v>
      </c>
      <c r="BJ43" s="22" t="e">
        <f t="shared" si="151"/>
        <v>#N/A</v>
      </c>
      <c r="BK43" s="22" t="e">
        <f t="shared" si="152"/>
        <v>#N/A</v>
      </c>
      <c r="BL43" s="22" t="e">
        <f t="shared" si="153"/>
        <v>#N/A</v>
      </c>
      <c r="BM43" s="22" t="e">
        <f t="shared" si="154"/>
        <v>#N/A</v>
      </c>
      <c r="BN43" s="22" t="e">
        <f t="shared" si="155"/>
        <v>#N/A</v>
      </c>
      <c r="BO43" s="22" t="e">
        <f t="shared" si="156"/>
        <v>#N/A</v>
      </c>
      <c r="BP43" s="22" t="e">
        <f t="shared" si="157"/>
        <v>#N/A</v>
      </c>
      <c r="BQ43" s="22" t="e">
        <f t="shared" si="158"/>
        <v>#N/A</v>
      </c>
      <c r="BR43" s="22" t="e">
        <f t="shared" si="159"/>
        <v>#N/A</v>
      </c>
      <c r="BS43" s="22" t="e">
        <f t="shared" si="160"/>
        <v>#N/A</v>
      </c>
      <c r="BU43" s="22" t="e">
        <f t="shared" si="182"/>
        <v>#N/A</v>
      </c>
      <c r="BV43" s="22" t="e">
        <f t="shared" si="161"/>
        <v>#N/A</v>
      </c>
      <c r="BW43" s="22" t="e">
        <f t="shared" si="162"/>
        <v>#N/A</v>
      </c>
      <c r="BX43" s="22" t="e">
        <f t="shared" si="163"/>
        <v>#N/A</v>
      </c>
      <c r="BY43" s="22" t="e">
        <f t="shared" si="164"/>
        <v>#N/A</v>
      </c>
      <c r="BZ43" s="22" t="e">
        <f t="shared" si="165"/>
        <v>#N/A</v>
      </c>
      <c r="CA43" s="22" t="e">
        <f t="shared" si="166"/>
        <v>#N/A</v>
      </c>
      <c r="CB43" s="22" t="e">
        <f t="shared" si="167"/>
        <v>#N/A</v>
      </c>
      <c r="CC43" s="22" t="e">
        <f t="shared" si="168"/>
        <v>#N/A</v>
      </c>
      <c r="CD43" s="22" t="e">
        <f t="shared" si="169"/>
        <v>#N/A</v>
      </c>
      <c r="CE43" s="22" t="e">
        <f t="shared" si="170"/>
        <v>#N/A</v>
      </c>
      <c r="CF43" s="22" t="e">
        <f t="shared" si="171"/>
        <v>#N/A</v>
      </c>
      <c r="CG43" s="22" t="e">
        <f t="shared" si="172"/>
        <v>#N/A</v>
      </c>
      <c r="CH43" s="22" t="e">
        <f t="shared" si="173"/>
        <v>#N/A</v>
      </c>
      <c r="CI43" s="22" t="e">
        <f t="shared" si="174"/>
        <v>#N/A</v>
      </c>
      <c r="CJ43" s="22" t="e">
        <f t="shared" si="175"/>
        <v>#N/A</v>
      </c>
      <c r="CK43" s="22" t="e">
        <f t="shared" si="176"/>
        <v>#N/A</v>
      </c>
      <c r="CL43" s="22" t="e">
        <f t="shared" si="177"/>
        <v>#N/A</v>
      </c>
      <c r="CM43" s="22" t="e">
        <f t="shared" si="178"/>
        <v>#N/A</v>
      </c>
      <c r="CN43" s="22" t="e">
        <f t="shared" si="179"/>
        <v>#N/A</v>
      </c>
      <c r="CO43" s="22" t="e">
        <f t="shared" si="180"/>
        <v>#N/A</v>
      </c>
      <c r="CP43" s="22" t="e">
        <f t="shared" si="181"/>
        <v>#N/A</v>
      </c>
    </row>
    <row r="44" spans="1:94">
      <c r="A44" t="s">
        <v>29</v>
      </c>
      <c r="C44" s="3" t="s">
        <v>86</v>
      </c>
      <c r="D44" s="4" t="e">
        <f>INDEX(Nal_mean!$B:$B,MATCH('Resumen-Formulas1820'!$A44,Nal_mean!$A:$A,0),1)</f>
        <v>#N/A</v>
      </c>
      <c r="E44" s="4" t="e">
        <f>INDEX(Deciles_mean!$A$34:$U$98,MATCH('Resumen-Formulas1820'!$A44,Deciles_mean!$A$34:$A$98,0),MATCH('Resumen-Formulas1820'!E$1,Deciles_mean!$34:$34,0))</f>
        <v>#N/A</v>
      </c>
      <c r="F44" s="4" t="e">
        <f>INDEX(Deciles_mean!$A$34:$U$98,MATCH('Resumen-Formulas1820'!$A44,Deciles_mean!$A$34:$A$98,0),MATCH('Resumen-Formulas1820'!F$1,Deciles_mean!$34:$34,0))</f>
        <v>#N/A</v>
      </c>
      <c r="G44" s="4" t="e">
        <f>INDEX(Deciles_mean!$A$34:$U$98,MATCH('Resumen-Formulas1820'!$A44,Deciles_mean!$A$34:$A$98,0),MATCH('Resumen-Formulas1820'!G$1,Deciles_mean!$34:$34,0))</f>
        <v>#N/A</v>
      </c>
      <c r="H44" s="4" t="e">
        <f>INDEX(Deciles_mean!$A$34:$U$98,MATCH('Resumen-Formulas1820'!$A44,Deciles_mean!$A$34:$A$98,0),MATCH('Resumen-Formulas1820'!H$1,Deciles_mean!$34:$34,0))</f>
        <v>#N/A</v>
      </c>
      <c r="I44" s="4" t="e">
        <f>INDEX(Deciles_mean!$A$34:$U$98,MATCH('Resumen-Formulas1820'!$A44,Deciles_mean!$A$34:$A$98,0),MATCH('Resumen-Formulas1820'!I$1,Deciles_mean!$34:$34,0))</f>
        <v>#N/A</v>
      </c>
      <c r="J44" s="4" t="e">
        <f>INDEX(Deciles_mean!$A$34:$U$98,MATCH('Resumen-Formulas1820'!$A44,Deciles_mean!$A$34:$A$98,0),MATCH('Resumen-Formulas1820'!J$1,Deciles_mean!$34:$34,0))</f>
        <v>#N/A</v>
      </c>
      <c r="K44" s="4" t="e">
        <f>INDEX(Deciles_mean!$A$34:$U$98,MATCH('Resumen-Formulas1820'!$A44,Deciles_mean!$A$34:$A$98,0),MATCH('Resumen-Formulas1820'!K$1,Deciles_mean!$34:$34,0))</f>
        <v>#N/A</v>
      </c>
      <c r="L44" s="4" t="e">
        <f>INDEX(Deciles_mean!$A$34:$U$98,MATCH('Resumen-Formulas1820'!$A44,Deciles_mean!$A$34:$A$98,0),MATCH('Resumen-Formulas1820'!L$1,Deciles_mean!$34:$34,0))</f>
        <v>#N/A</v>
      </c>
      <c r="M44" s="4" t="e">
        <f>INDEX(Deciles_mean!$A$34:$U$98,MATCH('Resumen-Formulas1820'!$A44,Deciles_mean!$A$34:$A$98,0),MATCH('Resumen-Formulas1820'!M$1,Deciles_mean!$34:$34,0))</f>
        <v>#N/A</v>
      </c>
      <c r="N44" s="4" t="e">
        <f>INDEX(Deciles_mean!$A$34:$U$98,MATCH('Resumen-Formulas1820'!$A44,Deciles_mean!$A$34:$A$98,0),MATCH('Resumen-Formulas1820'!N$1,Deciles_mean!$34:$34,0))</f>
        <v>#N/A</v>
      </c>
      <c r="O44" s="4" t="e">
        <f>INDEX(Nal_mean!$C:$C,MATCH('Resumen-Formulas1820'!$A44,Nal_mean!$A:$A,0),1)</f>
        <v>#N/A</v>
      </c>
      <c r="P44" s="4" t="e">
        <f>INDEX(Deciles_mean!$A$34:$U$98,MATCH('Resumen-Formulas1820'!$A44,Deciles_mean!$A$34:$A$98,0),MATCH('Resumen-Formulas1820'!P$1,Deciles_mean!$34:$34,0))</f>
        <v>#N/A</v>
      </c>
      <c r="Q44" s="4" t="e">
        <f>INDEX(Deciles_mean!$A$34:$U$98,MATCH('Resumen-Formulas1820'!$A44,Deciles_mean!$A$34:$A$98,0),MATCH('Resumen-Formulas1820'!Q$1,Deciles_mean!$34:$34,0))</f>
        <v>#N/A</v>
      </c>
      <c r="R44" s="4" t="e">
        <f>INDEX(Deciles_mean!$A$34:$U$98,MATCH('Resumen-Formulas1820'!$A44,Deciles_mean!$A$34:$A$98,0),MATCH('Resumen-Formulas1820'!R$1,Deciles_mean!$34:$34,0))</f>
        <v>#N/A</v>
      </c>
      <c r="S44" s="4" t="e">
        <f>INDEX(Deciles_mean!$A$34:$U$98,MATCH('Resumen-Formulas1820'!$A44,Deciles_mean!$A$34:$A$98,0),MATCH('Resumen-Formulas1820'!S$1,Deciles_mean!$34:$34,0))</f>
        <v>#N/A</v>
      </c>
      <c r="T44" s="4" t="e">
        <f>INDEX(Deciles_mean!$A$34:$U$98,MATCH('Resumen-Formulas1820'!$A44,Deciles_mean!$A$34:$A$98,0),MATCH('Resumen-Formulas1820'!T$1,Deciles_mean!$34:$34,0))</f>
        <v>#N/A</v>
      </c>
      <c r="U44" s="4" t="e">
        <f>INDEX(Deciles_mean!$A$34:$U$98,MATCH('Resumen-Formulas1820'!$A44,Deciles_mean!$A$34:$A$98,0),MATCH('Resumen-Formulas1820'!U$1,Deciles_mean!$34:$34,0))</f>
        <v>#N/A</v>
      </c>
      <c r="V44" s="4" t="e">
        <f>INDEX(Deciles_mean!$A$34:$U$98,MATCH('Resumen-Formulas1820'!$A44,Deciles_mean!$A$34:$A$98,0),MATCH('Resumen-Formulas1820'!V$1,Deciles_mean!$34:$34,0))</f>
        <v>#N/A</v>
      </c>
      <c r="W44" s="4" t="e">
        <f>INDEX(Deciles_mean!$A$34:$U$98,MATCH('Resumen-Formulas1820'!$A44,Deciles_mean!$A$34:$A$98,0),MATCH('Resumen-Formulas1820'!W$1,Deciles_mean!$34:$34,0))</f>
        <v>#N/A</v>
      </c>
      <c r="X44" s="4" t="e">
        <f>INDEX(Deciles_mean!$A$34:$U$98,MATCH('Resumen-Formulas1820'!$A44,Deciles_mean!$A$34:$A$98,0),MATCH('Resumen-Formulas1820'!X$1,Deciles_mean!$34:$34,0))</f>
        <v>#N/A</v>
      </c>
      <c r="Y44" s="4" t="e">
        <f>INDEX(Deciles_mean!$A$34:$U$98,MATCH('Resumen-Formulas1820'!$A44,Deciles_mean!$A$34:$A$98,0),MATCH('Resumen-Formulas1820'!Y$1,Deciles_mean!$34:$34,0))</f>
        <v>#N/A</v>
      </c>
      <c r="AA44" s="8" t="e">
        <f t="shared" si="2"/>
        <v>#N/A</v>
      </c>
      <c r="AB44" s="8" t="e">
        <f t="shared" si="29"/>
        <v>#N/A</v>
      </c>
      <c r="AC44" s="8" t="e">
        <f t="shared" si="30"/>
        <v>#N/A</v>
      </c>
      <c r="AD44" s="8" t="e">
        <f t="shared" si="31"/>
        <v>#N/A</v>
      </c>
      <c r="AE44" s="8" t="e">
        <f t="shared" si="32"/>
        <v>#N/A</v>
      </c>
      <c r="AF44" s="8" t="e">
        <f t="shared" si="33"/>
        <v>#N/A</v>
      </c>
      <c r="AG44" s="8" t="e">
        <f t="shared" si="34"/>
        <v>#N/A</v>
      </c>
      <c r="AH44" s="8" t="e">
        <f t="shared" si="35"/>
        <v>#N/A</v>
      </c>
      <c r="AI44" s="8" t="e">
        <f t="shared" si="36"/>
        <v>#N/A</v>
      </c>
      <c r="AJ44" s="8" t="e">
        <f t="shared" si="37"/>
        <v>#N/A</v>
      </c>
      <c r="AK44" s="8" t="e">
        <f t="shared" si="38"/>
        <v>#N/A</v>
      </c>
      <c r="AL44" s="8" t="e">
        <f t="shared" si="3"/>
        <v>#N/A</v>
      </c>
      <c r="AM44" s="8" t="e">
        <f t="shared" si="57"/>
        <v>#N/A</v>
      </c>
      <c r="AN44" s="8" t="e">
        <f t="shared" si="58"/>
        <v>#N/A</v>
      </c>
      <c r="AO44" s="8" t="e">
        <f t="shared" si="59"/>
        <v>#N/A</v>
      </c>
      <c r="AP44" s="8" t="e">
        <f t="shared" si="60"/>
        <v>#N/A</v>
      </c>
      <c r="AQ44" s="8" t="e">
        <f t="shared" si="61"/>
        <v>#N/A</v>
      </c>
      <c r="AR44" s="8" t="e">
        <f t="shared" si="62"/>
        <v>#N/A</v>
      </c>
      <c r="AS44" s="8" t="e">
        <f t="shared" si="63"/>
        <v>#N/A</v>
      </c>
      <c r="AT44" s="8" t="e">
        <f t="shared" si="64"/>
        <v>#N/A</v>
      </c>
      <c r="AU44" s="8" t="e">
        <f t="shared" si="65"/>
        <v>#N/A</v>
      </c>
      <c r="AV44" s="8" t="e">
        <f t="shared" si="66"/>
        <v>#N/A</v>
      </c>
      <c r="AW44" s="8"/>
      <c r="AX44" s="22" t="e">
        <f t="shared" si="139"/>
        <v>#N/A</v>
      </c>
      <c r="AY44" s="22" t="e">
        <f t="shared" si="140"/>
        <v>#N/A</v>
      </c>
      <c r="AZ44" s="22" t="e">
        <f t="shared" si="141"/>
        <v>#N/A</v>
      </c>
      <c r="BA44" s="22" t="e">
        <f t="shared" si="142"/>
        <v>#N/A</v>
      </c>
      <c r="BB44" s="22" t="e">
        <f t="shared" si="143"/>
        <v>#N/A</v>
      </c>
      <c r="BC44" s="22" t="e">
        <f t="shared" si="144"/>
        <v>#N/A</v>
      </c>
      <c r="BD44" s="22" t="e">
        <f t="shared" si="145"/>
        <v>#N/A</v>
      </c>
      <c r="BE44" s="22" t="e">
        <f t="shared" si="146"/>
        <v>#N/A</v>
      </c>
      <c r="BF44" s="22" t="e">
        <f t="shared" si="147"/>
        <v>#N/A</v>
      </c>
      <c r="BG44" s="22" t="e">
        <f t="shared" si="148"/>
        <v>#N/A</v>
      </c>
      <c r="BH44" s="22" t="e">
        <f t="shared" si="149"/>
        <v>#N/A</v>
      </c>
      <c r="BI44" s="22" t="e">
        <f t="shared" si="150"/>
        <v>#N/A</v>
      </c>
      <c r="BJ44" s="22" t="e">
        <f t="shared" si="151"/>
        <v>#N/A</v>
      </c>
      <c r="BK44" s="22" t="e">
        <f t="shared" si="152"/>
        <v>#N/A</v>
      </c>
      <c r="BL44" s="22" t="e">
        <f t="shared" si="153"/>
        <v>#N/A</v>
      </c>
      <c r="BM44" s="22" t="e">
        <f t="shared" si="154"/>
        <v>#N/A</v>
      </c>
      <c r="BN44" s="22" t="e">
        <f t="shared" si="155"/>
        <v>#N/A</v>
      </c>
      <c r="BO44" s="22" t="e">
        <f t="shared" si="156"/>
        <v>#N/A</v>
      </c>
      <c r="BP44" s="22" t="e">
        <f t="shared" si="157"/>
        <v>#N/A</v>
      </c>
      <c r="BQ44" s="22" t="e">
        <f t="shared" si="158"/>
        <v>#N/A</v>
      </c>
      <c r="BR44" s="22" t="e">
        <f t="shared" si="159"/>
        <v>#N/A</v>
      </c>
      <c r="BS44" s="22" t="e">
        <f t="shared" si="160"/>
        <v>#N/A</v>
      </c>
      <c r="BU44" s="22" t="e">
        <f t="shared" si="182"/>
        <v>#N/A</v>
      </c>
      <c r="BV44" s="22" t="e">
        <f t="shared" si="161"/>
        <v>#N/A</v>
      </c>
      <c r="BW44" s="22" t="e">
        <f t="shared" si="162"/>
        <v>#N/A</v>
      </c>
      <c r="BX44" s="22" t="e">
        <f t="shared" si="163"/>
        <v>#N/A</v>
      </c>
      <c r="BY44" s="22" t="e">
        <f t="shared" si="164"/>
        <v>#N/A</v>
      </c>
      <c r="BZ44" s="22" t="e">
        <f t="shared" si="165"/>
        <v>#N/A</v>
      </c>
      <c r="CA44" s="22" t="e">
        <f t="shared" si="166"/>
        <v>#N/A</v>
      </c>
      <c r="CB44" s="22" t="e">
        <f t="shared" si="167"/>
        <v>#N/A</v>
      </c>
      <c r="CC44" s="22" t="e">
        <f t="shared" si="168"/>
        <v>#N/A</v>
      </c>
      <c r="CD44" s="22" t="e">
        <f t="shared" si="169"/>
        <v>#N/A</v>
      </c>
      <c r="CE44" s="22" t="e">
        <f t="shared" si="170"/>
        <v>#N/A</v>
      </c>
      <c r="CF44" s="22" t="e">
        <f t="shared" si="171"/>
        <v>#N/A</v>
      </c>
      <c r="CG44" s="22" t="e">
        <f t="shared" si="172"/>
        <v>#N/A</v>
      </c>
      <c r="CH44" s="22" t="e">
        <f t="shared" si="173"/>
        <v>#N/A</v>
      </c>
      <c r="CI44" s="22" t="e">
        <f t="shared" si="174"/>
        <v>#N/A</v>
      </c>
      <c r="CJ44" s="22" t="e">
        <f t="shared" si="175"/>
        <v>#N/A</v>
      </c>
      <c r="CK44" s="22" t="e">
        <f t="shared" si="176"/>
        <v>#N/A</v>
      </c>
      <c r="CL44" s="22" t="e">
        <f t="shared" si="177"/>
        <v>#N/A</v>
      </c>
      <c r="CM44" s="22" t="e">
        <f t="shared" si="178"/>
        <v>#N/A</v>
      </c>
      <c r="CN44" s="22" t="e">
        <f t="shared" si="179"/>
        <v>#N/A</v>
      </c>
      <c r="CO44" s="22" t="e">
        <f t="shared" si="180"/>
        <v>#N/A</v>
      </c>
      <c r="CP44" s="22" t="e">
        <f t="shared" si="181"/>
        <v>#N/A</v>
      </c>
    </row>
    <row r="45" spans="1:94">
      <c r="A45" s="3" t="s">
        <v>30</v>
      </c>
      <c r="C45" s="3" t="s">
        <v>87</v>
      </c>
      <c r="D45" s="4" t="e">
        <f>INDEX(Nal_mean!$B:$B,MATCH('Resumen-Formulas1820'!$A45,Nal_mean!$A:$A,0),1)</f>
        <v>#N/A</v>
      </c>
      <c r="E45" s="4" t="e">
        <f>INDEX(Deciles_mean!$A$34:$U$98,MATCH('Resumen-Formulas1820'!$A45,Deciles_mean!$A$34:$A$98,0),MATCH('Resumen-Formulas1820'!E$1,Deciles_mean!$34:$34,0))</f>
        <v>#N/A</v>
      </c>
      <c r="F45" s="4" t="e">
        <f>INDEX(Deciles_mean!$A$34:$U$98,MATCH('Resumen-Formulas1820'!$A45,Deciles_mean!$A$34:$A$98,0),MATCH('Resumen-Formulas1820'!F$1,Deciles_mean!$34:$34,0))</f>
        <v>#N/A</v>
      </c>
      <c r="G45" s="4" t="e">
        <f>INDEX(Deciles_mean!$A$34:$U$98,MATCH('Resumen-Formulas1820'!$A45,Deciles_mean!$A$34:$A$98,0),MATCH('Resumen-Formulas1820'!G$1,Deciles_mean!$34:$34,0))</f>
        <v>#N/A</v>
      </c>
      <c r="H45" s="4" t="e">
        <f>INDEX(Deciles_mean!$A$34:$U$98,MATCH('Resumen-Formulas1820'!$A45,Deciles_mean!$A$34:$A$98,0),MATCH('Resumen-Formulas1820'!H$1,Deciles_mean!$34:$34,0))</f>
        <v>#N/A</v>
      </c>
      <c r="I45" s="4" t="e">
        <f>INDEX(Deciles_mean!$A$34:$U$98,MATCH('Resumen-Formulas1820'!$A45,Deciles_mean!$A$34:$A$98,0),MATCH('Resumen-Formulas1820'!I$1,Deciles_mean!$34:$34,0))</f>
        <v>#N/A</v>
      </c>
      <c r="J45" s="4" t="e">
        <f>INDEX(Deciles_mean!$A$34:$U$98,MATCH('Resumen-Formulas1820'!$A45,Deciles_mean!$A$34:$A$98,0),MATCH('Resumen-Formulas1820'!J$1,Deciles_mean!$34:$34,0))</f>
        <v>#N/A</v>
      </c>
      <c r="K45" s="4" t="e">
        <f>INDEX(Deciles_mean!$A$34:$U$98,MATCH('Resumen-Formulas1820'!$A45,Deciles_mean!$A$34:$A$98,0),MATCH('Resumen-Formulas1820'!K$1,Deciles_mean!$34:$34,0))</f>
        <v>#N/A</v>
      </c>
      <c r="L45" s="4" t="e">
        <f>INDEX(Deciles_mean!$A$34:$U$98,MATCH('Resumen-Formulas1820'!$A45,Deciles_mean!$A$34:$A$98,0),MATCH('Resumen-Formulas1820'!L$1,Deciles_mean!$34:$34,0))</f>
        <v>#N/A</v>
      </c>
      <c r="M45" s="4" t="e">
        <f>INDEX(Deciles_mean!$A$34:$U$98,MATCH('Resumen-Formulas1820'!$A45,Deciles_mean!$A$34:$A$98,0),MATCH('Resumen-Formulas1820'!M$1,Deciles_mean!$34:$34,0))</f>
        <v>#N/A</v>
      </c>
      <c r="N45" s="4" t="e">
        <f>INDEX(Deciles_mean!$A$34:$U$98,MATCH('Resumen-Formulas1820'!$A45,Deciles_mean!$A$34:$A$98,0),MATCH('Resumen-Formulas1820'!N$1,Deciles_mean!$34:$34,0))</f>
        <v>#N/A</v>
      </c>
      <c r="O45" s="4" t="e">
        <f>INDEX(Nal_mean!$C:$C,MATCH('Resumen-Formulas1820'!$A45,Nal_mean!$A:$A,0),1)</f>
        <v>#N/A</v>
      </c>
      <c r="P45" s="4" t="e">
        <f>INDEX(Deciles_mean!$A$34:$U$98,MATCH('Resumen-Formulas1820'!$A45,Deciles_mean!$A$34:$A$98,0),MATCH('Resumen-Formulas1820'!P$1,Deciles_mean!$34:$34,0))</f>
        <v>#N/A</v>
      </c>
      <c r="Q45" s="4" t="e">
        <f>INDEX(Deciles_mean!$A$34:$U$98,MATCH('Resumen-Formulas1820'!$A45,Deciles_mean!$A$34:$A$98,0),MATCH('Resumen-Formulas1820'!Q$1,Deciles_mean!$34:$34,0))</f>
        <v>#N/A</v>
      </c>
      <c r="R45" s="4" t="e">
        <f>INDEX(Deciles_mean!$A$34:$U$98,MATCH('Resumen-Formulas1820'!$A45,Deciles_mean!$A$34:$A$98,0),MATCH('Resumen-Formulas1820'!R$1,Deciles_mean!$34:$34,0))</f>
        <v>#N/A</v>
      </c>
      <c r="S45" s="4" t="e">
        <f>INDEX(Deciles_mean!$A$34:$U$98,MATCH('Resumen-Formulas1820'!$A45,Deciles_mean!$A$34:$A$98,0),MATCH('Resumen-Formulas1820'!S$1,Deciles_mean!$34:$34,0))</f>
        <v>#N/A</v>
      </c>
      <c r="T45" s="4" t="e">
        <f>INDEX(Deciles_mean!$A$34:$U$98,MATCH('Resumen-Formulas1820'!$A45,Deciles_mean!$A$34:$A$98,0),MATCH('Resumen-Formulas1820'!T$1,Deciles_mean!$34:$34,0))</f>
        <v>#N/A</v>
      </c>
      <c r="U45" s="4" t="e">
        <f>INDEX(Deciles_mean!$A$34:$U$98,MATCH('Resumen-Formulas1820'!$A45,Deciles_mean!$A$34:$A$98,0),MATCH('Resumen-Formulas1820'!U$1,Deciles_mean!$34:$34,0))</f>
        <v>#N/A</v>
      </c>
      <c r="V45" s="4" t="e">
        <f>INDEX(Deciles_mean!$A$34:$U$98,MATCH('Resumen-Formulas1820'!$A45,Deciles_mean!$A$34:$A$98,0),MATCH('Resumen-Formulas1820'!V$1,Deciles_mean!$34:$34,0))</f>
        <v>#N/A</v>
      </c>
      <c r="W45" s="4" t="e">
        <f>INDEX(Deciles_mean!$A$34:$U$98,MATCH('Resumen-Formulas1820'!$A45,Deciles_mean!$A$34:$A$98,0),MATCH('Resumen-Formulas1820'!W$1,Deciles_mean!$34:$34,0))</f>
        <v>#N/A</v>
      </c>
      <c r="X45" s="4" t="e">
        <f>INDEX(Deciles_mean!$A$34:$U$98,MATCH('Resumen-Formulas1820'!$A45,Deciles_mean!$A$34:$A$98,0),MATCH('Resumen-Formulas1820'!X$1,Deciles_mean!$34:$34,0))</f>
        <v>#N/A</v>
      </c>
      <c r="Y45" s="4" t="e">
        <f>INDEX(Deciles_mean!$A$34:$U$98,MATCH('Resumen-Formulas1820'!$A45,Deciles_mean!$A$34:$A$98,0),MATCH('Resumen-Formulas1820'!Y$1,Deciles_mean!$34:$34,0))</f>
        <v>#N/A</v>
      </c>
      <c r="AA45" s="8" t="e">
        <f t="shared" si="2"/>
        <v>#N/A</v>
      </c>
      <c r="AB45" s="8" t="e">
        <f t="shared" si="29"/>
        <v>#N/A</v>
      </c>
      <c r="AC45" s="8" t="e">
        <f t="shared" si="30"/>
        <v>#N/A</v>
      </c>
      <c r="AD45" s="8" t="e">
        <f t="shared" si="31"/>
        <v>#N/A</v>
      </c>
      <c r="AE45" s="8" t="e">
        <f t="shared" si="32"/>
        <v>#N/A</v>
      </c>
      <c r="AF45" s="8" t="e">
        <f t="shared" si="33"/>
        <v>#N/A</v>
      </c>
      <c r="AG45" s="8" t="e">
        <f t="shared" si="34"/>
        <v>#N/A</v>
      </c>
      <c r="AH45" s="8" t="e">
        <f t="shared" si="35"/>
        <v>#N/A</v>
      </c>
      <c r="AI45" s="8" t="e">
        <f t="shared" si="36"/>
        <v>#N/A</v>
      </c>
      <c r="AJ45" s="8" t="e">
        <f t="shared" si="37"/>
        <v>#N/A</v>
      </c>
      <c r="AK45" s="8" t="e">
        <f t="shared" si="38"/>
        <v>#N/A</v>
      </c>
      <c r="AL45" s="8" t="e">
        <f t="shared" si="3"/>
        <v>#N/A</v>
      </c>
      <c r="AM45" s="8" t="e">
        <f t="shared" si="57"/>
        <v>#N/A</v>
      </c>
      <c r="AN45" s="8" t="e">
        <f t="shared" si="58"/>
        <v>#N/A</v>
      </c>
      <c r="AO45" s="8" t="e">
        <f t="shared" si="59"/>
        <v>#N/A</v>
      </c>
      <c r="AP45" s="8" t="e">
        <f t="shared" si="60"/>
        <v>#N/A</v>
      </c>
      <c r="AQ45" s="8" t="e">
        <f t="shared" si="61"/>
        <v>#N/A</v>
      </c>
      <c r="AR45" s="8" t="e">
        <f t="shared" si="62"/>
        <v>#N/A</v>
      </c>
      <c r="AS45" s="8" t="e">
        <f t="shared" si="63"/>
        <v>#N/A</v>
      </c>
      <c r="AT45" s="8" t="e">
        <f t="shared" si="64"/>
        <v>#N/A</v>
      </c>
      <c r="AU45" s="8" t="e">
        <f t="shared" si="65"/>
        <v>#N/A</v>
      </c>
      <c r="AV45" s="8" t="e">
        <f t="shared" si="66"/>
        <v>#N/A</v>
      </c>
      <c r="AW45" s="8"/>
      <c r="AX45" s="22" t="e">
        <f t="shared" si="139"/>
        <v>#N/A</v>
      </c>
      <c r="AY45" s="22" t="e">
        <f t="shared" si="140"/>
        <v>#N/A</v>
      </c>
      <c r="AZ45" s="22" t="e">
        <f t="shared" si="141"/>
        <v>#N/A</v>
      </c>
      <c r="BA45" s="22" t="e">
        <f t="shared" si="142"/>
        <v>#N/A</v>
      </c>
      <c r="BB45" s="22" t="e">
        <f t="shared" si="143"/>
        <v>#N/A</v>
      </c>
      <c r="BC45" s="22" t="e">
        <f t="shared" si="144"/>
        <v>#N/A</v>
      </c>
      <c r="BD45" s="22" t="e">
        <f t="shared" si="145"/>
        <v>#N/A</v>
      </c>
      <c r="BE45" s="22" t="e">
        <f t="shared" si="146"/>
        <v>#N/A</v>
      </c>
      <c r="BF45" s="22" t="e">
        <f t="shared" si="147"/>
        <v>#N/A</v>
      </c>
      <c r="BG45" s="22" t="e">
        <f t="shared" si="148"/>
        <v>#N/A</v>
      </c>
      <c r="BH45" s="22" t="e">
        <f t="shared" si="149"/>
        <v>#N/A</v>
      </c>
      <c r="BI45" s="22" t="e">
        <f t="shared" si="150"/>
        <v>#N/A</v>
      </c>
      <c r="BJ45" s="22" t="e">
        <f t="shared" si="151"/>
        <v>#N/A</v>
      </c>
      <c r="BK45" s="22" t="e">
        <f t="shared" si="152"/>
        <v>#N/A</v>
      </c>
      <c r="BL45" s="22" t="e">
        <f t="shared" si="153"/>
        <v>#N/A</v>
      </c>
      <c r="BM45" s="22" t="e">
        <f t="shared" si="154"/>
        <v>#N/A</v>
      </c>
      <c r="BN45" s="22" t="e">
        <f t="shared" si="155"/>
        <v>#N/A</v>
      </c>
      <c r="BO45" s="22" t="e">
        <f t="shared" si="156"/>
        <v>#N/A</v>
      </c>
      <c r="BP45" s="22" t="e">
        <f t="shared" si="157"/>
        <v>#N/A</v>
      </c>
      <c r="BQ45" s="22" t="e">
        <f t="shared" si="158"/>
        <v>#N/A</v>
      </c>
      <c r="BR45" s="22" t="e">
        <f t="shared" si="159"/>
        <v>#N/A</v>
      </c>
      <c r="BS45" s="22" t="e">
        <f t="shared" si="160"/>
        <v>#N/A</v>
      </c>
      <c r="BU45" s="22" t="e">
        <f t="shared" si="182"/>
        <v>#N/A</v>
      </c>
      <c r="BV45" s="22" t="e">
        <f t="shared" si="161"/>
        <v>#N/A</v>
      </c>
      <c r="BW45" s="22" t="e">
        <f t="shared" si="162"/>
        <v>#N/A</v>
      </c>
      <c r="BX45" s="22" t="e">
        <f t="shared" si="163"/>
        <v>#N/A</v>
      </c>
      <c r="BY45" s="22" t="e">
        <f t="shared" si="164"/>
        <v>#N/A</v>
      </c>
      <c r="BZ45" s="22" t="e">
        <f t="shared" si="165"/>
        <v>#N/A</v>
      </c>
      <c r="CA45" s="22" t="e">
        <f t="shared" si="166"/>
        <v>#N/A</v>
      </c>
      <c r="CB45" s="22" t="e">
        <f t="shared" si="167"/>
        <v>#N/A</v>
      </c>
      <c r="CC45" s="22" t="e">
        <f t="shared" si="168"/>
        <v>#N/A</v>
      </c>
      <c r="CD45" s="22" t="e">
        <f t="shared" si="169"/>
        <v>#N/A</v>
      </c>
      <c r="CE45" s="22" t="e">
        <f t="shared" si="170"/>
        <v>#N/A</v>
      </c>
      <c r="CF45" s="22" t="e">
        <f t="shared" si="171"/>
        <v>#N/A</v>
      </c>
      <c r="CG45" s="22" t="e">
        <f t="shared" si="172"/>
        <v>#N/A</v>
      </c>
      <c r="CH45" s="22" t="e">
        <f t="shared" si="173"/>
        <v>#N/A</v>
      </c>
      <c r="CI45" s="22" t="e">
        <f t="shared" si="174"/>
        <v>#N/A</v>
      </c>
      <c r="CJ45" s="22" t="e">
        <f t="shared" si="175"/>
        <v>#N/A</v>
      </c>
      <c r="CK45" s="22" t="e">
        <f t="shared" si="176"/>
        <v>#N/A</v>
      </c>
      <c r="CL45" s="22" t="e">
        <f t="shared" si="177"/>
        <v>#N/A</v>
      </c>
      <c r="CM45" s="22" t="e">
        <f t="shared" si="178"/>
        <v>#N/A</v>
      </c>
      <c r="CN45" s="22" t="e">
        <f t="shared" si="179"/>
        <v>#N/A</v>
      </c>
      <c r="CO45" s="22" t="e">
        <f t="shared" si="180"/>
        <v>#N/A</v>
      </c>
      <c r="CP45" s="22" t="e">
        <f t="shared" si="181"/>
        <v>#N/A</v>
      </c>
    </row>
    <row r="46" spans="1:94">
      <c r="A46" t="s">
        <v>31</v>
      </c>
      <c r="C46" s="3" t="s">
        <v>88</v>
      </c>
      <c r="D46" s="4" t="e">
        <f>INDEX(Nal_mean!$B:$B,MATCH('Resumen-Formulas1820'!$A46,Nal_mean!$A:$A,0),1)</f>
        <v>#N/A</v>
      </c>
      <c r="E46" s="4" t="e">
        <f>INDEX(Deciles_mean!$A$34:$U$98,MATCH('Resumen-Formulas1820'!$A46,Deciles_mean!$A$34:$A$98,0),MATCH('Resumen-Formulas1820'!E$1,Deciles_mean!$34:$34,0))</f>
        <v>#N/A</v>
      </c>
      <c r="F46" s="4" t="e">
        <f>INDEX(Deciles_mean!$A$34:$U$98,MATCH('Resumen-Formulas1820'!$A46,Deciles_mean!$A$34:$A$98,0),MATCH('Resumen-Formulas1820'!F$1,Deciles_mean!$34:$34,0))</f>
        <v>#N/A</v>
      </c>
      <c r="G46" s="4" t="e">
        <f>INDEX(Deciles_mean!$A$34:$U$98,MATCH('Resumen-Formulas1820'!$A46,Deciles_mean!$A$34:$A$98,0),MATCH('Resumen-Formulas1820'!G$1,Deciles_mean!$34:$34,0))</f>
        <v>#N/A</v>
      </c>
      <c r="H46" s="4" t="e">
        <f>INDEX(Deciles_mean!$A$34:$U$98,MATCH('Resumen-Formulas1820'!$A46,Deciles_mean!$A$34:$A$98,0),MATCH('Resumen-Formulas1820'!H$1,Deciles_mean!$34:$34,0))</f>
        <v>#N/A</v>
      </c>
      <c r="I46" s="4" t="e">
        <f>INDEX(Deciles_mean!$A$34:$U$98,MATCH('Resumen-Formulas1820'!$A46,Deciles_mean!$A$34:$A$98,0),MATCH('Resumen-Formulas1820'!I$1,Deciles_mean!$34:$34,0))</f>
        <v>#N/A</v>
      </c>
      <c r="J46" s="4" t="e">
        <f>INDEX(Deciles_mean!$A$34:$U$98,MATCH('Resumen-Formulas1820'!$A46,Deciles_mean!$A$34:$A$98,0),MATCH('Resumen-Formulas1820'!J$1,Deciles_mean!$34:$34,0))</f>
        <v>#N/A</v>
      </c>
      <c r="K46" s="4" t="e">
        <f>INDEX(Deciles_mean!$A$34:$U$98,MATCH('Resumen-Formulas1820'!$A46,Deciles_mean!$A$34:$A$98,0),MATCH('Resumen-Formulas1820'!K$1,Deciles_mean!$34:$34,0))</f>
        <v>#N/A</v>
      </c>
      <c r="L46" s="4" t="e">
        <f>INDEX(Deciles_mean!$A$34:$U$98,MATCH('Resumen-Formulas1820'!$A46,Deciles_mean!$A$34:$A$98,0),MATCH('Resumen-Formulas1820'!L$1,Deciles_mean!$34:$34,0))</f>
        <v>#N/A</v>
      </c>
      <c r="M46" s="4" t="e">
        <f>INDEX(Deciles_mean!$A$34:$U$98,MATCH('Resumen-Formulas1820'!$A46,Deciles_mean!$A$34:$A$98,0),MATCH('Resumen-Formulas1820'!M$1,Deciles_mean!$34:$34,0))</f>
        <v>#N/A</v>
      </c>
      <c r="N46" s="4" t="e">
        <f>INDEX(Deciles_mean!$A$34:$U$98,MATCH('Resumen-Formulas1820'!$A46,Deciles_mean!$A$34:$A$98,0),MATCH('Resumen-Formulas1820'!N$1,Deciles_mean!$34:$34,0))</f>
        <v>#N/A</v>
      </c>
      <c r="O46" s="4" t="e">
        <f>INDEX(Nal_mean!$C:$C,MATCH('Resumen-Formulas1820'!$A46,Nal_mean!$A:$A,0),1)</f>
        <v>#N/A</v>
      </c>
      <c r="P46" s="4" t="e">
        <f>INDEX(Deciles_mean!$A$34:$U$98,MATCH('Resumen-Formulas1820'!$A46,Deciles_mean!$A$34:$A$98,0),MATCH('Resumen-Formulas1820'!P$1,Deciles_mean!$34:$34,0))</f>
        <v>#N/A</v>
      </c>
      <c r="Q46" s="4" t="e">
        <f>INDEX(Deciles_mean!$A$34:$U$98,MATCH('Resumen-Formulas1820'!$A46,Deciles_mean!$A$34:$A$98,0),MATCH('Resumen-Formulas1820'!Q$1,Deciles_mean!$34:$34,0))</f>
        <v>#N/A</v>
      </c>
      <c r="R46" s="4" t="e">
        <f>INDEX(Deciles_mean!$A$34:$U$98,MATCH('Resumen-Formulas1820'!$A46,Deciles_mean!$A$34:$A$98,0),MATCH('Resumen-Formulas1820'!R$1,Deciles_mean!$34:$34,0))</f>
        <v>#N/A</v>
      </c>
      <c r="S46" s="4" t="e">
        <f>INDEX(Deciles_mean!$A$34:$U$98,MATCH('Resumen-Formulas1820'!$A46,Deciles_mean!$A$34:$A$98,0),MATCH('Resumen-Formulas1820'!S$1,Deciles_mean!$34:$34,0))</f>
        <v>#N/A</v>
      </c>
      <c r="T46" s="4" t="e">
        <f>INDEX(Deciles_mean!$A$34:$U$98,MATCH('Resumen-Formulas1820'!$A46,Deciles_mean!$A$34:$A$98,0),MATCH('Resumen-Formulas1820'!T$1,Deciles_mean!$34:$34,0))</f>
        <v>#N/A</v>
      </c>
      <c r="U46" s="4" t="e">
        <f>INDEX(Deciles_mean!$A$34:$U$98,MATCH('Resumen-Formulas1820'!$A46,Deciles_mean!$A$34:$A$98,0),MATCH('Resumen-Formulas1820'!U$1,Deciles_mean!$34:$34,0))</f>
        <v>#N/A</v>
      </c>
      <c r="V46" s="4" t="e">
        <f>INDEX(Deciles_mean!$A$34:$U$98,MATCH('Resumen-Formulas1820'!$A46,Deciles_mean!$A$34:$A$98,0),MATCH('Resumen-Formulas1820'!V$1,Deciles_mean!$34:$34,0))</f>
        <v>#N/A</v>
      </c>
      <c r="W46" s="4" t="e">
        <f>INDEX(Deciles_mean!$A$34:$U$98,MATCH('Resumen-Formulas1820'!$A46,Deciles_mean!$A$34:$A$98,0),MATCH('Resumen-Formulas1820'!W$1,Deciles_mean!$34:$34,0))</f>
        <v>#N/A</v>
      </c>
      <c r="X46" s="4" t="e">
        <f>INDEX(Deciles_mean!$A$34:$U$98,MATCH('Resumen-Formulas1820'!$A46,Deciles_mean!$A$34:$A$98,0),MATCH('Resumen-Formulas1820'!X$1,Deciles_mean!$34:$34,0))</f>
        <v>#N/A</v>
      </c>
      <c r="Y46" s="4" t="e">
        <f>INDEX(Deciles_mean!$A$34:$U$98,MATCH('Resumen-Formulas1820'!$A46,Deciles_mean!$A$34:$A$98,0),MATCH('Resumen-Formulas1820'!Y$1,Deciles_mean!$34:$34,0))</f>
        <v>#N/A</v>
      </c>
      <c r="AA46" s="8" t="e">
        <f t="shared" si="2"/>
        <v>#N/A</v>
      </c>
      <c r="AB46" s="8" t="e">
        <f t="shared" si="29"/>
        <v>#N/A</v>
      </c>
      <c r="AC46" s="8" t="e">
        <f t="shared" si="30"/>
        <v>#N/A</v>
      </c>
      <c r="AD46" s="8" t="e">
        <f t="shared" si="31"/>
        <v>#N/A</v>
      </c>
      <c r="AE46" s="8" t="e">
        <f t="shared" si="32"/>
        <v>#N/A</v>
      </c>
      <c r="AF46" s="8" t="e">
        <f t="shared" si="33"/>
        <v>#N/A</v>
      </c>
      <c r="AG46" s="8" t="e">
        <f t="shared" si="34"/>
        <v>#N/A</v>
      </c>
      <c r="AH46" s="8" t="e">
        <f t="shared" si="35"/>
        <v>#N/A</v>
      </c>
      <c r="AI46" s="8" t="e">
        <f t="shared" si="36"/>
        <v>#N/A</v>
      </c>
      <c r="AJ46" s="8" t="e">
        <f t="shared" si="37"/>
        <v>#N/A</v>
      </c>
      <c r="AK46" s="8" t="e">
        <f t="shared" si="38"/>
        <v>#N/A</v>
      </c>
      <c r="AL46" s="8" t="e">
        <f t="shared" si="3"/>
        <v>#N/A</v>
      </c>
      <c r="AM46" s="8" t="e">
        <f t="shared" si="57"/>
        <v>#N/A</v>
      </c>
      <c r="AN46" s="8" t="e">
        <f t="shared" si="58"/>
        <v>#N/A</v>
      </c>
      <c r="AO46" s="8" t="e">
        <f t="shared" si="59"/>
        <v>#N/A</v>
      </c>
      <c r="AP46" s="8" t="e">
        <f t="shared" si="60"/>
        <v>#N/A</v>
      </c>
      <c r="AQ46" s="8" t="e">
        <f t="shared" si="61"/>
        <v>#N/A</v>
      </c>
      <c r="AR46" s="8" t="e">
        <f t="shared" si="62"/>
        <v>#N/A</v>
      </c>
      <c r="AS46" s="8" t="e">
        <f t="shared" si="63"/>
        <v>#N/A</v>
      </c>
      <c r="AT46" s="8" t="e">
        <f t="shared" si="64"/>
        <v>#N/A</v>
      </c>
      <c r="AU46" s="8" t="e">
        <f t="shared" si="65"/>
        <v>#N/A</v>
      </c>
      <c r="AV46" s="8" t="e">
        <f t="shared" si="66"/>
        <v>#N/A</v>
      </c>
      <c r="AW46" s="8"/>
      <c r="AX46" s="22" t="e">
        <f t="shared" si="139"/>
        <v>#N/A</v>
      </c>
      <c r="AY46" s="22" t="e">
        <f t="shared" si="140"/>
        <v>#N/A</v>
      </c>
      <c r="AZ46" s="22" t="e">
        <f t="shared" si="141"/>
        <v>#N/A</v>
      </c>
      <c r="BA46" s="22" t="e">
        <f t="shared" si="142"/>
        <v>#N/A</v>
      </c>
      <c r="BB46" s="22" t="e">
        <f t="shared" si="143"/>
        <v>#N/A</v>
      </c>
      <c r="BC46" s="22" t="e">
        <f t="shared" si="144"/>
        <v>#N/A</v>
      </c>
      <c r="BD46" s="22" t="e">
        <f t="shared" si="145"/>
        <v>#N/A</v>
      </c>
      <c r="BE46" s="22" t="e">
        <f t="shared" si="146"/>
        <v>#N/A</v>
      </c>
      <c r="BF46" s="22" t="e">
        <f t="shared" si="147"/>
        <v>#N/A</v>
      </c>
      <c r="BG46" s="22" t="e">
        <f t="shared" si="148"/>
        <v>#N/A</v>
      </c>
      <c r="BH46" s="22" t="e">
        <f t="shared" si="149"/>
        <v>#N/A</v>
      </c>
      <c r="BI46" s="22" t="e">
        <f t="shared" si="150"/>
        <v>#N/A</v>
      </c>
      <c r="BJ46" s="22" t="e">
        <f t="shared" si="151"/>
        <v>#N/A</v>
      </c>
      <c r="BK46" s="22" t="e">
        <f t="shared" si="152"/>
        <v>#N/A</v>
      </c>
      <c r="BL46" s="22" t="e">
        <f t="shared" si="153"/>
        <v>#N/A</v>
      </c>
      <c r="BM46" s="22" t="e">
        <f t="shared" si="154"/>
        <v>#N/A</v>
      </c>
      <c r="BN46" s="22" t="e">
        <f t="shared" si="155"/>
        <v>#N/A</v>
      </c>
      <c r="BO46" s="22" t="e">
        <f t="shared" si="156"/>
        <v>#N/A</v>
      </c>
      <c r="BP46" s="22" t="e">
        <f t="shared" si="157"/>
        <v>#N/A</v>
      </c>
      <c r="BQ46" s="22" t="e">
        <f t="shared" si="158"/>
        <v>#N/A</v>
      </c>
      <c r="BR46" s="22" t="e">
        <f t="shared" si="159"/>
        <v>#N/A</v>
      </c>
      <c r="BS46" s="22" t="e">
        <f t="shared" si="160"/>
        <v>#N/A</v>
      </c>
      <c r="BU46" s="22" t="e">
        <f t="shared" si="182"/>
        <v>#N/A</v>
      </c>
      <c r="BV46" s="22" t="e">
        <f t="shared" si="161"/>
        <v>#N/A</v>
      </c>
      <c r="BW46" s="22" t="e">
        <f t="shared" si="162"/>
        <v>#N/A</v>
      </c>
      <c r="BX46" s="22" t="e">
        <f t="shared" si="163"/>
        <v>#N/A</v>
      </c>
      <c r="BY46" s="22" t="e">
        <f t="shared" si="164"/>
        <v>#N/A</v>
      </c>
      <c r="BZ46" s="22" t="e">
        <f t="shared" si="165"/>
        <v>#N/A</v>
      </c>
      <c r="CA46" s="22" t="e">
        <f t="shared" si="166"/>
        <v>#N/A</v>
      </c>
      <c r="CB46" s="22" t="e">
        <f t="shared" si="167"/>
        <v>#N/A</v>
      </c>
      <c r="CC46" s="22" t="e">
        <f t="shared" si="168"/>
        <v>#N/A</v>
      </c>
      <c r="CD46" s="22" t="e">
        <f t="shared" si="169"/>
        <v>#N/A</v>
      </c>
      <c r="CE46" s="22" t="e">
        <f t="shared" si="170"/>
        <v>#N/A</v>
      </c>
      <c r="CF46" s="22" t="e">
        <f t="shared" si="171"/>
        <v>#N/A</v>
      </c>
      <c r="CG46" s="22" t="e">
        <f t="shared" si="172"/>
        <v>#N/A</v>
      </c>
      <c r="CH46" s="22" t="e">
        <f t="shared" si="173"/>
        <v>#N/A</v>
      </c>
      <c r="CI46" s="22" t="e">
        <f t="shared" si="174"/>
        <v>#N/A</v>
      </c>
      <c r="CJ46" s="22" t="e">
        <f t="shared" si="175"/>
        <v>#N/A</v>
      </c>
      <c r="CK46" s="22" t="e">
        <f t="shared" si="176"/>
        <v>#N/A</v>
      </c>
      <c r="CL46" s="22" t="e">
        <f t="shared" si="177"/>
        <v>#N/A</v>
      </c>
      <c r="CM46" s="22" t="e">
        <f t="shared" si="178"/>
        <v>#N/A</v>
      </c>
      <c r="CN46" s="22" t="e">
        <f t="shared" si="179"/>
        <v>#N/A</v>
      </c>
      <c r="CO46" s="22" t="e">
        <f t="shared" si="180"/>
        <v>#N/A</v>
      </c>
      <c r="CP46" s="22" t="e">
        <f t="shared" si="181"/>
        <v>#N/A</v>
      </c>
    </row>
    <row r="47" spans="1:94">
      <c r="A47" t="s">
        <v>32</v>
      </c>
      <c r="C47" s="3" t="s">
        <v>89</v>
      </c>
      <c r="D47" s="4" t="e">
        <f>INDEX(Nal_mean!$B:$B,MATCH('Resumen-Formulas1820'!$A47,Nal_mean!$A:$A,0),1)</f>
        <v>#N/A</v>
      </c>
      <c r="E47" s="4" t="e">
        <f>INDEX(Deciles_mean!$A$34:$U$98,MATCH('Resumen-Formulas1820'!$A47,Deciles_mean!$A$34:$A$98,0),MATCH('Resumen-Formulas1820'!E$1,Deciles_mean!$34:$34,0))</f>
        <v>#N/A</v>
      </c>
      <c r="F47" s="4" t="e">
        <f>INDEX(Deciles_mean!$A$34:$U$98,MATCH('Resumen-Formulas1820'!$A47,Deciles_mean!$A$34:$A$98,0),MATCH('Resumen-Formulas1820'!F$1,Deciles_mean!$34:$34,0))</f>
        <v>#N/A</v>
      </c>
      <c r="G47" s="4" t="e">
        <f>INDEX(Deciles_mean!$A$34:$U$98,MATCH('Resumen-Formulas1820'!$A47,Deciles_mean!$A$34:$A$98,0),MATCH('Resumen-Formulas1820'!G$1,Deciles_mean!$34:$34,0))</f>
        <v>#N/A</v>
      </c>
      <c r="H47" s="4" t="e">
        <f>INDEX(Deciles_mean!$A$34:$U$98,MATCH('Resumen-Formulas1820'!$A47,Deciles_mean!$A$34:$A$98,0),MATCH('Resumen-Formulas1820'!H$1,Deciles_mean!$34:$34,0))</f>
        <v>#N/A</v>
      </c>
      <c r="I47" s="4" t="e">
        <f>INDEX(Deciles_mean!$A$34:$U$98,MATCH('Resumen-Formulas1820'!$A47,Deciles_mean!$A$34:$A$98,0),MATCH('Resumen-Formulas1820'!I$1,Deciles_mean!$34:$34,0))</f>
        <v>#N/A</v>
      </c>
      <c r="J47" s="4" t="e">
        <f>INDEX(Deciles_mean!$A$34:$U$98,MATCH('Resumen-Formulas1820'!$A47,Deciles_mean!$A$34:$A$98,0),MATCH('Resumen-Formulas1820'!J$1,Deciles_mean!$34:$34,0))</f>
        <v>#N/A</v>
      </c>
      <c r="K47" s="4" t="e">
        <f>INDEX(Deciles_mean!$A$34:$U$98,MATCH('Resumen-Formulas1820'!$A47,Deciles_mean!$A$34:$A$98,0),MATCH('Resumen-Formulas1820'!K$1,Deciles_mean!$34:$34,0))</f>
        <v>#N/A</v>
      </c>
      <c r="L47" s="4" t="e">
        <f>INDEX(Deciles_mean!$A$34:$U$98,MATCH('Resumen-Formulas1820'!$A47,Deciles_mean!$A$34:$A$98,0),MATCH('Resumen-Formulas1820'!L$1,Deciles_mean!$34:$34,0))</f>
        <v>#N/A</v>
      </c>
      <c r="M47" s="4" t="e">
        <f>INDEX(Deciles_mean!$A$34:$U$98,MATCH('Resumen-Formulas1820'!$A47,Deciles_mean!$A$34:$A$98,0),MATCH('Resumen-Formulas1820'!M$1,Deciles_mean!$34:$34,0))</f>
        <v>#N/A</v>
      </c>
      <c r="N47" s="4" t="e">
        <f>INDEX(Deciles_mean!$A$34:$U$98,MATCH('Resumen-Formulas1820'!$A47,Deciles_mean!$A$34:$A$98,0),MATCH('Resumen-Formulas1820'!N$1,Deciles_mean!$34:$34,0))</f>
        <v>#N/A</v>
      </c>
      <c r="O47" s="4" t="e">
        <f>INDEX(Nal_mean!$C:$C,MATCH('Resumen-Formulas1820'!$A47,Nal_mean!$A:$A,0),1)</f>
        <v>#N/A</v>
      </c>
      <c r="P47" s="4" t="e">
        <f>INDEX(Deciles_mean!$A$34:$U$98,MATCH('Resumen-Formulas1820'!$A47,Deciles_mean!$A$34:$A$98,0),MATCH('Resumen-Formulas1820'!P$1,Deciles_mean!$34:$34,0))</f>
        <v>#N/A</v>
      </c>
      <c r="Q47" s="4" t="e">
        <f>INDEX(Deciles_mean!$A$34:$U$98,MATCH('Resumen-Formulas1820'!$A47,Deciles_mean!$A$34:$A$98,0),MATCH('Resumen-Formulas1820'!Q$1,Deciles_mean!$34:$34,0))</f>
        <v>#N/A</v>
      </c>
      <c r="R47" s="4" t="e">
        <f>INDEX(Deciles_mean!$A$34:$U$98,MATCH('Resumen-Formulas1820'!$A47,Deciles_mean!$A$34:$A$98,0),MATCH('Resumen-Formulas1820'!R$1,Deciles_mean!$34:$34,0))</f>
        <v>#N/A</v>
      </c>
      <c r="S47" s="4" t="e">
        <f>INDEX(Deciles_mean!$A$34:$U$98,MATCH('Resumen-Formulas1820'!$A47,Deciles_mean!$A$34:$A$98,0),MATCH('Resumen-Formulas1820'!S$1,Deciles_mean!$34:$34,0))</f>
        <v>#N/A</v>
      </c>
      <c r="T47" s="4" t="e">
        <f>INDEX(Deciles_mean!$A$34:$U$98,MATCH('Resumen-Formulas1820'!$A47,Deciles_mean!$A$34:$A$98,0),MATCH('Resumen-Formulas1820'!T$1,Deciles_mean!$34:$34,0))</f>
        <v>#N/A</v>
      </c>
      <c r="U47" s="4" t="e">
        <f>INDEX(Deciles_mean!$A$34:$U$98,MATCH('Resumen-Formulas1820'!$A47,Deciles_mean!$A$34:$A$98,0),MATCH('Resumen-Formulas1820'!U$1,Deciles_mean!$34:$34,0))</f>
        <v>#N/A</v>
      </c>
      <c r="V47" s="4" t="e">
        <f>INDEX(Deciles_mean!$A$34:$U$98,MATCH('Resumen-Formulas1820'!$A47,Deciles_mean!$A$34:$A$98,0),MATCH('Resumen-Formulas1820'!V$1,Deciles_mean!$34:$34,0))</f>
        <v>#N/A</v>
      </c>
      <c r="W47" s="4" t="e">
        <f>INDEX(Deciles_mean!$A$34:$U$98,MATCH('Resumen-Formulas1820'!$A47,Deciles_mean!$A$34:$A$98,0),MATCH('Resumen-Formulas1820'!W$1,Deciles_mean!$34:$34,0))</f>
        <v>#N/A</v>
      </c>
      <c r="X47" s="4" t="e">
        <f>INDEX(Deciles_mean!$A$34:$U$98,MATCH('Resumen-Formulas1820'!$A47,Deciles_mean!$A$34:$A$98,0),MATCH('Resumen-Formulas1820'!X$1,Deciles_mean!$34:$34,0))</f>
        <v>#N/A</v>
      </c>
      <c r="Y47" s="4" t="e">
        <f>INDEX(Deciles_mean!$A$34:$U$98,MATCH('Resumen-Formulas1820'!$A47,Deciles_mean!$A$34:$A$98,0),MATCH('Resumen-Formulas1820'!Y$1,Deciles_mean!$34:$34,0))</f>
        <v>#N/A</v>
      </c>
      <c r="AA47" s="8" t="e">
        <f t="shared" si="2"/>
        <v>#N/A</v>
      </c>
      <c r="AB47" s="8" t="e">
        <f t="shared" si="29"/>
        <v>#N/A</v>
      </c>
      <c r="AC47" s="8" t="e">
        <f t="shared" si="30"/>
        <v>#N/A</v>
      </c>
      <c r="AD47" s="8" t="e">
        <f t="shared" si="31"/>
        <v>#N/A</v>
      </c>
      <c r="AE47" s="8" t="e">
        <f t="shared" si="32"/>
        <v>#N/A</v>
      </c>
      <c r="AF47" s="8" t="e">
        <f t="shared" si="33"/>
        <v>#N/A</v>
      </c>
      <c r="AG47" s="8" t="e">
        <f t="shared" si="34"/>
        <v>#N/A</v>
      </c>
      <c r="AH47" s="8" t="e">
        <f t="shared" si="35"/>
        <v>#N/A</v>
      </c>
      <c r="AI47" s="8" t="e">
        <f t="shared" si="36"/>
        <v>#N/A</v>
      </c>
      <c r="AJ47" s="8" t="e">
        <f t="shared" si="37"/>
        <v>#N/A</v>
      </c>
      <c r="AK47" s="8" t="e">
        <f t="shared" si="38"/>
        <v>#N/A</v>
      </c>
      <c r="AL47" s="8" t="e">
        <f t="shared" si="3"/>
        <v>#N/A</v>
      </c>
      <c r="AM47" s="8" t="e">
        <f t="shared" si="57"/>
        <v>#N/A</v>
      </c>
      <c r="AN47" s="8" t="e">
        <f t="shared" si="58"/>
        <v>#N/A</v>
      </c>
      <c r="AO47" s="8" t="e">
        <f t="shared" si="59"/>
        <v>#N/A</v>
      </c>
      <c r="AP47" s="8" t="e">
        <f t="shared" si="60"/>
        <v>#N/A</v>
      </c>
      <c r="AQ47" s="8" t="e">
        <f t="shared" si="61"/>
        <v>#N/A</v>
      </c>
      <c r="AR47" s="8" t="e">
        <f t="shared" si="62"/>
        <v>#N/A</v>
      </c>
      <c r="AS47" s="8" t="e">
        <f t="shared" si="63"/>
        <v>#N/A</v>
      </c>
      <c r="AT47" s="8" t="e">
        <f t="shared" si="64"/>
        <v>#N/A</v>
      </c>
      <c r="AU47" s="8" t="e">
        <f t="shared" si="65"/>
        <v>#N/A</v>
      </c>
      <c r="AV47" s="8" t="e">
        <f t="shared" si="66"/>
        <v>#N/A</v>
      </c>
      <c r="AW47" s="8"/>
      <c r="AX47" s="22" t="e">
        <f t="shared" si="139"/>
        <v>#N/A</v>
      </c>
      <c r="AY47" s="22" t="e">
        <f t="shared" si="140"/>
        <v>#N/A</v>
      </c>
      <c r="AZ47" s="22" t="e">
        <f t="shared" si="141"/>
        <v>#N/A</v>
      </c>
      <c r="BA47" s="22" t="e">
        <f t="shared" si="142"/>
        <v>#N/A</v>
      </c>
      <c r="BB47" s="22" t="e">
        <f t="shared" si="143"/>
        <v>#N/A</v>
      </c>
      <c r="BC47" s="22" t="e">
        <f t="shared" si="144"/>
        <v>#N/A</v>
      </c>
      <c r="BD47" s="22" t="e">
        <f t="shared" si="145"/>
        <v>#N/A</v>
      </c>
      <c r="BE47" s="22" t="e">
        <f t="shared" si="146"/>
        <v>#N/A</v>
      </c>
      <c r="BF47" s="22" t="e">
        <f t="shared" si="147"/>
        <v>#N/A</v>
      </c>
      <c r="BG47" s="22" t="e">
        <f t="shared" si="148"/>
        <v>#N/A</v>
      </c>
      <c r="BH47" s="22" t="e">
        <f t="shared" si="149"/>
        <v>#N/A</v>
      </c>
      <c r="BI47" s="22" t="e">
        <f t="shared" si="150"/>
        <v>#N/A</v>
      </c>
      <c r="BJ47" s="22" t="e">
        <f t="shared" si="151"/>
        <v>#N/A</v>
      </c>
      <c r="BK47" s="22" t="e">
        <f t="shared" si="152"/>
        <v>#N/A</v>
      </c>
      <c r="BL47" s="22" t="e">
        <f t="shared" si="153"/>
        <v>#N/A</v>
      </c>
      <c r="BM47" s="22" t="e">
        <f t="shared" si="154"/>
        <v>#N/A</v>
      </c>
      <c r="BN47" s="22" t="e">
        <f t="shared" si="155"/>
        <v>#N/A</v>
      </c>
      <c r="BO47" s="22" t="e">
        <f t="shared" si="156"/>
        <v>#N/A</v>
      </c>
      <c r="BP47" s="22" t="e">
        <f t="shared" si="157"/>
        <v>#N/A</v>
      </c>
      <c r="BQ47" s="22" t="e">
        <f t="shared" si="158"/>
        <v>#N/A</v>
      </c>
      <c r="BR47" s="22" t="e">
        <f t="shared" si="159"/>
        <v>#N/A</v>
      </c>
      <c r="BS47" s="22" t="e">
        <f t="shared" si="160"/>
        <v>#N/A</v>
      </c>
      <c r="BU47" s="22" t="e">
        <f>D47/D$6</f>
        <v>#N/A</v>
      </c>
      <c r="BV47" s="22" t="e">
        <f t="shared" si="161"/>
        <v>#N/A</v>
      </c>
      <c r="BW47" s="22" t="e">
        <f t="shared" si="162"/>
        <v>#N/A</v>
      </c>
      <c r="BX47" s="22" t="e">
        <f t="shared" si="163"/>
        <v>#N/A</v>
      </c>
      <c r="BY47" s="22" t="e">
        <f t="shared" si="164"/>
        <v>#N/A</v>
      </c>
      <c r="BZ47" s="22" t="e">
        <f t="shared" si="165"/>
        <v>#N/A</v>
      </c>
      <c r="CA47" s="22" t="e">
        <f t="shared" si="166"/>
        <v>#N/A</v>
      </c>
      <c r="CB47" s="22" t="e">
        <f t="shared" si="167"/>
        <v>#N/A</v>
      </c>
      <c r="CC47" s="22" t="e">
        <f t="shared" si="168"/>
        <v>#N/A</v>
      </c>
      <c r="CD47" s="22" t="e">
        <f t="shared" si="169"/>
        <v>#N/A</v>
      </c>
      <c r="CE47" s="22" t="e">
        <f t="shared" si="170"/>
        <v>#N/A</v>
      </c>
      <c r="CF47" s="22" t="e">
        <f t="shared" si="171"/>
        <v>#N/A</v>
      </c>
      <c r="CG47" s="22" t="e">
        <f t="shared" si="172"/>
        <v>#N/A</v>
      </c>
      <c r="CH47" s="22" t="e">
        <f t="shared" si="173"/>
        <v>#N/A</v>
      </c>
      <c r="CI47" s="22" t="e">
        <f t="shared" si="174"/>
        <v>#N/A</v>
      </c>
      <c r="CJ47" s="22" t="e">
        <f t="shared" si="175"/>
        <v>#N/A</v>
      </c>
      <c r="CK47" s="22" t="e">
        <f t="shared" si="176"/>
        <v>#N/A</v>
      </c>
      <c r="CL47" s="22" t="e">
        <f t="shared" si="177"/>
        <v>#N/A</v>
      </c>
      <c r="CM47" s="22" t="e">
        <f t="shared" si="178"/>
        <v>#N/A</v>
      </c>
      <c r="CN47" s="22" t="e">
        <f t="shared" si="179"/>
        <v>#N/A</v>
      </c>
      <c r="CO47" s="22" t="e">
        <f t="shared" si="180"/>
        <v>#N/A</v>
      </c>
      <c r="CP47" s="22" t="e">
        <f t="shared" si="181"/>
        <v>#N/A</v>
      </c>
    </row>
    <row r="48" spans="1:94">
      <c r="A48" t="s">
        <v>33</v>
      </c>
      <c r="C48" s="3" t="s">
        <v>90</v>
      </c>
      <c r="D48" s="4" t="e">
        <f>INDEX(Nal_mean!$B:$B,MATCH('Resumen-Formulas1820'!$A48,Nal_mean!$A:$A,0),1)</f>
        <v>#N/A</v>
      </c>
      <c r="E48" s="4" t="e">
        <f>INDEX(Deciles_mean!$A$34:$U$98,MATCH('Resumen-Formulas1820'!$A48,Deciles_mean!$A$34:$A$98,0),MATCH('Resumen-Formulas1820'!E$1,Deciles_mean!$34:$34,0))</f>
        <v>#N/A</v>
      </c>
      <c r="F48" s="4" t="e">
        <f>INDEX(Deciles_mean!$A$34:$U$98,MATCH('Resumen-Formulas1820'!$A48,Deciles_mean!$A$34:$A$98,0),MATCH('Resumen-Formulas1820'!F$1,Deciles_mean!$34:$34,0))</f>
        <v>#N/A</v>
      </c>
      <c r="G48" s="4" t="e">
        <f>INDEX(Deciles_mean!$A$34:$U$98,MATCH('Resumen-Formulas1820'!$A48,Deciles_mean!$A$34:$A$98,0),MATCH('Resumen-Formulas1820'!G$1,Deciles_mean!$34:$34,0))</f>
        <v>#N/A</v>
      </c>
      <c r="H48" s="4" t="e">
        <f>INDEX(Deciles_mean!$A$34:$U$98,MATCH('Resumen-Formulas1820'!$A48,Deciles_mean!$A$34:$A$98,0),MATCH('Resumen-Formulas1820'!H$1,Deciles_mean!$34:$34,0))</f>
        <v>#N/A</v>
      </c>
      <c r="I48" s="4" t="e">
        <f>INDEX(Deciles_mean!$A$34:$U$98,MATCH('Resumen-Formulas1820'!$A48,Deciles_mean!$A$34:$A$98,0),MATCH('Resumen-Formulas1820'!I$1,Deciles_mean!$34:$34,0))</f>
        <v>#N/A</v>
      </c>
      <c r="J48" s="4" t="e">
        <f>INDEX(Deciles_mean!$A$34:$U$98,MATCH('Resumen-Formulas1820'!$A48,Deciles_mean!$A$34:$A$98,0),MATCH('Resumen-Formulas1820'!J$1,Deciles_mean!$34:$34,0))</f>
        <v>#N/A</v>
      </c>
      <c r="K48" s="4" t="e">
        <f>INDEX(Deciles_mean!$A$34:$U$98,MATCH('Resumen-Formulas1820'!$A48,Deciles_mean!$A$34:$A$98,0),MATCH('Resumen-Formulas1820'!K$1,Deciles_mean!$34:$34,0))</f>
        <v>#N/A</v>
      </c>
      <c r="L48" s="4" t="e">
        <f>INDEX(Deciles_mean!$A$34:$U$98,MATCH('Resumen-Formulas1820'!$A48,Deciles_mean!$A$34:$A$98,0),MATCH('Resumen-Formulas1820'!L$1,Deciles_mean!$34:$34,0))</f>
        <v>#N/A</v>
      </c>
      <c r="M48" s="4" t="e">
        <f>INDEX(Deciles_mean!$A$34:$U$98,MATCH('Resumen-Formulas1820'!$A48,Deciles_mean!$A$34:$A$98,0),MATCH('Resumen-Formulas1820'!M$1,Deciles_mean!$34:$34,0))</f>
        <v>#N/A</v>
      </c>
      <c r="N48" s="4" t="e">
        <f>INDEX(Deciles_mean!$A$34:$U$98,MATCH('Resumen-Formulas1820'!$A48,Deciles_mean!$A$34:$A$98,0),MATCH('Resumen-Formulas1820'!N$1,Deciles_mean!$34:$34,0))</f>
        <v>#N/A</v>
      </c>
      <c r="O48" s="4" t="e">
        <f>INDEX(Nal_mean!$C:$C,MATCH('Resumen-Formulas1820'!$A48,Nal_mean!$A:$A,0),1)</f>
        <v>#N/A</v>
      </c>
      <c r="P48" s="4" t="e">
        <f>INDEX(Deciles_mean!$A$34:$U$98,MATCH('Resumen-Formulas1820'!$A48,Deciles_mean!$A$34:$A$98,0),MATCH('Resumen-Formulas1820'!P$1,Deciles_mean!$34:$34,0))</f>
        <v>#N/A</v>
      </c>
      <c r="Q48" s="4" t="e">
        <f>INDEX(Deciles_mean!$A$34:$U$98,MATCH('Resumen-Formulas1820'!$A48,Deciles_mean!$A$34:$A$98,0),MATCH('Resumen-Formulas1820'!Q$1,Deciles_mean!$34:$34,0))</f>
        <v>#N/A</v>
      </c>
      <c r="R48" s="4" t="e">
        <f>INDEX(Deciles_mean!$A$34:$U$98,MATCH('Resumen-Formulas1820'!$A48,Deciles_mean!$A$34:$A$98,0),MATCH('Resumen-Formulas1820'!R$1,Deciles_mean!$34:$34,0))</f>
        <v>#N/A</v>
      </c>
      <c r="S48" s="4" t="e">
        <f>INDEX(Deciles_mean!$A$34:$U$98,MATCH('Resumen-Formulas1820'!$A48,Deciles_mean!$A$34:$A$98,0),MATCH('Resumen-Formulas1820'!S$1,Deciles_mean!$34:$34,0))</f>
        <v>#N/A</v>
      </c>
      <c r="T48" s="4" t="e">
        <f>INDEX(Deciles_mean!$A$34:$U$98,MATCH('Resumen-Formulas1820'!$A48,Deciles_mean!$A$34:$A$98,0),MATCH('Resumen-Formulas1820'!T$1,Deciles_mean!$34:$34,0))</f>
        <v>#N/A</v>
      </c>
      <c r="U48" s="4" t="e">
        <f>INDEX(Deciles_mean!$A$34:$U$98,MATCH('Resumen-Formulas1820'!$A48,Deciles_mean!$A$34:$A$98,0),MATCH('Resumen-Formulas1820'!U$1,Deciles_mean!$34:$34,0))</f>
        <v>#N/A</v>
      </c>
      <c r="V48" s="4" t="e">
        <f>INDEX(Deciles_mean!$A$34:$U$98,MATCH('Resumen-Formulas1820'!$A48,Deciles_mean!$A$34:$A$98,0),MATCH('Resumen-Formulas1820'!V$1,Deciles_mean!$34:$34,0))</f>
        <v>#N/A</v>
      </c>
      <c r="W48" s="4" t="e">
        <f>INDEX(Deciles_mean!$A$34:$U$98,MATCH('Resumen-Formulas1820'!$A48,Deciles_mean!$A$34:$A$98,0),MATCH('Resumen-Formulas1820'!W$1,Deciles_mean!$34:$34,0))</f>
        <v>#N/A</v>
      </c>
      <c r="X48" s="4" t="e">
        <f>INDEX(Deciles_mean!$A$34:$U$98,MATCH('Resumen-Formulas1820'!$A48,Deciles_mean!$A$34:$A$98,0),MATCH('Resumen-Formulas1820'!X$1,Deciles_mean!$34:$34,0))</f>
        <v>#N/A</v>
      </c>
      <c r="Y48" s="4" t="e">
        <f>INDEX(Deciles_mean!$A$34:$U$98,MATCH('Resumen-Formulas1820'!$A48,Deciles_mean!$A$34:$A$98,0),MATCH('Resumen-Formulas1820'!Y$1,Deciles_mean!$34:$34,0))</f>
        <v>#N/A</v>
      </c>
      <c r="AA48" s="8" t="e">
        <f t="shared" si="2"/>
        <v>#N/A</v>
      </c>
      <c r="AB48" s="8" t="e">
        <f t="shared" si="29"/>
        <v>#N/A</v>
      </c>
      <c r="AC48" s="8" t="e">
        <f t="shared" si="30"/>
        <v>#N/A</v>
      </c>
      <c r="AD48" s="8" t="e">
        <f t="shared" si="31"/>
        <v>#N/A</v>
      </c>
      <c r="AE48" s="8" t="e">
        <f t="shared" si="32"/>
        <v>#N/A</v>
      </c>
      <c r="AF48" s="8" t="e">
        <f t="shared" si="33"/>
        <v>#N/A</v>
      </c>
      <c r="AG48" s="8" t="e">
        <f t="shared" si="34"/>
        <v>#N/A</v>
      </c>
      <c r="AH48" s="8" t="e">
        <f t="shared" si="35"/>
        <v>#N/A</v>
      </c>
      <c r="AI48" s="8" t="e">
        <f t="shared" si="36"/>
        <v>#N/A</v>
      </c>
      <c r="AJ48" s="8" t="e">
        <f t="shared" si="37"/>
        <v>#N/A</v>
      </c>
      <c r="AK48" s="8" t="e">
        <f t="shared" si="38"/>
        <v>#N/A</v>
      </c>
      <c r="AL48" s="8" t="e">
        <f t="shared" si="3"/>
        <v>#N/A</v>
      </c>
      <c r="AM48" s="8" t="e">
        <f t="shared" si="57"/>
        <v>#N/A</v>
      </c>
      <c r="AN48" s="8" t="e">
        <f t="shared" si="58"/>
        <v>#N/A</v>
      </c>
      <c r="AO48" s="8" t="e">
        <f t="shared" si="59"/>
        <v>#N/A</v>
      </c>
      <c r="AP48" s="8" t="e">
        <f t="shared" si="60"/>
        <v>#N/A</v>
      </c>
      <c r="AQ48" s="8" t="e">
        <f t="shared" si="61"/>
        <v>#N/A</v>
      </c>
      <c r="AR48" s="8" t="e">
        <f t="shared" si="62"/>
        <v>#N/A</v>
      </c>
      <c r="AS48" s="8" t="e">
        <f t="shared" si="63"/>
        <v>#N/A</v>
      </c>
      <c r="AT48" s="8" t="e">
        <f t="shared" si="64"/>
        <v>#N/A</v>
      </c>
      <c r="AU48" s="8" t="e">
        <f t="shared" si="65"/>
        <v>#N/A</v>
      </c>
      <c r="AV48" s="8" t="e">
        <f t="shared" si="66"/>
        <v>#N/A</v>
      </c>
      <c r="AW48" s="8"/>
      <c r="AX48" s="22" t="e">
        <f t="shared" si="139"/>
        <v>#N/A</v>
      </c>
      <c r="AY48" s="22" t="e">
        <f t="shared" si="140"/>
        <v>#N/A</v>
      </c>
      <c r="AZ48" s="22" t="e">
        <f t="shared" si="141"/>
        <v>#N/A</v>
      </c>
      <c r="BA48" s="22" t="e">
        <f t="shared" si="142"/>
        <v>#N/A</v>
      </c>
      <c r="BB48" s="22" t="e">
        <f t="shared" si="143"/>
        <v>#N/A</v>
      </c>
      <c r="BC48" s="22" t="e">
        <f t="shared" si="144"/>
        <v>#N/A</v>
      </c>
      <c r="BD48" s="22" t="e">
        <f t="shared" si="145"/>
        <v>#N/A</v>
      </c>
      <c r="BE48" s="22" t="e">
        <f t="shared" si="146"/>
        <v>#N/A</v>
      </c>
      <c r="BF48" s="22" t="e">
        <f t="shared" si="147"/>
        <v>#N/A</v>
      </c>
      <c r="BG48" s="22" t="e">
        <f t="shared" si="148"/>
        <v>#N/A</v>
      </c>
      <c r="BH48" s="22" t="e">
        <f t="shared" si="149"/>
        <v>#N/A</v>
      </c>
      <c r="BI48" s="22" t="e">
        <f t="shared" si="150"/>
        <v>#N/A</v>
      </c>
      <c r="BJ48" s="22" t="e">
        <f t="shared" si="151"/>
        <v>#N/A</v>
      </c>
      <c r="BK48" s="22" t="e">
        <f t="shared" si="152"/>
        <v>#N/A</v>
      </c>
      <c r="BL48" s="22" t="e">
        <f t="shared" si="153"/>
        <v>#N/A</v>
      </c>
      <c r="BM48" s="22" t="e">
        <f t="shared" si="154"/>
        <v>#N/A</v>
      </c>
      <c r="BN48" s="22" t="e">
        <f t="shared" si="155"/>
        <v>#N/A</v>
      </c>
      <c r="BO48" s="22" t="e">
        <f t="shared" si="156"/>
        <v>#N/A</v>
      </c>
      <c r="BP48" s="22" t="e">
        <f t="shared" si="157"/>
        <v>#N/A</v>
      </c>
      <c r="BQ48" s="22" t="e">
        <f t="shared" si="158"/>
        <v>#N/A</v>
      </c>
      <c r="BR48" s="22" t="e">
        <f t="shared" si="159"/>
        <v>#N/A</v>
      </c>
      <c r="BS48" s="22" t="e">
        <f t="shared" si="160"/>
        <v>#N/A</v>
      </c>
      <c r="BU48" s="22" t="e">
        <f t="shared" ref="BU48" si="183">D48/D$6</f>
        <v>#N/A</v>
      </c>
      <c r="BV48" s="22" t="e">
        <f t="shared" si="161"/>
        <v>#N/A</v>
      </c>
      <c r="BW48" s="22" t="e">
        <f t="shared" si="162"/>
        <v>#N/A</v>
      </c>
      <c r="BX48" s="22" t="e">
        <f t="shared" si="163"/>
        <v>#N/A</v>
      </c>
      <c r="BY48" s="22" t="e">
        <f t="shared" si="164"/>
        <v>#N/A</v>
      </c>
      <c r="BZ48" s="22" t="e">
        <f t="shared" si="165"/>
        <v>#N/A</v>
      </c>
      <c r="CA48" s="22" t="e">
        <f t="shared" si="166"/>
        <v>#N/A</v>
      </c>
      <c r="CB48" s="22" t="e">
        <f t="shared" si="167"/>
        <v>#N/A</v>
      </c>
      <c r="CC48" s="22" t="e">
        <f t="shared" si="168"/>
        <v>#N/A</v>
      </c>
      <c r="CD48" s="22" t="e">
        <f t="shared" si="169"/>
        <v>#N/A</v>
      </c>
      <c r="CE48" s="22" t="e">
        <f t="shared" si="170"/>
        <v>#N/A</v>
      </c>
      <c r="CF48" s="22" t="e">
        <f t="shared" si="171"/>
        <v>#N/A</v>
      </c>
      <c r="CG48" s="22" t="e">
        <f t="shared" si="172"/>
        <v>#N/A</v>
      </c>
      <c r="CH48" s="22" t="e">
        <f t="shared" si="173"/>
        <v>#N/A</v>
      </c>
      <c r="CI48" s="22" t="e">
        <f t="shared" si="174"/>
        <v>#N/A</v>
      </c>
      <c r="CJ48" s="22" t="e">
        <f t="shared" si="175"/>
        <v>#N/A</v>
      </c>
      <c r="CK48" s="22" t="e">
        <f t="shared" si="176"/>
        <v>#N/A</v>
      </c>
      <c r="CL48" s="22" t="e">
        <f t="shared" si="177"/>
        <v>#N/A</v>
      </c>
      <c r="CM48" s="22" t="e">
        <f t="shared" si="178"/>
        <v>#N/A</v>
      </c>
      <c r="CN48" s="22" t="e">
        <f t="shared" si="179"/>
        <v>#N/A</v>
      </c>
      <c r="CO48" s="22" t="e">
        <f t="shared" si="180"/>
        <v>#N/A</v>
      </c>
      <c r="CP48" s="22" t="e">
        <f t="shared" si="181"/>
        <v>#N/A</v>
      </c>
    </row>
    <row r="49" spans="1:94">
      <c r="A49" t="s">
        <v>34</v>
      </c>
      <c r="C49" s="3" t="s">
        <v>105</v>
      </c>
      <c r="D49" s="4" t="e">
        <f>INDEX(Nal_mean!$B:$B,MATCH('Resumen-Formulas1820'!$A49,Nal_mean!$A:$A,0),1)</f>
        <v>#N/A</v>
      </c>
      <c r="E49" s="4" t="e">
        <f>INDEX(Deciles_mean!$A$34:$U$98,MATCH('Resumen-Formulas1820'!$A49,Deciles_mean!$A$34:$A$98,0),MATCH('Resumen-Formulas1820'!E$1,Deciles_mean!$34:$34,0))</f>
        <v>#N/A</v>
      </c>
      <c r="F49" s="4" t="e">
        <f>INDEX(Deciles_mean!$A$34:$U$98,MATCH('Resumen-Formulas1820'!$A49,Deciles_mean!$A$34:$A$98,0),MATCH('Resumen-Formulas1820'!F$1,Deciles_mean!$34:$34,0))</f>
        <v>#N/A</v>
      </c>
      <c r="G49" s="4" t="e">
        <f>INDEX(Deciles_mean!$A$34:$U$98,MATCH('Resumen-Formulas1820'!$A49,Deciles_mean!$A$34:$A$98,0),MATCH('Resumen-Formulas1820'!G$1,Deciles_mean!$34:$34,0))</f>
        <v>#N/A</v>
      </c>
      <c r="H49" s="4" t="e">
        <f>INDEX(Deciles_mean!$A$34:$U$98,MATCH('Resumen-Formulas1820'!$A49,Deciles_mean!$A$34:$A$98,0),MATCH('Resumen-Formulas1820'!H$1,Deciles_mean!$34:$34,0))</f>
        <v>#N/A</v>
      </c>
      <c r="I49" s="4" t="e">
        <f>INDEX(Deciles_mean!$A$34:$U$98,MATCH('Resumen-Formulas1820'!$A49,Deciles_mean!$A$34:$A$98,0),MATCH('Resumen-Formulas1820'!I$1,Deciles_mean!$34:$34,0))</f>
        <v>#N/A</v>
      </c>
      <c r="J49" s="4" t="e">
        <f>INDEX(Deciles_mean!$A$34:$U$98,MATCH('Resumen-Formulas1820'!$A49,Deciles_mean!$A$34:$A$98,0),MATCH('Resumen-Formulas1820'!J$1,Deciles_mean!$34:$34,0))</f>
        <v>#N/A</v>
      </c>
      <c r="K49" s="4" t="e">
        <f>INDEX(Deciles_mean!$A$34:$U$98,MATCH('Resumen-Formulas1820'!$A49,Deciles_mean!$A$34:$A$98,0),MATCH('Resumen-Formulas1820'!K$1,Deciles_mean!$34:$34,0))</f>
        <v>#N/A</v>
      </c>
      <c r="L49" s="4" t="e">
        <f>INDEX(Deciles_mean!$A$34:$U$98,MATCH('Resumen-Formulas1820'!$A49,Deciles_mean!$A$34:$A$98,0),MATCH('Resumen-Formulas1820'!L$1,Deciles_mean!$34:$34,0))</f>
        <v>#N/A</v>
      </c>
      <c r="M49" s="4" t="e">
        <f>INDEX(Deciles_mean!$A$34:$U$98,MATCH('Resumen-Formulas1820'!$A49,Deciles_mean!$A$34:$A$98,0),MATCH('Resumen-Formulas1820'!M$1,Deciles_mean!$34:$34,0))</f>
        <v>#N/A</v>
      </c>
      <c r="N49" s="4" t="e">
        <f>INDEX(Deciles_mean!$A$34:$U$98,MATCH('Resumen-Formulas1820'!$A49,Deciles_mean!$A$34:$A$98,0),MATCH('Resumen-Formulas1820'!N$1,Deciles_mean!$34:$34,0))</f>
        <v>#N/A</v>
      </c>
      <c r="O49" s="4" t="e">
        <f>INDEX(Nal_mean!$C:$C,MATCH('Resumen-Formulas1820'!$A49,Nal_mean!$A:$A,0),1)</f>
        <v>#N/A</v>
      </c>
      <c r="P49" s="4" t="e">
        <f>INDEX(Deciles_mean!$A$34:$U$98,MATCH('Resumen-Formulas1820'!$A49,Deciles_mean!$A$34:$A$98,0),MATCH('Resumen-Formulas1820'!P$1,Deciles_mean!$34:$34,0))</f>
        <v>#N/A</v>
      </c>
      <c r="Q49" s="4" t="e">
        <f>INDEX(Deciles_mean!$A$34:$U$98,MATCH('Resumen-Formulas1820'!$A49,Deciles_mean!$A$34:$A$98,0),MATCH('Resumen-Formulas1820'!Q$1,Deciles_mean!$34:$34,0))</f>
        <v>#N/A</v>
      </c>
      <c r="R49" s="4" t="e">
        <f>INDEX(Deciles_mean!$A$34:$U$98,MATCH('Resumen-Formulas1820'!$A49,Deciles_mean!$A$34:$A$98,0),MATCH('Resumen-Formulas1820'!R$1,Deciles_mean!$34:$34,0))</f>
        <v>#N/A</v>
      </c>
      <c r="S49" s="4" t="e">
        <f>INDEX(Deciles_mean!$A$34:$U$98,MATCH('Resumen-Formulas1820'!$A49,Deciles_mean!$A$34:$A$98,0),MATCH('Resumen-Formulas1820'!S$1,Deciles_mean!$34:$34,0))</f>
        <v>#N/A</v>
      </c>
      <c r="T49" s="4" t="e">
        <f>INDEX(Deciles_mean!$A$34:$U$98,MATCH('Resumen-Formulas1820'!$A49,Deciles_mean!$A$34:$A$98,0),MATCH('Resumen-Formulas1820'!T$1,Deciles_mean!$34:$34,0))</f>
        <v>#N/A</v>
      </c>
      <c r="U49" s="4" t="e">
        <f>INDEX(Deciles_mean!$A$34:$U$98,MATCH('Resumen-Formulas1820'!$A49,Deciles_mean!$A$34:$A$98,0),MATCH('Resumen-Formulas1820'!U$1,Deciles_mean!$34:$34,0))</f>
        <v>#N/A</v>
      </c>
      <c r="V49" s="4" t="e">
        <f>INDEX(Deciles_mean!$A$34:$U$98,MATCH('Resumen-Formulas1820'!$A49,Deciles_mean!$A$34:$A$98,0),MATCH('Resumen-Formulas1820'!V$1,Deciles_mean!$34:$34,0))</f>
        <v>#N/A</v>
      </c>
      <c r="W49" s="4" t="e">
        <f>INDEX(Deciles_mean!$A$34:$U$98,MATCH('Resumen-Formulas1820'!$A49,Deciles_mean!$A$34:$A$98,0),MATCH('Resumen-Formulas1820'!W$1,Deciles_mean!$34:$34,0))</f>
        <v>#N/A</v>
      </c>
      <c r="X49" s="4" t="e">
        <f>INDEX(Deciles_mean!$A$34:$U$98,MATCH('Resumen-Formulas1820'!$A49,Deciles_mean!$A$34:$A$98,0),MATCH('Resumen-Formulas1820'!X$1,Deciles_mean!$34:$34,0))</f>
        <v>#N/A</v>
      </c>
      <c r="Y49" s="4" t="e">
        <f>INDEX(Deciles_mean!$A$34:$U$98,MATCH('Resumen-Formulas1820'!$A49,Deciles_mean!$A$34:$A$98,0),MATCH('Resumen-Formulas1820'!Y$1,Deciles_mean!$34:$34,0))</f>
        <v>#N/A</v>
      </c>
      <c r="AA49" s="8" t="e">
        <f t="shared" si="2"/>
        <v>#N/A</v>
      </c>
      <c r="AB49" s="8" t="e">
        <f t="shared" si="29"/>
        <v>#N/A</v>
      </c>
      <c r="AC49" s="8" t="e">
        <f t="shared" si="30"/>
        <v>#N/A</v>
      </c>
      <c r="AD49" s="8" t="e">
        <f t="shared" si="31"/>
        <v>#N/A</v>
      </c>
      <c r="AE49" s="8" t="e">
        <f t="shared" si="32"/>
        <v>#N/A</v>
      </c>
      <c r="AF49" s="8" t="e">
        <f t="shared" si="33"/>
        <v>#N/A</v>
      </c>
      <c r="AG49" s="8" t="e">
        <f t="shared" si="34"/>
        <v>#N/A</v>
      </c>
      <c r="AH49" s="8" t="e">
        <f t="shared" si="35"/>
        <v>#N/A</v>
      </c>
      <c r="AI49" s="8" t="e">
        <f t="shared" si="36"/>
        <v>#N/A</v>
      </c>
      <c r="AJ49" s="8" t="e">
        <f t="shared" si="37"/>
        <v>#N/A</v>
      </c>
      <c r="AK49" s="8" t="e">
        <f t="shared" si="38"/>
        <v>#N/A</v>
      </c>
      <c r="AL49" s="8" t="e">
        <f t="shared" si="3"/>
        <v>#N/A</v>
      </c>
      <c r="AM49" s="8" t="e">
        <f t="shared" si="57"/>
        <v>#N/A</v>
      </c>
      <c r="AN49" s="8" t="e">
        <f t="shared" si="58"/>
        <v>#N/A</v>
      </c>
      <c r="AO49" s="8" t="e">
        <f t="shared" si="59"/>
        <v>#N/A</v>
      </c>
      <c r="AP49" s="8" t="e">
        <f t="shared" si="60"/>
        <v>#N/A</v>
      </c>
      <c r="AQ49" s="8" t="e">
        <f t="shared" si="61"/>
        <v>#N/A</v>
      </c>
      <c r="AR49" s="8" t="e">
        <f t="shared" si="62"/>
        <v>#N/A</v>
      </c>
      <c r="AS49" s="8" t="e">
        <f t="shared" si="63"/>
        <v>#N/A</v>
      </c>
      <c r="AT49" s="8" t="e">
        <f t="shared" si="64"/>
        <v>#N/A</v>
      </c>
      <c r="AU49" s="8" t="e">
        <f t="shared" si="65"/>
        <v>#N/A</v>
      </c>
      <c r="AV49" s="8" t="e">
        <f t="shared" si="66"/>
        <v>#N/A</v>
      </c>
      <c r="AW49" s="8"/>
      <c r="AX49" s="22" t="e">
        <f t="shared" ref="AX49:AX53" si="184">D49/D$5</f>
        <v>#N/A</v>
      </c>
      <c r="AY49" s="22" t="e">
        <f t="shared" ref="AY49:AY53" si="185">E49/E$5</f>
        <v>#N/A</v>
      </c>
      <c r="AZ49" s="22" t="e">
        <f t="shared" ref="AZ49:AZ53" si="186">F49/F$5</f>
        <v>#N/A</v>
      </c>
      <c r="BA49" s="22" t="e">
        <f t="shared" ref="BA49:BA53" si="187">G49/G$5</f>
        <v>#N/A</v>
      </c>
      <c r="BB49" s="22" t="e">
        <f t="shared" ref="BB49:BB53" si="188">H49/H$5</f>
        <v>#N/A</v>
      </c>
      <c r="BC49" s="22" t="e">
        <f t="shared" ref="BC49:BC53" si="189">I49/I$5</f>
        <v>#N/A</v>
      </c>
      <c r="BD49" s="22" t="e">
        <f t="shared" ref="BD49:BD53" si="190">J49/J$5</f>
        <v>#N/A</v>
      </c>
      <c r="BE49" s="22" t="e">
        <f t="shared" ref="BE49:BE53" si="191">K49/K$5</f>
        <v>#N/A</v>
      </c>
      <c r="BF49" s="22" t="e">
        <f t="shared" ref="BF49:BF53" si="192">L49/L$5</f>
        <v>#N/A</v>
      </c>
      <c r="BG49" s="22" t="e">
        <f t="shared" ref="BG49:BG53" si="193">M49/M$5</f>
        <v>#N/A</v>
      </c>
      <c r="BH49" s="22" t="e">
        <f t="shared" ref="BH49:BH53" si="194">N49/N$5</f>
        <v>#N/A</v>
      </c>
      <c r="BI49" s="22" t="e">
        <f t="shared" ref="BI49:BI53" si="195">O49/O$5</f>
        <v>#N/A</v>
      </c>
      <c r="BJ49" s="22" t="e">
        <f t="shared" ref="BJ49:BJ53" si="196">P49/P$5</f>
        <v>#N/A</v>
      </c>
      <c r="BK49" s="22" t="e">
        <f t="shared" ref="BK49:BK53" si="197">Q49/Q$5</f>
        <v>#N/A</v>
      </c>
      <c r="BL49" s="22" t="e">
        <f t="shared" ref="BL49:BL53" si="198">R49/R$5</f>
        <v>#N/A</v>
      </c>
      <c r="BM49" s="22" t="e">
        <f t="shared" ref="BM49:BM53" si="199">S49/S$5</f>
        <v>#N/A</v>
      </c>
      <c r="BN49" s="22" t="e">
        <f t="shared" ref="BN49:BN53" si="200">T49/T$5</f>
        <v>#N/A</v>
      </c>
      <c r="BO49" s="22" t="e">
        <f t="shared" ref="BO49:BO53" si="201">U49/U$5</f>
        <v>#N/A</v>
      </c>
      <c r="BP49" s="22" t="e">
        <f t="shared" ref="BP49:BP53" si="202">V49/V$5</f>
        <v>#N/A</v>
      </c>
      <c r="BQ49" s="22" t="e">
        <f t="shared" ref="BQ49:BQ53" si="203">W49/W$5</f>
        <v>#N/A</v>
      </c>
      <c r="BR49" s="22" t="e">
        <f t="shared" ref="BR49:BR53" si="204">X49/X$5</f>
        <v>#N/A</v>
      </c>
      <c r="BS49" s="22" t="e">
        <f t="shared" ref="BS49:BS53" si="205">Y49/Y$5</f>
        <v>#N/A</v>
      </c>
      <c r="BU49" s="22" t="e">
        <f>D49/D$6</f>
        <v>#N/A</v>
      </c>
      <c r="BV49" s="22" t="e">
        <f t="shared" ref="BV49:BV53" si="206">E49/E$6</f>
        <v>#N/A</v>
      </c>
      <c r="BW49" s="22" t="e">
        <f t="shared" ref="BW49:BW53" si="207">F49/F$6</f>
        <v>#N/A</v>
      </c>
      <c r="BX49" s="22" t="e">
        <f t="shared" ref="BX49:BX53" si="208">G49/G$6</f>
        <v>#N/A</v>
      </c>
      <c r="BY49" s="22" t="e">
        <f t="shared" ref="BY49:BY53" si="209">H49/H$6</f>
        <v>#N/A</v>
      </c>
      <c r="BZ49" s="22" t="e">
        <f t="shared" ref="BZ49:BZ53" si="210">I49/I$6</f>
        <v>#N/A</v>
      </c>
      <c r="CA49" s="22" t="e">
        <f t="shared" ref="CA49:CA53" si="211">J49/J$6</f>
        <v>#N/A</v>
      </c>
      <c r="CB49" s="22" t="e">
        <f t="shared" ref="CB49:CB53" si="212">K49/K$6</f>
        <v>#N/A</v>
      </c>
      <c r="CC49" s="22" t="e">
        <f t="shared" ref="CC49:CC53" si="213">L49/L$6</f>
        <v>#N/A</v>
      </c>
      <c r="CD49" s="22" t="e">
        <f t="shared" ref="CD49:CD53" si="214">M49/M$6</f>
        <v>#N/A</v>
      </c>
      <c r="CE49" s="22" t="e">
        <f t="shared" ref="CE49:CE53" si="215">N49/N$6</f>
        <v>#N/A</v>
      </c>
      <c r="CF49" s="22" t="e">
        <f t="shared" ref="CF49:CF53" si="216">O49/O$6</f>
        <v>#N/A</v>
      </c>
      <c r="CG49" s="22" t="e">
        <f t="shared" ref="CG49:CG53" si="217">P49/P$6</f>
        <v>#N/A</v>
      </c>
      <c r="CH49" s="22" t="e">
        <f t="shared" ref="CH49:CH53" si="218">Q49/Q$6</f>
        <v>#N/A</v>
      </c>
      <c r="CI49" s="22" t="e">
        <f t="shared" ref="CI49:CI53" si="219">R49/R$6</f>
        <v>#N/A</v>
      </c>
      <c r="CJ49" s="22" t="e">
        <f t="shared" ref="CJ49:CJ53" si="220">S49/S$6</f>
        <v>#N/A</v>
      </c>
      <c r="CK49" s="22" t="e">
        <f t="shared" ref="CK49:CK53" si="221">T49/T$6</f>
        <v>#N/A</v>
      </c>
      <c r="CL49" s="22" t="e">
        <f t="shared" ref="CL49:CL53" si="222">U49/U$6</f>
        <v>#N/A</v>
      </c>
      <c r="CM49" s="22" t="e">
        <f t="shared" ref="CM49:CM53" si="223">V49/V$6</f>
        <v>#N/A</v>
      </c>
      <c r="CN49" s="22" t="e">
        <f t="shared" ref="CN49:CN53" si="224">W49/W$6</f>
        <v>#N/A</v>
      </c>
      <c r="CO49" s="22" t="e">
        <f t="shared" ref="CO49:CO53" si="225">X49/X$6</f>
        <v>#N/A</v>
      </c>
      <c r="CP49" s="22" t="e">
        <f t="shared" ref="CP49:CP53" si="226">Y49/Y$6</f>
        <v>#N/A</v>
      </c>
    </row>
    <row r="50" spans="1:94">
      <c r="A50" t="s">
        <v>42</v>
      </c>
      <c r="C50" s="3" t="s">
        <v>100</v>
      </c>
      <c r="D50" s="4" t="e">
        <f>INDEX(Nal_mean!$B:$B,MATCH('Resumen-Formulas1820'!$A50,Nal_mean!$A:$A,0),1)</f>
        <v>#N/A</v>
      </c>
      <c r="E50" s="4" t="e">
        <f>INDEX(Deciles_mean!$A$34:$U$98,MATCH('Resumen-Formulas1820'!$A50,Deciles_mean!$A$34:$A$98,0),MATCH('Resumen-Formulas1820'!E$1,Deciles_mean!$34:$34,0))</f>
        <v>#N/A</v>
      </c>
      <c r="F50" s="4" t="e">
        <f>INDEX(Deciles_mean!$A$34:$U$98,MATCH('Resumen-Formulas1820'!$A50,Deciles_mean!$A$34:$A$98,0),MATCH('Resumen-Formulas1820'!F$1,Deciles_mean!$34:$34,0))</f>
        <v>#N/A</v>
      </c>
      <c r="G50" s="4" t="e">
        <f>INDEX(Deciles_mean!$A$34:$U$98,MATCH('Resumen-Formulas1820'!$A50,Deciles_mean!$A$34:$A$98,0),MATCH('Resumen-Formulas1820'!G$1,Deciles_mean!$34:$34,0))</f>
        <v>#N/A</v>
      </c>
      <c r="H50" s="4" t="e">
        <f>INDEX(Deciles_mean!$A$34:$U$98,MATCH('Resumen-Formulas1820'!$A50,Deciles_mean!$A$34:$A$98,0),MATCH('Resumen-Formulas1820'!H$1,Deciles_mean!$34:$34,0))</f>
        <v>#N/A</v>
      </c>
      <c r="I50" s="4" t="e">
        <f>INDEX(Deciles_mean!$A$34:$U$98,MATCH('Resumen-Formulas1820'!$A50,Deciles_mean!$A$34:$A$98,0),MATCH('Resumen-Formulas1820'!I$1,Deciles_mean!$34:$34,0))</f>
        <v>#N/A</v>
      </c>
      <c r="J50" s="4" t="e">
        <f>INDEX(Deciles_mean!$A$34:$U$98,MATCH('Resumen-Formulas1820'!$A50,Deciles_mean!$A$34:$A$98,0),MATCH('Resumen-Formulas1820'!J$1,Deciles_mean!$34:$34,0))</f>
        <v>#N/A</v>
      </c>
      <c r="K50" s="4" t="e">
        <f>INDEX(Deciles_mean!$A$34:$U$98,MATCH('Resumen-Formulas1820'!$A50,Deciles_mean!$A$34:$A$98,0),MATCH('Resumen-Formulas1820'!K$1,Deciles_mean!$34:$34,0))</f>
        <v>#N/A</v>
      </c>
      <c r="L50" s="4" t="e">
        <f>INDEX(Deciles_mean!$A$34:$U$98,MATCH('Resumen-Formulas1820'!$A50,Deciles_mean!$A$34:$A$98,0),MATCH('Resumen-Formulas1820'!L$1,Deciles_mean!$34:$34,0))</f>
        <v>#N/A</v>
      </c>
      <c r="M50" s="4" t="e">
        <f>INDEX(Deciles_mean!$A$34:$U$98,MATCH('Resumen-Formulas1820'!$A50,Deciles_mean!$A$34:$A$98,0),MATCH('Resumen-Formulas1820'!M$1,Deciles_mean!$34:$34,0))</f>
        <v>#N/A</v>
      </c>
      <c r="N50" s="4" t="e">
        <f>INDEX(Deciles_mean!$A$34:$U$98,MATCH('Resumen-Formulas1820'!$A50,Deciles_mean!$A$34:$A$98,0),MATCH('Resumen-Formulas1820'!N$1,Deciles_mean!$34:$34,0))</f>
        <v>#N/A</v>
      </c>
      <c r="O50" s="4" t="e">
        <f>INDEX(Nal_mean!$C:$C,MATCH('Resumen-Formulas1820'!$A50,Nal_mean!$A:$A,0),1)</f>
        <v>#N/A</v>
      </c>
      <c r="P50" s="4" t="e">
        <f>INDEX(Deciles_mean!$A$34:$U$98,MATCH('Resumen-Formulas1820'!$A50,Deciles_mean!$A$34:$A$98,0),MATCH('Resumen-Formulas1820'!P$1,Deciles_mean!$34:$34,0))</f>
        <v>#N/A</v>
      </c>
      <c r="Q50" s="4" t="e">
        <f>INDEX(Deciles_mean!$A$34:$U$98,MATCH('Resumen-Formulas1820'!$A50,Deciles_mean!$A$34:$A$98,0),MATCH('Resumen-Formulas1820'!Q$1,Deciles_mean!$34:$34,0))</f>
        <v>#N/A</v>
      </c>
      <c r="R50" s="4" t="e">
        <f>INDEX(Deciles_mean!$A$34:$U$98,MATCH('Resumen-Formulas1820'!$A50,Deciles_mean!$A$34:$A$98,0),MATCH('Resumen-Formulas1820'!R$1,Deciles_mean!$34:$34,0))</f>
        <v>#N/A</v>
      </c>
      <c r="S50" s="4" t="e">
        <f>INDEX(Deciles_mean!$A$34:$U$98,MATCH('Resumen-Formulas1820'!$A50,Deciles_mean!$A$34:$A$98,0),MATCH('Resumen-Formulas1820'!S$1,Deciles_mean!$34:$34,0))</f>
        <v>#N/A</v>
      </c>
      <c r="T50" s="4" t="e">
        <f>INDEX(Deciles_mean!$A$34:$U$98,MATCH('Resumen-Formulas1820'!$A50,Deciles_mean!$A$34:$A$98,0),MATCH('Resumen-Formulas1820'!T$1,Deciles_mean!$34:$34,0))</f>
        <v>#N/A</v>
      </c>
      <c r="U50" s="4" t="e">
        <f>INDEX(Deciles_mean!$A$34:$U$98,MATCH('Resumen-Formulas1820'!$A50,Deciles_mean!$A$34:$A$98,0),MATCH('Resumen-Formulas1820'!U$1,Deciles_mean!$34:$34,0))</f>
        <v>#N/A</v>
      </c>
      <c r="V50" s="4" t="e">
        <f>INDEX(Deciles_mean!$A$34:$U$98,MATCH('Resumen-Formulas1820'!$A50,Deciles_mean!$A$34:$A$98,0),MATCH('Resumen-Formulas1820'!V$1,Deciles_mean!$34:$34,0))</f>
        <v>#N/A</v>
      </c>
      <c r="W50" s="4" t="e">
        <f>INDEX(Deciles_mean!$A$34:$U$98,MATCH('Resumen-Formulas1820'!$A50,Deciles_mean!$A$34:$A$98,0),MATCH('Resumen-Formulas1820'!W$1,Deciles_mean!$34:$34,0))</f>
        <v>#N/A</v>
      </c>
      <c r="X50" s="4" t="e">
        <f>INDEX(Deciles_mean!$A$34:$U$98,MATCH('Resumen-Formulas1820'!$A50,Deciles_mean!$A$34:$A$98,0),MATCH('Resumen-Formulas1820'!X$1,Deciles_mean!$34:$34,0))</f>
        <v>#N/A</v>
      </c>
      <c r="Y50" s="4" t="e">
        <f>INDEX(Deciles_mean!$A$34:$U$98,MATCH('Resumen-Formulas1820'!$A50,Deciles_mean!$A$34:$A$98,0),MATCH('Resumen-Formulas1820'!Y$1,Deciles_mean!$34:$34,0))</f>
        <v>#N/A</v>
      </c>
      <c r="AA50" s="8" t="e">
        <f t="shared" si="2"/>
        <v>#N/A</v>
      </c>
      <c r="AB50" s="8" t="e">
        <f t="shared" si="29"/>
        <v>#N/A</v>
      </c>
      <c r="AC50" s="8" t="e">
        <f t="shared" si="30"/>
        <v>#N/A</v>
      </c>
      <c r="AD50" s="8" t="e">
        <f t="shared" si="31"/>
        <v>#N/A</v>
      </c>
      <c r="AE50" s="8" t="e">
        <f t="shared" si="32"/>
        <v>#N/A</v>
      </c>
      <c r="AF50" s="8" t="e">
        <f t="shared" si="33"/>
        <v>#N/A</v>
      </c>
      <c r="AG50" s="8" t="e">
        <f t="shared" si="34"/>
        <v>#N/A</v>
      </c>
      <c r="AH50" s="8" t="e">
        <f t="shared" si="35"/>
        <v>#N/A</v>
      </c>
      <c r="AI50" s="8" t="e">
        <f t="shared" si="36"/>
        <v>#N/A</v>
      </c>
      <c r="AJ50" s="8" t="e">
        <f t="shared" si="37"/>
        <v>#N/A</v>
      </c>
      <c r="AK50" s="8" t="e">
        <f t="shared" si="38"/>
        <v>#N/A</v>
      </c>
      <c r="AL50" s="8" t="e">
        <f t="shared" si="3"/>
        <v>#N/A</v>
      </c>
      <c r="AM50" s="8" t="e">
        <f t="shared" si="57"/>
        <v>#N/A</v>
      </c>
      <c r="AN50" s="8" t="e">
        <f t="shared" si="58"/>
        <v>#N/A</v>
      </c>
      <c r="AO50" s="8" t="e">
        <f t="shared" si="59"/>
        <v>#N/A</v>
      </c>
      <c r="AP50" s="8" t="e">
        <f t="shared" si="60"/>
        <v>#N/A</v>
      </c>
      <c r="AQ50" s="8" t="e">
        <f t="shared" si="61"/>
        <v>#N/A</v>
      </c>
      <c r="AR50" s="8" t="e">
        <f t="shared" si="62"/>
        <v>#N/A</v>
      </c>
      <c r="AS50" s="8" t="e">
        <f t="shared" si="63"/>
        <v>#N/A</v>
      </c>
      <c r="AT50" s="8" t="e">
        <f t="shared" si="64"/>
        <v>#N/A</v>
      </c>
      <c r="AU50" s="8" t="e">
        <f t="shared" si="65"/>
        <v>#N/A</v>
      </c>
      <c r="AV50" s="8" t="e">
        <f t="shared" si="66"/>
        <v>#N/A</v>
      </c>
      <c r="AW50" s="8"/>
      <c r="AX50" s="22" t="e">
        <f t="shared" si="184"/>
        <v>#N/A</v>
      </c>
      <c r="AY50" s="22" t="e">
        <f t="shared" si="185"/>
        <v>#N/A</v>
      </c>
      <c r="AZ50" s="22" t="e">
        <f t="shared" si="186"/>
        <v>#N/A</v>
      </c>
      <c r="BA50" s="22" t="e">
        <f t="shared" si="187"/>
        <v>#N/A</v>
      </c>
      <c r="BB50" s="22" t="e">
        <f t="shared" si="188"/>
        <v>#N/A</v>
      </c>
      <c r="BC50" s="22" t="e">
        <f t="shared" si="189"/>
        <v>#N/A</v>
      </c>
      <c r="BD50" s="22" t="e">
        <f t="shared" si="190"/>
        <v>#N/A</v>
      </c>
      <c r="BE50" s="22" t="e">
        <f t="shared" si="191"/>
        <v>#N/A</v>
      </c>
      <c r="BF50" s="22" t="e">
        <f t="shared" si="192"/>
        <v>#N/A</v>
      </c>
      <c r="BG50" s="22" t="e">
        <f t="shared" si="193"/>
        <v>#N/A</v>
      </c>
      <c r="BH50" s="22" t="e">
        <f t="shared" si="194"/>
        <v>#N/A</v>
      </c>
      <c r="BI50" s="22" t="e">
        <f t="shared" si="195"/>
        <v>#N/A</v>
      </c>
      <c r="BJ50" s="22" t="e">
        <f t="shared" si="196"/>
        <v>#N/A</v>
      </c>
      <c r="BK50" s="22" t="e">
        <f t="shared" si="197"/>
        <v>#N/A</v>
      </c>
      <c r="BL50" s="22" t="e">
        <f t="shared" si="198"/>
        <v>#N/A</v>
      </c>
      <c r="BM50" s="22" t="e">
        <f t="shared" si="199"/>
        <v>#N/A</v>
      </c>
      <c r="BN50" s="22" t="e">
        <f t="shared" si="200"/>
        <v>#N/A</v>
      </c>
      <c r="BO50" s="22" t="e">
        <f t="shared" si="201"/>
        <v>#N/A</v>
      </c>
      <c r="BP50" s="22" t="e">
        <f t="shared" si="202"/>
        <v>#N/A</v>
      </c>
      <c r="BQ50" s="22" t="e">
        <f t="shared" si="203"/>
        <v>#N/A</v>
      </c>
      <c r="BR50" s="22" t="e">
        <f t="shared" si="204"/>
        <v>#N/A</v>
      </c>
      <c r="BS50" s="22" t="e">
        <f t="shared" si="205"/>
        <v>#N/A</v>
      </c>
      <c r="BU50" s="22" t="e">
        <f t="shared" ref="BU50:BU53" si="227">D50/D$6</f>
        <v>#N/A</v>
      </c>
      <c r="BV50" s="22" t="e">
        <f t="shared" si="206"/>
        <v>#N/A</v>
      </c>
      <c r="BW50" s="22" t="e">
        <f t="shared" si="207"/>
        <v>#N/A</v>
      </c>
      <c r="BX50" s="22" t="e">
        <f t="shared" si="208"/>
        <v>#N/A</v>
      </c>
      <c r="BY50" s="22" t="e">
        <f t="shared" si="209"/>
        <v>#N/A</v>
      </c>
      <c r="BZ50" s="22" t="e">
        <f t="shared" si="210"/>
        <v>#N/A</v>
      </c>
      <c r="CA50" s="22" t="e">
        <f t="shared" si="211"/>
        <v>#N/A</v>
      </c>
      <c r="CB50" s="22" t="e">
        <f t="shared" si="212"/>
        <v>#N/A</v>
      </c>
      <c r="CC50" s="22" t="e">
        <f t="shared" si="213"/>
        <v>#N/A</v>
      </c>
      <c r="CD50" s="22" t="e">
        <f t="shared" si="214"/>
        <v>#N/A</v>
      </c>
      <c r="CE50" s="22" t="e">
        <f t="shared" si="215"/>
        <v>#N/A</v>
      </c>
      <c r="CF50" s="22" t="e">
        <f t="shared" si="216"/>
        <v>#N/A</v>
      </c>
      <c r="CG50" s="22" t="e">
        <f t="shared" si="217"/>
        <v>#N/A</v>
      </c>
      <c r="CH50" s="22" t="e">
        <f t="shared" si="218"/>
        <v>#N/A</v>
      </c>
      <c r="CI50" s="22" t="e">
        <f t="shared" si="219"/>
        <v>#N/A</v>
      </c>
      <c r="CJ50" s="22" t="e">
        <f t="shared" si="220"/>
        <v>#N/A</v>
      </c>
      <c r="CK50" s="22" t="e">
        <f t="shared" si="221"/>
        <v>#N/A</v>
      </c>
      <c r="CL50" s="22" t="e">
        <f t="shared" si="222"/>
        <v>#N/A</v>
      </c>
      <c r="CM50" s="22" t="e">
        <f t="shared" si="223"/>
        <v>#N/A</v>
      </c>
      <c r="CN50" s="22" t="e">
        <f t="shared" si="224"/>
        <v>#N/A</v>
      </c>
      <c r="CO50" s="22" t="e">
        <f t="shared" si="225"/>
        <v>#N/A</v>
      </c>
      <c r="CP50" s="22" t="e">
        <f t="shared" si="226"/>
        <v>#N/A</v>
      </c>
    </row>
    <row r="51" spans="1:94">
      <c r="A51" t="s">
        <v>43</v>
      </c>
      <c r="C51" s="3" t="s">
        <v>101</v>
      </c>
      <c r="D51" s="4" t="e">
        <f>INDEX(Nal_mean!$B:$B,MATCH('Resumen-Formulas1820'!$A51,Nal_mean!$A:$A,0),1)</f>
        <v>#N/A</v>
      </c>
      <c r="E51" s="4" t="e">
        <f>INDEX(Deciles_mean!$A$34:$U$98,MATCH('Resumen-Formulas1820'!$A51,Deciles_mean!$A$34:$A$98,0),MATCH('Resumen-Formulas1820'!E$1,Deciles_mean!$34:$34,0))</f>
        <v>#N/A</v>
      </c>
      <c r="F51" s="4" t="e">
        <f>INDEX(Deciles_mean!$A$34:$U$98,MATCH('Resumen-Formulas1820'!$A51,Deciles_mean!$A$34:$A$98,0),MATCH('Resumen-Formulas1820'!F$1,Deciles_mean!$34:$34,0))</f>
        <v>#N/A</v>
      </c>
      <c r="G51" s="4" t="e">
        <f>INDEX(Deciles_mean!$A$34:$U$98,MATCH('Resumen-Formulas1820'!$A51,Deciles_mean!$A$34:$A$98,0),MATCH('Resumen-Formulas1820'!G$1,Deciles_mean!$34:$34,0))</f>
        <v>#N/A</v>
      </c>
      <c r="H51" s="4" t="e">
        <f>INDEX(Deciles_mean!$A$34:$U$98,MATCH('Resumen-Formulas1820'!$A51,Deciles_mean!$A$34:$A$98,0),MATCH('Resumen-Formulas1820'!H$1,Deciles_mean!$34:$34,0))</f>
        <v>#N/A</v>
      </c>
      <c r="I51" s="4" t="e">
        <f>INDEX(Deciles_mean!$A$34:$U$98,MATCH('Resumen-Formulas1820'!$A51,Deciles_mean!$A$34:$A$98,0),MATCH('Resumen-Formulas1820'!I$1,Deciles_mean!$34:$34,0))</f>
        <v>#N/A</v>
      </c>
      <c r="J51" s="4" t="e">
        <f>INDEX(Deciles_mean!$A$34:$U$98,MATCH('Resumen-Formulas1820'!$A51,Deciles_mean!$A$34:$A$98,0),MATCH('Resumen-Formulas1820'!J$1,Deciles_mean!$34:$34,0))</f>
        <v>#N/A</v>
      </c>
      <c r="K51" s="4" t="e">
        <f>INDEX(Deciles_mean!$A$34:$U$98,MATCH('Resumen-Formulas1820'!$A51,Deciles_mean!$A$34:$A$98,0),MATCH('Resumen-Formulas1820'!K$1,Deciles_mean!$34:$34,0))</f>
        <v>#N/A</v>
      </c>
      <c r="L51" s="4" t="e">
        <f>INDEX(Deciles_mean!$A$34:$U$98,MATCH('Resumen-Formulas1820'!$A51,Deciles_mean!$A$34:$A$98,0),MATCH('Resumen-Formulas1820'!L$1,Deciles_mean!$34:$34,0))</f>
        <v>#N/A</v>
      </c>
      <c r="M51" s="4" t="e">
        <f>INDEX(Deciles_mean!$A$34:$U$98,MATCH('Resumen-Formulas1820'!$A51,Deciles_mean!$A$34:$A$98,0),MATCH('Resumen-Formulas1820'!M$1,Deciles_mean!$34:$34,0))</f>
        <v>#N/A</v>
      </c>
      <c r="N51" s="4" t="e">
        <f>INDEX(Deciles_mean!$A$34:$U$98,MATCH('Resumen-Formulas1820'!$A51,Deciles_mean!$A$34:$A$98,0),MATCH('Resumen-Formulas1820'!N$1,Deciles_mean!$34:$34,0))</f>
        <v>#N/A</v>
      </c>
      <c r="O51" s="4" t="e">
        <f>INDEX(Nal_mean!$C:$C,MATCH('Resumen-Formulas1820'!$A51,Nal_mean!$A:$A,0),1)</f>
        <v>#N/A</v>
      </c>
      <c r="P51" s="4" t="e">
        <f>INDEX(Deciles_mean!$A$34:$U$98,MATCH('Resumen-Formulas1820'!$A51,Deciles_mean!$A$34:$A$98,0),MATCH('Resumen-Formulas1820'!P$1,Deciles_mean!$34:$34,0))</f>
        <v>#N/A</v>
      </c>
      <c r="Q51" s="4" t="e">
        <f>INDEX(Deciles_mean!$A$34:$U$98,MATCH('Resumen-Formulas1820'!$A51,Deciles_mean!$A$34:$A$98,0),MATCH('Resumen-Formulas1820'!Q$1,Deciles_mean!$34:$34,0))</f>
        <v>#N/A</v>
      </c>
      <c r="R51" s="4" t="e">
        <f>INDEX(Deciles_mean!$A$34:$U$98,MATCH('Resumen-Formulas1820'!$A51,Deciles_mean!$A$34:$A$98,0),MATCH('Resumen-Formulas1820'!R$1,Deciles_mean!$34:$34,0))</f>
        <v>#N/A</v>
      </c>
      <c r="S51" s="4" t="e">
        <f>INDEX(Deciles_mean!$A$34:$U$98,MATCH('Resumen-Formulas1820'!$A51,Deciles_mean!$A$34:$A$98,0),MATCH('Resumen-Formulas1820'!S$1,Deciles_mean!$34:$34,0))</f>
        <v>#N/A</v>
      </c>
      <c r="T51" s="4" t="e">
        <f>INDEX(Deciles_mean!$A$34:$U$98,MATCH('Resumen-Formulas1820'!$A51,Deciles_mean!$A$34:$A$98,0),MATCH('Resumen-Formulas1820'!T$1,Deciles_mean!$34:$34,0))</f>
        <v>#N/A</v>
      </c>
      <c r="U51" s="4" t="e">
        <f>INDEX(Deciles_mean!$A$34:$U$98,MATCH('Resumen-Formulas1820'!$A51,Deciles_mean!$A$34:$A$98,0),MATCH('Resumen-Formulas1820'!U$1,Deciles_mean!$34:$34,0))</f>
        <v>#N/A</v>
      </c>
      <c r="V51" s="4" t="e">
        <f>INDEX(Deciles_mean!$A$34:$U$98,MATCH('Resumen-Formulas1820'!$A51,Deciles_mean!$A$34:$A$98,0),MATCH('Resumen-Formulas1820'!V$1,Deciles_mean!$34:$34,0))</f>
        <v>#N/A</v>
      </c>
      <c r="W51" s="4" t="e">
        <f>INDEX(Deciles_mean!$A$34:$U$98,MATCH('Resumen-Formulas1820'!$A51,Deciles_mean!$A$34:$A$98,0),MATCH('Resumen-Formulas1820'!W$1,Deciles_mean!$34:$34,0))</f>
        <v>#N/A</v>
      </c>
      <c r="X51" s="4" t="e">
        <f>INDEX(Deciles_mean!$A$34:$U$98,MATCH('Resumen-Formulas1820'!$A51,Deciles_mean!$A$34:$A$98,0),MATCH('Resumen-Formulas1820'!X$1,Deciles_mean!$34:$34,0))</f>
        <v>#N/A</v>
      </c>
      <c r="Y51" s="4" t="e">
        <f>INDEX(Deciles_mean!$A$34:$U$98,MATCH('Resumen-Formulas1820'!$A51,Deciles_mean!$A$34:$A$98,0),MATCH('Resumen-Formulas1820'!Y$1,Deciles_mean!$34:$34,0))</f>
        <v>#N/A</v>
      </c>
      <c r="AA51" s="8" t="e">
        <f t="shared" si="2"/>
        <v>#N/A</v>
      </c>
      <c r="AB51" s="8" t="e">
        <f t="shared" si="29"/>
        <v>#N/A</v>
      </c>
      <c r="AC51" s="8" t="e">
        <f t="shared" si="30"/>
        <v>#N/A</v>
      </c>
      <c r="AD51" s="8" t="e">
        <f t="shared" si="31"/>
        <v>#N/A</v>
      </c>
      <c r="AE51" s="8" t="e">
        <f t="shared" si="32"/>
        <v>#N/A</v>
      </c>
      <c r="AF51" s="8" t="e">
        <f t="shared" si="33"/>
        <v>#N/A</v>
      </c>
      <c r="AG51" s="8" t="e">
        <f t="shared" si="34"/>
        <v>#N/A</v>
      </c>
      <c r="AH51" s="8" t="e">
        <f t="shared" si="35"/>
        <v>#N/A</v>
      </c>
      <c r="AI51" s="8" t="e">
        <f t="shared" si="36"/>
        <v>#N/A</v>
      </c>
      <c r="AJ51" s="8" t="e">
        <f t="shared" si="37"/>
        <v>#N/A</v>
      </c>
      <c r="AK51" s="8" t="e">
        <f t="shared" si="38"/>
        <v>#N/A</v>
      </c>
      <c r="AL51" s="8" t="e">
        <f t="shared" si="3"/>
        <v>#N/A</v>
      </c>
      <c r="AM51" s="8" t="e">
        <f t="shared" si="57"/>
        <v>#N/A</v>
      </c>
      <c r="AN51" s="8" t="e">
        <f t="shared" si="58"/>
        <v>#N/A</v>
      </c>
      <c r="AO51" s="8" t="e">
        <f t="shared" si="59"/>
        <v>#N/A</v>
      </c>
      <c r="AP51" s="8" t="e">
        <f t="shared" si="60"/>
        <v>#N/A</v>
      </c>
      <c r="AQ51" s="8" t="e">
        <f t="shared" si="61"/>
        <v>#N/A</v>
      </c>
      <c r="AR51" s="8" t="e">
        <f t="shared" si="62"/>
        <v>#N/A</v>
      </c>
      <c r="AS51" s="8" t="e">
        <f t="shared" si="63"/>
        <v>#N/A</v>
      </c>
      <c r="AT51" s="8" t="e">
        <f t="shared" si="64"/>
        <v>#N/A</v>
      </c>
      <c r="AU51" s="8" t="e">
        <f t="shared" si="65"/>
        <v>#N/A</v>
      </c>
      <c r="AV51" s="8" t="e">
        <f t="shared" si="66"/>
        <v>#N/A</v>
      </c>
      <c r="AW51" s="8"/>
      <c r="AX51" s="22" t="e">
        <f t="shared" si="184"/>
        <v>#N/A</v>
      </c>
      <c r="AY51" s="22" t="e">
        <f t="shared" si="185"/>
        <v>#N/A</v>
      </c>
      <c r="AZ51" s="22" t="e">
        <f t="shared" si="186"/>
        <v>#N/A</v>
      </c>
      <c r="BA51" s="22" t="e">
        <f t="shared" si="187"/>
        <v>#N/A</v>
      </c>
      <c r="BB51" s="22" t="e">
        <f t="shared" si="188"/>
        <v>#N/A</v>
      </c>
      <c r="BC51" s="22" t="e">
        <f t="shared" si="189"/>
        <v>#N/A</v>
      </c>
      <c r="BD51" s="22" t="e">
        <f t="shared" si="190"/>
        <v>#N/A</v>
      </c>
      <c r="BE51" s="22" t="e">
        <f t="shared" si="191"/>
        <v>#N/A</v>
      </c>
      <c r="BF51" s="22" t="e">
        <f t="shared" si="192"/>
        <v>#N/A</v>
      </c>
      <c r="BG51" s="22" t="e">
        <f t="shared" si="193"/>
        <v>#N/A</v>
      </c>
      <c r="BH51" s="22" t="e">
        <f t="shared" si="194"/>
        <v>#N/A</v>
      </c>
      <c r="BI51" s="22" t="e">
        <f t="shared" si="195"/>
        <v>#N/A</v>
      </c>
      <c r="BJ51" s="22" t="e">
        <f t="shared" si="196"/>
        <v>#N/A</v>
      </c>
      <c r="BK51" s="22" t="e">
        <f t="shared" si="197"/>
        <v>#N/A</v>
      </c>
      <c r="BL51" s="22" t="e">
        <f t="shared" si="198"/>
        <v>#N/A</v>
      </c>
      <c r="BM51" s="22" t="e">
        <f t="shared" si="199"/>
        <v>#N/A</v>
      </c>
      <c r="BN51" s="22" t="e">
        <f t="shared" si="200"/>
        <v>#N/A</v>
      </c>
      <c r="BO51" s="22" t="e">
        <f t="shared" si="201"/>
        <v>#N/A</v>
      </c>
      <c r="BP51" s="22" t="e">
        <f t="shared" si="202"/>
        <v>#N/A</v>
      </c>
      <c r="BQ51" s="22" t="e">
        <f t="shared" si="203"/>
        <v>#N/A</v>
      </c>
      <c r="BR51" s="22" t="e">
        <f t="shared" si="204"/>
        <v>#N/A</v>
      </c>
      <c r="BS51" s="22" t="e">
        <f t="shared" si="205"/>
        <v>#N/A</v>
      </c>
      <c r="BU51" s="22" t="e">
        <f t="shared" si="227"/>
        <v>#N/A</v>
      </c>
      <c r="BV51" s="22" t="e">
        <f t="shared" si="206"/>
        <v>#N/A</v>
      </c>
      <c r="BW51" s="22" t="e">
        <f t="shared" si="207"/>
        <v>#N/A</v>
      </c>
      <c r="BX51" s="22" t="e">
        <f t="shared" si="208"/>
        <v>#N/A</v>
      </c>
      <c r="BY51" s="22" t="e">
        <f t="shared" si="209"/>
        <v>#N/A</v>
      </c>
      <c r="BZ51" s="22" t="e">
        <f t="shared" si="210"/>
        <v>#N/A</v>
      </c>
      <c r="CA51" s="22" t="e">
        <f t="shared" si="211"/>
        <v>#N/A</v>
      </c>
      <c r="CB51" s="22" t="e">
        <f t="shared" si="212"/>
        <v>#N/A</v>
      </c>
      <c r="CC51" s="22" t="e">
        <f t="shared" si="213"/>
        <v>#N/A</v>
      </c>
      <c r="CD51" s="22" t="e">
        <f t="shared" si="214"/>
        <v>#N/A</v>
      </c>
      <c r="CE51" s="22" t="e">
        <f t="shared" si="215"/>
        <v>#N/A</v>
      </c>
      <c r="CF51" s="22" t="e">
        <f t="shared" si="216"/>
        <v>#N/A</v>
      </c>
      <c r="CG51" s="22" t="e">
        <f t="shared" si="217"/>
        <v>#N/A</v>
      </c>
      <c r="CH51" s="22" t="e">
        <f t="shared" si="218"/>
        <v>#N/A</v>
      </c>
      <c r="CI51" s="22" t="e">
        <f t="shared" si="219"/>
        <v>#N/A</v>
      </c>
      <c r="CJ51" s="22" t="e">
        <f t="shared" si="220"/>
        <v>#N/A</v>
      </c>
      <c r="CK51" s="22" t="e">
        <f t="shared" si="221"/>
        <v>#N/A</v>
      </c>
      <c r="CL51" s="22" t="e">
        <f t="shared" si="222"/>
        <v>#N/A</v>
      </c>
      <c r="CM51" s="22" t="e">
        <f t="shared" si="223"/>
        <v>#N/A</v>
      </c>
      <c r="CN51" s="22" t="e">
        <f t="shared" si="224"/>
        <v>#N/A</v>
      </c>
      <c r="CO51" s="22" t="e">
        <f t="shared" si="225"/>
        <v>#N/A</v>
      </c>
      <c r="CP51" s="22" t="e">
        <f t="shared" si="226"/>
        <v>#N/A</v>
      </c>
    </row>
    <row r="52" spans="1:94">
      <c r="A52" t="s">
        <v>111</v>
      </c>
      <c r="C52" t="s">
        <v>81</v>
      </c>
      <c r="D52" s="4" t="e">
        <f>INDEX(Nal_mean!$B:$B,MATCH('Resumen-Formulas1820'!$A52,Nal_mean!$A:$A,0),1)</f>
        <v>#N/A</v>
      </c>
      <c r="E52" s="4" t="e">
        <f>INDEX(Deciles_mean!$A$34:$U$98,MATCH('Resumen-Formulas1820'!$A52,Deciles_mean!$A$34:$A$98,0),MATCH('Resumen-Formulas1820'!E$1,Deciles_mean!$34:$34,0))</f>
        <v>#N/A</v>
      </c>
      <c r="F52" s="4" t="e">
        <f>INDEX(Deciles_mean!$A$34:$U$98,MATCH('Resumen-Formulas1820'!$A52,Deciles_mean!$A$34:$A$98,0),MATCH('Resumen-Formulas1820'!F$1,Deciles_mean!$34:$34,0))</f>
        <v>#N/A</v>
      </c>
      <c r="G52" s="4" t="e">
        <f>INDEX(Deciles_mean!$A$34:$U$98,MATCH('Resumen-Formulas1820'!$A52,Deciles_mean!$A$34:$A$98,0),MATCH('Resumen-Formulas1820'!G$1,Deciles_mean!$34:$34,0))</f>
        <v>#N/A</v>
      </c>
      <c r="H52" s="4" t="e">
        <f>INDEX(Deciles_mean!$A$34:$U$98,MATCH('Resumen-Formulas1820'!$A52,Deciles_mean!$A$34:$A$98,0),MATCH('Resumen-Formulas1820'!H$1,Deciles_mean!$34:$34,0))</f>
        <v>#N/A</v>
      </c>
      <c r="I52" s="4" t="e">
        <f>INDEX(Deciles_mean!$A$34:$U$98,MATCH('Resumen-Formulas1820'!$A52,Deciles_mean!$A$34:$A$98,0),MATCH('Resumen-Formulas1820'!I$1,Deciles_mean!$34:$34,0))</f>
        <v>#N/A</v>
      </c>
      <c r="J52" s="4" t="e">
        <f>INDEX(Deciles_mean!$A$34:$U$98,MATCH('Resumen-Formulas1820'!$A52,Deciles_mean!$A$34:$A$98,0),MATCH('Resumen-Formulas1820'!J$1,Deciles_mean!$34:$34,0))</f>
        <v>#N/A</v>
      </c>
      <c r="K52" s="4" t="e">
        <f>INDEX(Deciles_mean!$A$34:$U$98,MATCH('Resumen-Formulas1820'!$A52,Deciles_mean!$A$34:$A$98,0),MATCH('Resumen-Formulas1820'!K$1,Deciles_mean!$34:$34,0))</f>
        <v>#N/A</v>
      </c>
      <c r="L52" s="4" t="e">
        <f>INDEX(Deciles_mean!$A$34:$U$98,MATCH('Resumen-Formulas1820'!$A52,Deciles_mean!$A$34:$A$98,0),MATCH('Resumen-Formulas1820'!L$1,Deciles_mean!$34:$34,0))</f>
        <v>#N/A</v>
      </c>
      <c r="M52" s="4" t="e">
        <f>INDEX(Deciles_mean!$A$34:$U$98,MATCH('Resumen-Formulas1820'!$A52,Deciles_mean!$A$34:$A$98,0),MATCH('Resumen-Formulas1820'!M$1,Deciles_mean!$34:$34,0))</f>
        <v>#N/A</v>
      </c>
      <c r="N52" s="4" t="e">
        <f>INDEX(Deciles_mean!$A$34:$U$98,MATCH('Resumen-Formulas1820'!$A52,Deciles_mean!$A$34:$A$98,0),MATCH('Resumen-Formulas1820'!N$1,Deciles_mean!$34:$34,0))</f>
        <v>#N/A</v>
      </c>
      <c r="O52" s="4" t="e">
        <f>INDEX(Nal_mean!$C:$C,MATCH('Resumen-Formulas1820'!$A52,Nal_mean!$A:$A,0),1)</f>
        <v>#N/A</v>
      </c>
      <c r="P52" s="4" t="e">
        <f>INDEX(Deciles_mean!$A$34:$U$98,MATCH('Resumen-Formulas1820'!$A52,Deciles_mean!$A$34:$A$98,0),MATCH('Resumen-Formulas1820'!P$1,Deciles_mean!$34:$34,0))</f>
        <v>#N/A</v>
      </c>
      <c r="Q52" s="4" t="e">
        <f>INDEX(Deciles_mean!$A$34:$U$98,MATCH('Resumen-Formulas1820'!$A52,Deciles_mean!$A$34:$A$98,0),MATCH('Resumen-Formulas1820'!Q$1,Deciles_mean!$34:$34,0))</f>
        <v>#N/A</v>
      </c>
      <c r="R52" s="4" t="e">
        <f>INDEX(Deciles_mean!$A$34:$U$98,MATCH('Resumen-Formulas1820'!$A52,Deciles_mean!$A$34:$A$98,0),MATCH('Resumen-Formulas1820'!R$1,Deciles_mean!$34:$34,0))</f>
        <v>#N/A</v>
      </c>
      <c r="S52" s="4" t="e">
        <f>INDEX(Deciles_mean!$A$34:$U$98,MATCH('Resumen-Formulas1820'!$A52,Deciles_mean!$A$34:$A$98,0),MATCH('Resumen-Formulas1820'!S$1,Deciles_mean!$34:$34,0))</f>
        <v>#N/A</v>
      </c>
      <c r="T52" s="4" t="e">
        <f>INDEX(Deciles_mean!$A$34:$U$98,MATCH('Resumen-Formulas1820'!$A52,Deciles_mean!$A$34:$A$98,0),MATCH('Resumen-Formulas1820'!T$1,Deciles_mean!$34:$34,0))</f>
        <v>#N/A</v>
      </c>
      <c r="U52" s="4" t="e">
        <f>INDEX(Deciles_mean!$A$34:$U$98,MATCH('Resumen-Formulas1820'!$A52,Deciles_mean!$A$34:$A$98,0),MATCH('Resumen-Formulas1820'!U$1,Deciles_mean!$34:$34,0))</f>
        <v>#N/A</v>
      </c>
      <c r="V52" s="4" t="e">
        <f>INDEX(Deciles_mean!$A$34:$U$98,MATCH('Resumen-Formulas1820'!$A52,Deciles_mean!$A$34:$A$98,0),MATCH('Resumen-Formulas1820'!V$1,Deciles_mean!$34:$34,0))</f>
        <v>#N/A</v>
      </c>
      <c r="W52" s="4" t="e">
        <f>INDEX(Deciles_mean!$A$34:$U$98,MATCH('Resumen-Formulas1820'!$A52,Deciles_mean!$A$34:$A$98,0),MATCH('Resumen-Formulas1820'!W$1,Deciles_mean!$34:$34,0))</f>
        <v>#N/A</v>
      </c>
      <c r="X52" s="4" t="e">
        <f>INDEX(Deciles_mean!$A$34:$U$98,MATCH('Resumen-Formulas1820'!$A52,Deciles_mean!$A$34:$A$98,0),MATCH('Resumen-Formulas1820'!X$1,Deciles_mean!$34:$34,0))</f>
        <v>#N/A</v>
      </c>
      <c r="Y52" s="4" t="e">
        <f>INDEX(Deciles_mean!$A$34:$U$98,MATCH('Resumen-Formulas1820'!$A52,Deciles_mean!$A$34:$A$98,0),MATCH('Resumen-Formulas1820'!Y$1,Deciles_mean!$34:$34,0))</f>
        <v>#N/A</v>
      </c>
      <c r="AA52" s="8" t="e">
        <f t="shared" si="2"/>
        <v>#N/A</v>
      </c>
      <c r="AB52" s="8" t="e">
        <f t="shared" si="29"/>
        <v>#N/A</v>
      </c>
      <c r="AC52" s="8" t="e">
        <f t="shared" si="30"/>
        <v>#N/A</v>
      </c>
      <c r="AD52" s="8" t="e">
        <f t="shared" si="31"/>
        <v>#N/A</v>
      </c>
      <c r="AE52" s="8" t="e">
        <f t="shared" si="32"/>
        <v>#N/A</v>
      </c>
      <c r="AF52" s="8" t="e">
        <f t="shared" si="33"/>
        <v>#N/A</v>
      </c>
      <c r="AG52" s="8" t="e">
        <f t="shared" si="34"/>
        <v>#N/A</v>
      </c>
      <c r="AH52" s="8" t="e">
        <f t="shared" si="35"/>
        <v>#N/A</v>
      </c>
      <c r="AI52" s="8" t="e">
        <f t="shared" si="36"/>
        <v>#N/A</v>
      </c>
      <c r="AJ52" s="8" t="e">
        <f t="shared" si="37"/>
        <v>#N/A</v>
      </c>
      <c r="AK52" s="8" t="e">
        <f t="shared" si="38"/>
        <v>#N/A</v>
      </c>
      <c r="AL52" s="8" t="e">
        <f t="shared" si="3"/>
        <v>#N/A</v>
      </c>
      <c r="AM52" s="8" t="e">
        <f t="shared" si="57"/>
        <v>#N/A</v>
      </c>
      <c r="AN52" s="8" t="e">
        <f t="shared" si="58"/>
        <v>#N/A</v>
      </c>
      <c r="AO52" s="8" t="e">
        <f t="shared" si="59"/>
        <v>#N/A</v>
      </c>
      <c r="AP52" s="8" t="e">
        <f t="shared" si="60"/>
        <v>#N/A</v>
      </c>
      <c r="AQ52" s="8" t="e">
        <f t="shared" si="61"/>
        <v>#N/A</v>
      </c>
      <c r="AR52" s="8" t="e">
        <f t="shared" si="62"/>
        <v>#N/A</v>
      </c>
      <c r="AS52" s="8" t="e">
        <f t="shared" si="63"/>
        <v>#N/A</v>
      </c>
      <c r="AT52" s="8" t="e">
        <f t="shared" si="64"/>
        <v>#N/A</v>
      </c>
      <c r="AU52" s="8" t="e">
        <f t="shared" si="65"/>
        <v>#N/A</v>
      </c>
      <c r="AV52" s="8" t="e">
        <f t="shared" si="66"/>
        <v>#N/A</v>
      </c>
      <c r="AW52" s="8"/>
      <c r="AX52" s="22" t="e">
        <f t="shared" si="184"/>
        <v>#N/A</v>
      </c>
      <c r="AY52" s="22" t="e">
        <f t="shared" si="185"/>
        <v>#N/A</v>
      </c>
      <c r="AZ52" s="22" t="e">
        <f t="shared" si="186"/>
        <v>#N/A</v>
      </c>
      <c r="BA52" s="22" t="e">
        <f t="shared" si="187"/>
        <v>#N/A</v>
      </c>
      <c r="BB52" s="22" t="e">
        <f t="shared" si="188"/>
        <v>#N/A</v>
      </c>
      <c r="BC52" s="22" t="e">
        <f t="shared" si="189"/>
        <v>#N/A</v>
      </c>
      <c r="BD52" s="22" t="e">
        <f t="shared" si="190"/>
        <v>#N/A</v>
      </c>
      <c r="BE52" s="22" t="e">
        <f t="shared" si="191"/>
        <v>#N/A</v>
      </c>
      <c r="BF52" s="22" t="e">
        <f t="shared" si="192"/>
        <v>#N/A</v>
      </c>
      <c r="BG52" s="22" t="e">
        <f t="shared" si="193"/>
        <v>#N/A</v>
      </c>
      <c r="BH52" s="22" t="e">
        <f t="shared" si="194"/>
        <v>#N/A</v>
      </c>
      <c r="BI52" s="22" t="e">
        <f t="shared" si="195"/>
        <v>#N/A</v>
      </c>
      <c r="BJ52" s="22" t="e">
        <f t="shared" si="196"/>
        <v>#N/A</v>
      </c>
      <c r="BK52" s="22" t="e">
        <f t="shared" si="197"/>
        <v>#N/A</v>
      </c>
      <c r="BL52" s="22" t="e">
        <f t="shared" si="198"/>
        <v>#N/A</v>
      </c>
      <c r="BM52" s="22" t="e">
        <f t="shared" si="199"/>
        <v>#N/A</v>
      </c>
      <c r="BN52" s="22" t="e">
        <f t="shared" si="200"/>
        <v>#N/A</v>
      </c>
      <c r="BO52" s="22" t="e">
        <f t="shared" si="201"/>
        <v>#N/A</v>
      </c>
      <c r="BP52" s="22" t="e">
        <f t="shared" si="202"/>
        <v>#N/A</v>
      </c>
      <c r="BQ52" s="22" t="e">
        <f t="shared" si="203"/>
        <v>#N/A</v>
      </c>
      <c r="BR52" s="22" t="e">
        <f t="shared" si="204"/>
        <v>#N/A</v>
      </c>
      <c r="BS52" s="22" t="e">
        <f t="shared" si="205"/>
        <v>#N/A</v>
      </c>
      <c r="BU52" s="22" t="e">
        <f t="shared" si="227"/>
        <v>#N/A</v>
      </c>
      <c r="BV52" s="22" t="e">
        <f t="shared" si="206"/>
        <v>#N/A</v>
      </c>
      <c r="BW52" s="22" t="e">
        <f t="shared" si="207"/>
        <v>#N/A</v>
      </c>
      <c r="BX52" s="22" t="e">
        <f t="shared" si="208"/>
        <v>#N/A</v>
      </c>
      <c r="BY52" s="22" t="e">
        <f t="shared" si="209"/>
        <v>#N/A</v>
      </c>
      <c r="BZ52" s="22" t="e">
        <f t="shared" si="210"/>
        <v>#N/A</v>
      </c>
      <c r="CA52" s="22" t="e">
        <f t="shared" si="211"/>
        <v>#N/A</v>
      </c>
      <c r="CB52" s="22" t="e">
        <f t="shared" si="212"/>
        <v>#N/A</v>
      </c>
      <c r="CC52" s="22" t="e">
        <f t="shared" si="213"/>
        <v>#N/A</v>
      </c>
      <c r="CD52" s="22" t="e">
        <f t="shared" si="214"/>
        <v>#N/A</v>
      </c>
      <c r="CE52" s="22" t="e">
        <f t="shared" si="215"/>
        <v>#N/A</v>
      </c>
      <c r="CF52" s="22" t="e">
        <f t="shared" si="216"/>
        <v>#N/A</v>
      </c>
      <c r="CG52" s="22" t="e">
        <f t="shared" si="217"/>
        <v>#N/A</v>
      </c>
      <c r="CH52" s="22" t="e">
        <f t="shared" si="218"/>
        <v>#N/A</v>
      </c>
      <c r="CI52" s="22" t="e">
        <f t="shared" si="219"/>
        <v>#N/A</v>
      </c>
      <c r="CJ52" s="22" t="e">
        <f t="shared" si="220"/>
        <v>#N/A</v>
      </c>
      <c r="CK52" s="22" t="e">
        <f t="shared" si="221"/>
        <v>#N/A</v>
      </c>
      <c r="CL52" s="22" t="e">
        <f t="shared" si="222"/>
        <v>#N/A</v>
      </c>
      <c r="CM52" s="22" t="e">
        <f t="shared" si="223"/>
        <v>#N/A</v>
      </c>
      <c r="CN52" s="22" t="e">
        <f t="shared" si="224"/>
        <v>#N/A</v>
      </c>
      <c r="CO52" s="22" t="e">
        <f t="shared" si="225"/>
        <v>#N/A</v>
      </c>
      <c r="CP52" s="22" t="e">
        <f t="shared" si="226"/>
        <v>#N/A</v>
      </c>
    </row>
    <row r="53" spans="1:94">
      <c r="A53" t="s">
        <v>112</v>
      </c>
      <c r="C53" s="3" t="s">
        <v>82</v>
      </c>
      <c r="D53" s="4" t="e">
        <f>INDEX(Nal_mean!$B:$B,MATCH('Resumen-Formulas1820'!$A53,Nal_mean!$A:$A,0),1)</f>
        <v>#N/A</v>
      </c>
      <c r="E53" s="4" t="e">
        <f>INDEX(Deciles_mean!$A$34:$U$98,MATCH('Resumen-Formulas1820'!$A53,Deciles_mean!$A$34:$A$98,0),MATCH('Resumen-Formulas1820'!E$1,Deciles_mean!$34:$34,0))</f>
        <v>#N/A</v>
      </c>
      <c r="F53" s="4" t="e">
        <f>INDEX(Deciles_mean!$A$34:$U$98,MATCH('Resumen-Formulas1820'!$A53,Deciles_mean!$A$34:$A$98,0),MATCH('Resumen-Formulas1820'!F$1,Deciles_mean!$34:$34,0))</f>
        <v>#N/A</v>
      </c>
      <c r="G53" s="4" t="e">
        <f>INDEX(Deciles_mean!$A$34:$U$98,MATCH('Resumen-Formulas1820'!$A53,Deciles_mean!$A$34:$A$98,0),MATCH('Resumen-Formulas1820'!G$1,Deciles_mean!$34:$34,0))</f>
        <v>#N/A</v>
      </c>
      <c r="H53" s="4" t="e">
        <f>INDEX(Deciles_mean!$A$34:$U$98,MATCH('Resumen-Formulas1820'!$A53,Deciles_mean!$A$34:$A$98,0),MATCH('Resumen-Formulas1820'!H$1,Deciles_mean!$34:$34,0))</f>
        <v>#N/A</v>
      </c>
      <c r="I53" s="4" t="e">
        <f>INDEX(Deciles_mean!$A$34:$U$98,MATCH('Resumen-Formulas1820'!$A53,Deciles_mean!$A$34:$A$98,0),MATCH('Resumen-Formulas1820'!I$1,Deciles_mean!$34:$34,0))</f>
        <v>#N/A</v>
      </c>
      <c r="J53" s="4" t="e">
        <f>INDEX(Deciles_mean!$A$34:$U$98,MATCH('Resumen-Formulas1820'!$A53,Deciles_mean!$A$34:$A$98,0),MATCH('Resumen-Formulas1820'!J$1,Deciles_mean!$34:$34,0))</f>
        <v>#N/A</v>
      </c>
      <c r="K53" s="4" t="e">
        <f>INDEX(Deciles_mean!$A$34:$U$98,MATCH('Resumen-Formulas1820'!$A53,Deciles_mean!$A$34:$A$98,0),MATCH('Resumen-Formulas1820'!K$1,Deciles_mean!$34:$34,0))</f>
        <v>#N/A</v>
      </c>
      <c r="L53" s="4" t="e">
        <f>INDEX(Deciles_mean!$A$34:$U$98,MATCH('Resumen-Formulas1820'!$A53,Deciles_mean!$A$34:$A$98,0),MATCH('Resumen-Formulas1820'!L$1,Deciles_mean!$34:$34,0))</f>
        <v>#N/A</v>
      </c>
      <c r="M53" s="4" t="e">
        <f>INDEX(Deciles_mean!$A$34:$U$98,MATCH('Resumen-Formulas1820'!$A53,Deciles_mean!$A$34:$A$98,0),MATCH('Resumen-Formulas1820'!M$1,Deciles_mean!$34:$34,0))</f>
        <v>#N/A</v>
      </c>
      <c r="N53" s="4" t="e">
        <f>INDEX(Deciles_mean!$A$34:$U$98,MATCH('Resumen-Formulas1820'!$A53,Deciles_mean!$A$34:$A$98,0),MATCH('Resumen-Formulas1820'!N$1,Deciles_mean!$34:$34,0))</f>
        <v>#N/A</v>
      </c>
      <c r="O53" s="4" t="e">
        <f>INDEX(Nal_mean!$C:$C,MATCH('Resumen-Formulas1820'!$A53,Nal_mean!$A:$A,0),1)</f>
        <v>#N/A</v>
      </c>
      <c r="P53" s="4" t="e">
        <f>INDEX(Deciles_mean!$A$34:$U$98,MATCH('Resumen-Formulas1820'!$A53,Deciles_mean!$A$34:$A$98,0),MATCH('Resumen-Formulas1820'!P$1,Deciles_mean!$34:$34,0))</f>
        <v>#N/A</v>
      </c>
      <c r="Q53" s="4" t="e">
        <f>INDEX(Deciles_mean!$A$34:$U$98,MATCH('Resumen-Formulas1820'!$A53,Deciles_mean!$A$34:$A$98,0),MATCH('Resumen-Formulas1820'!Q$1,Deciles_mean!$34:$34,0))</f>
        <v>#N/A</v>
      </c>
      <c r="R53" s="4" t="e">
        <f>INDEX(Deciles_mean!$A$34:$U$98,MATCH('Resumen-Formulas1820'!$A53,Deciles_mean!$A$34:$A$98,0),MATCH('Resumen-Formulas1820'!R$1,Deciles_mean!$34:$34,0))</f>
        <v>#N/A</v>
      </c>
      <c r="S53" s="4" t="e">
        <f>INDEX(Deciles_mean!$A$34:$U$98,MATCH('Resumen-Formulas1820'!$A53,Deciles_mean!$A$34:$A$98,0),MATCH('Resumen-Formulas1820'!S$1,Deciles_mean!$34:$34,0))</f>
        <v>#N/A</v>
      </c>
      <c r="T53" s="4" t="e">
        <f>INDEX(Deciles_mean!$A$34:$U$98,MATCH('Resumen-Formulas1820'!$A53,Deciles_mean!$A$34:$A$98,0),MATCH('Resumen-Formulas1820'!T$1,Deciles_mean!$34:$34,0))</f>
        <v>#N/A</v>
      </c>
      <c r="U53" s="4" t="e">
        <f>INDEX(Deciles_mean!$A$34:$U$98,MATCH('Resumen-Formulas1820'!$A53,Deciles_mean!$A$34:$A$98,0),MATCH('Resumen-Formulas1820'!U$1,Deciles_mean!$34:$34,0))</f>
        <v>#N/A</v>
      </c>
      <c r="V53" s="4" t="e">
        <f>INDEX(Deciles_mean!$A$34:$U$98,MATCH('Resumen-Formulas1820'!$A53,Deciles_mean!$A$34:$A$98,0),MATCH('Resumen-Formulas1820'!V$1,Deciles_mean!$34:$34,0))</f>
        <v>#N/A</v>
      </c>
      <c r="W53" s="4" t="e">
        <f>INDEX(Deciles_mean!$A$34:$U$98,MATCH('Resumen-Formulas1820'!$A53,Deciles_mean!$A$34:$A$98,0),MATCH('Resumen-Formulas1820'!W$1,Deciles_mean!$34:$34,0))</f>
        <v>#N/A</v>
      </c>
      <c r="X53" s="4" t="e">
        <f>INDEX(Deciles_mean!$A$34:$U$98,MATCH('Resumen-Formulas1820'!$A53,Deciles_mean!$A$34:$A$98,0),MATCH('Resumen-Formulas1820'!X$1,Deciles_mean!$34:$34,0))</f>
        <v>#N/A</v>
      </c>
      <c r="Y53" s="4" t="e">
        <f>INDEX(Deciles_mean!$A$34:$U$98,MATCH('Resumen-Formulas1820'!$A53,Deciles_mean!$A$34:$A$98,0),MATCH('Resumen-Formulas1820'!Y$1,Deciles_mean!$34:$34,0))</f>
        <v>#N/A</v>
      </c>
      <c r="AA53" s="8" t="e">
        <f t="shared" si="2"/>
        <v>#N/A</v>
      </c>
      <c r="AB53" s="8" t="e">
        <f t="shared" si="29"/>
        <v>#N/A</v>
      </c>
      <c r="AC53" s="8" t="e">
        <f t="shared" si="30"/>
        <v>#N/A</v>
      </c>
      <c r="AD53" s="8" t="e">
        <f t="shared" si="31"/>
        <v>#N/A</v>
      </c>
      <c r="AE53" s="8" t="e">
        <f t="shared" si="32"/>
        <v>#N/A</v>
      </c>
      <c r="AF53" s="8" t="e">
        <f t="shared" si="33"/>
        <v>#N/A</v>
      </c>
      <c r="AG53" s="8" t="e">
        <f t="shared" si="34"/>
        <v>#N/A</v>
      </c>
      <c r="AH53" s="8" t="e">
        <f t="shared" si="35"/>
        <v>#N/A</v>
      </c>
      <c r="AI53" s="8" t="e">
        <f t="shared" si="36"/>
        <v>#N/A</v>
      </c>
      <c r="AJ53" s="8" t="e">
        <f t="shared" si="37"/>
        <v>#N/A</v>
      </c>
      <c r="AK53" s="8" t="e">
        <f t="shared" si="38"/>
        <v>#N/A</v>
      </c>
      <c r="AL53" s="8" t="e">
        <f t="shared" si="3"/>
        <v>#N/A</v>
      </c>
      <c r="AM53" s="8" t="e">
        <f t="shared" si="57"/>
        <v>#N/A</v>
      </c>
      <c r="AN53" s="8" t="e">
        <f t="shared" si="58"/>
        <v>#N/A</v>
      </c>
      <c r="AO53" s="8" t="e">
        <f t="shared" si="59"/>
        <v>#N/A</v>
      </c>
      <c r="AP53" s="8" t="e">
        <f t="shared" si="60"/>
        <v>#N/A</v>
      </c>
      <c r="AQ53" s="8" t="e">
        <f t="shared" si="61"/>
        <v>#N/A</v>
      </c>
      <c r="AR53" s="8" t="e">
        <f t="shared" si="62"/>
        <v>#N/A</v>
      </c>
      <c r="AS53" s="8" t="e">
        <f t="shared" si="63"/>
        <v>#N/A</v>
      </c>
      <c r="AT53" s="8" t="e">
        <f t="shared" si="64"/>
        <v>#N/A</v>
      </c>
      <c r="AU53" s="8" t="e">
        <f t="shared" si="65"/>
        <v>#N/A</v>
      </c>
      <c r="AV53" s="8" t="e">
        <f t="shared" si="66"/>
        <v>#N/A</v>
      </c>
      <c r="AW53" s="8"/>
      <c r="AX53" s="22" t="e">
        <f t="shared" si="184"/>
        <v>#N/A</v>
      </c>
      <c r="AY53" s="22" t="e">
        <f t="shared" si="185"/>
        <v>#N/A</v>
      </c>
      <c r="AZ53" s="22" t="e">
        <f t="shared" si="186"/>
        <v>#N/A</v>
      </c>
      <c r="BA53" s="22" t="e">
        <f t="shared" si="187"/>
        <v>#N/A</v>
      </c>
      <c r="BB53" s="22" t="e">
        <f t="shared" si="188"/>
        <v>#N/A</v>
      </c>
      <c r="BC53" s="22" t="e">
        <f t="shared" si="189"/>
        <v>#N/A</v>
      </c>
      <c r="BD53" s="22" t="e">
        <f t="shared" si="190"/>
        <v>#N/A</v>
      </c>
      <c r="BE53" s="22" t="e">
        <f t="shared" si="191"/>
        <v>#N/A</v>
      </c>
      <c r="BF53" s="22" t="e">
        <f t="shared" si="192"/>
        <v>#N/A</v>
      </c>
      <c r="BG53" s="22" t="e">
        <f t="shared" si="193"/>
        <v>#N/A</v>
      </c>
      <c r="BH53" s="22" t="e">
        <f t="shared" si="194"/>
        <v>#N/A</v>
      </c>
      <c r="BI53" s="22" t="e">
        <f t="shared" si="195"/>
        <v>#N/A</v>
      </c>
      <c r="BJ53" s="22" t="e">
        <f t="shared" si="196"/>
        <v>#N/A</v>
      </c>
      <c r="BK53" s="22" t="e">
        <f t="shared" si="197"/>
        <v>#N/A</v>
      </c>
      <c r="BL53" s="22" t="e">
        <f t="shared" si="198"/>
        <v>#N/A</v>
      </c>
      <c r="BM53" s="22" t="e">
        <f t="shared" si="199"/>
        <v>#N/A</v>
      </c>
      <c r="BN53" s="22" t="e">
        <f t="shared" si="200"/>
        <v>#N/A</v>
      </c>
      <c r="BO53" s="22" t="e">
        <f t="shared" si="201"/>
        <v>#N/A</v>
      </c>
      <c r="BP53" s="22" t="e">
        <f t="shared" si="202"/>
        <v>#N/A</v>
      </c>
      <c r="BQ53" s="22" t="e">
        <f t="shared" si="203"/>
        <v>#N/A</v>
      </c>
      <c r="BR53" s="22" t="e">
        <f t="shared" si="204"/>
        <v>#N/A</v>
      </c>
      <c r="BS53" s="22" t="e">
        <f t="shared" si="205"/>
        <v>#N/A</v>
      </c>
      <c r="BU53" s="22" t="e">
        <f t="shared" si="227"/>
        <v>#N/A</v>
      </c>
      <c r="BV53" s="22" t="e">
        <f t="shared" si="206"/>
        <v>#N/A</v>
      </c>
      <c r="BW53" s="22" t="e">
        <f t="shared" si="207"/>
        <v>#N/A</v>
      </c>
      <c r="BX53" s="22" t="e">
        <f t="shared" si="208"/>
        <v>#N/A</v>
      </c>
      <c r="BY53" s="22" t="e">
        <f t="shared" si="209"/>
        <v>#N/A</v>
      </c>
      <c r="BZ53" s="22" t="e">
        <f t="shared" si="210"/>
        <v>#N/A</v>
      </c>
      <c r="CA53" s="22" t="e">
        <f t="shared" si="211"/>
        <v>#N/A</v>
      </c>
      <c r="CB53" s="22" t="e">
        <f t="shared" si="212"/>
        <v>#N/A</v>
      </c>
      <c r="CC53" s="22" t="e">
        <f t="shared" si="213"/>
        <v>#N/A</v>
      </c>
      <c r="CD53" s="22" t="e">
        <f t="shared" si="214"/>
        <v>#N/A</v>
      </c>
      <c r="CE53" s="22" t="e">
        <f t="shared" si="215"/>
        <v>#N/A</v>
      </c>
      <c r="CF53" s="22" t="e">
        <f t="shared" si="216"/>
        <v>#N/A</v>
      </c>
      <c r="CG53" s="22" t="e">
        <f t="shared" si="217"/>
        <v>#N/A</v>
      </c>
      <c r="CH53" s="22" t="e">
        <f t="shared" si="218"/>
        <v>#N/A</v>
      </c>
      <c r="CI53" s="22" t="e">
        <f t="shared" si="219"/>
        <v>#N/A</v>
      </c>
      <c r="CJ53" s="22" t="e">
        <f t="shared" si="220"/>
        <v>#N/A</v>
      </c>
      <c r="CK53" s="22" t="e">
        <f t="shared" si="221"/>
        <v>#N/A</v>
      </c>
      <c r="CL53" s="22" t="e">
        <f t="shared" si="222"/>
        <v>#N/A</v>
      </c>
      <c r="CM53" s="22" t="e">
        <f t="shared" si="223"/>
        <v>#N/A</v>
      </c>
      <c r="CN53" s="22" t="e">
        <f t="shared" si="224"/>
        <v>#N/A</v>
      </c>
      <c r="CO53" s="22" t="e">
        <f t="shared" si="225"/>
        <v>#N/A</v>
      </c>
      <c r="CP53" s="22" t="e">
        <f t="shared" si="226"/>
        <v>#N/A</v>
      </c>
    </row>
    <row r="54" spans="1:94">
      <c r="C54" s="10" t="s">
        <v>142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2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8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</row>
    <row r="55" spans="1:94">
      <c r="A55" t="s">
        <v>113</v>
      </c>
      <c r="C55" s="3" t="s">
        <v>143</v>
      </c>
      <c r="D55" s="4">
        <f>INDEX(Nal_mean!$B:$B,MATCH('Resumen-Formulas1820'!$A55,Nal_mean!$A:$A,0),1)</f>
        <v>176.90356751569962</v>
      </c>
      <c r="E55" s="4" t="e">
        <f>INDEX(Deciles_mean!$A$100:$U$128,MATCH('Resumen-Formulas1820'!$A55,Deciles_mean!$A$100:$A$128,0),MATCH('Resumen-Formulas1820'!E$1,Deciles_mean!$34:$34,0))</f>
        <v>#N/A</v>
      </c>
      <c r="F55" s="4" t="e">
        <f>INDEX(Deciles_mean!$A$100:$U$128,MATCH('Resumen-Formulas1820'!$A55,Deciles_mean!$A$100:$A$128,0),MATCH('Resumen-Formulas1820'!F$1,Deciles_mean!$34:$34,0))</f>
        <v>#N/A</v>
      </c>
      <c r="G55" s="4" t="e">
        <f>INDEX(Deciles_mean!$A$100:$U$128,MATCH('Resumen-Formulas1820'!$A55,Deciles_mean!$A$100:$A$128,0),MATCH('Resumen-Formulas1820'!G$1,Deciles_mean!$34:$34,0))</f>
        <v>#N/A</v>
      </c>
      <c r="H55" s="4" t="e">
        <f>INDEX(Deciles_mean!$A$100:$U$128,MATCH('Resumen-Formulas1820'!$A55,Deciles_mean!$A$100:$A$128,0),MATCH('Resumen-Formulas1820'!H$1,Deciles_mean!$34:$34,0))</f>
        <v>#N/A</v>
      </c>
      <c r="I55" s="4" t="e">
        <f>INDEX(Deciles_mean!$A$100:$U$128,MATCH('Resumen-Formulas1820'!$A55,Deciles_mean!$A$100:$A$128,0),MATCH('Resumen-Formulas1820'!I$1,Deciles_mean!$34:$34,0))</f>
        <v>#N/A</v>
      </c>
      <c r="J55" s="4" t="e">
        <f>INDEX(Deciles_mean!$A$100:$U$128,MATCH('Resumen-Formulas1820'!$A55,Deciles_mean!$A$100:$A$128,0),MATCH('Resumen-Formulas1820'!J$1,Deciles_mean!$34:$34,0))</f>
        <v>#N/A</v>
      </c>
      <c r="K55" s="4" t="e">
        <f>INDEX(Deciles_mean!$A$100:$U$128,MATCH('Resumen-Formulas1820'!$A55,Deciles_mean!$A$100:$A$128,0),MATCH('Resumen-Formulas1820'!K$1,Deciles_mean!$34:$34,0))</f>
        <v>#N/A</v>
      </c>
      <c r="L55" s="4" t="e">
        <f>INDEX(Deciles_mean!$A$100:$U$128,MATCH('Resumen-Formulas1820'!$A55,Deciles_mean!$A$100:$A$128,0),MATCH('Resumen-Formulas1820'!L$1,Deciles_mean!$34:$34,0))</f>
        <v>#N/A</v>
      </c>
      <c r="M55" s="4" t="e">
        <f>INDEX(Deciles_mean!$A$100:$U$128,MATCH('Resumen-Formulas1820'!$A55,Deciles_mean!$A$100:$A$128,0),MATCH('Resumen-Formulas1820'!M$1,Deciles_mean!$34:$34,0))</f>
        <v>#N/A</v>
      </c>
      <c r="N55" s="4" t="e">
        <f>INDEX(Deciles_mean!$A$100:$U$128,MATCH('Resumen-Formulas1820'!$A55,Deciles_mean!$A$100:$A$128,0),MATCH('Resumen-Formulas1820'!N$1,Deciles_mean!$34:$34,0))</f>
        <v>#N/A</v>
      </c>
      <c r="O55" s="4">
        <f>INDEX(Nal_mean!$C:$C,MATCH('Resumen-Formulas1820'!$A55,Nal_mean!$A:$A,0),1)</f>
        <v>4.9638026226697427</v>
      </c>
      <c r="P55" s="4" t="e">
        <f>INDEX(Deciles_mean!$A$100:$U$128,MATCH('Resumen-Formulas1820'!$A55,Deciles_mean!$A$100:$A$128,0),MATCH('Resumen-Formulas1820'!P$1,Deciles_mean!$34:$34,0))</f>
        <v>#N/A</v>
      </c>
      <c r="Q55" s="4" t="e">
        <f>INDEX(Deciles_mean!$A$100:$U$128,MATCH('Resumen-Formulas1820'!$A55,Deciles_mean!$A$100:$A$128,0),MATCH('Resumen-Formulas1820'!Q$1,Deciles_mean!$34:$34,0))</f>
        <v>#N/A</v>
      </c>
      <c r="R55" s="4" t="e">
        <f>INDEX(Deciles_mean!$A$100:$U$128,MATCH('Resumen-Formulas1820'!$A55,Deciles_mean!$A$100:$A$128,0),MATCH('Resumen-Formulas1820'!R$1,Deciles_mean!$34:$34,0))</f>
        <v>#N/A</v>
      </c>
      <c r="S55" s="4" t="e">
        <f>INDEX(Deciles_mean!$A$100:$U$128,MATCH('Resumen-Formulas1820'!$A55,Deciles_mean!$A$100:$A$128,0),MATCH('Resumen-Formulas1820'!S$1,Deciles_mean!$34:$34,0))</f>
        <v>#N/A</v>
      </c>
      <c r="T55" s="4" t="e">
        <f>INDEX(Deciles_mean!$A$100:$U$128,MATCH('Resumen-Formulas1820'!$A55,Deciles_mean!$A$100:$A$128,0),MATCH('Resumen-Formulas1820'!T$1,Deciles_mean!$34:$34,0))</f>
        <v>#N/A</v>
      </c>
      <c r="U55" s="4" t="e">
        <f>INDEX(Deciles_mean!$A$100:$U$128,MATCH('Resumen-Formulas1820'!$A55,Deciles_mean!$A$100:$A$128,0),MATCH('Resumen-Formulas1820'!U$1,Deciles_mean!$34:$34,0))</f>
        <v>#N/A</v>
      </c>
      <c r="V55" s="4" t="e">
        <f>INDEX(Deciles_mean!$A$100:$U$128,MATCH('Resumen-Formulas1820'!$A55,Deciles_mean!$A$100:$A$128,0),MATCH('Resumen-Formulas1820'!V$1,Deciles_mean!$34:$34,0))</f>
        <v>#N/A</v>
      </c>
      <c r="W55" s="4" t="e">
        <f>INDEX(Deciles_mean!$A$100:$U$128,MATCH('Resumen-Formulas1820'!$A55,Deciles_mean!$A$100:$A$128,0),MATCH('Resumen-Formulas1820'!W$1,Deciles_mean!$34:$34,0))</f>
        <v>#N/A</v>
      </c>
      <c r="X55" s="4" t="e">
        <f>INDEX(Deciles_mean!$A$100:$U$128,MATCH('Resumen-Formulas1820'!$A55,Deciles_mean!$A$100:$A$128,0),MATCH('Resumen-Formulas1820'!X$1,Deciles_mean!$34:$34,0))</f>
        <v>#N/A</v>
      </c>
      <c r="Y55" s="4" t="e">
        <f>INDEX(Deciles_mean!$A$100:$U$128,MATCH('Resumen-Formulas1820'!$A55,Deciles_mean!$A$100:$A$128,0),MATCH('Resumen-Formulas1820'!Y$1,Deciles_mean!$34:$34,0))</f>
        <v>#N/A</v>
      </c>
      <c r="AA55" s="8">
        <f t="shared" ref="AA55" si="228">D55/$Z$1</f>
        <v>226.23728808824563</v>
      </c>
      <c r="AB55" s="8" t="e">
        <f t="shared" ref="AB55" si="229">E55/$Z$1</f>
        <v>#N/A</v>
      </c>
      <c r="AC55" s="8" t="e">
        <f t="shared" ref="AC55" si="230">F55/$Z$1</f>
        <v>#N/A</v>
      </c>
      <c r="AD55" s="8" t="e">
        <f t="shared" ref="AD55" si="231">G55/$Z$1</f>
        <v>#N/A</v>
      </c>
      <c r="AE55" s="8" t="e">
        <f t="shared" ref="AE55" si="232">H55/$Z$1</f>
        <v>#N/A</v>
      </c>
      <c r="AF55" s="8" t="e">
        <f t="shared" ref="AF55" si="233">I55/$Z$1</f>
        <v>#N/A</v>
      </c>
      <c r="AG55" s="8" t="e">
        <f t="shared" ref="AG55" si="234">J55/$Z$1</f>
        <v>#N/A</v>
      </c>
      <c r="AH55" s="8" t="e">
        <f t="shared" ref="AH55" si="235">K55/$Z$1</f>
        <v>#N/A</v>
      </c>
      <c r="AI55" s="8" t="e">
        <f t="shared" ref="AI55" si="236">L55/$Z$1</f>
        <v>#N/A</v>
      </c>
      <c r="AJ55" s="8" t="e">
        <f t="shared" ref="AJ55" si="237">M55/$Z$1</f>
        <v>#N/A</v>
      </c>
      <c r="AK55" s="8" t="e">
        <f t="shared" ref="AK55" si="238">N55/$Z$1</f>
        <v>#N/A</v>
      </c>
      <c r="AL55" s="8">
        <f t="shared" ref="AL55" si="239">O55/$Z$3</f>
        <v>5.9241272406495238</v>
      </c>
      <c r="AM55" s="8" t="e">
        <f t="shared" ref="AM55" si="240">P55/$Z$3</f>
        <v>#N/A</v>
      </c>
      <c r="AN55" s="8" t="e">
        <f t="shared" ref="AN55" si="241">Q55/$Z$3</f>
        <v>#N/A</v>
      </c>
      <c r="AO55" s="8" t="e">
        <f t="shared" ref="AO55" si="242">R55/$Z$3</f>
        <v>#N/A</v>
      </c>
      <c r="AP55" s="8" t="e">
        <f t="shared" ref="AP55" si="243">S55/$Z$3</f>
        <v>#N/A</v>
      </c>
      <c r="AQ55" s="8" t="e">
        <f t="shared" ref="AQ55" si="244">T55/$Z$3</f>
        <v>#N/A</v>
      </c>
      <c r="AR55" s="8" t="e">
        <f t="shared" ref="AR55" si="245">U55/$Z$3</f>
        <v>#N/A</v>
      </c>
      <c r="AS55" s="8" t="e">
        <f t="shared" ref="AS55" si="246">V55/$Z$3</f>
        <v>#N/A</v>
      </c>
      <c r="AT55" s="8" t="e">
        <f t="shared" ref="AT55" si="247">W55/$Z$3</f>
        <v>#N/A</v>
      </c>
      <c r="AU55" s="8" t="e">
        <f t="shared" ref="AU55" si="248">X55/$Z$3</f>
        <v>#N/A</v>
      </c>
      <c r="AV55" s="8" t="e">
        <f t="shared" ref="AV55" si="249">Y55/$Z$3</f>
        <v>#N/A</v>
      </c>
      <c r="AX55" s="22" t="e">
        <f t="shared" ref="AX55:AX58" si="250">D55/D$5</f>
        <v>#N/A</v>
      </c>
      <c r="AY55" s="22" t="e">
        <f t="shared" ref="AY55:AY58" si="251">E55/E$5</f>
        <v>#N/A</v>
      </c>
      <c r="AZ55" s="22" t="e">
        <f t="shared" ref="AZ55:AZ58" si="252">F55/F$5</f>
        <v>#N/A</v>
      </c>
      <c r="BA55" s="22" t="e">
        <f t="shared" ref="BA55:BA58" si="253">G55/G$5</f>
        <v>#N/A</v>
      </c>
      <c r="BB55" s="22" t="e">
        <f t="shared" ref="BB55:BB58" si="254">H55/H$5</f>
        <v>#N/A</v>
      </c>
      <c r="BC55" s="22" t="e">
        <f t="shared" ref="BC55:BC58" si="255">I55/I$5</f>
        <v>#N/A</v>
      </c>
      <c r="BD55" s="22" t="e">
        <f t="shared" ref="BD55:BD58" si="256">J55/J$5</f>
        <v>#N/A</v>
      </c>
      <c r="BE55" s="22" t="e">
        <f t="shared" ref="BE55:BE58" si="257">K55/K$5</f>
        <v>#N/A</v>
      </c>
      <c r="BF55" s="22" t="e">
        <f t="shared" ref="BF55:BF58" si="258">L55/L$5</f>
        <v>#N/A</v>
      </c>
      <c r="BG55" s="22" t="e">
        <f t="shared" ref="BG55:BG58" si="259">M55/M$5</f>
        <v>#N/A</v>
      </c>
      <c r="BH55" s="22" t="e">
        <f t="shared" ref="BH55:BH58" si="260">N55/N$5</f>
        <v>#N/A</v>
      </c>
      <c r="BI55" s="22" t="e">
        <f t="shared" ref="BI55:BI58" si="261">O55/O$5</f>
        <v>#N/A</v>
      </c>
      <c r="BJ55" s="22" t="e">
        <f t="shared" ref="BJ55:BJ58" si="262">P55/P$5</f>
        <v>#N/A</v>
      </c>
      <c r="BK55" s="22" t="e">
        <f t="shared" ref="BK55:BK58" si="263">Q55/Q$5</f>
        <v>#N/A</v>
      </c>
      <c r="BL55" s="22" t="e">
        <f t="shared" ref="BL55:BL58" si="264">R55/R$5</f>
        <v>#N/A</v>
      </c>
      <c r="BM55" s="22" t="e">
        <f t="shared" ref="BM55:BM58" si="265">S55/S$5</f>
        <v>#N/A</v>
      </c>
      <c r="BN55" s="22" t="e">
        <f t="shared" ref="BN55:BN58" si="266">T55/T$5</f>
        <v>#N/A</v>
      </c>
      <c r="BO55" s="22" t="e">
        <f t="shared" ref="BO55:BO58" si="267">U55/U$5</f>
        <v>#N/A</v>
      </c>
      <c r="BP55" s="22" t="e">
        <f t="shared" ref="BP55:BP58" si="268">V55/V$5</f>
        <v>#N/A</v>
      </c>
      <c r="BQ55" s="22" t="e">
        <f t="shared" ref="BQ55:BQ58" si="269">W55/W$5</f>
        <v>#N/A</v>
      </c>
      <c r="BR55" s="22" t="e">
        <f t="shared" ref="BR55:BR58" si="270">X55/X$5</f>
        <v>#N/A</v>
      </c>
      <c r="BS55" s="22" t="e">
        <f t="shared" ref="BS55:BS58" si="271">Y55/Y$5</f>
        <v>#N/A</v>
      </c>
      <c r="BU55" s="22" t="e">
        <f>D55/D$6</f>
        <v>#N/A</v>
      </c>
      <c r="BV55" s="22" t="e">
        <f t="shared" ref="BV55:BV58" si="272">E55/E$6</f>
        <v>#N/A</v>
      </c>
      <c r="BW55" s="22" t="e">
        <f t="shared" ref="BW55:BW58" si="273">F55/F$6</f>
        <v>#N/A</v>
      </c>
      <c r="BX55" s="22" t="e">
        <f t="shared" ref="BX55:BX58" si="274">G55/G$6</f>
        <v>#N/A</v>
      </c>
      <c r="BY55" s="22" t="e">
        <f t="shared" ref="BY55:BY58" si="275">H55/H$6</f>
        <v>#N/A</v>
      </c>
      <c r="BZ55" s="22" t="e">
        <f t="shared" ref="BZ55:BZ58" si="276">I55/I$6</f>
        <v>#N/A</v>
      </c>
      <c r="CA55" s="22" t="e">
        <f t="shared" ref="CA55:CA58" si="277">J55/J$6</f>
        <v>#N/A</v>
      </c>
      <c r="CB55" s="22" t="e">
        <f t="shared" ref="CB55:CB58" si="278">K55/K$6</f>
        <v>#N/A</v>
      </c>
      <c r="CC55" s="22" t="e">
        <f t="shared" ref="CC55:CC58" si="279">L55/L$6</f>
        <v>#N/A</v>
      </c>
      <c r="CD55" s="22" t="e">
        <f t="shared" ref="CD55:CD58" si="280">M55/M$6</f>
        <v>#N/A</v>
      </c>
      <c r="CE55" s="22" t="e">
        <f t="shared" ref="CE55:CE58" si="281">N55/N$6</f>
        <v>#N/A</v>
      </c>
      <c r="CF55" s="22" t="e">
        <f t="shared" ref="CF55:CF58" si="282">O55/O$6</f>
        <v>#N/A</v>
      </c>
      <c r="CG55" s="22" t="e">
        <f t="shared" ref="CG55:CG58" si="283">P55/P$6</f>
        <v>#N/A</v>
      </c>
      <c r="CH55" s="22" t="e">
        <f t="shared" ref="CH55:CH58" si="284">Q55/Q$6</f>
        <v>#N/A</v>
      </c>
      <c r="CI55" s="22" t="e">
        <f t="shared" ref="CI55:CI58" si="285">R55/R$6</f>
        <v>#N/A</v>
      </c>
      <c r="CJ55" s="22" t="e">
        <f t="shared" ref="CJ55:CJ58" si="286">S55/S$6</f>
        <v>#N/A</v>
      </c>
      <c r="CK55" s="22" t="e">
        <f t="shared" ref="CK55:CK58" si="287">T55/T$6</f>
        <v>#N/A</v>
      </c>
      <c r="CL55" s="22" t="e">
        <f t="shared" ref="CL55:CL58" si="288">U55/U$6</f>
        <v>#N/A</v>
      </c>
      <c r="CM55" s="22" t="e">
        <f t="shared" ref="CM55:CM58" si="289">V55/V$6</f>
        <v>#N/A</v>
      </c>
      <c r="CN55" s="22" t="e">
        <f t="shared" ref="CN55:CN58" si="290">W55/W$6</f>
        <v>#N/A</v>
      </c>
      <c r="CO55" s="22" t="e">
        <f t="shared" ref="CO55:CO58" si="291">X55/X$6</f>
        <v>#N/A</v>
      </c>
      <c r="CP55" s="22" t="e">
        <f t="shared" ref="CP55:CP58" si="292">Y55/Y$6</f>
        <v>#N/A</v>
      </c>
    </row>
    <row r="56" spans="1:94">
      <c r="A56" t="s">
        <v>114</v>
      </c>
      <c r="C56" s="3" t="s">
        <v>144</v>
      </c>
      <c r="D56" s="4">
        <f>INDEX(Nal_mean!$B:$B,MATCH('Resumen-Formulas1820'!$A56,Nal_mean!$A:$A,0),1)</f>
        <v>14.061359757561348</v>
      </c>
      <c r="E56" s="4" t="e">
        <f>INDEX(Deciles_mean!$A$100:$U$128,MATCH('Resumen-Formulas1820'!$A56,Deciles_mean!$A$100:$A$128,0),MATCH('Resumen-Formulas1820'!E$1,Deciles_mean!$34:$34,0))</f>
        <v>#N/A</v>
      </c>
      <c r="F56" s="4" t="e">
        <f>INDEX(Deciles_mean!$A$100:$U$128,MATCH('Resumen-Formulas1820'!$A56,Deciles_mean!$A$100:$A$128,0),MATCH('Resumen-Formulas1820'!F$1,Deciles_mean!$34:$34,0))</f>
        <v>#N/A</v>
      </c>
      <c r="G56" s="4" t="e">
        <f>INDEX(Deciles_mean!$A$100:$U$128,MATCH('Resumen-Formulas1820'!$A56,Deciles_mean!$A$100:$A$128,0),MATCH('Resumen-Formulas1820'!G$1,Deciles_mean!$34:$34,0))</f>
        <v>#N/A</v>
      </c>
      <c r="H56" s="4" t="e">
        <f>INDEX(Deciles_mean!$A$100:$U$128,MATCH('Resumen-Formulas1820'!$A56,Deciles_mean!$A$100:$A$128,0),MATCH('Resumen-Formulas1820'!H$1,Deciles_mean!$34:$34,0))</f>
        <v>#N/A</v>
      </c>
      <c r="I56" s="4" t="e">
        <f>INDEX(Deciles_mean!$A$100:$U$128,MATCH('Resumen-Formulas1820'!$A56,Deciles_mean!$A$100:$A$128,0),MATCH('Resumen-Formulas1820'!I$1,Deciles_mean!$34:$34,0))</f>
        <v>#N/A</v>
      </c>
      <c r="J56" s="4" t="e">
        <f>INDEX(Deciles_mean!$A$100:$U$128,MATCH('Resumen-Formulas1820'!$A56,Deciles_mean!$A$100:$A$128,0),MATCH('Resumen-Formulas1820'!J$1,Deciles_mean!$34:$34,0))</f>
        <v>#N/A</v>
      </c>
      <c r="K56" s="4" t="e">
        <f>INDEX(Deciles_mean!$A$100:$U$128,MATCH('Resumen-Formulas1820'!$A56,Deciles_mean!$A$100:$A$128,0),MATCH('Resumen-Formulas1820'!K$1,Deciles_mean!$34:$34,0))</f>
        <v>#N/A</v>
      </c>
      <c r="L56" s="4" t="e">
        <f>INDEX(Deciles_mean!$A$100:$U$128,MATCH('Resumen-Formulas1820'!$A56,Deciles_mean!$A$100:$A$128,0),MATCH('Resumen-Formulas1820'!L$1,Deciles_mean!$34:$34,0))</f>
        <v>#N/A</v>
      </c>
      <c r="M56" s="4" t="e">
        <f>INDEX(Deciles_mean!$A$100:$U$128,MATCH('Resumen-Formulas1820'!$A56,Deciles_mean!$A$100:$A$128,0),MATCH('Resumen-Formulas1820'!M$1,Deciles_mean!$34:$34,0))</f>
        <v>#N/A</v>
      </c>
      <c r="N56" s="4" t="e">
        <f>INDEX(Deciles_mean!$A$100:$U$128,MATCH('Resumen-Formulas1820'!$A56,Deciles_mean!$A$100:$A$128,0),MATCH('Resumen-Formulas1820'!N$1,Deciles_mean!$34:$34,0))</f>
        <v>#N/A</v>
      </c>
      <c r="O56" s="4">
        <f>INDEX(Nal_mean!$C:$C,MATCH('Resumen-Formulas1820'!$A56,Nal_mean!$A:$A,0),1)</f>
        <v>0.49364851425191753</v>
      </c>
      <c r="P56" s="4" t="e">
        <f>INDEX(Deciles_mean!$A$100:$U$128,MATCH('Resumen-Formulas1820'!$A56,Deciles_mean!$A$100:$A$128,0),MATCH('Resumen-Formulas1820'!P$1,Deciles_mean!$34:$34,0))</f>
        <v>#N/A</v>
      </c>
      <c r="Q56" s="4" t="e">
        <f>INDEX(Deciles_mean!$A$100:$U$128,MATCH('Resumen-Formulas1820'!$A56,Deciles_mean!$A$100:$A$128,0),MATCH('Resumen-Formulas1820'!Q$1,Deciles_mean!$34:$34,0))</f>
        <v>#N/A</v>
      </c>
      <c r="R56" s="4" t="e">
        <f>INDEX(Deciles_mean!$A$100:$U$128,MATCH('Resumen-Formulas1820'!$A56,Deciles_mean!$A$100:$A$128,0),MATCH('Resumen-Formulas1820'!R$1,Deciles_mean!$34:$34,0))</f>
        <v>#N/A</v>
      </c>
      <c r="S56" s="4" t="e">
        <f>INDEX(Deciles_mean!$A$100:$U$128,MATCH('Resumen-Formulas1820'!$A56,Deciles_mean!$A$100:$A$128,0),MATCH('Resumen-Formulas1820'!S$1,Deciles_mean!$34:$34,0))</f>
        <v>#N/A</v>
      </c>
      <c r="T56" s="4" t="e">
        <f>INDEX(Deciles_mean!$A$100:$U$128,MATCH('Resumen-Formulas1820'!$A56,Deciles_mean!$A$100:$A$128,0),MATCH('Resumen-Formulas1820'!T$1,Deciles_mean!$34:$34,0))</f>
        <v>#N/A</v>
      </c>
      <c r="U56" s="4" t="e">
        <f>INDEX(Deciles_mean!$A$100:$U$128,MATCH('Resumen-Formulas1820'!$A56,Deciles_mean!$A$100:$A$128,0),MATCH('Resumen-Formulas1820'!U$1,Deciles_mean!$34:$34,0))</f>
        <v>#N/A</v>
      </c>
      <c r="V56" s="4" t="e">
        <f>INDEX(Deciles_mean!$A$100:$U$128,MATCH('Resumen-Formulas1820'!$A56,Deciles_mean!$A$100:$A$128,0),MATCH('Resumen-Formulas1820'!V$1,Deciles_mean!$34:$34,0))</f>
        <v>#N/A</v>
      </c>
      <c r="W56" s="4" t="e">
        <f>INDEX(Deciles_mean!$A$100:$U$128,MATCH('Resumen-Formulas1820'!$A56,Deciles_mean!$A$100:$A$128,0),MATCH('Resumen-Formulas1820'!W$1,Deciles_mean!$34:$34,0))</f>
        <v>#N/A</v>
      </c>
      <c r="X56" s="4" t="e">
        <f>INDEX(Deciles_mean!$A$100:$U$128,MATCH('Resumen-Formulas1820'!$A56,Deciles_mean!$A$100:$A$128,0),MATCH('Resumen-Formulas1820'!X$1,Deciles_mean!$34:$34,0))</f>
        <v>#N/A</v>
      </c>
      <c r="Y56" s="4" t="e">
        <f>INDEX(Deciles_mean!$A$100:$U$128,MATCH('Resumen-Formulas1820'!$A56,Deciles_mean!$A$100:$A$128,0),MATCH('Resumen-Formulas1820'!Y$1,Deciles_mean!$34:$34,0))</f>
        <v>#N/A</v>
      </c>
      <c r="AA56" s="8">
        <f t="shared" ref="AA56:AA58" si="293">D56/$Z$1</f>
        <v>17.982700649050219</v>
      </c>
      <c r="AB56" s="8" t="e">
        <f t="shared" ref="AB56:AB58" si="294">E56/$Z$1</f>
        <v>#N/A</v>
      </c>
      <c r="AC56" s="8" t="e">
        <f t="shared" ref="AC56:AC58" si="295">F56/$Z$1</f>
        <v>#N/A</v>
      </c>
      <c r="AD56" s="8" t="e">
        <f t="shared" ref="AD56:AD58" si="296">G56/$Z$1</f>
        <v>#N/A</v>
      </c>
      <c r="AE56" s="8" t="e">
        <f t="shared" ref="AE56:AE58" si="297">H56/$Z$1</f>
        <v>#N/A</v>
      </c>
      <c r="AF56" s="8" t="e">
        <f t="shared" ref="AF56:AF58" si="298">I56/$Z$1</f>
        <v>#N/A</v>
      </c>
      <c r="AG56" s="8" t="e">
        <f t="shared" ref="AG56:AG58" si="299">J56/$Z$1</f>
        <v>#N/A</v>
      </c>
      <c r="AH56" s="8" t="e">
        <f t="shared" ref="AH56:AH58" si="300">K56/$Z$1</f>
        <v>#N/A</v>
      </c>
      <c r="AI56" s="8" t="e">
        <f t="shared" ref="AI56:AI58" si="301">L56/$Z$1</f>
        <v>#N/A</v>
      </c>
      <c r="AJ56" s="8" t="e">
        <f t="shared" ref="AJ56:AJ58" si="302">M56/$Z$1</f>
        <v>#N/A</v>
      </c>
      <c r="AK56" s="8" t="e">
        <f t="shared" ref="AK56:AK58" si="303">N56/$Z$1</f>
        <v>#N/A</v>
      </c>
      <c r="AL56" s="8">
        <f t="shared" ref="AL56:AL58" si="304">O56/$Z$3</f>
        <v>0.58915247702034212</v>
      </c>
      <c r="AM56" s="8" t="e">
        <f t="shared" ref="AM56:AM58" si="305">P56/$Z$3</f>
        <v>#N/A</v>
      </c>
      <c r="AN56" s="8" t="e">
        <f t="shared" ref="AN56:AN58" si="306">Q56/$Z$3</f>
        <v>#N/A</v>
      </c>
      <c r="AO56" s="8" t="e">
        <f t="shared" ref="AO56:AO58" si="307">R56/$Z$3</f>
        <v>#N/A</v>
      </c>
      <c r="AP56" s="8" t="e">
        <f t="shared" ref="AP56:AP58" si="308">S56/$Z$3</f>
        <v>#N/A</v>
      </c>
      <c r="AQ56" s="8" t="e">
        <f t="shared" ref="AQ56:AQ58" si="309">T56/$Z$3</f>
        <v>#N/A</v>
      </c>
      <c r="AR56" s="8" t="e">
        <f t="shared" ref="AR56:AR58" si="310">U56/$Z$3</f>
        <v>#N/A</v>
      </c>
      <c r="AS56" s="8" t="e">
        <f t="shared" ref="AS56:AS58" si="311">V56/$Z$3</f>
        <v>#N/A</v>
      </c>
      <c r="AT56" s="8" t="e">
        <f t="shared" ref="AT56:AT58" si="312">W56/$Z$3</f>
        <v>#N/A</v>
      </c>
      <c r="AU56" s="8" t="e">
        <f t="shared" ref="AU56:AU58" si="313">X56/$Z$3</f>
        <v>#N/A</v>
      </c>
      <c r="AV56" s="8" t="e">
        <f t="shared" ref="AV56:AV58" si="314">Y56/$Z$3</f>
        <v>#N/A</v>
      </c>
      <c r="AX56" s="22" t="e">
        <f t="shared" si="250"/>
        <v>#N/A</v>
      </c>
      <c r="AY56" s="22" t="e">
        <f t="shared" si="251"/>
        <v>#N/A</v>
      </c>
      <c r="AZ56" s="22" t="e">
        <f t="shared" si="252"/>
        <v>#N/A</v>
      </c>
      <c r="BA56" s="22" t="e">
        <f t="shared" si="253"/>
        <v>#N/A</v>
      </c>
      <c r="BB56" s="22" t="e">
        <f t="shared" si="254"/>
        <v>#N/A</v>
      </c>
      <c r="BC56" s="22" t="e">
        <f t="shared" si="255"/>
        <v>#N/A</v>
      </c>
      <c r="BD56" s="22" t="e">
        <f t="shared" si="256"/>
        <v>#N/A</v>
      </c>
      <c r="BE56" s="22" t="e">
        <f t="shared" si="257"/>
        <v>#N/A</v>
      </c>
      <c r="BF56" s="22" t="e">
        <f t="shared" si="258"/>
        <v>#N/A</v>
      </c>
      <c r="BG56" s="22" t="e">
        <f t="shared" si="259"/>
        <v>#N/A</v>
      </c>
      <c r="BH56" s="22" t="e">
        <f t="shared" si="260"/>
        <v>#N/A</v>
      </c>
      <c r="BI56" s="22" t="e">
        <f t="shared" si="261"/>
        <v>#N/A</v>
      </c>
      <c r="BJ56" s="22" t="e">
        <f t="shared" si="262"/>
        <v>#N/A</v>
      </c>
      <c r="BK56" s="22" t="e">
        <f t="shared" si="263"/>
        <v>#N/A</v>
      </c>
      <c r="BL56" s="22" t="e">
        <f t="shared" si="264"/>
        <v>#N/A</v>
      </c>
      <c r="BM56" s="22" t="e">
        <f t="shared" si="265"/>
        <v>#N/A</v>
      </c>
      <c r="BN56" s="22" t="e">
        <f t="shared" si="266"/>
        <v>#N/A</v>
      </c>
      <c r="BO56" s="22" t="e">
        <f t="shared" si="267"/>
        <v>#N/A</v>
      </c>
      <c r="BP56" s="22" t="e">
        <f t="shared" si="268"/>
        <v>#N/A</v>
      </c>
      <c r="BQ56" s="22" t="e">
        <f t="shared" si="269"/>
        <v>#N/A</v>
      </c>
      <c r="BR56" s="22" t="e">
        <f t="shared" si="270"/>
        <v>#N/A</v>
      </c>
      <c r="BS56" s="22" t="e">
        <f t="shared" si="271"/>
        <v>#N/A</v>
      </c>
      <c r="BU56" s="22" t="e">
        <f t="shared" ref="BU56:BU58" si="315">D56/D$6</f>
        <v>#N/A</v>
      </c>
      <c r="BV56" s="22" t="e">
        <f t="shared" si="272"/>
        <v>#N/A</v>
      </c>
      <c r="BW56" s="22" t="e">
        <f t="shared" si="273"/>
        <v>#N/A</v>
      </c>
      <c r="BX56" s="22" t="e">
        <f t="shared" si="274"/>
        <v>#N/A</v>
      </c>
      <c r="BY56" s="22" t="e">
        <f t="shared" si="275"/>
        <v>#N/A</v>
      </c>
      <c r="BZ56" s="22" t="e">
        <f t="shared" si="276"/>
        <v>#N/A</v>
      </c>
      <c r="CA56" s="22" t="e">
        <f t="shared" si="277"/>
        <v>#N/A</v>
      </c>
      <c r="CB56" s="22" t="e">
        <f t="shared" si="278"/>
        <v>#N/A</v>
      </c>
      <c r="CC56" s="22" t="e">
        <f t="shared" si="279"/>
        <v>#N/A</v>
      </c>
      <c r="CD56" s="22" t="e">
        <f t="shared" si="280"/>
        <v>#N/A</v>
      </c>
      <c r="CE56" s="22" t="e">
        <f t="shared" si="281"/>
        <v>#N/A</v>
      </c>
      <c r="CF56" s="22" t="e">
        <f t="shared" si="282"/>
        <v>#N/A</v>
      </c>
      <c r="CG56" s="22" t="e">
        <f t="shared" si="283"/>
        <v>#N/A</v>
      </c>
      <c r="CH56" s="22" t="e">
        <f t="shared" si="284"/>
        <v>#N/A</v>
      </c>
      <c r="CI56" s="22" t="e">
        <f t="shared" si="285"/>
        <v>#N/A</v>
      </c>
      <c r="CJ56" s="22" t="e">
        <f t="shared" si="286"/>
        <v>#N/A</v>
      </c>
      <c r="CK56" s="22" t="e">
        <f t="shared" si="287"/>
        <v>#N/A</v>
      </c>
      <c r="CL56" s="22" t="e">
        <f t="shared" si="288"/>
        <v>#N/A</v>
      </c>
      <c r="CM56" s="22" t="e">
        <f t="shared" si="289"/>
        <v>#N/A</v>
      </c>
      <c r="CN56" s="22" t="e">
        <f t="shared" si="290"/>
        <v>#N/A</v>
      </c>
      <c r="CO56" s="22" t="e">
        <f t="shared" si="291"/>
        <v>#N/A</v>
      </c>
      <c r="CP56" s="22" t="e">
        <f t="shared" si="292"/>
        <v>#N/A</v>
      </c>
    </row>
    <row r="57" spans="1:94">
      <c r="A57" t="s">
        <v>125</v>
      </c>
      <c r="C57" s="3" t="s">
        <v>146</v>
      </c>
      <c r="D57" s="4">
        <f>INDEX(Nal_mean!$B:$B,MATCH('Resumen-Formulas1820'!$A57,Nal_mean!$A:$A,0),1)</f>
        <v>34.823571373160505</v>
      </c>
      <c r="E57" s="4" t="e">
        <f>INDEX(Deciles_mean!$A$100:$U$128,MATCH('Resumen-Formulas1820'!$A57,Deciles_mean!$A$100:$A$128,0),MATCH('Resumen-Formulas1820'!E$1,Deciles_mean!$34:$34,0))</f>
        <v>#N/A</v>
      </c>
      <c r="F57" s="4" t="e">
        <f>INDEX(Deciles_mean!$A$100:$U$128,MATCH('Resumen-Formulas1820'!$A57,Deciles_mean!$A$100:$A$128,0),MATCH('Resumen-Formulas1820'!F$1,Deciles_mean!$34:$34,0))</f>
        <v>#N/A</v>
      </c>
      <c r="G57" s="4" t="e">
        <f>INDEX(Deciles_mean!$A$100:$U$128,MATCH('Resumen-Formulas1820'!$A57,Deciles_mean!$A$100:$A$128,0),MATCH('Resumen-Formulas1820'!G$1,Deciles_mean!$34:$34,0))</f>
        <v>#N/A</v>
      </c>
      <c r="H57" s="4" t="e">
        <f>INDEX(Deciles_mean!$A$100:$U$128,MATCH('Resumen-Formulas1820'!$A57,Deciles_mean!$A$100:$A$128,0),MATCH('Resumen-Formulas1820'!H$1,Deciles_mean!$34:$34,0))</f>
        <v>#N/A</v>
      </c>
      <c r="I57" s="4" t="e">
        <f>INDEX(Deciles_mean!$A$100:$U$128,MATCH('Resumen-Formulas1820'!$A57,Deciles_mean!$A$100:$A$128,0),MATCH('Resumen-Formulas1820'!I$1,Deciles_mean!$34:$34,0))</f>
        <v>#N/A</v>
      </c>
      <c r="J57" s="4" t="e">
        <f>INDEX(Deciles_mean!$A$100:$U$128,MATCH('Resumen-Formulas1820'!$A57,Deciles_mean!$A$100:$A$128,0),MATCH('Resumen-Formulas1820'!J$1,Deciles_mean!$34:$34,0))</f>
        <v>#N/A</v>
      </c>
      <c r="K57" s="4" t="e">
        <f>INDEX(Deciles_mean!$A$100:$U$128,MATCH('Resumen-Formulas1820'!$A57,Deciles_mean!$A$100:$A$128,0),MATCH('Resumen-Formulas1820'!K$1,Deciles_mean!$34:$34,0))</f>
        <v>#N/A</v>
      </c>
      <c r="L57" s="4" t="e">
        <f>INDEX(Deciles_mean!$A$100:$U$128,MATCH('Resumen-Formulas1820'!$A57,Deciles_mean!$A$100:$A$128,0),MATCH('Resumen-Formulas1820'!L$1,Deciles_mean!$34:$34,0))</f>
        <v>#N/A</v>
      </c>
      <c r="M57" s="4" t="e">
        <f>INDEX(Deciles_mean!$A$100:$U$128,MATCH('Resumen-Formulas1820'!$A57,Deciles_mean!$A$100:$A$128,0),MATCH('Resumen-Formulas1820'!M$1,Deciles_mean!$34:$34,0))</f>
        <v>#N/A</v>
      </c>
      <c r="N57" s="4" t="e">
        <f>INDEX(Deciles_mean!$A$100:$U$128,MATCH('Resumen-Formulas1820'!$A57,Deciles_mean!$A$100:$A$128,0),MATCH('Resumen-Formulas1820'!N$1,Deciles_mean!$34:$34,0))</f>
        <v>#N/A</v>
      </c>
      <c r="O57" s="4">
        <f>INDEX(Nal_mean!$C:$C,MATCH('Resumen-Formulas1820'!$A57,Nal_mean!$A:$A,0),1)</f>
        <v>25.163208186071294</v>
      </c>
      <c r="P57" s="4" t="e">
        <f>INDEX(Deciles_mean!$A$100:$U$128,MATCH('Resumen-Formulas1820'!$A57,Deciles_mean!$A$100:$A$128,0),MATCH('Resumen-Formulas1820'!P$1,Deciles_mean!$34:$34,0))</f>
        <v>#N/A</v>
      </c>
      <c r="Q57" s="4" t="e">
        <f>INDEX(Deciles_mean!$A$100:$U$128,MATCH('Resumen-Formulas1820'!$A57,Deciles_mean!$A$100:$A$128,0),MATCH('Resumen-Formulas1820'!Q$1,Deciles_mean!$34:$34,0))</f>
        <v>#N/A</v>
      </c>
      <c r="R57" s="4" t="e">
        <f>INDEX(Deciles_mean!$A$100:$U$128,MATCH('Resumen-Formulas1820'!$A57,Deciles_mean!$A$100:$A$128,0),MATCH('Resumen-Formulas1820'!R$1,Deciles_mean!$34:$34,0))</f>
        <v>#N/A</v>
      </c>
      <c r="S57" s="4" t="e">
        <f>INDEX(Deciles_mean!$A$100:$U$128,MATCH('Resumen-Formulas1820'!$A57,Deciles_mean!$A$100:$A$128,0),MATCH('Resumen-Formulas1820'!S$1,Deciles_mean!$34:$34,0))</f>
        <v>#N/A</v>
      </c>
      <c r="T57" s="4" t="e">
        <f>INDEX(Deciles_mean!$A$100:$U$128,MATCH('Resumen-Formulas1820'!$A57,Deciles_mean!$A$100:$A$128,0),MATCH('Resumen-Formulas1820'!T$1,Deciles_mean!$34:$34,0))</f>
        <v>#N/A</v>
      </c>
      <c r="U57" s="4" t="e">
        <f>INDEX(Deciles_mean!$A$100:$U$128,MATCH('Resumen-Formulas1820'!$A57,Deciles_mean!$A$100:$A$128,0),MATCH('Resumen-Formulas1820'!U$1,Deciles_mean!$34:$34,0))</f>
        <v>#N/A</v>
      </c>
      <c r="V57" s="4" t="e">
        <f>INDEX(Deciles_mean!$A$100:$U$128,MATCH('Resumen-Formulas1820'!$A57,Deciles_mean!$A$100:$A$128,0),MATCH('Resumen-Formulas1820'!V$1,Deciles_mean!$34:$34,0))</f>
        <v>#N/A</v>
      </c>
      <c r="W57" s="4" t="e">
        <f>INDEX(Deciles_mean!$A$100:$U$128,MATCH('Resumen-Formulas1820'!$A57,Deciles_mean!$A$100:$A$128,0),MATCH('Resumen-Formulas1820'!W$1,Deciles_mean!$34:$34,0))</f>
        <v>#N/A</v>
      </c>
      <c r="X57" s="4" t="e">
        <f>INDEX(Deciles_mean!$A$100:$U$128,MATCH('Resumen-Formulas1820'!$A57,Deciles_mean!$A$100:$A$128,0),MATCH('Resumen-Formulas1820'!X$1,Deciles_mean!$34:$34,0))</f>
        <v>#N/A</v>
      </c>
      <c r="Y57" s="4" t="e">
        <f>INDEX(Deciles_mean!$A$100:$U$128,MATCH('Resumen-Formulas1820'!$A57,Deciles_mean!$A$100:$A$128,0),MATCH('Resumen-Formulas1820'!Y$1,Deciles_mean!$34:$34,0))</f>
        <v>#N/A</v>
      </c>
      <c r="AA57" s="8">
        <f t="shared" si="293"/>
        <v>44.53494330074556</v>
      </c>
      <c r="AB57" s="8" t="e">
        <f t="shared" si="294"/>
        <v>#N/A</v>
      </c>
      <c r="AC57" s="8" t="e">
        <f t="shared" si="295"/>
        <v>#N/A</v>
      </c>
      <c r="AD57" s="8" t="e">
        <f t="shared" si="296"/>
        <v>#N/A</v>
      </c>
      <c r="AE57" s="8" t="e">
        <f t="shared" si="297"/>
        <v>#N/A</v>
      </c>
      <c r="AF57" s="8" t="e">
        <f t="shared" si="298"/>
        <v>#N/A</v>
      </c>
      <c r="AG57" s="8" t="e">
        <f t="shared" si="299"/>
        <v>#N/A</v>
      </c>
      <c r="AH57" s="8" t="e">
        <f t="shared" si="300"/>
        <v>#N/A</v>
      </c>
      <c r="AI57" s="8" t="e">
        <f t="shared" si="301"/>
        <v>#N/A</v>
      </c>
      <c r="AJ57" s="8" t="e">
        <f t="shared" si="302"/>
        <v>#N/A</v>
      </c>
      <c r="AK57" s="8" t="e">
        <f t="shared" si="303"/>
        <v>#N/A</v>
      </c>
      <c r="AL57" s="8">
        <f t="shared" si="304"/>
        <v>30.031421152089219</v>
      </c>
      <c r="AM57" s="8" t="e">
        <f t="shared" si="305"/>
        <v>#N/A</v>
      </c>
      <c r="AN57" s="8" t="e">
        <f t="shared" si="306"/>
        <v>#N/A</v>
      </c>
      <c r="AO57" s="8" t="e">
        <f t="shared" si="307"/>
        <v>#N/A</v>
      </c>
      <c r="AP57" s="8" t="e">
        <f t="shared" si="308"/>
        <v>#N/A</v>
      </c>
      <c r="AQ57" s="8" t="e">
        <f t="shared" si="309"/>
        <v>#N/A</v>
      </c>
      <c r="AR57" s="8" t="e">
        <f t="shared" si="310"/>
        <v>#N/A</v>
      </c>
      <c r="AS57" s="8" t="e">
        <f t="shared" si="311"/>
        <v>#N/A</v>
      </c>
      <c r="AT57" s="8" t="e">
        <f t="shared" si="312"/>
        <v>#N/A</v>
      </c>
      <c r="AU57" s="8" t="e">
        <f t="shared" si="313"/>
        <v>#N/A</v>
      </c>
      <c r="AV57" s="8" t="e">
        <f t="shared" si="314"/>
        <v>#N/A</v>
      </c>
      <c r="AX57" s="22" t="e">
        <f t="shared" si="250"/>
        <v>#N/A</v>
      </c>
      <c r="AY57" s="22" t="e">
        <f t="shared" si="251"/>
        <v>#N/A</v>
      </c>
      <c r="AZ57" s="22" t="e">
        <f t="shared" si="252"/>
        <v>#N/A</v>
      </c>
      <c r="BA57" s="22" t="e">
        <f t="shared" si="253"/>
        <v>#N/A</v>
      </c>
      <c r="BB57" s="22" t="e">
        <f t="shared" si="254"/>
        <v>#N/A</v>
      </c>
      <c r="BC57" s="22" t="e">
        <f t="shared" si="255"/>
        <v>#N/A</v>
      </c>
      <c r="BD57" s="22" t="e">
        <f t="shared" si="256"/>
        <v>#N/A</v>
      </c>
      <c r="BE57" s="22" t="e">
        <f t="shared" si="257"/>
        <v>#N/A</v>
      </c>
      <c r="BF57" s="22" t="e">
        <f t="shared" si="258"/>
        <v>#N/A</v>
      </c>
      <c r="BG57" s="22" t="e">
        <f t="shared" si="259"/>
        <v>#N/A</v>
      </c>
      <c r="BH57" s="22" t="e">
        <f t="shared" si="260"/>
        <v>#N/A</v>
      </c>
      <c r="BI57" s="22" t="e">
        <f t="shared" si="261"/>
        <v>#N/A</v>
      </c>
      <c r="BJ57" s="22" t="e">
        <f t="shared" si="262"/>
        <v>#N/A</v>
      </c>
      <c r="BK57" s="22" t="e">
        <f t="shared" si="263"/>
        <v>#N/A</v>
      </c>
      <c r="BL57" s="22" t="e">
        <f t="shared" si="264"/>
        <v>#N/A</v>
      </c>
      <c r="BM57" s="22" t="e">
        <f t="shared" si="265"/>
        <v>#N/A</v>
      </c>
      <c r="BN57" s="22" t="e">
        <f t="shared" si="266"/>
        <v>#N/A</v>
      </c>
      <c r="BO57" s="22" t="e">
        <f t="shared" si="267"/>
        <v>#N/A</v>
      </c>
      <c r="BP57" s="22" t="e">
        <f t="shared" si="268"/>
        <v>#N/A</v>
      </c>
      <c r="BQ57" s="22" t="e">
        <f t="shared" si="269"/>
        <v>#N/A</v>
      </c>
      <c r="BR57" s="22" t="e">
        <f t="shared" si="270"/>
        <v>#N/A</v>
      </c>
      <c r="BS57" s="22" t="e">
        <f t="shared" si="271"/>
        <v>#N/A</v>
      </c>
      <c r="BU57" s="22" t="e">
        <f t="shared" si="315"/>
        <v>#N/A</v>
      </c>
      <c r="BV57" s="22" t="e">
        <f t="shared" si="272"/>
        <v>#N/A</v>
      </c>
      <c r="BW57" s="22" t="e">
        <f t="shared" si="273"/>
        <v>#N/A</v>
      </c>
      <c r="BX57" s="22" t="e">
        <f t="shared" si="274"/>
        <v>#N/A</v>
      </c>
      <c r="BY57" s="22" t="e">
        <f t="shared" si="275"/>
        <v>#N/A</v>
      </c>
      <c r="BZ57" s="22" t="e">
        <f t="shared" si="276"/>
        <v>#N/A</v>
      </c>
      <c r="CA57" s="22" t="e">
        <f t="shared" si="277"/>
        <v>#N/A</v>
      </c>
      <c r="CB57" s="22" t="e">
        <f t="shared" si="278"/>
        <v>#N/A</v>
      </c>
      <c r="CC57" s="22" t="e">
        <f t="shared" si="279"/>
        <v>#N/A</v>
      </c>
      <c r="CD57" s="22" t="e">
        <f t="shared" si="280"/>
        <v>#N/A</v>
      </c>
      <c r="CE57" s="22" t="e">
        <f t="shared" si="281"/>
        <v>#N/A</v>
      </c>
      <c r="CF57" s="22" t="e">
        <f t="shared" si="282"/>
        <v>#N/A</v>
      </c>
      <c r="CG57" s="22" t="e">
        <f t="shared" si="283"/>
        <v>#N/A</v>
      </c>
      <c r="CH57" s="22" t="e">
        <f t="shared" si="284"/>
        <v>#N/A</v>
      </c>
      <c r="CI57" s="22" t="e">
        <f t="shared" si="285"/>
        <v>#N/A</v>
      </c>
      <c r="CJ57" s="22" t="e">
        <f t="shared" si="286"/>
        <v>#N/A</v>
      </c>
      <c r="CK57" s="22" t="e">
        <f t="shared" si="287"/>
        <v>#N/A</v>
      </c>
      <c r="CL57" s="22" t="e">
        <f t="shared" si="288"/>
        <v>#N/A</v>
      </c>
      <c r="CM57" s="22" t="e">
        <f t="shared" si="289"/>
        <v>#N/A</v>
      </c>
      <c r="CN57" s="22" t="e">
        <f t="shared" si="290"/>
        <v>#N/A</v>
      </c>
      <c r="CO57" s="22" t="e">
        <f t="shared" si="291"/>
        <v>#N/A</v>
      </c>
      <c r="CP57" s="22" t="e">
        <f t="shared" si="292"/>
        <v>#N/A</v>
      </c>
    </row>
    <row r="58" spans="1:94">
      <c r="A58" t="s">
        <v>119</v>
      </c>
      <c r="C58" s="3" t="s">
        <v>145</v>
      </c>
      <c r="D58" s="4">
        <f>INDEX(Nal_mean!$B:$B,MATCH('Resumen-Formulas1820'!$A58,Nal_mean!$A:$A,0),1)</f>
        <v>246.28747314482004</v>
      </c>
      <c r="E58" s="4" t="e">
        <f>INDEX(Deciles_mean!$A$100:$U$128,MATCH('Resumen-Formulas1820'!$A58,Deciles_mean!$A$100:$A$128,0),MATCH('Resumen-Formulas1820'!E$1,Deciles_mean!$34:$34,0))</f>
        <v>#N/A</v>
      </c>
      <c r="F58" s="4" t="e">
        <f>INDEX(Deciles_mean!$A$100:$U$128,MATCH('Resumen-Formulas1820'!$A58,Deciles_mean!$A$100:$A$128,0),MATCH('Resumen-Formulas1820'!F$1,Deciles_mean!$34:$34,0))</f>
        <v>#N/A</v>
      </c>
      <c r="G58" s="4" t="e">
        <f>INDEX(Deciles_mean!$A$100:$U$128,MATCH('Resumen-Formulas1820'!$A58,Deciles_mean!$A$100:$A$128,0),MATCH('Resumen-Formulas1820'!G$1,Deciles_mean!$34:$34,0))</f>
        <v>#N/A</v>
      </c>
      <c r="H58" s="4" t="e">
        <f>INDEX(Deciles_mean!$A$100:$U$128,MATCH('Resumen-Formulas1820'!$A58,Deciles_mean!$A$100:$A$128,0),MATCH('Resumen-Formulas1820'!H$1,Deciles_mean!$34:$34,0))</f>
        <v>#N/A</v>
      </c>
      <c r="I58" s="4" t="e">
        <f>INDEX(Deciles_mean!$A$100:$U$128,MATCH('Resumen-Formulas1820'!$A58,Deciles_mean!$A$100:$A$128,0),MATCH('Resumen-Formulas1820'!I$1,Deciles_mean!$34:$34,0))</f>
        <v>#N/A</v>
      </c>
      <c r="J58" s="4" t="e">
        <f>INDEX(Deciles_mean!$A$100:$U$128,MATCH('Resumen-Formulas1820'!$A58,Deciles_mean!$A$100:$A$128,0),MATCH('Resumen-Formulas1820'!J$1,Deciles_mean!$34:$34,0))</f>
        <v>#N/A</v>
      </c>
      <c r="K58" s="4" t="e">
        <f>INDEX(Deciles_mean!$A$100:$U$128,MATCH('Resumen-Formulas1820'!$A58,Deciles_mean!$A$100:$A$128,0),MATCH('Resumen-Formulas1820'!K$1,Deciles_mean!$34:$34,0))</f>
        <v>#N/A</v>
      </c>
      <c r="L58" s="4" t="e">
        <f>INDEX(Deciles_mean!$A$100:$U$128,MATCH('Resumen-Formulas1820'!$A58,Deciles_mean!$A$100:$A$128,0),MATCH('Resumen-Formulas1820'!L$1,Deciles_mean!$34:$34,0))</f>
        <v>#N/A</v>
      </c>
      <c r="M58" s="4" t="e">
        <f>INDEX(Deciles_mean!$A$100:$U$128,MATCH('Resumen-Formulas1820'!$A58,Deciles_mean!$A$100:$A$128,0),MATCH('Resumen-Formulas1820'!M$1,Deciles_mean!$34:$34,0))</f>
        <v>#N/A</v>
      </c>
      <c r="N58" s="4" t="e">
        <f>INDEX(Deciles_mean!$A$100:$U$128,MATCH('Resumen-Formulas1820'!$A58,Deciles_mean!$A$100:$A$128,0),MATCH('Resumen-Formulas1820'!N$1,Deciles_mean!$34:$34,0))</f>
        <v>#N/A</v>
      </c>
      <c r="O58" s="4">
        <f>INDEX(Nal_mean!$C:$C,MATCH('Resumen-Formulas1820'!$A58,Nal_mean!$A:$A,0),1)</f>
        <v>24.190849538723846</v>
      </c>
      <c r="P58" s="4" t="e">
        <f>INDEX(Deciles_mean!$A$100:$U$128,MATCH('Resumen-Formulas1820'!$A58,Deciles_mean!$A$100:$A$128,0),MATCH('Resumen-Formulas1820'!P$1,Deciles_mean!$34:$34,0))</f>
        <v>#N/A</v>
      </c>
      <c r="Q58" s="4" t="e">
        <f>INDEX(Deciles_mean!$A$100:$U$128,MATCH('Resumen-Formulas1820'!$A58,Deciles_mean!$A$100:$A$128,0),MATCH('Resumen-Formulas1820'!Q$1,Deciles_mean!$34:$34,0))</f>
        <v>#N/A</v>
      </c>
      <c r="R58" s="4" t="e">
        <f>INDEX(Deciles_mean!$A$100:$U$128,MATCH('Resumen-Formulas1820'!$A58,Deciles_mean!$A$100:$A$128,0),MATCH('Resumen-Formulas1820'!R$1,Deciles_mean!$34:$34,0))</f>
        <v>#N/A</v>
      </c>
      <c r="S58" s="4" t="e">
        <f>INDEX(Deciles_mean!$A$100:$U$128,MATCH('Resumen-Formulas1820'!$A58,Deciles_mean!$A$100:$A$128,0),MATCH('Resumen-Formulas1820'!S$1,Deciles_mean!$34:$34,0))</f>
        <v>#N/A</v>
      </c>
      <c r="T58" s="4" t="e">
        <f>INDEX(Deciles_mean!$A$100:$U$128,MATCH('Resumen-Formulas1820'!$A58,Deciles_mean!$A$100:$A$128,0),MATCH('Resumen-Formulas1820'!T$1,Deciles_mean!$34:$34,0))</f>
        <v>#N/A</v>
      </c>
      <c r="U58" s="4" t="e">
        <f>INDEX(Deciles_mean!$A$100:$U$128,MATCH('Resumen-Formulas1820'!$A58,Deciles_mean!$A$100:$A$128,0),MATCH('Resumen-Formulas1820'!U$1,Deciles_mean!$34:$34,0))</f>
        <v>#N/A</v>
      </c>
      <c r="V58" s="4" t="e">
        <f>INDEX(Deciles_mean!$A$100:$U$128,MATCH('Resumen-Formulas1820'!$A58,Deciles_mean!$A$100:$A$128,0),MATCH('Resumen-Formulas1820'!V$1,Deciles_mean!$34:$34,0))</f>
        <v>#N/A</v>
      </c>
      <c r="W58" s="4" t="e">
        <f>INDEX(Deciles_mean!$A$100:$U$128,MATCH('Resumen-Formulas1820'!$A58,Deciles_mean!$A$100:$A$128,0),MATCH('Resumen-Formulas1820'!W$1,Deciles_mean!$34:$34,0))</f>
        <v>#N/A</v>
      </c>
      <c r="X58" s="4" t="e">
        <f>INDEX(Deciles_mean!$A$100:$U$128,MATCH('Resumen-Formulas1820'!$A58,Deciles_mean!$A$100:$A$128,0),MATCH('Resumen-Formulas1820'!X$1,Deciles_mean!$34:$34,0))</f>
        <v>#N/A</v>
      </c>
      <c r="Y58" s="4" t="e">
        <f>INDEX(Deciles_mean!$A$100:$U$128,MATCH('Resumen-Formulas1820'!$A58,Deciles_mean!$A$100:$A$128,0),MATCH('Resumen-Formulas1820'!Y$1,Deciles_mean!$34:$34,0))</f>
        <v>#N/A</v>
      </c>
      <c r="AA58" s="8">
        <f t="shared" si="293"/>
        <v>314.97052771106945</v>
      </c>
      <c r="AB58" s="8" t="e">
        <f t="shared" si="294"/>
        <v>#N/A</v>
      </c>
      <c r="AC58" s="8" t="e">
        <f t="shared" si="295"/>
        <v>#N/A</v>
      </c>
      <c r="AD58" s="8" t="e">
        <f t="shared" si="296"/>
        <v>#N/A</v>
      </c>
      <c r="AE58" s="8" t="e">
        <f t="shared" si="297"/>
        <v>#N/A</v>
      </c>
      <c r="AF58" s="8" t="e">
        <f t="shared" si="298"/>
        <v>#N/A</v>
      </c>
      <c r="AG58" s="8" t="e">
        <f t="shared" si="299"/>
        <v>#N/A</v>
      </c>
      <c r="AH58" s="8" t="e">
        <f t="shared" si="300"/>
        <v>#N/A</v>
      </c>
      <c r="AI58" s="8" t="e">
        <f t="shared" si="301"/>
        <v>#N/A</v>
      </c>
      <c r="AJ58" s="8" t="e">
        <f t="shared" si="302"/>
        <v>#N/A</v>
      </c>
      <c r="AK58" s="8" t="e">
        <f t="shared" si="303"/>
        <v>#N/A</v>
      </c>
      <c r="AL58" s="8">
        <f t="shared" si="304"/>
        <v>28.870944640770169</v>
      </c>
      <c r="AM58" s="8" t="e">
        <f t="shared" si="305"/>
        <v>#N/A</v>
      </c>
      <c r="AN58" s="8" t="e">
        <f t="shared" si="306"/>
        <v>#N/A</v>
      </c>
      <c r="AO58" s="8" t="e">
        <f t="shared" si="307"/>
        <v>#N/A</v>
      </c>
      <c r="AP58" s="8" t="e">
        <f t="shared" si="308"/>
        <v>#N/A</v>
      </c>
      <c r="AQ58" s="8" t="e">
        <f t="shared" si="309"/>
        <v>#N/A</v>
      </c>
      <c r="AR58" s="8" t="e">
        <f t="shared" si="310"/>
        <v>#N/A</v>
      </c>
      <c r="AS58" s="8" t="e">
        <f t="shared" si="311"/>
        <v>#N/A</v>
      </c>
      <c r="AT58" s="8" t="e">
        <f t="shared" si="312"/>
        <v>#N/A</v>
      </c>
      <c r="AU58" s="8" t="e">
        <f t="shared" si="313"/>
        <v>#N/A</v>
      </c>
      <c r="AV58" s="8" t="e">
        <f t="shared" si="314"/>
        <v>#N/A</v>
      </c>
      <c r="AX58" s="22" t="e">
        <f t="shared" si="250"/>
        <v>#N/A</v>
      </c>
      <c r="AY58" s="22" t="e">
        <f t="shared" si="251"/>
        <v>#N/A</v>
      </c>
      <c r="AZ58" s="22" t="e">
        <f t="shared" si="252"/>
        <v>#N/A</v>
      </c>
      <c r="BA58" s="22" t="e">
        <f t="shared" si="253"/>
        <v>#N/A</v>
      </c>
      <c r="BB58" s="22" t="e">
        <f t="shared" si="254"/>
        <v>#N/A</v>
      </c>
      <c r="BC58" s="22" t="e">
        <f t="shared" si="255"/>
        <v>#N/A</v>
      </c>
      <c r="BD58" s="22" t="e">
        <f t="shared" si="256"/>
        <v>#N/A</v>
      </c>
      <c r="BE58" s="22" t="e">
        <f t="shared" si="257"/>
        <v>#N/A</v>
      </c>
      <c r="BF58" s="22" t="e">
        <f t="shared" si="258"/>
        <v>#N/A</v>
      </c>
      <c r="BG58" s="22" t="e">
        <f t="shared" si="259"/>
        <v>#N/A</v>
      </c>
      <c r="BH58" s="22" t="e">
        <f t="shared" si="260"/>
        <v>#N/A</v>
      </c>
      <c r="BI58" s="22" t="e">
        <f t="shared" si="261"/>
        <v>#N/A</v>
      </c>
      <c r="BJ58" s="22" t="e">
        <f t="shared" si="262"/>
        <v>#N/A</v>
      </c>
      <c r="BK58" s="22" t="e">
        <f t="shared" si="263"/>
        <v>#N/A</v>
      </c>
      <c r="BL58" s="22" t="e">
        <f t="shared" si="264"/>
        <v>#N/A</v>
      </c>
      <c r="BM58" s="22" t="e">
        <f t="shared" si="265"/>
        <v>#N/A</v>
      </c>
      <c r="BN58" s="22" t="e">
        <f t="shared" si="266"/>
        <v>#N/A</v>
      </c>
      <c r="BO58" s="22" t="e">
        <f t="shared" si="267"/>
        <v>#N/A</v>
      </c>
      <c r="BP58" s="22" t="e">
        <f t="shared" si="268"/>
        <v>#N/A</v>
      </c>
      <c r="BQ58" s="22" t="e">
        <f t="shared" si="269"/>
        <v>#N/A</v>
      </c>
      <c r="BR58" s="22" t="e">
        <f t="shared" si="270"/>
        <v>#N/A</v>
      </c>
      <c r="BS58" s="22" t="e">
        <f t="shared" si="271"/>
        <v>#N/A</v>
      </c>
      <c r="BU58" s="22" t="e">
        <f t="shared" si="315"/>
        <v>#N/A</v>
      </c>
      <c r="BV58" s="22" t="e">
        <f t="shared" si="272"/>
        <v>#N/A</v>
      </c>
      <c r="BW58" s="22" t="e">
        <f t="shared" si="273"/>
        <v>#N/A</v>
      </c>
      <c r="BX58" s="22" t="e">
        <f t="shared" si="274"/>
        <v>#N/A</v>
      </c>
      <c r="BY58" s="22" t="e">
        <f t="shared" si="275"/>
        <v>#N/A</v>
      </c>
      <c r="BZ58" s="22" t="e">
        <f t="shared" si="276"/>
        <v>#N/A</v>
      </c>
      <c r="CA58" s="22" t="e">
        <f t="shared" si="277"/>
        <v>#N/A</v>
      </c>
      <c r="CB58" s="22" t="e">
        <f t="shared" si="278"/>
        <v>#N/A</v>
      </c>
      <c r="CC58" s="22" t="e">
        <f t="shared" si="279"/>
        <v>#N/A</v>
      </c>
      <c r="CD58" s="22" t="e">
        <f t="shared" si="280"/>
        <v>#N/A</v>
      </c>
      <c r="CE58" s="22" t="e">
        <f t="shared" si="281"/>
        <v>#N/A</v>
      </c>
      <c r="CF58" s="22" t="e">
        <f t="shared" si="282"/>
        <v>#N/A</v>
      </c>
      <c r="CG58" s="22" t="e">
        <f t="shared" si="283"/>
        <v>#N/A</v>
      </c>
      <c r="CH58" s="22" t="e">
        <f t="shared" si="284"/>
        <v>#N/A</v>
      </c>
      <c r="CI58" s="22" t="e">
        <f t="shared" si="285"/>
        <v>#N/A</v>
      </c>
      <c r="CJ58" s="22" t="e">
        <f t="shared" si="286"/>
        <v>#N/A</v>
      </c>
      <c r="CK58" s="22" t="e">
        <f t="shared" si="287"/>
        <v>#N/A</v>
      </c>
      <c r="CL58" s="22" t="e">
        <f t="shared" si="288"/>
        <v>#N/A</v>
      </c>
      <c r="CM58" s="22" t="e">
        <f t="shared" si="289"/>
        <v>#N/A</v>
      </c>
      <c r="CN58" s="22" t="e">
        <f t="shared" si="290"/>
        <v>#N/A</v>
      </c>
      <c r="CO58" s="22" t="e">
        <f t="shared" si="291"/>
        <v>#N/A</v>
      </c>
      <c r="CP58" s="22" t="e">
        <f t="shared" si="292"/>
        <v>#N/A</v>
      </c>
    </row>
    <row r="59" spans="1:94">
      <c r="C59" s="10" t="s">
        <v>147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2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8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</row>
    <row r="60" spans="1:94">
      <c r="A60" t="s">
        <v>126</v>
      </c>
      <c r="C60" s="3" t="s">
        <v>148</v>
      </c>
      <c r="D60" s="4">
        <f>INDEX(Nal_mean!$B:$B,MATCH('Resumen-Formulas1820'!$A60,Nal_mean!$A:$A,0),1)</f>
        <v>660.79733759123701</v>
      </c>
      <c r="E60" s="4" t="e">
        <f>INDEX(Deciles_mean!$A$100:$U$128,MATCH('Resumen-Formulas1820'!$A60,Deciles_mean!$A$100:$A$128,0),MATCH('Resumen-Formulas1820'!E$1,Deciles_mean!$34:$34,0))</f>
        <v>#N/A</v>
      </c>
      <c r="F60" s="4" t="e">
        <f>INDEX(Deciles_mean!$A$100:$U$128,MATCH('Resumen-Formulas1820'!$A60,Deciles_mean!$A$100:$A$128,0),MATCH('Resumen-Formulas1820'!F$1,Deciles_mean!$34:$34,0))</f>
        <v>#N/A</v>
      </c>
      <c r="G60" s="4" t="e">
        <f>INDEX(Deciles_mean!$A$100:$U$128,MATCH('Resumen-Formulas1820'!$A60,Deciles_mean!$A$100:$A$128,0),MATCH('Resumen-Formulas1820'!G$1,Deciles_mean!$34:$34,0))</f>
        <v>#N/A</v>
      </c>
      <c r="H60" s="4" t="e">
        <f>INDEX(Deciles_mean!$A$100:$U$128,MATCH('Resumen-Formulas1820'!$A60,Deciles_mean!$A$100:$A$128,0),MATCH('Resumen-Formulas1820'!H$1,Deciles_mean!$34:$34,0))</f>
        <v>#N/A</v>
      </c>
      <c r="I60" s="4" t="e">
        <f>INDEX(Deciles_mean!$A$100:$U$128,MATCH('Resumen-Formulas1820'!$A60,Deciles_mean!$A$100:$A$128,0),MATCH('Resumen-Formulas1820'!I$1,Deciles_mean!$34:$34,0))</f>
        <v>#N/A</v>
      </c>
      <c r="J60" s="4" t="e">
        <f>INDEX(Deciles_mean!$A$100:$U$128,MATCH('Resumen-Formulas1820'!$A60,Deciles_mean!$A$100:$A$128,0),MATCH('Resumen-Formulas1820'!J$1,Deciles_mean!$34:$34,0))</f>
        <v>#N/A</v>
      </c>
      <c r="K60" s="4" t="e">
        <f>INDEX(Deciles_mean!$A$100:$U$128,MATCH('Resumen-Formulas1820'!$A60,Deciles_mean!$A$100:$A$128,0),MATCH('Resumen-Formulas1820'!K$1,Deciles_mean!$34:$34,0))</f>
        <v>#N/A</v>
      </c>
      <c r="L60" s="4" t="e">
        <f>INDEX(Deciles_mean!$A$100:$U$128,MATCH('Resumen-Formulas1820'!$A60,Deciles_mean!$A$100:$A$128,0),MATCH('Resumen-Formulas1820'!L$1,Deciles_mean!$34:$34,0))</f>
        <v>#N/A</v>
      </c>
      <c r="M60" s="4" t="e">
        <f>INDEX(Deciles_mean!$A$100:$U$128,MATCH('Resumen-Formulas1820'!$A60,Deciles_mean!$A$100:$A$128,0),MATCH('Resumen-Formulas1820'!M$1,Deciles_mean!$34:$34,0))</f>
        <v>#N/A</v>
      </c>
      <c r="N60" s="4" t="e">
        <f>INDEX(Deciles_mean!$A$100:$U$128,MATCH('Resumen-Formulas1820'!$A60,Deciles_mean!$A$100:$A$128,0),MATCH('Resumen-Formulas1820'!N$1,Deciles_mean!$34:$34,0))</f>
        <v>#N/A</v>
      </c>
      <c r="O60" s="4">
        <f>INDEX(Nal_mean!$C:$C,MATCH('Resumen-Formulas1820'!$A60,Nal_mean!$A:$A,0),1)</f>
        <v>353.34860696329577</v>
      </c>
      <c r="P60" s="4" t="e">
        <f>INDEX(Deciles_mean!$A$100:$U$128,MATCH('Resumen-Formulas1820'!$A60,Deciles_mean!$A$100:$A$128,0),MATCH('Resumen-Formulas1820'!P$1,Deciles_mean!$34:$34,0))</f>
        <v>#N/A</v>
      </c>
      <c r="Q60" s="4" t="e">
        <f>INDEX(Deciles_mean!$A$100:$U$128,MATCH('Resumen-Formulas1820'!$A60,Deciles_mean!$A$100:$A$128,0),MATCH('Resumen-Formulas1820'!Q$1,Deciles_mean!$34:$34,0))</f>
        <v>#N/A</v>
      </c>
      <c r="R60" s="4" t="e">
        <f>INDEX(Deciles_mean!$A$100:$U$128,MATCH('Resumen-Formulas1820'!$A60,Deciles_mean!$A$100:$A$128,0),MATCH('Resumen-Formulas1820'!R$1,Deciles_mean!$34:$34,0))</f>
        <v>#N/A</v>
      </c>
      <c r="S60" s="4" t="e">
        <f>INDEX(Deciles_mean!$A$100:$U$128,MATCH('Resumen-Formulas1820'!$A60,Deciles_mean!$A$100:$A$128,0),MATCH('Resumen-Formulas1820'!S$1,Deciles_mean!$34:$34,0))</f>
        <v>#N/A</v>
      </c>
      <c r="T60" s="4" t="e">
        <f>INDEX(Deciles_mean!$A$100:$U$128,MATCH('Resumen-Formulas1820'!$A60,Deciles_mean!$A$100:$A$128,0),MATCH('Resumen-Formulas1820'!T$1,Deciles_mean!$34:$34,0))</f>
        <v>#N/A</v>
      </c>
      <c r="U60" s="4" t="e">
        <f>INDEX(Deciles_mean!$A$100:$U$128,MATCH('Resumen-Formulas1820'!$A60,Deciles_mean!$A$100:$A$128,0),MATCH('Resumen-Formulas1820'!U$1,Deciles_mean!$34:$34,0))</f>
        <v>#N/A</v>
      </c>
      <c r="V60" s="4" t="e">
        <f>INDEX(Deciles_mean!$A$100:$U$128,MATCH('Resumen-Formulas1820'!$A60,Deciles_mean!$A$100:$A$128,0),MATCH('Resumen-Formulas1820'!V$1,Deciles_mean!$34:$34,0))</f>
        <v>#N/A</v>
      </c>
      <c r="W60" s="4" t="e">
        <f>INDEX(Deciles_mean!$A$100:$U$128,MATCH('Resumen-Formulas1820'!$A60,Deciles_mean!$A$100:$A$128,0),MATCH('Resumen-Formulas1820'!W$1,Deciles_mean!$34:$34,0))</f>
        <v>#N/A</v>
      </c>
      <c r="X60" s="4" t="e">
        <f>INDEX(Deciles_mean!$A$100:$U$128,MATCH('Resumen-Formulas1820'!$A60,Deciles_mean!$A$100:$A$128,0),MATCH('Resumen-Formulas1820'!X$1,Deciles_mean!$34:$34,0))</f>
        <v>#N/A</v>
      </c>
      <c r="Y60" s="4" t="e">
        <f>INDEX(Deciles_mean!$A$100:$U$128,MATCH('Resumen-Formulas1820'!$A60,Deciles_mean!$A$100:$A$128,0),MATCH('Resumen-Formulas1820'!Y$1,Deciles_mean!$34:$34,0))</f>
        <v>#N/A</v>
      </c>
      <c r="AA60" s="8">
        <f t="shared" ref="AA60:AA63" si="316">D60/$Z$1</f>
        <v>845.0762171277695</v>
      </c>
      <c r="AB60" s="8" t="e">
        <f t="shared" ref="AB60:AB63" si="317">E60/$Z$1</f>
        <v>#N/A</v>
      </c>
      <c r="AC60" s="8" t="e">
        <f t="shared" ref="AC60:AC63" si="318">F60/$Z$1</f>
        <v>#N/A</v>
      </c>
      <c r="AD60" s="8" t="e">
        <f t="shared" ref="AD60:AD63" si="319">G60/$Z$1</f>
        <v>#N/A</v>
      </c>
      <c r="AE60" s="8" t="e">
        <f t="shared" ref="AE60:AE63" si="320">H60/$Z$1</f>
        <v>#N/A</v>
      </c>
      <c r="AF60" s="8" t="e">
        <f t="shared" ref="AF60:AF63" si="321">I60/$Z$1</f>
        <v>#N/A</v>
      </c>
      <c r="AG60" s="8" t="e">
        <f t="shared" ref="AG60:AG63" si="322">J60/$Z$1</f>
        <v>#N/A</v>
      </c>
      <c r="AH60" s="8" t="e">
        <f t="shared" ref="AH60:AH63" si="323">K60/$Z$1</f>
        <v>#N/A</v>
      </c>
      <c r="AI60" s="8" t="e">
        <f t="shared" ref="AI60:AI63" si="324">L60/$Z$1</f>
        <v>#N/A</v>
      </c>
      <c r="AJ60" s="8" t="e">
        <f t="shared" ref="AJ60:AJ63" si="325">M60/$Z$1</f>
        <v>#N/A</v>
      </c>
      <c r="AK60" s="8" t="e">
        <f t="shared" ref="AK60:AK63" si="326">N60/$Z$1</f>
        <v>#N/A</v>
      </c>
      <c r="AL60" s="8">
        <f t="shared" ref="AL60:AL63" si="327">O60/$Z$3</f>
        <v>421.70937627470914</v>
      </c>
      <c r="AM60" s="8" t="e">
        <f t="shared" ref="AM60:AM63" si="328">P60/$Z$3</f>
        <v>#N/A</v>
      </c>
      <c r="AN60" s="8" t="e">
        <f t="shared" ref="AN60:AN63" si="329">Q60/$Z$3</f>
        <v>#N/A</v>
      </c>
      <c r="AO60" s="8" t="e">
        <f t="shared" ref="AO60:AO63" si="330">R60/$Z$3</f>
        <v>#N/A</v>
      </c>
      <c r="AP60" s="8" t="e">
        <f t="shared" ref="AP60:AP63" si="331">S60/$Z$3</f>
        <v>#N/A</v>
      </c>
      <c r="AQ60" s="8" t="e">
        <f t="shared" ref="AQ60:AQ63" si="332">T60/$Z$3</f>
        <v>#N/A</v>
      </c>
      <c r="AR60" s="8" t="e">
        <f t="shared" ref="AR60:AR63" si="333">U60/$Z$3</f>
        <v>#N/A</v>
      </c>
      <c r="AS60" s="8" t="e">
        <f t="shared" ref="AS60:AS63" si="334">V60/$Z$3</f>
        <v>#N/A</v>
      </c>
      <c r="AT60" s="8" t="e">
        <f t="shared" ref="AT60:AT63" si="335">W60/$Z$3</f>
        <v>#N/A</v>
      </c>
      <c r="AU60" s="8" t="e">
        <f t="shared" ref="AU60:AU63" si="336">X60/$Z$3</f>
        <v>#N/A</v>
      </c>
      <c r="AV60" s="8" t="e">
        <f t="shared" ref="AV60:AV63" si="337">Y60/$Z$3</f>
        <v>#N/A</v>
      </c>
      <c r="AX60" s="22" t="e">
        <f t="shared" ref="AX60:AX65" si="338">D60/D$5</f>
        <v>#N/A</v>
      </c>
      <c r="AY60" s="22" t="e">
        <f t="shared" ref="AY60:AY65" si="339">E60/E$5</f>
        <v>#N/A</v>
      </c>
      <c r="AZ60" s="22" t="e">
        <f t="shared" ref="AZ60:AZ65" si="340">F60/F$5</f>
        <v>#N/A</v>
      </c>
      <c r="BA60" s="22" t="e">
        <f t="shared" ref="BA60:BA65" si="341">G60/G$5</f>
        <v>#N/A</v>
      </c>
      <c r="BB60" s="22" t="e">
        <f t="shared" ref="BB60:BB65" si="342">H60/H$5</f>
        <v>#N/A</v>
      </c>
      <c r="BC60" s="22" t="e">
        <f t="shared" ref="BC60:BC65" si="343">I60/I$5</f>
        <v>#N/A</v>
      </c>
      <c r="BD60" s="22" t="e">
        <f t="shared" ref="BD60:BD65" si="344">J60/J$5</f>
        <v>#N/A</v>
      </c>
      <c r="BE60" s="22" t="e">
        <f t="shared" ref="BE60:BE65" si="345">K60/K$5</f>
        <v>#N/A</v>
      </c>
      <c r="BF60" s="22" t="e">
        <f t="shared" ref="BF60:BF65" si="346">L60/L$5</f>
        <v>#N/A</v>
      </c>
      <c r="BG60" s="22" t="e">
        <f t="shared" ref="BG60:BG65" si="347">M60/M$5</f>
        <v>#N/A</v>
      </c>
      <c r="BH60" s="22" t="e">
        <f t="shared" ref="BH60:BH65" si="348">N60/N$5</f>
        <v>#N/A</v>
      </c>
      <c r="BI60" s="22" t="e">
        <f t="shared" ref="BI60:BI65" si="349">O60/O$5</f>
        <v>#N/A</v>
      </c>
      <c r="BJ60" s="22" t="e">
        <f t="shared" ref="BJ60:BJ65" si="350">P60/P$5</f>
        <v>#N/A</v>
      </c>
      <c r="BK60" s="22" t="e">
        <f t="shared" ref="BK60:BK65" si="351">Q60/Q$5</f>
        <v>#N/A</v>
      </c>
      <c r="BL60" s="22" t="e">
        <f t="shared" ref="BL60:BL65" si="352">R60/R$5</f>
        <v>#N/A</v>
      </c>
      <c r="BM60" s="22" t="e">
        <f t="shared" ref="BM60:BM65" si="353">S60/S$5</f>
        <v>#N/A</v>
      </c>
      <c r="BN60" s="22" t="e">
        <f t="shared" ref="BN60:BN65" si="354">T60/T$5</f>
        <v>#N/A</v>
      </c>
      <c r="BO60" s="22" t="e">
        <f t="shared" ref="BO60:BO65" si="355">U60/U$5</f>
        <v>#N/A</v>
      </c>
      <c r="BP60" s="22" t="e">
        <f t="shared" ref="BP60:BP65" si="356">V60/V$5</f>
        <v>#N/A</v>
      </c>
      <c r="BQ60" s="22" t="e">
        <f t="shared" ref="BQ60:BQ65" si="357">W60/W$5</f>
        <v>#N/A</v>
      </c>
      <c r="BR60" s="22" t="e">
        <f t="shared" ref="BR60:BR65" si="358">X60/X$5</f>
        <v>#N/A</v>
      </c>
      <c r="BS60" s="22" t="e">
        <f t="shared" ref="BS60:BS65" si="359">Y60/Y$5</f>
        <v>#N/A</v>
      </c>
      <c r="BU60" s="22" t="e">
        <f>D60/D$6</f>
        <v>#N/A</v>
      </c>
      <c r="BV60" s="22" t="e">
        <f t="shared" ref="BV60:BV63" si="360">E60/E$6</f>
        <v>#N/A</v>
      </c>
      <c r="BW60" s="22" t="e">
        <f t="shared" ref="BW60:BW63" si="361">F60/F$6</f>
        <v>#N/A</v>
      </c>
      <c r="BX60" s="22" t="e">
        <f t="shared" ref="BX60:BX63" si="362">G60/G$6</f>
        <v>#N/A</v>
      </c>
      <c r="BY60" s="22" t="e">
        <f t="shared" ref="BY60:BY63" si="363">H60/H$6</f>
        <v>#N/A</v>
      </c>
      <c r="BZ60" s="22" t="e">
        <f t="shared" ref="BZ60:BZ63" si="364">I60/I$6</f>
        <v>#N/A</v>
      </c>
      <c r="CA60" s="22" t="e">
        <f t="shared" ref="CA60:CA63" si="365">J60/J$6</f>
        <v>#N/A</v>
      </c>
      <c r="CB60" s="22" t="e">
        <f t="shared" ref="CB60:CB63" si="366">K60/K$6</f>
        <v>#N/A</v>
      </c>
      <c r="CC60" s="22" t="e">
        <f t="shared" ref="CC60:CC63" si="367">L60/L$6</f>
        <v>#N/A</v>
      </c>
      <c r="CD60" s="22" t="e">
        <f t="shared" ref="CD60:CD63" si="368">M60/M$6</f>
        <v>#N/A</v>
      </c>
      <c r="CE60" s="22" t="e">
        <f t="shared" ref="CE60:CE63" si="369">N60/N$6</f>
        <v>#N/A</v>
      </c>
      <c r="CF60" s="22" t="e">
        <f t="shared" ref="CF60:CF63" si="370">O60/O$6</f>
        <v>#N/A</v>
      </c>
      <c r="CG60" s="22" t="e">
        <f t="shared" ref="CG60:CG63" si="371">P60/P$6</f>
        <v>#N/A</v>
      </c>
      <c r="CH60" s="22" t="e">
        <f t="shared" ref="CH60:CH63" si="372">Q60/Q$6</f>
        <v>#N/A</v>
      </c>
      <c r="CI60" s="22" t="e">
        <f t="shared" ref="CI60:CI63" si="373">R60/R$6</f>
        <v>#N/A</v>
      </c>
      <c r="CJ60" s="22" t="e">
        <f t="shared" ref="CJ60:CJ63" si="374">S60/S$6</f>
        <v>#N/A</v>
      </c>
      <c r="CK60" s="22" t="e">
        <f t="shared" ref="CK60:CK63" si="375">T60/T$6</f>
        <v>#N/A</v>
      </c>
      <c r="CL60" s="22" t="e">
        <f t="shared" ref="CL60:CL63" si="376">U60/U$6</f>
        <v>#N/A</v>
      </c>
      <c r="CM60" s="22" t="e">
        <f t="shared" ref="CM60:CM63" si="377">V60/V$6</f>
        <v>#N/A</v>
      </c>
      <c r="CN60" s="22" t="e">
        <f t="shared" ref="CN60:CN63" si="378">W60/W$6</f>
        <v>#N/A</v>
      </c>
      <c r="CO60" s="22" t="e">
        <f t="shared" ref="CO60:CO63" si="379">X60/X$6</f>
        <v>#N/A</v>
      </c>
      <c r="CP60" s="22" t="e">
        <f t="shared" ref="CP60:CP63" si="380">Y60/Y$6</f>
        <v>#N/A</v>
      </c>
    </row>
    <row r="61" spans="1:94">
      <c r="A61" t="s">
        <v>127</v>
      </c>
      <c r="C61" s="3" t="s">
        <v>149</v>
      </c>
      <c r="D61" s="4">
        <f>INDEX(Nal_mean!$B:$B,MATCH('Resumen-Formulas1820'!$A61,Nal_mean!$A:$A,0),1)</f>
        <v>1386.3891791061978</v>
      </c>
      <c r="E61" s="4" t="e">
        <f>INDEX(Deciles_mean!$A$100:$U$128,MATCH('Resumen-Formulas1820'!$A61,Deciles_mean!$A$100:$A$128,0),MATCH('Resumen-Formulas1820'!E$1,Deciles_mean!$34:$34,0))</f>
        <v>#N/A</v>
      </c>
      <c r="F61" s="4" t="e">
        <f>INDEX(Deciles_mean!$A$100:$U$128,MATCH('Resumen-Formulas1820'!$A61,Deciles_mean!$A$100:$A$128,0),MATCH('Resumen-Formulas1820'!F$1,Deciles_mean!$34:$34,0))</f>
        <v>#N/A</v>
      </c>
      <c r="G61" s="4" t="e">
        <f>INDEX(Deciles_mean!$A$100:$U$128,MATCH('Resumen-Formulas1820'!$A61,Deciles_mean!$A$100:$A$128,0),MATCH('Resumen-Formulas1820'!G$1,Deciles_mean!$34:$34,0))</f>
        <v>#N/A</v>
      </c>
      <c r="H61" s="4" t="e">
        <f>INDEX(Deciles_mean!$A$100:$U$128,MATCH('Resumen-Formulas1820'!$A61,Deciles_mean!$A$100:$A$128,0),MATCH('Resumen-Formulas1820'!H$1,Deciles_mean!$34:$34,0))</f>
        <v>#N/A</v>
      </c>
      <c r="I61" s="4" t="e">
        <f>INDEX(Deciles_mean!$A$100:$U$128,MATCH('Resumen-Formulas1820'!$A61,Deciles_mean!$A$100:$A$128,0),MATCH('Resumen-Formulas1820'!I$1,Deciles_mean!$34:$34,0))</f>
        <v>#N/A</v>
      </c>
      <c r="J61" s="4" t="e">
        <f>INDEX(Deciles_mean!$A$100:$U$128,MATCH('Resumen-Formulas1820'!$A61,Deciles_mean!$A$100:$A$128,0),MATCH('Resumen-Formulas1820'!J$1,Deciles_mean!$34:$34,0))</f>
        <v>#N/A</v>
      </c>
      <c r="K61" s="4" t="e">
        <f>INDEX(Deciles_mean!$A$100:$U$128,MATCH('Resumen-Formulas1820'!$A61,Deciles_mean!$A$100:$A$128,0),MATCH('Resumen-Formulas1820'!K$1,Deciles_mean!$34:$34,0))</f>
        <v>#N/A</v>
      </c>
      <c r="L61" s="4" t="e">
        <f>INDEX(Deciles_mean!$A$100:$U$128,MATCH('Resumen-Formulas1820'!$A61,Deciles_mean!$A$100:$A$128,0),MATCH('Resumen-Formulas1820'!L$1,Deciles_mean!$34:$34,0))</f>
        <v>#N/A</v>
      </c>
      <c r="M61" s="4" t="e">
        <f>INDEX(Deciles_mean!$A$100:$U$128,MATCH('Resumen-Formulas1820'!$A61,Deciles_mean!$A$100:$A$128,0),MATCH('Resumen-Formulas1820'!M$1,Deciles_mean!$34:$34,0))</f>
        <v>#N/A</v>
      </c>
      <c r="N61" s="4" t="e">
        <f>INDEX(Deciles_mean!$A$100:$U$128,MATCH('Resumen-Formulas1820'!$A61,Deciles_mean!$A$100:$A$128,0),MATCH('Resumen-Formulas1820'!N$1,Deciles_mean!$34:$34,0))</f>
        <v>#N/A</v>
      </c>
      <c r="O61" s="4">
        <f>INDEX(Nal_mean!$C:$C,MATCH('Resumen-Formulas1820'!$A61,Nal_mean!$A:$A,0),1)</f>
        <v>866.7655225523979</v>
      </c>
      <c r="P61" s="4" t="e">
        <f>INDEX(Deciles_mean!$A$100:$U$128,MATCH('Resumen-Formulas1820'!$A61,Deciles_mean!$A$100:$A$128,0),MATCH('Resumen-Formulas1820'!P$1,Deciles_mean!$34:$34,0))</f>
        <v>#N/A</v>
      </c>
      <c r="Q61" s="4" t="e">
        <f>INDEX(Deciles_mean!$A$100:$U$128,MATCH('Resumen-Formulas1820'!$A61,Deciles_mean!$A$100:$A$128,0),MATCH('Resumen-Formulas1820'!Q$1,Deciles_mean!$34:$34,0))</f>
        <v>#N/A</v>
      </c>
      <c r="R61" s="4" t="e">
        <f>INDEX(Deciles_mean!$A$100:$U$128,MATCH('Resumen-Formulas1820'!$A61,Deciles_mean!$A$100:$A$128,0),MATCH('Resumen-Formulas1820'!R$1,Deciles_mean!$34:$34,0))</f>
        <v>#N/A</v>
      </c>
      <c r="S61" s="4" t="e">
        <f>INDEX(Deciles_mean!$A$100:$U$128,MATCH('Resumen-Formulas1820'!$A61,Deciles_mean!$A$100:$A$128,0),MATCH('Resumen-Formulas1820'!S$1,Deciles_mean!$34:$34,0))</f>
        <v>#N/A</v>
      </c>
      <c r="T61" s="4" t="e">
        <f>INDEX(Deciles_mean!$A$100:$U$128,MATCH('Resumen-Formulas1820'!$A61,Deciles_mean!$A$100:$A$128,0),MATCH('Resumen-Formulas1820'!T$1,Deciles_mean!$34:$34,0))</f>
        <v>#N/A</v>
      </c>
      <c r="U61" s="4" t="e">
        <f>INDEX(Deciles_mean!$A$100:$U$128,MATCH('Resumen-Formulas1820'!$A61,Deciles_mean!$A$100:$A$128,0),MATCH('Resumen-Formulas1820'!U$1,Deciles_mean!$34:$34,0))</f>
        <v>#N/A</v>
      </c>
      <c r="V61" s="4" t="e">
        <f>INDEX(Deciles_mean!$A$100:$U$128,MATCH('Resumen-Formulas1820'!$A61,Deciles_mean!$A$100:$A$128,0),MATCH('Resumen-Formulas1820'!V$1,Deciles_mean!$34:$34,0))</f>
        <v>#N/A</v>
      </c>
      <c r="W61" s="4" t="e">
        <f>INDEX(Deciles_mean!$A$100:$U$128,MATCH('Resumen-Formulas1820'!$A61,Deciles_mean!$A$100:$A$128,0),MATCH('Resumen-Formulas1820'!W$1,Deciles_mean!$34:$34,0))</f>
        <v>#N/A</v>
      </c>
      <c r="X61" s="4" t="e">
        <f>INDEX(Deciles_mean!$A$100:$U$128,MATCH('Resumen-Formulas1820'!$A61,Deciles_mean!$A$100:$A$128,0),MATCH('Resumen-Formulas1820'!X$1,Deciles_mean!$34:$34,0))</f>
        <v>#N/A</v>
      </c>
      <c r="Y61" s="4" t="e">
        <f>INDEX(Deciles_mean!$A$100:$U$128,MATCH('Resumen-Formulas1820'!$A61,Deciles_mean!$A$100:$A$128,0),MATCH('Resumen-Formulas1820'!Y$1,Deciles_mean!$34:$34,0))</f>
        <v>#N/A</v>
      </c>
      <c r="AA61" s="8">
        <f t="shared" si="316"/>
        <v>1773.0164095647172</v>
      </c>
      <c r="AB61" s="8" t="e">
        <f t="shared" si="317"/>
        <v>#N/A</v>
      </c>
      <c r="AC61" s="8" t="e">
        <f t="shared" si="318"/>
        <v>#N/A</v>
      </c>
      <c r="AD61" s="8" t="e">
        <f t="shared" si="319"/>
        <v>#N/A</v>
      </c>
      <c r="AE61" s="8" t="e">
        <f t="shared" si="320"/>
        <v>#N/A</v>
      </c>
      <c r="AF61" s="8" t="e">
        <f t="shared" si="321"/>
        <v>#N/A</v>
      </c>
      <c r="AG61" s="8" t="e">
        <f t="shared" si="322"/>
        <v>#N/A</v>
      </c>
      <c r="AH61" s="8" t="e">
        <f t="shared" si="323"/>
        <v>#N/A</v>
      </c>
      <c r="AI61" s="8" t="e">
        <f t="shared" si="324"/>
        <v>#N/A</v>
      </c>
      <c r="AJ61" s="8" t="e">
        <f t="shared" si="325"/>
        <v>#N/A</v>
      </c>
      <c r="AK61" s="8" t="e">
        <f t="shared" si="326"/>
        <v>#N/A</v>
      </c>
      <c r="AL61" s="8">
        <f t="shared" si="327"/>
        <v>1034.4547585267908</v>
      </c>
      <c r="AM61" s="8" t="e">
        <f t="shared" si="328"/>
        <v>#N/A</v>
      </c>
      <c r="AN61" s="8" t="e">
        <f t="shared" si="329"/>
        <v>#N/A</v>
      </c>
      <c r="AO61" s="8" t="e">
        <f t="shared" si="330"/>
        <v>#N/A</v>
      </c>
      <c r="AP61" s="8" t="e">
        <f t="shared" si="331"/>
        <v>#N/A</v>
      </c>
      <c r="AQ61" s="8" t="e">
        <f t="shared" si="332"/>
        <v>#N/A</v>
      </c>
      <c r="AR61" s="8" t="e">
        <f t="shared" si="333"/>
        <v>#N/A</v>
      </c>
      <c r="AS61" s="8" t="e">
        <f t="shared" si="334"/>
        <v>#N/A</v>
      </c>
      <c r="AT61" s="8" t="e">
        <f t="shared" si="335"/>
        <v>#N/A</v>
      </c>
      <c r="AU61" s="8" t="e">
        <f t="shared" si="336"/>
        <v>#N/A</v>
      </c>
      <c r="AV61" s="8" t="e">
        <f t="shared" si="337"/>
        <v>#N/A</v>
      </c>
      <c r="AX61" s="22" t="e">
        <f t="shared" si="338"/>
        <v>#N/A</v>
      </c>
      <c r="AY61" s="22" t="e">
        <f t="shared" si="339"/>
        <v>#N/A</v>
      </c>
      <c r="AZ61" s="22" t="e">
        <f t="shared" si="340"/>
        <v>#N/A</v>
      </c>
      <c r="BA61" s="22" t="e">
        <f t="shared" si="341"/>
        <v>#N/A</v>
      </c>
      <c r="BB61" s="22" t="e">
        <f t="shared" si="342"/>
        <v>#N/A</v>
      </c>
      <c r="BC61" s="22" t="e">
        <f t="shared" si="343"/>
        <v>#N/A</v>
      </c>
      <c r="BD61" s="22" t="e">
        <f t="shared" si="344"/>
        <v>#N/A</v>
      </c>
      <c r="BE61" s="22" t="e">
        <f t="shared" si="345"/>
        <v>#N/A</v>
      </c>
      <c r="BF61" s="22" t="e">
        <f t="shared" si="346"/>
        <v>#N/A</v>
      </c>
      <c r="BG61" s="22" t="e">
        <f t="shared" si="347"/>
        <v>#N/A</v>
      </c>
      <c r="BH61" s="22" t="e">
        <f t="shared" si="348"/>
        <v>#N/A</v>
      </c>
      <c r="BI61" s="22" t="e">
        <f t="shared" si="349"/>
        <v>#N/A</v>
      </c>
      <c r="BJ61" s="22" t="e">
        <f t="shared" si="350"/>
        <v>#N/A</v>
      </c>
      <c r="BK61" s="22" t="e">
        <f t="shared" si="351"/>
        <v>#N/A</v>
      </c>
      <c r="BL61" s="22" t="e">
        <f t="shared" si="352"/>
        <v>#N/A</v>
      </c>
      <c r="BM61" s="22" t="e">
        <f t="shared" si="353"/>
        <v>#N/A</v>
      </c>
      <c r="BN61" s="22" t="e">
        <f t="shared" si="354"/>
        <v>#N/A</v>
      </c>
      <c r="BO61" s="22" t="e">
        <f t="shared" si="355"/>
        <v>#N/A</v>
      </c>
      <c r="BP61" s="22" t="e">
        <f t="shared" si="356"/>
        <v>#N/A</v>
      </c>
      <c r="BQ61" s="22" t="e">
        <f t="shared" si="357"/>
        <v>#N/A</v>
      </c>
      <c r="BR61" s="22" t="e">
        <f t="shared" si="358"/>
        <v>#N/A</v>
      </c>
      <c r="BS61" s="22" t="e">
        <f t="shared" si="359"/>
        <v>#N/A</v>
      </c>
      <c r="BU61" s="22" t="e">
        <f t="shared" ref="BU61:BU63" si="381">D61/D$6</f>
        <v>#N/A</v>
      </c>
      <c r="BV61" s="22" t="e">
        <f t="shared" si="360"/>
        <v>#N/A</v>
      </c>
      <c r="BW61" s="22" t="e">
        <f t="shared" si="361"/>
        <v>#N/A</v>
      </c>
      <c r="BX61" s="22" t="e">
        <f t="shared" si="362"/>
        <v>#N/A</v>
      </c>
      <c r="BY61" s="22" t="e">
        <f t="shared" si="363"/>
        <v>#N/A</v>
      </c>
      <c r="BZ61" s="22" t="e">
        <f t="shared" si="364"/>
        <v>#N/A</v>
      </c>
      <c r="CA61" s="22" t="e">
        <f t="shared" si="365"/>
        <v>#N/A</v>
      </c>
      <c r="CB61" s="22" t="e">
        <f t="shared" si="366"/>
        <v>#N/A</v>
      </c>
      <c r="CC61" s="22" t="e">
        <f t="shared" si="367"/>
        <v>#N/A</v>
      </c>
      <c r="CD61" s="22" t="e">
        <f t="shared" si="368"/>
        <v>#N/A</v>
      </c>
      <c r="CE61" s="22" t="e">
        <f t="shared" si="369"/>
        <v>#N/A</v>
      </c>
      <c r="CF61" s="22" t="e">
        <f t="shared" si="370"/>
        <v>#N/A</v>
      </c>
      <c r="CG61" s="22" t="e">
        <f t="shared" si="371"/>
        <v>#N/A</v>
      </c>
      <c r="CH61" s="22" t="e">
        <f t="shared" si="372"/>
        <v>#N/A</v>
      </c>
      <c r="CI61" s="22" t="e">
        <f t="shared" si="373"/>
        <v>#N/A</v>
      </c>
      <c r="CJ61" s="22" t="e">
        <f t="shared" si="374"/>
        <v>#N/A</v>
      </c>
      <c r="CK61" s="22" t="e">
        <f t="shared" si="375"/>
        <v>#N/A</v>
      </c>
      <c r="CL61" s="22" t="e">
        <f t="shared" si="376"/>
        <v>#N/A</v>
      </c>
      <c r="CM61" s="22" t="e">
        <f t="shared" si="377"/>
        <v>#N/A</v>
      </c>
      <c r="CN61" s="22" t="e">
        <f t="shared" si="378"/>
        <v>#N/A</v>
      </c>
      <c r="CO61" s="22" t="e">
        <f t="shared" si="379"/>
        <v>#N/A</v>
      </c>
      <c r="CP61" s="22" t="e">
        <f t="shared" si="380"/>
        <v>#N/A</v>
      </c>
    </row>
    <row r="62" spans="1:94">
      <c r="A62" t="s">
        <v>128</v>
      </c>
      <c r="C62" s="3" t="s">
        <v>150</v>
      </c>
      <c r="D62" s="4">
        <f>INDEX(Nal_mean!$B:$B,MATCH('Resumen-Formulas1820'!$A62,Nal_mean!$A:$A,0),1)</f>
        <v>397.48539817573453</v>
      </c>
      <c r="E62" s="4" t="e">
        <f>INDEX(Deciles_mean!$A$100:$U$128,MATCH('Resumen-Formulas1820'!$A62,Deciles_mean!$A$100:$A$128,0),MATCH('Resumen-Formulas1820'!E$1,Deciles_mean!$34:$34,0))</f>
        <v>#N/A</v>
      </c>
      <c r="F62" s="4" t="e">
        <f>INDEX(Deciles_mean!$A$100:$U$128,MATCH('Resumen-Formulas1820'!$A62,Deciles_mean!$A$100:$A$128,0),MATCH('Resumen-Formulas1820'!F$1,Deciles_mean!$34:$34,0))</f>
        <v>#N/A</v>
      </c>
      <c r="G62" s="4" t="e">
        <f>INDEX(Deciles_mean!$A$100:$U$128,MATCH('Resumen-Formulas1820'!$A62,Deciles_mean!$A$100:$A$128,0),MATCH('Resumen-Formulas1820'!G$1,Deciles_mean!$34:$34,0))</f>
        <v>#N/A</v>
      </c>
      <c r="H62" s="4" t="e">
        <f>INDEX(Deciles_mean!$A$100:$U$128,MATCH('Resumen-Formulas1820'!$A62,Deciles_mean!$A$100:$A$128,0),MATCH('Resumen-Formulas1820'!H$1,Deciles_mean!$34:$34,0))</f>
        <v>#N/A</v>
      </c>
      <c r="I62" s="4" t="e">
        <f>INDEX(Deciles_mean!$A$100:$U$128,MATCH('Resumen-Formulas1820'!$A62,Deciles_mean!$A$100:$A$128,0),MATCH('Resumen-Formulas1820'!I$1,Deciles_mean!$34:$34,0))</f>
        <v>#N/A</v>
      </c>
      <c r="J62" s="4" t="e">
        <f>INDEX(Deciles_mean!$A$100:$U$128,MATCH('Resumen-Formulas1820'!$A62,Deciles_mean!$A$100:$A$128,0),MATCH('Resumen-Formulas1820'!J$1,Deciles_mean!$34:$34,0))</f>
        <v>#N/A</v>
      </c>
      <c r="K62" s="4" t="e">
        <f>INDEX(Deciles_mean!$A$100:$U$128,MATCH('Resumen-Formulas1820'!$A62,Deciles_mean!$A$100:$A$128,0),MATCH('Resumen-Formulas1820'!K$1,Deciles_mean!$34:$34,0))</f>
        <v>#N/A</v>
      </c>
      <c r="L62" s="4" t="e">
        <f>INDEX(Deciles_mean!$A$100:$U$128,MATCH('Resumen-Formulas1820'!$A62,Deciles_mean!$A$100:$A$128,0),MATCH('Resumen-Formulas1820'!L$1,Deciles_mean!$34:$34,0))</f>
        <v>#N/A</v>
      </c>
      <c r="M62" s="4" t="e">
        <f>INDEX(Deciles_mean!$A$100:$U$128,MATCH('Resumen-Formulas1820'!$A62,Deciles_mean!$A$100:$A$128,0),MATCH('Resumen-Formulas1820'!M$1,Deciles_mean!$34:$34,0))</f>
        <v>#N/A</v>
      </c>
      <c r="N62" s="4" t="e">
        <f>INDEX(Deciles_mean!$A$100:$U$128,MATCH('Resumen-Formulas1820'!$A62,Deciles_mean!$A$100:$A$128,0),MATCH('Resumen-Formulas1820'!N$1,Deciles_mean!$34:$34,0))</f>
        <v>#N/A</v>
      </c>
      <c r="O62" s="4">
        <f>INDEX(Nal_mean!$C:$C,MATCH('Resumen-Formulas1820'!$A62,Nal_mean!$A:$A,0),1)</f>
        <v>244.96339162498697</v>
      </c>
      <c r="P62" s="4" t="e">
        <f>INDEX(Deciles_mean!$A$100:$U$128,MATCH('Resumen-Formulas1820'!$A62,Deciles_mean!$A$100:$A$128,0),MATCH('Resumen-Formulas1820'!P$1,Deciles_mean!$34:$34,0))</f>
        <v>#N/A</v>
      </c>
      <c r="Q62" s="4" t="e">
        <f>INDEX(Deciles_mean!$A$100:$U$128,MATCH('Resumen-Formulas1820'!$A62,Deciles_mean!$A$100:$A$128,0),MATCH('Resumen-Formulas1820'!Q$1,Deciles_mean!$34:$34,0))</f>
        <v>#N/A</v>
      </c>
      <c r="R62" s="4" t="e">
        <f>INDEX(Deciles_mean!$A$100:$U$128,MATCH('Resumen-Formulas1820'!$A62,Deciles_mean!$A$100:$A$128,0),MATCH('Resumen-Formulas1820'!R$1,Deciles_mean!$34:$34,0))</f>
        <v>#N/A</v>
      </c>
      <c r="S62" s="4" t="e">
        <f>INDEX(Deciles_mean!$A$100:$U$128,MATCH('Resumen-Formulas1820'!$A62,Deciles_mean!$A$100:$A$128,0),MATCH('Resumen-Formulas1820'!S$1,Deciles_mean!$34:$34,0))</f>
        <v>#N/A</v>
      </c>
      <c r="T62" s="4" t="e">
        <f>INDEX(Deciles_mean!$A$100:$U$128,MATCH('Resumen-Formulas1820'!$A62,Deciles_mean!$A$100:$A$128,0),MATCH('Resumen-Formulas1820'!T$1,Deciles_mean!$34:$34,0))</f>
        <v>#N/A</v>
      </c>
      <c r="U62" s="4" t="e">
        <f>INDEX(Deciles_mean!$A$100:$U$128,MATCH('Resumen-Formulas1820'!$A62,Deciles_mean!$A$100:$A$128,0),MATCH('Resumen-Formulas1820'!U$1,Deciles_mean!$34:$34,0))</f>
        <v>#N/A</v>
      </c>
      <c r="V62" s="4" t="e">
        <f>INDEX(Deciles_mean!$A$100:$U$128,MATCH('Resumen-Formulas1820'!$A62,Deciles_mean!$A$100:$A$128,0),MATCH('Resumen-Formulas1820'!V$1,Deciles_mean!$34:$34,0))</f>
        <v>#N/A</v>
      </c>
      <c r="W62" s="4" t="e">
        <f>INDEX(Deciles_mean!$A$100:$U$128,MATCH('Resumen-Formulas1820'!$A62,Deciles_mean!$A$100:$A$128,0),MATCH('Resumen-Formulas1820'!W$1,Deciles_mean!$34:$34,0))</f>
        <v>#N/A</v>
      </c>
      <c r="X62" s="4" t="e">
        <f>INDEX(Deciles_mean!$A$100:$U$128,MATCH('Resumen-Formulas1820'!$A62,Deciles_mean!$A$100:$A$128,0),MATCH('Resumen-Formulas1820'!X$1,Deciles_mean!$34:$34,0))</f>
        <v>#N/A</v>
      </c>
      <c r="Y62" s="4" t="e">
        <f>INDEX(Deciles_mean!$A$100:$U$128,MATCH('Resumen-Formulas1820'!$A62,Deciles_mean!$A$100:$A$128,0),MATCH('Resumen-Formulas1820'!Y$1,Deciles_mean!$34:$34,0))</f>
        <v>#N/A</v>
      </c>
      <c r="AA62" s="8">
        <f t="shared" si="316"/>
        <v>508.33355031109835</v>
      </c>
      <c r="AB62" s="8" t="e">
        <f t="shared" si="317"/>
        <v>#N/A</v>
      </c>
      <c r="AC62" s="8" t="e">
        <f t="shared" si="318"/>
        <v>#N/A</v>
      </c>
      <c r="AD62" s="8" t="e">
        <f t="shared" si="319"/>
        <v>#N/A</v>
      </c>
      <c r="AE62" s="8" t="e">
        <f t="shared" si="320"/>
        <v>#N/A</v>
      </c>
      <c r="AF62" s="8" t="e">
        <f t="shared" si="321"/>
        <v>#N/A</v>
      </c>
      <c r="AG62" s="8" t="e">
        <f t="shared" si="322"/>
        <v>#N/A</v>
      </c>
      <c r="AH62" s="8" t="e">
        <f t="shared" si="323"/>
        <v>#N/A</v>
      </c>
      <c r="AI62" s="8" t="e">
        <f t="shared" si="324"/>
        <v>#N/A</v>
      </c>
      <c r="AJ62" s="8" t="e">
        <f t="shared" si="325"/>
        <v>#N/A</v>
      </c>
      <c r="AK62" s="8" t="e">
        <f t="shared" si="326"/>
        <v>#N/A</v>
      </c>
      <c r="AL62" s="8">
        <f t="shared" si="327"/>
        <v>292.35535971149659</v>
      </c>
      <c r="AM62" s="8" t="e">
        <f t="shared" si="328"/>
        <v>#N/A</v>
      </c>
      <c r="AN62" s="8" t="e">
        <f t="shared" si="329"/>
        <v>#N/A</v>
      </c>
      <c r="AO62" s="8" t="e">
        <f t="shared" si="330"/>
        <v>#N/A</v>
      </c>
      <c r="AP62" s="8" t="e">
        <f t="shared" si="331"/>
        <v>#N/A</v>
      </c>
      <c r="AQ62" s="8" t="e">
        <f t="shared" si="332"/>
        <v>#N/A</v>
      </c>
      <c r="AR62" s="8" t="e">
        <f t="shared" si="333"/>
        <v>#N/A</v>
      </c>
      <c r="AS62" s="8" t="e">
        <f t="shared" si="334"/>
        <v>#N/A</v>
      </c>
      <c r="AT62" s="8" t="e">
        <f t="shared" si="335"/>
        <v>#N/A</v>
      </c>
      <c r="AU62" s="8" t="e">
        <f t="shared" si="336"/>
        <v>#N/A</v>
      </c>
      <c r="AV62" s="8" t="e">
        <f t="shared" si="337"/>
        <v>#N/A</v>
      </c>
      <c r="AX62" s="22" t="e">
        <f t="shared" si="338"/>
        <v>#N/A</v>
      </c>
      <c r="AY62" s="22" t="e">
        <f t="shared" si="339"/>
        <v>#N/A</v>
      </c>
      <c r="AZ62" s="22" t="e">
        <f t="shared" si="340"/>
        <v>#N/A</v>
      </c>
      <c r="BA62" s="22" t="e">
        <f t="shared" si="341"/>
        <v>#N/A</v>
      </c>
      <c r="BB62" s="22" t="e">
        <f t="shared" si="342"/>
        <v>#N/A</v>
      </c>
      <c r="BC62" s="22" t="e">
        <f t="shared" si="343"/>
        <v>#N/A</v>
      </c>
      <c r="BD62" s="22" t="e">
        <f t="shared" si="344"/>
        <v>#N/A</v>
      </c>
      <c r="BE62" s="22" t="e">
        <f t="shared" si="345"/>
        <v>#N/A</v>
      </c>
      <c r="BF62" s="22" t="e">
        <f t="shared" si="346"/>
        <v>#N/A</v>
      </c>
      <c r="BG62" s="22" t="e">
        <f t="shared" si="347"/>
        <v>#N/A</v>
      </c>
      <c r="BH62" s="22" t="e">
        <f t="shared" si="348"/>
        <v>#N/A</v>
      </c>
      <c r="BI62" s="22" t="e">
        <f t="shared" si="349"/>
        <v>#N/A</v>
      </c>
      <c r="BJ62" s="22" t="e">
        <f t="shared" si="350"/>
        <v>#N/A</v>
      </c>
      <c r="BK62" s="22" t="e">
        <f t="shared" si="351"/>
        <v>#N/A</v>
      </c>
      <c r="BL62" s="22" t="e">
        <f t="shared" si="352"/>
        <v>#N/A</v>
      </c>
      <c r="BM62" s="22" t="e">
        <f t="shared" si="353"/>
        <v>#N/A</v>
      </c>
      <c r="BN62" s="22" t="e">
        <f t="shared" si="354"/>
        <v>#N/A</v>
      </c>
      <c r="BO62" s="22" t="e">
        <f t="shared" si="355"/>
        <v>#N/A</v>
      </c>
      <c r="BP62" s="22" t="e">
        <f t="shared" si="356"/>
        <v>#N/A</v>
      </c>
      <c r="BQ62" s="22" t="e">
        <f t="shared" si="357"/>
        <v>#N/A</v>
      </c>
      <c r="BR62" s="22" t="e">
        <f t="shared" si="358"/>
        <v>#N/A</v>
      </c>
      <c r="BS62" s="22" t="e">
        <f t="shared" si="359"/>
        <v>#N/A</v>
      </c>
      <c r="BU62" s="22" t="e">
        <f t="shared" si="381"/>
        <v>#N/A</v>
      </c>
      <c r="BV62" s="22" t="e">
        <f t="shared" si="360"/>
        <v>#N/A</v>
      </c>
      <c r="BW62" s="22" t="e">
        <f t="shared" si="361"/>
        <v>#N/A</v>
      </c>
      <c r="BX62" s="22" t="e">
        <f t="shared" si="362"/>
        <v>#N/A</v>
      </c>
      <c r="BY62" s="22" t="e">
        <f t="shared" si="363"/>
        <v>#N/A</v>
      </c>
      <c r="BZ62" s="22" t="e">
        <f t="shared" si="364"/>
        <v>#N/A</v>
      </c>
      <c r="CA62" s="22" t="e">
        <f t="shared" si="365"/>
        <v>#N/A</v>
      </c>
      <c r="CB62" s="22" t="e">
        <f t="shared" si="366"/>
        <v>#N/A</v>
      </c>
      <c r="CC62" s="22" t="e">
        <f t="shared" si="367"/>
        <v>#N/A</v>
      </c>
      <c r="CD62" s="22" t="e">
        <f t="shared" si="368"/>
        <v>#N/A</v>
      </c>
      <c r="CE62" s="22" t="e">
        <f t="shared" si="369"/>
        <v>#N/A</v>
      </c>
      <c r="CF62" s="22" t="e">
        <f t="shared" si="370"/>
        <v>#N/A</v>
      </c>
      <c r="CG62" s="22" t="e">
        <f t="shared" si="371"/>
        <v>#N/A</v>
      </c>
      <c r="CH62" s="22" t="e">
        <f t="shared" si="372"/>
        <v>#N/A</v>
      </c>
      <c r="CI62" s="22" t="e">
        <f t="shared" si="373"/>
        <v>#N/A</v>
      </c>
      <c r="CJ62" s="22" t="e">
        <f t="shared" si="374"/>
        <v>#N/A</v>
      </c>
      <c r="CK62" s="22" t="e">
        <f t="shared" si="375"/>
        <v>#N/A</v>
      </c>
      <c r="CL62" s="22" t="e">
        <f t="shared" si="376"/>
        <v>#N/A</v>
      </c>
      <c r="CM62" s="22" t="e">
        <f t="shared" si="377"/>
        <v>#N/A</v>
      </c>
      <c r="CN62" s="22" t="e">
        <f t="shared" si="378"/>
        <v>#N/A</v>
      </c>
      <c r="CO62" s="22" t="e">
        <f t="shared" si="379"/>
        <v>#N/A</v>
      </c>
      <c r="CP62" s="22" t="e">
        <f t="shared" si="380"/>
        <v>#N/A</v>
      </c>
    </row>
    <row r="63" spans="1:94">
      <c r="A63" t="s">
        <v>129</v>
      </c>
      <c r="C63" s="3" t="s">
        <v>151</v>
      </c>
      <c r="D63" s="4">
        <f>INDEX(Nal_mean!$B:$B,MATCH('Resumen-Formulas1820'!$A63,Nal_mean!$A:$A,0),1)</f>
        <v>106.60288386659445</v>
      </c>
      <c r="E63" s="4" t="e">
        <f>INDEX(Deciles_mean!$A$100:$U$128,MATCH('Resumen-Formulas1820'!$A63,Deciles_mean!$A$100:$A$128,0),MATCH('Resumen-Formulas1820'!E$1,Deciles_mean!$34:$34,0))</f>
        <v>#N/A</v>
      </c>
      <c r="F63" s="4" t="e">
        <f>INDEX(Deciles_mean!$A$100:$U$128,MATCH('Resumen-Formulas1820'!$A63,Deciles_mean!$A$100:$A$128,0),MATCH('Resumen-Formulas1820'!F$1,Deciles_mean!$34:$34,0))</f>
        <v>#N/A</v>
      </c>
      <c r="G63" s="4" t="e">
        <f>INDEX(Deciles_mean!$A$100:$U$128,MATCH('Resumen-Formulas1820'!$A63,Deciles_mean!$A$100:$A$128,0),MATCH('Resumen-Formulas1820'!G$1,Deciles_mean!$34:$34,0))</f>
        <v>#N/A</v>
      </c>
      <c r="H63" s="4" t="e">
        <f>INDEX(Deciles_mean!$A$100:$U$128,MATCH('Resumen-Formulas1820'!$A63,Deciles_mean!$A$100:$A$128,0),MATCH('Resumen-Formulas1820'!H$1,Deciles_mean!$34:$34,0))</f>
        <v>#N/A</v>
      </c>
      <c r="I63" s="4" t="e">
        <f>INDEX(Deciles_mean!$A$100:$U$128,MATCH('Resumen-Formulas1820'!$A63,Deciles_mean!$A$100:$A$128,0),MATCH('Resumen-Formulas1820'!I$1,Deciles_mean!$34:$34,0))</f>
        <v>#N/A</v>
      </c>
      <c r="J63" s="4" t="e">
        <f>INDEX(Deciles_mean!$A$100:$U$128,MATCH('Resumen-Formulas1820'!$A63,Deciles_mean!$A$100:$A$128,0),MATCH('Resumen-Formulas1820'!J$1,Deciles_mean!$34:$34,0))</f>
        <v>#N/A</v>
      </c>
      <c r="K63" s="4" t="e">
        <f>INDEX(Deciles_mean!$A$100:$U$128,MATCH('Resumen-Formulas1820'!$A63,Deciles_mean!$A$100:$A$128,0),MATCH('Resumen-Formulas1820'!K$1,Deciles_mean!$34:$34,0))</f>
        <v>#N/A</v>
      </c>
      <c r="L63" s="4" t="e">
        <f>INDEX(Deciles_mean!$A$100:$U$128,MATCH('Resumen-Formulas1820'!$A63,Deciles_mean!$A$100:$A$128,0),MATCH('Resumen-Formulas1820'!L$1,Deciles_mean!$34:$34,0))</f>
        <v>#N/A</v>
      </c>
      <c r="M63" s="4" t="e">
        <f>INDEX(Deciles_mean!$A$100:$U$128,MATCH('Resumen-Formulas1820'!$A63,Deciles_mean!$A$100:$A$128,0),MATCH('Resumen-Formulas1820'!M$1,Deciles_mean!$34:$34,0))</f>
        <v>#N/A</v>
      </c>
      <c r="N63" s="4" t="e">
        <f>INDEX(Deciles_mean!$A$100:$U$128,MATCH('Resumen-Formulas1820'!$A63,Deciles_mean!$A$100:$A$128,0),MATCH('Resumen-Formulas1820'!N$1,Deciles_mean!$34:$34,0))</f>
        <v>#N/A</v>
      </c>
      <c r="O63" s="4">
        <f>INDEX(Nal_mean!$C:$C,MATCH('Resumen-Formulas1820'!$A63,Nal_mean!$A:$A,0),1)</f>
        <v>33.319729887266163</v>
      </c>
      <c r="P63" s="4" t="e">
        <f>INDEX(Deciles_mean!$A$100:$U$128,MATCH('Resumen-Formulas1820'!$A63,Deciles_mean!$A$100:$A$128,0),MATCH('Resumen-Formulas1820'!P$1,Deciles_mean!$34:$34,0))</f>
        <v>#N/A</v>
      </c>
      <c r="Q63" s="4" t="e">
        <f>INDEX(Deciles_mean!$A$100:$U$128,MATCH('Resumen-Formulas1820'!$A63,Deciles_mean!$A$100:$A$128,0),MATCH('Resumen-Formulas1820'!Q$1,Deciles_mean!$34:$34,0))</f>
        <v>#N/A</v>
      </c>
      <c r="R63" s="4" t="e">
        <f>INDEX(Deciles_mean!$A$100:$U$128,MATCH('Resumen-Formulas1820'!$A63,Deciles_mean!$A$100:$A$128,0),MATCH('Resumen-Formulas1820'!R$1,Deciles_mean!$34:$34,0))</f>
        <v>#N/A</v>
      </c>
      <c r="S63" s="4" t="e">
        <f>INDEX(Deciles_mean!$A$100:$U$128,MATCH('Resumen-Formulas1820'!$A63,Deciles_mean!$A$100:$A$128,0),MATCH('Resumen-Formulas1820'!S$1,Deciles_mean!$34:$34,0))</f>
        <v>#N/A</v>
      </c>
      <c r="T63" s="4" t="e">
        <f>INDEX(Deciles_mean!$A$100:$U$128,MATCH('Resumen-Formulas1820'!$A63,Deciles_mean!$A$100:$A$128,0),MATCH('Resumen-Formulas1820'!T$1,Deciles_mean!$34:$34,0))</f>
        <v>#N/A</v>
      </c>
      <c r="U63" s="4" t="e">
        <f>INDEX(Deciles_mean!$A$100:$U$128,MATCH('Resumen-Formulas1820'!$A63,Deciles_mean!$A$100:$A$128,0),MATCH('Resumen-Formulas1820'!U$1,Deciles_mean!$34:$34,0))</f>
        <v>#N/A</v>
      </c>
      <c r="V63" s="4" t="e">
        <f>INDEX(Deciles_mean!$A$100:$U$128,MATCH('Resumen-Formulas1820'!$A63,Deciles_mean!$A$100:$A$128,0),MATCH('Resumen-Formulas1820'!V$1,Deciles_mean!$34:$34,0))</f>
        <v>#N/A</v>
      </c>
      <c r="W63" s="4" t="e">
        <f>INDEX(Deciles_mean!$A$100:$U$128,MATCH('Resumen-Formulas1820'!$A63,Deciles_mean!$A$100:$A$128,0),MATCH('Resumen-Formulas1820'!W$1,Deciles_mean!$34:$34,0))</f>
        <v>#N/A</v>
      </c>
      <c r="X63" s="4" t="e">
        <f>INDEX(Deciles_mean!$A$100:$U$128,MATCH('Resumen-Formulas1820'!$A63,Deciles_mean!$A$100:$A$128,0),MATCH('Resumen-Formulas1820'!X$1,Deciles_mean!$34:$34,0))</f>
        <v>#N/A</v>
      </c>
      <c r="Y63" s="4" t="e">
        <f>INDEX(Deciles_mean!$A$100:$U$128,MATCH('Resumen-Formulas1820'!$A63,Deciles_mean!$A$100:$A$128,0),MATCH('Resumen-Formulas1820'!Y$1,Deciles_mean!$34:$34,0))</f>
        <v>#N/A</v>
      </c>
      <c r="AA63" s="8">
        <f t="shared" si="316"/>
        <v>136.33160533195107</v>
      </c>
      <c r="AB63" s="8" t="e">
        <f t="shared" si="317"/>
        <v>#N/A</v>
      </c>
      <c r="AC63" s="8" t="e">
        <f t="shared" si="318"/>
        <v>#N/A</v>
      </c>
      <c r="AD63" s="8" t="e">
        <f t="shared" si="319"/>
        <v>#N/A</v>
      </c>
      <c r="AE63" s="8" t="e">
        <f t="shared" si="320"/>
        <v>#N/A</v>
      </c>
      <c r="AF63" s="8" t="e">
        <f t="shared" si="321"/>
        <v>#N/A</v>
      </c>
      <c r="AG63" s="8" t="e">
        <f t="shared" si="322"/>
        <v>#N/A</v>
      </c>
      <c r="AH63" s="8" t="e">
        <f t="shared" si="323"/>
        <v>#N/A</v>
      </c>
      <c r="AI63" s="8" t="e">
        <f t="shared" si="324"/>
        <v>#N/A</v>
      </c>
      <c r="AJ63" s="8" t="e">
        <f t="shared" si="325"/>
        <v>#N/A</v>
      </c>
      <c r="AK63" s="8" t="e">
        <f t="shared" si="326"/>
        <v>#N/A</v>
      </c>
      <c r="AL63" s="8">
        <f t="shared" si="327"/>
        <v>39.765948503825221</v>
      </c>
      <c r="AM63" s="8" t="e">
        <f t="shared" si="328"/>
        <v>#N/A</v>
      </c>
      <c r="AN63" s="8" t="e">
        <f t="shared" si="329"/>
        <v>#N/A</v>
      </c>
      <c r="AO63" s="8" t="e">
        <f t="shared" si="330"/>
        <v>#N/A</v>
      </c>
      <c r="AP63" s="8" t="e">
        <f t="shared" si="331"/>
        <v>#N/A</v>
      </c>
      <c r="AQ63" s="8" t="e">
        <f t="shared" si="332"/>
        <v>#N/A</v>
      </c>
      <c r="AR63" s="8" t="e">
        <f t="shared" si="333"/>
        <v>#N/A</v>
      </c>
      <c r="AS63" s="8" t="e">
        <f t="shared" si="334"/>
        <v>#N/A</v>
      </c>
      <c r="AT63" s="8" t="e">
        <f t="shared" si="335"/>
        <v>#N/A</v>
      </c>
      <c r="AU63" s="8" t="e">
        <f t="shared" si="336"/>
        <v>#N/A</v>
      </c>
      <c r="AV63" s="8" t="e">
        <f t="shared" si="337"/>
        <v>#N/A</v>
      </c>
      <c r="AX63" s="22" t="e">
        <f t="shared" si="338"/>
        <v>#N/A</v>
      </c>
      <c r="AY63" s="22" t="e">
        <f t="shared" si="339"/>
        <v>#N/A</v>
      </c>
      <c r="AZ63" s="22" t="e">
        <f t="shared" si="340"/>
        <v>#N/A</v>
      </c>
      <c r="BA63" s="22" t="e">
        <f t="shared" si="341"/>
        <v>#N/A</v>
      </c>
      <c r="BB63" s="22" t="e">
        <f t="shared" si="342"/>
        <v>#N/A</v>
      </c>
      <c r="BC63" s="22" t="e">
        <f t="shared" si="343"/>
        <v>#N/A</v>
      </c>
      <c r="BD63" s="22" t="e">
        <f t="shared" si="344"/>
        <v>#N/A</v>
      </c>
      <c r="BE63" s="22" t="e">
        <f t="shared" si="345"/>
        <v>#N/A</v>
      </c>
      <c r="BF63" s="22" t="e">
        <f t="shared" si="346"/>
        <v>#N/A</v>
      </c>
      <c r="BG63" s="22" t="e">
        <f t="shared" si="347"/>
        <v>#N/A</v>
      </c>
      <c r="BH63" s="22" t="e">
        <f t="shared" si="348"/>
        <v>#N/A</v>
      </c>
      <c r="BI63" s="22" t="e">
        <f t="shared" si="349"/>
        <v>#N/A</v>
      </c>
      <c r="BJ63" s="22" t="e">
        <f t="shared" si="350"/>
        <v>#N/A</v>
      </c>
      <c r="BK63" s="22" t="e">
        <f t="shared" si="351"/>
        <v>#N/A</v>
      </c>
      <c r="BL63" s="22" t="e">
        <f t="shared" si="352"/>
        <v>#N/A</v>
      </c>
      <c r="BM63" s="22" t="e">
        <f t="shared" si="353"/>
        <v>#N/A</v>
      </c>
      <c r="BN63" s="22" t="e">
        <f t="shared" si="354"/>
        <v>#N/A</v>
      </c>
      <c r="BO63" s="22" t="e">
        <f t="shared" si="355"/>
        <v>#N/A</v>
      </c>
      <c r="BP63" s="22" t="e">
        <f t="shared" si="356"/>
        <v>#N/A</v>
      </c>
      <c r="BQ63" s="22" t="e">
        <f t="shared" si="357"/>
        <v>#N/A</v>
      </c>
      <c r="BR63" s="22" t="e">
        <f t="shared" si="358"/>
        <v>#N/A</v>
      </c>
      <c r="BS63" s="22" t="e">
        <f t="shared" si="359"/>
        <v>#N/A</v>
      </c>
      <c r="BU63" s="22" t="e">
        <f t="shared" si="381"/>
        <v>#N/A</v>
      </c>
      <c r="BV63" s="22" t="e">
        <f t="shared" si="360"/>
        <v>#N/A</v>
      </c>
      <c r="BW63" s="22" t="e">
        <f t="shared" si="361"/>
        <v>#N/A</v>
      </c>
      <c r="BX63" s="22" t="e">
        <f t="shared" si="362"/>
        <v>#N/A</v>
      </c>
      <c r="BY63" s="22" t="e">
        <f t="shared" si="363"/>
        <v>#N/A</v>
      </c>
      <c r="BZ63" s="22" t="e">
        <f t="shared" si="364"/>
        <v>#N/A</v>
      </c>
      <c r="CA63" s="22" t="e">
        <f t="shared" si="365"/>
        <v>#N/A</v>
      </c>
      <c r="CB63" s="22" t="e">
        <f t="shared" si="366"/>
        <v>#N/A</v>
      </c>
      <c r="CC63" s="22" t="e">
        <f t="shared" si="367"/>
        <v>#N/A</v>
      </c>
      <c r="CD63" s="22" t="e">
        <f t="shared" si="368"/>
        <v>#N/A</v>
      </c>
      <c r="CE63" s="22" t="e">
        <f t="shared" si="369"/>
        <v>#N/A</v>
      </c>
      <c r="CF63" s="22" t="e">
        <f t="shared" si="370"/>
        <v>#N/A</v>
      </c>
      <c r="CG63" s="22" t="e">
        <f t="shared" si="371"/>
        <v>#N/A</v>
      </c>
      <c r="CH63" s="22" t="e">
        <f t="shared" si="372"/>
        <v>#N/A</v>
      </c>
      <c r="CI63" s="22" t="e">
        <f t="shared" si="373"/>
        <v>#N/A</v>
      </c>
      <c r="CJ63" s="22" t="e">
        <f t="shared" si="374"/>
        <v>#N/A</v>
      </c>
      <c r="CK63" s="22" t="e">
        <f t="shared" si="375"/>
        <v>#N/A</v>
      </c>
      <c r="CL63" s="22" t="e">
        <f t="shared" si="376"/>
        <v>#N/A</v>
      </c>
      <c r="CM63" s="22" t="e">
        <f t="shared" si="377"/>
        <v>#N/A</v>
      </c>
      <c r="CN63" s="22" t="e">
        <f t="shared" si="378"/>
        <v>#N/A</v>
      </c>
      <c r="CO63" s="22" t="e">
        <f t="shared" si="379"/>
        <v>#N/A</v>
      </c>
      <c r="CP63" s="22" t="e">
        <f t="shared" si="380"/>
        <v>#N/A</v>
      </c>
    </row>
    <row r="64" spans="1:94">
      <c r="A64" t="s">
        <v>130</v>
      </c>
      <c r="C64" s="3" t="s">
        <v>153</v>
      </c>
      <c r="D64" s="4">
        <f>INDEX(Nal_mean!$B:$B,MATCH('Resumen-Formulas1820'!$A64,Nal_mean!$A:$A,0),1)</f>
        <v>23.452223759416203</v>
      </c>
      <c r="E64" s="4" t="e">
        <f>INDEX(Deciles_mean!$A$100:$U$128,MATCH('Resumen-Formulas1820'!$A64,Deciles_mean!$A$100:$A$128,0),MATCH('Resumen-Formulas1820'!E$1,Deciles_mean!$34:$34,0))</f>
        <v>#N/A</v>
      </c>
      <c r="F64" s="4" t="e">
        <f>INDEX(Deciles_mean!$A$100:$U$128,MATCH('Resumen-Formulas1820'!$A64,Deciles_mean!$A$100:$A$128,0),MATCH('Resumen-Formulas1820'!F$1,Deciles_mean!$34:$34,0))</f>
        <v>#N/A</v>
      </c>
      <c r="G64" s="4" t="e">
        <f>INDEX(Deciles_mean!$A$100:$U$128,MATCH('Resumen-Formulas1820'!$A64,Deciles_mean!$A$100:$A$128,0),MATCH('Resumen-Formulas1820'!G$1,Deciles_mean!$34:$34,0))</f>
        <v>#N/A</v>
      </c>
      <c r="H64" s="4" t="e">
        <f>INDEX(Deciles_mean!$A$100:$U$128,MATCH('Resumen-Formulas1820'!$A64,Deciles_mean!$A$100:$A$128,0),MATCH('Resumen-Formulas1820'!H$1,Deciles_mean!$34:$34,0))</f>
        <v>#N/A</v>
      </c>
      <c r="I64" s="4" t="e">
        <f>INDEX(Deciles_mean!$A$100:$U$128,MATCH('Resumen-Formulas1820'!$A64,Deciles_mean!$A$100:$A$128,0),MATCH('Resumen-Formulas1820'!I$1,Deciles_mean!$34:$34,0))</f>
        <v>#N/A</v>
      </c>
      <c r="J64" s="4" t="e">
        <f>INDEX(Deciles_mean!$A$100:$U$128,MATCH('Resumen-Formulas1820'!$A64,Deciles_mean!$A$100:$A$128,0),MATCH('Resumen-Formulas1820'!J$1,Deciles_mean!$34:$34,0))</f>
        <v>#N/A</v>
      </c>
      <c r="K64" s="4" t="e">
        <f>INDEX(Deciles_mean!$A$100:$U$128,MATCH('Resumen-Formulas1820'!$A64,Deciles_mean!$A$100:$A$128,0),MATCH('Resumen-Formulas1820'!K$1,Deciles_mean!$34:$34,0))</f>
        <v>#N/A</v>
      </c>
      <c r="L64" s="4" t="e">
        <f>INDEX(Deciles_mean!$A$100:$U$128,MATCH('Resumen-Formulas1820'!$A64,Deciles_mean!$A$100:$A$128,0),MATCH('Resumen-Formulas1820'!L$1,Deciles_mean!$34:$34,0))</f>
        <v>#N/A</v>
      </c>
      <c r="M64" s="4" t="e">
        <f>INDEX(Deciles_mean!$A$100:$U$128,MATCH('Resumen-Formulas1820'!$A64,Deciles_mean!$A$100:$A$128,0),MATCH('Resumen-Formulas1820'!M$1,Deciles_mean!$34:$34,0))</f>
        <v>#N/A</v>
      </c>
      <c r="N64" s="4" t="e">
        <f>INDEX(Deciles_mean!$A$100:$U$128,MATCH('Resumen-Formulas1820'!$A64,Deciles_mean!$A$100:$A$128,0),MATCH('Resumen-Formulas1820'!N$1,Deciles_mean!$34:$34,0))</f>
        <v>#N/A</v>
      </c>
      <c r="O64" s="4">
        <f>INDEX(Nal_mean!$C:$C,MATCH('Resumen-Formulas1820'!$A64,Nal_mean!$A:$A,0),1)</f>
        <v>21.452476123271989</v>
      </c>
      <c r="P64" s="4" t="e">
        <f>INDEX(Deciles_mean!$A$100:$U$128,MATCH('Resumen-Formulas1820'!$A64,Deciles_mean!$A$100:$A$128,0),MATCH('Resumen-Formulas1820'!P$1,Deciles_mean!$34:$34,0))</f>
        <v>#N/A</v>
      </c>
      <c r="Q64" s="4" t="e">
        <f>INDEX(Deciles_mean!$A$100:$U$128,MATCH('Resumen-Formulas1820'!$A64,Deciles_mean!$A$100:$A$128,0),MATCH('Resumen-Formulas1820'!Q$1,Deciles_mean!$34:$34,0))</f>
        <v>#N/A</v>
      </c>
      <c r="R64" s="4" t="e">
        <f>INDEX(Deciles_mean!$A$100:$U$128,MATCH('Resumen-Formulas1820'!$A64,Deciles_mean!$A$100:$A$128,0),MATCH('Resumen-Formulas1820'!R$1,Deciles_mean!$34:$34,0))</f>
        <v>#N/A</v>
      </c>
      <c r="S64" s="4" t="e">
        <f>INDEX(Deciles_mean!$A$100:$U$128,MATCH('Resumen-Formulas1820'!$A64,Deciles_mean!$A$100:$A$128,0),MATCH('Resumen-Formulas1820'!S$1,Deciles_mean!$34:$34,0))</f>
        <v>#N/A</v>
      </c>
      <c r="T64" s="4" t="e">
        <f>INDEX(Deciles_mean!$A$100:$U$128,MATCH('Resumen-Formulas1820'!$A64,Deciles_mean!$A$100:$A$128,0),MATCH('Resumen-Formulas1820'!T$1,Deciles_mean!$34:$34,0))</f>
        <v>#N/A</v>
      </c>
      <c r="U64" s="4" t="e">
        <f>INDEX(Deciles_mean!$A$100:$U$128,MATCH('Resumen-Formulas1820'!$A64,Deciles_mean!$A$100:$A$128,0),MATCH('Resumen-Formulas1820'!U$1,Deciles_mean!$34:$34,0))</f>
        <v>#N/A</v>
      </c>
      <c r="V64" s="4" t="e">
        <f>INDEX(Deciles_mean!$A$100:$U$128,MATCH('Resumen-Formulas1820'!$A64,Deciles_mean!$A$100:$A$128,0),MATCH('Resumen-Formulas1820'!V$1,Deciles_mean!$34:$34,0))</f>
        <v>#N/A</v>
      </c>
      <c r="W64" s="4" t="e">
        <f>INDEX(Deciles_mean!$A$100:$U$128,MATCH('Resumen-Formulas1820'!$A64,Deciles_mean!$A$100:$A$128,0),MATCH('Resumen-Formulas1820'!W$1,Deciles_mean!$34:$34,0))</f>
        <v>#N/A</v>
      </c>
      <c r="X64" s="4" t="e">
        <f>INDEX(Deciles_mean!$A$100:$U$128,MATCH('Resumen-Formulas1820'!$A64,Deciles_mean!$A$100:$A$128,0),MATCH('Resumen-Formulas1820'!X$1,Deciles_mean!$34:$34,0))</f>
        <v>#N/A</v>
      </c>
      <c r="Y64" s="4" t="e">
        <f>INDEX(Deciles_mean!$A$100:$U$128,MATCH('Resumen-Formulas1820'!$A64,Deciles_mean!$A$100:$A$128,0),MATCH('Resumen-Formulas1820'!Y$1,Deciles_mean!$34:$34,0))</f>
        <v>#N/A</v>
      </c>
      <c r="AA64" s="8">
        <f t="shared" ref="AA64:AA65" si="382">D64/$Z$1</f>
        <v>29.992427950884444</v>
      </c>
      <c r="AB64" s="8" t="e">
        <f t="shared" ref="AB64:AB65" si="383">E64/$Z$1</f>
        <v>#N/A</v>
      </c>
      <c r="AC64" s="8" t="e">
        <f t="shared" ref="AC64:AC65" si="384">F64/$Z$1</f>
        <v>#N/A</v>
      </c>
      <c r="AD64" s="8" t="e">
        <f t="shared" ref="AD64:AD65" si="385">G64/$Z$1</f>
        <v>#N/A</v>
      </c>
      <c r="AE64" s="8" t="e">
        <f t="shared" ref="AE64:AE65" si="386">H64/$Z$1</f>
        <v>#N/A</v>
      </c>
      <c r="AF64" s="8" t="e">
        <f t="shared" ref="AF64:AF65" si="387">I64/$Z$1</f>
        <v>#N/A</v>
      </c>
      <c r="AG64" s="8" t="e">
        <f t="shared" ref="AG64:AG65" si="388">J64/$Z$1</f>
        <v>#N/A</v>
      </c>
      <c r="AH64" s="8" t="e">
        <f t="shared" ref="AH64:AH65" si="389">K64/$Z$1</f>
        <v>#N/A</v>
      </c>
      <c r="AI64" s="8" t="e">
        <f t="shared" ref="AI64:AI65" si="390">L64/$Z$1</f>
        <v>#N/A</v>
      </c>
      <c r="AJ64" s="8" t="e">
        <f t="shared" ref="AJ64:AJ65" si="391">M64/$Z$1</f>
        <v>#N/A</v>
      </c>
      <c r="AK64" s="8" t="e">
        <f t="shared" ref="AK64:AK65" si="392">N64/$Z$1</f>
        <v>#N/A</v>
      </c>
      <c r="AL64" s="8">
        <f t="shared" ref="AL64:AL65" si="393">O64/$Z$3</f>
        <v>25.602790409282274</v>
      </c>
      <c r="AM64" s="8" t="e">
        <f t="shared" ref="AM64:AM65" si="394">P64/$Z$3</f>
        <v>#N/A</v>
      </c>
      <c r="AN64" s="8" t="e">
        <f t="shared" ref="AN64:AN65" si="395">Q64/$Z$3</f>
        <v>#N/A</v>
      </c>
      <c r="AO64" s="8" t="e">
        <f t="shared" ref="AO64:AO65" si="396">R64/$Z$3</f>
        <v>#N/A</v>
      </c>
      <c r="AP64" s="8" t="e">
        <f t="shared" ref="AP64:AP65" si="397">S64/$Z$3</f>
        <v>#N/A</v>
      </c>
      <c r="AQ64" s="8" t="e">
        <f t="shared" ref="AQ64:AQ65" si="398">T64/$Z$3</f>
        <v>#N/A</v>
      </c>
      <c r="AR64" s="8" t="e">
        <f t="shared" ref="AR64:AR65" si="399">U64/$Z$3</f>
        <v>#N/A</v>
      </c>
      <c r="AS64" s="8" t="e">
        <f t="shared" ref="AS64:AS65" si="400">V64/$Z$3</f>
        <v>#N/A</v>
      </c>
      <c r="AT64" s="8" t="e">
        <f t="shared" ref="AT64:AT65" si="401">W64/$Z$3</f>
        <v>#N/A</v>
      </c>
      <c r="AU64" s="8" t="e">
        <f t="shared" ref="AU64:AU65" si="402">X64/$Z$3</f>
        <v>#N/A</v>
      </c>
      <c r="AV64" s="8" t="e">
        <f t="shared" ref="AV64:AV65" si="403">Y64/$Z$3</f>
        <v>#N/A</v>
      </c>
      <c r="AX64" s="22" t="e">
        <f t="shared" si="338"/>
        <v>#N/A</v>
      </c>
      <c r="AY64" s="22" t="e">
        <f t="shared" si="339"/>
        <v>#N/A</v>
      </c>
      <c r="AZ64" s="22" t="e">
        <f t="shared" si="340"/>
        <v>#N/A</v>
      </c>
      <c r="BA64" s="22" t="e">
        <f t="shared" si="341"/>
        <v>#N/A</v>
      </c>
      <c r="BB64" s="22" t="e">
        <f t="shared" si="342"/>
        <v>#N/A</v>
      </c>
      <c r="BC64" s="22" t="e">
        <f t="shared" si="343"/>
        <v>#N/A</v>
      </c>
      <c r="BD64" s="22" t="e">
        <f t="shared" si="344"/>
        <v>#N/A</v>
      </c>
      <c r="BE64" s="22" t="e">
        <f t="shared" si="345"/>
        <v>#N/A</v>
      </c>
      <c r="BF64" s="22" t="e">
        <f t="shared" si="346"/>
        <v>#N/A</v>
      </c>
      <c r="BG64" s="22" t="e">
        <f t="shared" si="347"/>
        <v>#N/A</v>
      </c>
      <c r="BH64" s="22" t="e">
        <f t="shared" si="348"/>
        <v>#N/A</v>
      </c>
      <c r="BI64" s="22" t="e">
        <f t="shared" si="349"/>
        <v>#N/A</v>
      </c>
      <c r="BJ64" s="22" t="e">
        <f t="shared" si="350"/>
        <v>#N/A</v>
      </c>
      <c r="BK64" s="22" t="e">
        <f t="shared" si="351"/>
        <v>#N/A</v>
      </c>
      <c r="BL64" s="22" t="e">
        <f t="shared" si="352"/>
        <v>#N/A</v>
      </c>
      <c r="BM64" s="22" t="e">
        <f t="shared" si="353"/>
        <v>#N/A</v>
      </c>
      <c r="BN64" s="22" t="e">
        <f t="shared" si="354"/>
        <v>#N/A</v>
      </c>
      <c r="BO64" s="22" t="e">
        <f t="shared" si="355"/>
        <v>#N/A</v>
      </c>
      <c r="BP64" s="22" t="e">
        <f t="shared" si="356"/>
        <v>#N/A</v>
      </c>
      <c r="BQ64" s="22" t="e">
        <f t="shared" si="357"/>
        <v>#N/A</v>
      </c>
      <c r="BR64" s="22" t="e">
        <f t="shared" si="358"/>
        <v>#N/A</v>
      </c>
      <c r="BS64" s="22" t="e">
        <f t="shared" si="359"/>
        <v>#N/A</v>
      </c>
      <c r="BU64" s="22" t="e">
        <f>D64/D$6</f>
        <v>#N/A</v>
      </c>
      <c r="BV64" s="22" t="e">
        <f t="shared" ref="BV64:BV65" si="404">E64/E$6</f>
        <v>#N/A</v>
      </c>
      <c r="BW64" s="22" t="e">
        <f t="shared" ref="BW64:BW65" si="405">F64/F$6</f>
        <v>#N/A</v>
      </c>
      <c r="BX64" s="22" t="e">
        <f t="shared" ref="BX64:BX65" si="406">G64/G$6</f>
        <v>#N/A</v>
      </c>
      <c r="BY64" s="22" t="e">
        <f t="shared" ref="BY64:BY65" si="407">H64/H$6</f>
        <v>#N/A</v>
      </c>
      <c r="BZ64" s="22" t="e">
        <f t="shared" ref="BZ64:BZ65" si="408">I64/I$6</f>
        <v>#N/A</v>
      </c>
      <c r="CA64" s="22" t="e">
        <f t="shared" ref="CA64:CA65" si="409">J64/J$6</f>
        <v>#N/A</v>
      </c>
      <c r="CB64" s="22" t="e">
        <f t="shared" ref="CB64:CB65" si="410">K64/K$6</f>
        <v>#N/A</v>
      </c>
      <c r="CC64" s="22" t="e">
        <f t="shared" ref="CC64:CC65" si="411">L64/L$6</f>
        <v>#N/A</v>
      </c>
      <c r="CD64" s="22" t="e">
        <f t="shared" ref="CD64:CD65" si="412">M64/M$6</f>
        <v>#N/A</v>
      </c>
      <c r="CE64" s="22" t="e">
        <f t="shared" ref="CE64:CE65" si="413">N64/N$6</f>
        <v>#N/A</v>
      </c>
      <c r="CF64" s="22" t="e">
        <f t="shared" ref="CF64:CF65" si="414">O64/O$6</f>
        <v>#N/A</v>
      </c>
      <c r="CG64" s="22" t="e">
        <f t="shared" ref="CG64:CG65" si="415">P64/P$6</f>
        <v>#N/A</v>
      </c>
      <c r="CH64" s="22" t="e">
        <f t="shared" ref="CH64:CH65" si="416">Q64/Q$6</f>
        <v>#N/A</v>
      </c>
      <c r="CI64" s="22" t="e">
        <f t="shared" ref="CI64:CI65" si="417">R64/R$6</f>
        <v>#N/A</v>
      </c>
      <c r="CJ64" s="22" t="e">
        <f t="shared" ref="CJ64:CJ65" si="418">S64/S$6</f>
        <v>#N/A</v>
      </c>
      <c r="CK64" s="22" t="e">
        <f t="shared" ref="CK64:CK65" si="419">T64/T$6</f>
        <v>#N/A</v>
      </c>
      <c r="CL64" s="22" t="e">
        <f t="shared" ref="CL64:CL65" si="420">U64/U$6</f>
        <v>#N/A</v>
      </c>
      <c r="CM64" s="22" t="e">
        <f t="shared" ref="CM64:CM65" si="421">V64/V$6</f>
        <v>#N/A</v>
      </c>
      <c r="CN64" s="22" t="e">
        <f t="shared" ref="CN64:CN65" si="422">W64/W$6</f>
        <v>#N/A</v>
      </c>
      <c r="CO64" s="22" t="e">
        <f t="shared" ref="CO64:CO65" si="423">X64/X$6</f>
        <v>#N/A</v>
      </c>
      <c r="CP64" s="22" t="e">
        <f t="shared" ref="CP64:CP65" si="424">Y64/Y$6</f>
        <v>#N/A</v>
      </c>
    </row>
    <row r="65" spans="1:94">
      <c r="A65" t="s">
        <v>131</v>
      </c>
      <c r="C65" s="3" t="s">
        <v>152</v>
      </c>
      <c r="D65" s="4">
        <f>INDEX(Nal_mean!$B:$B,MATCH('Resumen-Formulas1820'!$A65,Nal_mean!$A:$A,0),1)</f>
        <v>2574.7270224991794</v>
      </c>
      <c r="E65" s="4" t="e">
        <f>INDEX(Deciles_mean!$A$100:$U$128,MATCH('Resumen-Formulas1820'!$A65,Deciles_mean!$A$100:$A$128,0),MATCH('Resumen-Formulas1820'!E$1,Deciles_mean!$34:$34,0))</f>
        <v>#N/A</v>
      </c>
      <c r="F65" s="4" t="e">
        <f>INDEX(Deciles_mean!$A$100:$U$128,MATCH('Resumen-Formulas1820'!$A65,Deciles_mean!$A$100:$A$128,0),MATCH('Resumen-Formulas1820'!F$1,Deciles_mean!$34:$34,0))</f>
        <v>#N/A</v>
      </c>
      <c r="G65" s="4" t="e">
        <f>INDEX(Deciles_mean!$A$100:$U$128,MATCH('Resumen-Formulas1820'!$A65,Deciles_mean!$A$100:$A$128,0),MATCH('Resumen-Formulas1820'!G$1,Deciles_mean!$34:$34,0))</f>
        <v>#N/A</v>
      </c>
      <c r="H65" s="4" t="e">
        <f>INDEX(Deciles_mean!$A$100:$U$128,MATCH('Resumen-Formulas1820'!$A65,Deciles_mean!$A$100:$A$128,0),MATCH('Resumen-Formulas1820'!H$1,Deciles_mean!$34:$34,0))</f>
        <v>#N/A</v>
      </c>
      <c r="I65" s="4" t="e">
        <f>INDEX(Deciles_mean!$A$100:$U$128,MATCH('Resumen-Formulas1820'!$A65,Deciles_mean!$A$100:$A$128,0),MATCH('Resumen-Formulas1820'!I$1,Deciles_mean!$34:$34,0))</f>
        <v>#N/A</v>
      </c>
      <c r="J65" s="4" t="e">
        <f>INDEX(Deciles_mean!$A$100:$U$128,MATCH('Resumen-Formulas1820'!$A65,Deciles_mean!$A$100:$A$128,0),MATCH('Resumen-Formulas1820'!J$1,Deciles_mean!$34:$34,0))</f>
        <v>#N/A</v>
      </c>
      <c r="K65" s="4" t="e">
        <f>INDEX(Deciles_mean!$A$100:$U$128,MATCH('Resumen-Formulas1820'!$A65,Deciles_mean!$A$100:$A$128,0),MATCH('Resumen-Formulas1820'!K$1,Deciles_mean!$34:$34,0))</f>
        <v>#N/A</v>
      </c>
      <c r="L65" s="4" t="e">
        <f>INDEX(Deciles_mean!$A$100:$U$128,MATCH('Resumen-Formulas1820'!$A65,Deciles_mean!$A$100:$A$128,0),MATCH('Resumen-Formulas1820'!L$1,Deciles_mean!$34:$34,0))</f>
        <v>#N/A</v>
      </c>
      <c r="M65" s="4" t="e">
        <f>INDEX(Deciles_mean!$A$100:$U$128,MATCH('Resumen-Formulas1820'!$A65,Deciles_mean!$A$100:$A$128,0),MATCH('Resumen-Formulas1820'!M$1,Deciles_mean!$34:$34,0))</f>
        <v>#N/A</v>
      </c>
      <c r="N65" s="4" t="e">
        <f>INDEX(Deciles_mean!$A$100:$U$128,MATCH('Resumen-Formulas1820'!$A65,Deciles_mean!$A$100:$A$128,0),MATCH('Resumen-Formulas1820'!N$1,Deciles_mean!$34:$34,0))</f>
        <v>#N/A</v>
      </c>
      <c r="O65" s="4">
        <f>INDEX(Nal_mean!$C:$C,MATCH('Resumen-Formulas1820'!$A65,Nal_mean!$A:$A,0),1)</f>
        <v>1519.8497271512188</v>
      </c>
      <c r="P65" s="4" t="e">
        <f>INDEX(Deciles_mean!$A$100:$U$128,MATCH('Resumen-Formulas1820'!$A65,Deciles_mean!$A$100:$A$128,0),MATCH('Resumen-Formulas1820'!P$1,Deciles_mean!$34:$34,0))</f>
        <v>#N/A</v>
      </c>
      <c r="Q65" s="4" t="e">
        <f>INDEX(Deciles_mean!$A$100:$U$128,MATCH('Resumen-Formulas1820'!$A65,Deciles_mean!$A$100:$A$128,0),MATCH('Resumen-Formulas1820'!Q$1,Deciles_mean!$34:$34,0))</f>
        <v>#N/A</v>
      </c>
      <c r="R65" s="4" t="e">
        <f>INDEX(Deciles_mean!$A$100:$U$128,MATCH('Resumen-Formulas1820'!$A65,Deciles_mean!$A$100:$A$128,0),MATCH('Resumen-Formulas1820'!R$1,Deciles_mean!$34:$34,0))</f>
        <v>#N/A</v>
      </c>
      <c r="S65" s="4" t="e">
        <f>INDEX(Deciles_mean!$A$100:$U$128,MATCH('Resumen-Formulas1820'!$A65,Deciles_mean!$A$100:$A$128,0),MATCH('Resumen-Formulas1820'!S$1,Deciles_mean!$34:$34,0))</f>
        <v>#N/A</v>
      </c>
      <c r="T65" s="4" t="e">
        <f>INDEX(Deciles_mean!$A$100:$U$128,MATCH('Resumen-Formulas1820'!$A65,Deciles_mean!$A$100:$A$128,0),MATCH('Resumen-Formulas1820'!T$1,Deciles_mean!$34:$34,0))</f>
        <v>#N/A</v>
      </c>
      <c r="U65" s="4" t="e">
        <f>INDEX(Deciles_mean!$A$100:$U$128,MATCH('Resumen-Formulas1820'!$A65,Deciles_mean!$A$100:$A$128,0),MATCH('Resumen-Formulas1820'!U$1,Deciles_mean!$34:$34,0))</f>
        <v>#N/A</v>
      </c>
      <c r="V65" s="4" t="e">
        <f>INDEX(Deciles_mean!$A$100:$U$128,MATCH('Resumen-Formulas1820'!$A65,Deciles_mean!$A$100:$A$128,0),MATCH('Resumen-Formulas1820'!V$1,Deciles_mean!$34:$34,0))</f>
        <v>#N/A</v>
      </c>
      <c r="W65" s="4" t="e">
        <f>INDEX(Deciles_mean!$A$100:$U$128,MATCH('Resumen-Formulas1820'!$A65,Deciles_mean!$A$100:$A$128,0),MATCH('Resumen-Formulas1820'!W$1,Deciles_mean!$34:$34,0))</f>
        <v>#N/A</v>
      </c>
      <c r="X65" s="4" t="e">
        <f>INDEX(Deciles_mean!$A$100:$U$128,MATCH('Resumen-Formulas1820'!$A65,Deciles_mean!$A$100:$A$128,0),MATCH('Resumen-Formulas1820'!X$1,Deciles_mean!$34:$34,0))</f>
        <v>#N/A</v>
      </c>
      <c r="Y65" s="4" t="e">
        <f>INDEX(Deciles_mean!$A$100:$U$128,MATCH('Resumen-Formulas1820'!$A65,Deciles_mean!$A$100:$A$128,0),MATCH('Resumen-Formulas1820'!Y$1,Deciles_mean!$34:$34,0))</f>
        <v>#N/A</v>
      </c>
      <c r="AA65" s="8">
        <f t="shared" si="382"/>
        <v>3292.7502102864196</v>
      </c>
      <c r="AB65" s="8" t="e">
        <f t="shared" si="383"/>
        <v>#N/A</v>
      </c>
      <c r="AC65" s="8" t="e">
        <f t="shared" si="384"/>
        <v>#N/A</v>
      </c>
      <c r="AD65" s="8" t="e">
        <f t="shared" si="385"/>
        <v>#N/A</v>
      </c>
      <c r="AE65" s="8" t="e">
        <f t="shared" si="386"/>
        <v>#N/A</v>
      </c>
      <c r="AF65" s="8" t="e">
        <f t="shared" si="387"/>
        <v>#N/A</v>
      </c>
      <c r="AG65" s="8" t="e">
        <f t="shared" si="388"/>
        <v>#N/A</v>
      </c>
      <c r="AH65" s="8" t="e">
        <f t="shared" si="389"/>
        <v>#N/A</v>
      </c>
      <c r="AI65" s="8" t="e">
        <f t="shared" si="390"/>
        <v>#N/A</v>
      </c>
      <c r="AJ65" s="8" t="e">
        <f t="shared" si="391"/>
        <v>#N/A</v>
      </c>
      <c r="AK65" s="8" t="e">
        <f t="shared" si="392"/>
        <v>#N/A</v>
      </c>
      <c r="AL65" s="8">
        <f t="shared" si="393"/>
        <v>1813.8882334261041</v>
      </c>
      <c r="AM65" s="8" t="e">
        <f t="shared" si="394"/>
        <v>#N/A</v>
      </c>
      <c r="AN65" s="8" t="e">
        <f t="shared" si="395"/>
        <v>#N/A</v>
      </c>
      <c r="AO65" s="8" t="e">
        <f t="shared" si="396"/>
        <v>#N/A</v>
      </c>
      <c r="AP65" s="8" t="e">
        <f t="shared" si="397"/>
        <v>#N/A</v>
      </c>
      <c r="AQ65" s="8" t="e">
        <f t="shared" si="398"/>
        <v>#N/A</v>
      </c>
      <c r="AR65" s="8" t="e">
        <f t="shared" si="399"/>
        <v>#N/A</v>
      </c>
      <c r="AS65" s="8" t="e">
        <f t="shared" si="400"/>
        <v>#N/A</v>
      </c>
      <c r="AT65" s="8" t="e">
        <f t="shared" si="401"/>
        <v>#N/A</v>
      </c>
      <c r="AU65" s="8" t="e">
        <f t="shared" si="402"/>
        <v>#N/A</v>
      </c>
      <c r="AV65" s="8" t="e">
        <f t="shared" si="403"/>
        <v>#N/A</v>
      </c>
      <c r="AX65" s="22" t="e">
        <f t="shared" si="338"/>
        <v>#N/A</v>
      </c>
      <c r="AY65" s="22" t="e">
        <f t="shared" si="339"/>
        <v>#N/A</v>
      </c>
      <c r="AZ65" s="22" t="e">
        <f t="shared" si="340"/>
        <v>#N/A</v>
      </c>
      <c r="BA65" s="22" t="e">
        <f t="shared" si="341"/>
        <v>#N/A</v>
      </c>
      <c r="BB65" s="22" t="e">
        <f t="shared" si="342"/>
        <v>#N/A</v>
      </c>
      <c r="BC65" s="22" t="e">
        <f t="shared" si="343"/>
        <v>#N/A</v>
      </c>
      <c r="BD65" s="22" t="e">
        <f t="shared" si="344"/>
        <v>#N/A</v>
      </c>
      <c r="BE65" s="22" t="e">
        <f t="shared" si="345"/>
        <v>#N/A</v>
      </c>
      <c r="BF65" s="22" t="e">
        <f t="shared" si="346"/>
        <v>#N/A</v>
      </c>
      <c r="BG65" s="22" t="e">
        <f t="shared" si="347"/>
        <v>#N/A</v>
      </c>
      <c r="BH65" s="22" t="e">
        <f t="shared" si="348"/>
        <v>#N/A</v>
      </c>
      <c r="BI65" s="22" t="e">
        <f t="shared" si="349"/>
        <v>#N/A</v>
      </c>
      <c r="BJ65" s="22" t="e">
        <f t="shared" si="350"/>
        <v>#N/A</v>
      </c>
      <c r="BK65" s="22" t="e">
        <f t="shared" si="351"/>
        <v>#N/A</v>
      </c>
      <c r="BL65" s="22" t="e">
        <f t="shared" si="352"/>
        <v>#N/A</v>
      </c>
      <c r="BM65" s="22" t="e">
        <f t="shared" si="353"/>
        <v>#N/A</v>
      </c>
      <c r="BN65" s="22" t="e">
        <f t="shared" si="354"/>
        <v>#N/A</v>
      </c>
      <c r="BO65" s="22" t="e">
        <f t="shared" si="355"/>
        <v>#N/A</v>
      </c>
      <c r="BP65" s="22" t="e">
        <f t="shared" si="356"/>
        <v>#N/A</v>
      </c>
      <c r="BQ65" s="22" t="e">
        <f t="shared" si="357"/>
        <v>#N/A</v>
      </c>
      <c r="BR65" s="22" t="e">
        <f t="shared" si="358"/>
        <v>#N/A</v>
      </c>
      <c r="BS65" s="22" t="e">
        <f t="shared" si="359"/>
        <v>#N/A</v>
      </c>
      <c r="BU65" s="22" t="e">
        <f t="shared" ref="BU65" si="425">D65/D$6</f>
        <v>#N/A</v>
      </c>
      <c r="BV65" s="22" t="e">
        <f t="shared" si="404"/>
        <v>#N/A</v>
      </c>
      <c r="BW65" s="22" t="e">
        <f t="shared" si="405"/>
        <v>#N/A</v>
      </c>
      <c r="BX65" s="22" t="e">
        <f t="shared" si="406"/>
        <v>#N/A</v>
      </c>
      <c r="BY65" s="22" t="e">
        <f t="shared" si="407"/>
        <v>#N/A</v>
      </c>
      <c r="BZ65" s="22" t="e">
        <f t="shared" si="408"/>
        <v>#N/A</v>
      </c>
      <c r="CA65" s="22" t="e">
        <f t="shared" si="409"/>
        <v>#N/A</v>
      </c>
      <c r="CB65" s="22" t="e">
        <f t="shared" si="410"/>
        <v>#N/A</v>
      </c>
      <c r="CC65" s="22" t="e">
        <f t="shared" si="411"/>
        <v>#N/A</v>
      </c>
      <c r="CD65" s="22" t="e">
        <f t="shared" si="412"/>
        <v>#N/A</v>
      </c>
      <c r="CE65" s="22" t="e">
        <f t="shared" si="413"/>
        <v>#N/A</v>
      </c>
      <c r="CF65" s="22" t="e">
        <f t="shared" si="414"/>
        <v>#N/A</v>
      </c>
      <c r="CG65" s="22" t="e">
        <f t="shared" si="415"/>
        <v>#N/A</v>
      </c>
      <c r="CH65" s="22" t="e">
        <f t="shared" si="416"/>
        <v>#N/A</v>
      </c>
      <c r="CI65" s="22" t="e">
        <f t="shared" si="417"/>
        <v>#N/A</v>
      </c>
      <c r="CJ65" s="22" t="e">
        <f t="shared" si="418"/>
        <v>#N/A</v>
      </c>
      <c r="CK65" s="22" t="e">
        <f t="shared" si="419"/>
        <v>#N/A</v>
      </c>
      <c r="CL65" s="22" t="e">
        <f t="shared" si="420"/>
        <v>#N/A</v>
      </c>
      <c r="CM65" s="22" t="e">
        <f t="shared" si="421"/>
        <v>#N/A</v>
      </c>
      <c r="CN65" s="22" t="e">
        <f t="shared" si="422"/>
        <v>#N/A</v>
      </c>
      <c r="CO65" s="22" t="e">
        <f t="shared" si="423"/>
        <v>#N/A</v>
      </c>
      <c r="CP65" s="22" t="e">
        <f t="shared" si="424"/>
        <v>#N/A</v>
      </c>
    </row>
    <row r="66" spans="1:94">
      <c r="C66" s="10" t="s">
        <v>154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2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8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</row>
    <row r="67" spans="1:94">
      <c r="A67" t="s">
        <v>132</v>
      </c>
      <c r="C67" s="3" t="s">
        <v>165</v>
      </c>
      <c r="D67" s="4">
        <f>INDEX(Nal_mean!$B:$B,MATCH('Resumen-Formulas1820'!$A67,Nal_mean!$A:$A,0),1)</f>
        <v>508.39566958604138</v>
      </c>
      <c r="E67" s="4" t="e">
        <f>INDEX(Deciles_mean!$A$100:$U$128,MATCH('Resumen-Formulas1820'!$A67,Deciles_mean!$A$100:$A$128,0),MATCH('Resumen-Formulas1820'!E$1,Deciles_mean!$34:$34,0))</f>
        <v>#N/A</v>
      </c>
      <c r="F67" s="4" t="e">
        <f>INDEX(Deciles_mean!$A$100:$U$128,MATCH('Resumen-Formulas1820'!$A67,Deciles_mean!$A$100:$A$128,0),MATCH('Resumen-Formulas1820'!F$1,Deciles_mean!$34:$34,0))</f>
        <v>#N/A</v>
      </c>
      <c r="G67" s="4" t="e">
        <f>INDEX(Deciles_mean!$A$100:$U$128,MATCH('Resumen-Formulas1820'!$A67,Deciles_mean!$A$100:$A$128,0),MATCH('Resumen-Formulas1820'!G$1,Deciles_mean!$34:$34,0))</f>
        <v>#N/A</v>
      </c>
      <c r="H67" s="4" t="e">
        <f>INDEX(Deciles_mean!$A$100:$U$128,MATCH('Resumen-Formulas1820'!$A67,Deciles_mean!$A$100:$A$128,0),MATCH('Resumen-Formulas1820'!H$1,Deciles_mean!$34:$34,0))</f>
        <v>#N/A</v>
      </c>
      <c r="I67" s="4" t="e">
        <f>INDEX(Deciles_mean!$A$100:$U$128,MATCH('Resumen-Formulas1820'!$A67,Deciles_mean!$A$100:$A$128,0),MATCH('Resumen-Formulas1820'!I$1,Deciles_mean!$34:$34,0))</f>
        <v>#N/A</v>
      </c>
      <c r="J67" s="4" t="e">
        <f>INDEX(Deciles_mean!$A$100:$U$128,MATCH('Resumen-Formulas1820'!$A67,Deciles_mean!$A$100:$A$128,0),MATCH('Resumen-Formulas1820'!J$1,Deciles_mean!$34:$34,0))</f>
        <v>#N/A</v>
      </c>
      <c r="K67" s="4" t="e">
        <f>INDEX(Deciles_mean!$A$100:$U$128,MATCH('Resumen-Formulas1820'!$A67,Deciles_mean!$A$100:$A$128,0),MATCH('Resumen-Formulas1820'!K$1,Deciles_mean!$34:$34,0))</f>
        <v>#N/A</v>
      </c>
      <c r="L67" s="4" t="e">
        <f>INDEX(Deciles_mean!$A$100:$U$128,MATCH('Resumen-Formulas1820'!$A67,Deciles_mean!$A$100:$A$128,0),MATCH('Resumen-Formulas1820'!L$1,Deciles_mean!$34:$34,0))</f>
        <v>#N/A</v>
      </c>
      <c r="M67" s="4" t="e">
        <f>INDEX(Deciles_mean!$A$100:$U$128,MATCH('Resumen-Formulas1820'!$A67,Deciles_mean!$A$100:$A$128,0),MATCH('Resumen-Formulas1820'!M$1,Deciles_mean!$34:$34,0))</f>
        <v>#N/A</v>
      </c>
      <c r="N67" s="4" t="e">
        <f>INDEX(Deciles_mean!$A$100:$U$128,MATCH('Resumen-Formulas1820'!$A67,Deciles_mean!$A$100:$A$128,0),MATCH('Resumen-Formulas1820'!N$1,Deciles_mean!$34:$34,0))</f>
        <v>#N/A</v>
      </c>
      <c r="O67" s="4">
        <f>INDEX(Nal_mean!$C:$C,MATCH('Resumen-Formulas1820'!$A67,Nal_mean!$A:$A,0),1)</f>
        <v>448.98292720482323</v>
      </c>
      <c r="P67" s="4" t="e">
        <f>INDEX(Deciles_mean!$A$100:$U$128,MATCH('Resumen-Formulas1820'!$A67,Deciles_mean!$A$100:$A$128,0),MATCH('Resumen-Formulas1820'!P$1,Deciles_mean!$34:$34,0))</f>
        <v>#N/A</v>
      </c>
      <c r="Q67" s="4" t="e">
        <f>INDEX(Deciles_mean!$A$100:$U$128,MATCH('Resumen-Formulas1820'!$A67,Deciles_mean!$A$100:$A$128,0),MATCH('Resumen-Formulas1820'!Q$1,Deciles_mean!$34:$34,0))</f>
        <v>#N/A</v>
      </c>
      <c r="R67" s="4" t="e">
        <f>INDEX(Deciles_mean!$A$100:$U$128,MATCH('Resumen-Formulas1820'!$A67,Deciles_mean!$A$100:$A$128,0),MATCH('Resumen-Formulas1820'!R$1,Deciles_mean!$34:$34,0))</f>
        <v>#N/A</v>
      </c>
      <c r="S67" s="4" t="e">
        <f>INDEX(Deciles_mean!$A$100:$U$128,MATCH('Resumen-Formulas1820'!$A67,Deciles_mean!$A$100:$A$128,0),MATCH('Resumen-Formulas1820'!S$1,Deciles_mean!$34:$34,0))</f>
        <v>#N/A</v>
      </c>
      <c r="T67" s="4" t="e">
        <f>INDEX(Deciles_mean!$A$100:$U$128,MATCH('Resumen-Formulas1820'!$A67,Deciles_mean!$A$100:$A$128,0),MATCH('Resumen-Formulas1820'!T$1,Deciles_mean!$34:$34,0))</f>
        <v>#N/A</v>
      </c>
      <c r="U67" s="4" t="e">
        <f>INDEX(Deciles_mean!$A$100:$U$128,MATCH('Resumen-Formulas1820'!$A67,Deciles_mean!$A$100:$A$128,0),MATCH('Resumen-Formulas1820'!U$1,Deciles_mean!$34:$34,0))</f>
        <v>#N/A</v>
      </c>
      <c r="V67" s="4" t="e">
        <f>INDEX(Deciles_mean!$A$100:$U$128,MATCH('Resumen-Formulas1820'!$A67,Deciles_mean!$A$100:$A$128,0),MATCH('Resumen-Formulas1820'!V$1,Deciles_mean!$34:$34,0))</f>
        <v>#N/A</v>
      </c>
      <c r="W67" s="4" t="e">
        <f>INDEX(Deciles_mean!$A$100:$U$128,MATCH('Resumen-Formulas1820'!$A67,Deciles_mean!$A$100:$A$128,0),MATCH('Resumen-Formulas1820'!W$1,Deciles_mean!$34:$34,0))</f>
        <v>#N/A</v>
      </c>
      <c r="X67" s="4" t="e">
        <f>INDEX(Deciles_mean!$A$100:$U$128,MATCH('Resumen-Formulas1820'!$A67,Deciles_mean!$A$100:$A$128,0),MATCH('Resumen-Formulas1820'!X$1,Deciles_mean!$34:$34,0))</f>
        <v>#N/A</v>
      </c>
      <c r="Y67" s="4" t="e">
        <f>INDEX(Deciles_mean!$A$100:$U$128,MATCH('Resumen-Formulas1820'!$A67,Deciles_mean!$A$100:$A$128,0),MATCH('Resumen-Formulas1820'!Y$1,Deciles_mean!$34:$34,0))</f>
        <v>#N/A</v>
      </c>
      <c r="AA67" s="8">
        <f t="shared" ref="AA67:AA71" si="426">D67/$Z$1</f>
        <v>650.17375951305394</v>
      </c>
      <c r="AB67" s="8" t="e">
        <f t="shared" ref="AB67:AB71" si="427">E67/$Z$1</f>
        <v>#N/A</v>
      </c>
      <c r="AC67" s="8" t="e">
        <f t="shared" ref="AC67:AC71" si="428">F67/$Z$1</f>
        <v>#N/A</v>
      </c>
      <c r="AD67" s="8" t="e">
        <f t="shared" ref="AD67:AD71" si="429">G67/$Z$1</f>
        <v>#N/A</v>
      </c>
      <c r="AE67" s="8" t="e">
        <f t="shared" ref="AE67:AE71" si="430">H67/$Z$1</f>
        <v>#N/A</v>
      </c>
      <c r="AF67" s="8" t="e">
        <f t="shared" ref="AF67:AF71" si="431">I67/$Z$1</f>
        <v>#N/A</v>
      </c>
      <c r="AG67" s="8" t="e">
        <f t="shared" ref="AG67:AG71" si="432">J67/$Z$1</f>
        <v>#N/A</v>
      </c>
      <c r="AH67" s="8" t="e">
        <f t="shared" ref="AH67:AH71" si="433">K67/$Z$1</f>
        <v>#N/A</v>
      </c>
      <c r="AI67" s="8" t="e">
        <f t="shared" ref="AI67:AI71" si="434">L67/$Z$1</f>
        <v>#N/A</v>
      </c>
      <c r="AJ67" s="8" t="e">
        <f t="shared" ref="AJ67:AJ71" si="435">M67/$Z$1</f>
        <v>#N/A</v>
      </c>
      <c r="AK67" s="8" t="e">
        <f t="shared" ref="AK67:AK71" si="436">N67/$Z$1</f>
        <v>#N/A</v>
      </c>
      <c r="AL67" s="8">
        <f t="shared" ref="AL67:AL71" si="437">O67/$Z$3</f>
        <v>535.84563928734246</v>
      </c>
      <c r="AM67" s="8" t="e">
        <f t="shared" ref="AM67:AM71" si="438">P67/$Z$3</f>
        <v>#N/A</v>
      </c>
      <c r="AN67" s="8" t="e">
        <f t="shared" ref="AN67:AN71" si="439">Q67/$Z$3</f>
        <v>#N/A</v>
      </c>
      <c r="AO67" s="8" t="e">
        <f t="shared" ref="AO67:AO71" si="440">R67/$Z$3</f>
        <v>#N/A</v>
      </c>
      <c r="AP67" s="8" t="e">
        <f t="shared" ref="AP67:AP71" si="441">S67/$Z$3</f>
        <v>#N/A</v>
      </c>
      <c r="AQ67" s="8" t="e">
        <f t="shared" ref="AQ67:AQ71" si="442">T67/$Z$3</f>
        <v>#N/A</v>
      </c>
      <c r="AR67" s="8" t="e">
        <f t="shared" ref="AR67:AR71" si="443">U67/$Z$3</f>
        <v>#N/A</v>
      </c>
      <c r="AS67" s="8" t="e">
        <f t="shared" ref="AS67:AS71" si="444">V67/$Z$3</f>
        <v>#N/A</v>
      </c>
      <c r="AT67" s="8" t="e">
        <f t="shared" ref="AT67:AT71" si="445">W67/$Z$3</f>
        <v>#N/A</v>
      </c>
      <c r="AU67" s="8" t="e">
        <f t="shared" ref="AU67:AU71" si="446">X67/$Z$3</f>
        <v>#N/A</v>
      </c>
      <c r="AV67" s="8" t="e">
        <f t="shared" ref="AV67:AV71" si="447">Y67/$Z$3</f>
        <v>#N/A</v>
      </c>
      <c r="AX67" s="22" t="e">
        <f t="shared" ref="AX67:AX71" si="448">D67/D$5</f>
        <v>#N/A</v>
      </c>
      <c r="AY67" s="22" t="e">
        <f t="shared" ref="AY67:AY71" si="449">E67/E$5</f>
        <v>#N/A</v>
      </c>
      <c r="AZ67" s="22" t="e">
        <f t="shared" ref="AZ67:AZ71" si="450">F67/F$5</f>
        <v>#N/A</v>
      </c>
      <c r="BA67" s="22" t="e">
        <f t="shared" ref="BA67:BA71" si="451">G67/G$5</f>
        <v>#N/A</v>
      </c>
      <c r="BB67" s="22" t="e">
        <f t="shared" ref="BB67:BB71" si="452">H67/H$5</f>
        <v>#N/A</v>
      </c>
      <c r="BC67" s="22" t="e">
        <f t="shared" ref="BC67:BC71" si="453">I67/I$5</f>
        <v>#N/A</v>
      </c>
      <c r="BD67" s="22" t="e">
        <f t="shared" ref="BD67:BD71" si="454">J67/J$5</f>
        <v>#N/A</v>
      </c>
      <c r="BE67" s="22" t="e">
        <f t="shared" ref="BE67:BE71" si="455">K67/K$5</f>
        <v>#N/A</v>
      </c>
      <c r="BF67" s="22" t="e">
        <f t="shared" ref="BF67:BF71" si="456">L67/L$5</f>
        <v>#N/A</v>
      </c>
      <c r="BG67" s="22" t="e">
        <f t="shared" ref="BG67:BG71" si="457">M67/M$5</f>
        <v>#N/A</v>
      </c>
      <c r="BH67" s="22" t="e">
        <f t="shared" ref="BH67:BH71" si="458">N67/N$5</f>
        <v>#N/A</v>
      </c>
      <c r="BI67" s="22" t="e">
        <f t="shared" ref="BI67:BI71" si="459">O67/O$5</f>
        <v>#N/A</v>
      </c>
      <c r="BJ67" s="22" t="e">
        <f t="shared" ref="BJ67:BJ71" si="460">P67/P$5</f>
        <v>#N/A</v>
      </c>
      <c r="BK67" s="22" t="e">
        <f t="shared" ref="BK67:BK71" si="461">Q67/Q$5</f>
        <v>#N/A</v>
      </c>
      <c r="BL67" s="22" t="e">
        <f t="shared" ref="BL67:BL71" si="462">R67/R$5</f>
        <v>#N/A</v>
      </c>
      <c r="BM67" s="22" t="e">
        <f t="shared" ref="BM67:BM71" si="463">S67/S$5</f>
        <v>#N/A</v>
      </c>
      <c r="BN67" s="22" t="e">
        <f t="shared" ref="BN67:BN71" si="464">T67/T$5</f>
        <v>#N/A</v>
      </c>
      <c r="BO67" s="22" t="e">
        <f t="shared" ref="BO67:BO71" si="465">U67/U$5</f>
        <v>#N/A</v>
      </c>
      <c r="BP67" s="22" t="e">
        <f t="shared" ref="BP67:BP71" si="466">V67/V$5</f>
        <v>#N/A</v>
      </c>
      <c r="BQ67" s="22" t="e">
        <f t="shared" ref="BQ67:BQ71" si="467">W67/W$5</f>
        <v>#N/A</v>
      </c>
      <c r="BR67" s="22" t="e">
        <f t="shared" ref="BR67:BR71" si="468">X67/X$5</f>
        <v>#N/A</v>
      </c>
      <c r="BS67" s="22" t="e">
        <f t="shared" ref="BS67:BS71" si="469">Y67/Y$5</f>
        <v>#N/A</v>
      </c>
      <c r="BU67" s="22" t="e">
        <f>D67/D$6</f>
        <v>#N/A</v>
      </c>
      <c r="BV67" s="22" t="e">
        <f t="shared" ref="BV67:BV71" si="470">E67/E$6</f>
        <v>#N/A</v>
      </c>
      <c r="BW67" s="22" t="e">
        <f t="shared" ref="BW67:BW71" si="471">F67/F$6</f>
        <v>#N/A</v>
      </c>
      <c r="BX67" s="22" t="e">
        <f t="shared" ref="BX67:BX71" si="472">G67/G$6</f>
        <v>#N/A</v>
      </c>
      <c r="BY67" s="22" t="e">
        <f t="shared" ref="BY67:BY71" si="473">H67/H$6</f>
        <v>#N/A</v>
      </c>
      <c r="BZ67" s="22" t="e">
        <f t="shared" ref="BZ67:BZ71" si="474">I67/I$6</f>
        <v>#N/A</v>
      </c>
      <c r="CA67" s="22" t="e">
        <f t="shared" ref="CA67:CA71" si="475">J67/J$6</f>
        <v>#N/A</v>
      </c>
      <c r="CB67" s="22" t="e">
        <f t="shared" ref="CB67:CB71" si="476">K67/K$6</f>
        <v>#N/A</v>
      </c>
      <c r="CC67" s="22" t="e">
        <f t="shared" ref="CC67:CC71" si="477">L67/L$6</f>
        <v>#N/A</v>
      </c>
      <c r="CD67" s="22" t="e">
        <f t="shared" ref="CD67:CD71" si="478">M67/M$6</f>
        <v>#N/A</v>
      </c>
      <c r="CE67" s="22" t="e">
        <f t="shared" ref="CE67:CE71" si="479">N67/N$6</f>
        <v>#N/A</v>
      </c>
      <c r="CF67" s="22" t="e">
        <f t="shared" ref="CF67:CF71" si="480">O67/O$6</f>
        <v>#N/A</v>
      </c>
      <c r="CG67" s="22" t="e">
        <f t="shared" ref="CG67:CG71" si="481">P67/P$6</f>
        <v>#N/A</v>
      </c>
      <c r="CH67" s="22" t="e">
        <f t="shared" ref="CH67:CH71" si="482">Q67/Q$6</f>
        <v>#N/A</v>
      </c>
      <c r="CI67" s="22" t="e">
        <f t="shared" ref="CI67:CI71" si="483">R67/R$6</f>
        <v>#N/A</v>
      </c>
      <c r="CJ67" s="22" t="e">
        <f t="shared" ref="CJ67:CJ71" si="484">S67/S$6</f>
        <v>#N/A</v>
      </c>
      <c r="CK67" s="22" t="e">
        <f t="shared" ref="CK67:CK71" si="485">T67/T$6</f>
        <v>#N/A</v>
      </c>
      <c r="CL67" s="22" t="e">
        <f t="shared" ref="CL67:CL71" si="486">U67/U$6</f>
        <v>#N/A</v>
      </c>
      <c r="CM67" s="22" t="e">
        <f t="shared" ref="CM67:CM71" si="487">V67/V$6</f>
        <v>#N/A</v>
      </c>
      <c r="CN67" s="22" t="e">
        <f t="shared" ref="CN67:CN71" si="488">W67/W$6</f>
        <v>#N/A</v>
      </c>
      <c r="CO67" s="22" t="e">
        <f t="shared" ref="CO67:CO71" si="489">X67/X$6</f>
        <v>#N/A</v>
      </c>
      <c r="CP67" s="22" t="e">
        <f t="shared" ref="CP67:CP71" si="490">Y67/Y$6</f>
        <v>#N/A</v>
      </c>
    </row>
    <row r="68" spans="1:94">
      <c r="A68" t="s">
        <v>133</v>
      </c>
      <c r="C68" s="3" t="s">
        <v>155</v>
      </c>
      <c r="D68" s="4">
        <f>INDEX(Nal_mean!$B:$B,MATCH('Resumen-Formulas1820'!$A68,Nal_mean!$A:$A,0),1)</f>
        <v>229.30601701384523</v>
      </c>
      <c r="E68" s="4" t="e">
        <f>INDEX(Deciles_mean!$A$100:$U$128,MATCH('Resumen-Formulas1820'!$A68,Deciles_mean!$A$100:$A$128,0),MATCH('Resumen-Formulas1820'!E$1,Deciles_mean!$34:$34,0))</f>
        <v>#N/A</v>
      </c>
      <c r="F68" s="4" t="e">
        <f>INDEX(Deciles_mean!$A$100:$U$128,MATCH('Resumen-Formulas1820'!$A68,Deciles_mean!$A$100:$A$128,0),MATCH('Resumen-Formulas1820'!F$1,Deciles_mean!$34:$34,0))</f>
        <v>#N/A</v>
      </c>
      <c r="G68" s="4" t="e">
        <f>INDEX(Deciles_mean!$A$100:$U$128,MATCH('Resumen-Formulas1820'!$A68,Deciles_mean!$A$100:$A$128,0),MATCH('Resumen-Formulas1820'!G$1,Deciles_mean!$34:$34,0))</f>
        <v>#N/A</v>
      </c>
      <c r="H68" s="4" t="e">
        <f>INDEX(Deciles_mean!$A$100:$U$128,MATCH('Resumen-Formulas1820'!$A68,Deciles_mean!$A$100:$A$128,0),MATCH('Resumen-Formulas1820'!H$1,Deciles_mean!$34:$34,0))</f>
        <v>#N/A</v>
      </c>
      <c r="I68" s="4" t="e">
        <f>INDEX(Deciles_mean!$A$100:$U$128,MATCH('Resumen-Formulas1820'!$A68,Deciles_mean!$A$100:$A$128,0),MATCH('Resumen-Formulas1820'!I$1,Deciles_mean!$34:$34,0))</f>
        <v>#N/A</v>
      </c>
      <c r="J68" s="4" t="e">
        <f>INDEX(Deciles_mean!$A$100:$U$128,MATCH('Resumen-Formulas1820'!$A68,Deciles_mean!$A$100:$A$128,0),MATCH('Resumen-Formulas1820'!J$1,Deciles_mean!$34:$34,0))</f>
        <v>#N/A</v>
      </c>
      <c r="K68" s="4" t="e">
        <f>INDEX(Deciles_mean!$A$100:$U$128,MATCH('Resumen-Formulas1820'!$A68,Deciles_mean!$A$100:$A$128,0),MATCH('Resumen-Formulas1820'!K$1,Deciles_mean!$34:$34,0))</f>
        <v>#N/A</v>
      </c>
      <c r="L68" s="4" t="e">
        <f>INDEX(Deciles_mean!$A$100:$U$128,MATCH('Resumen-Formulas1820'!$A68,Deciles_mean!$A$100:$A$128,0),MATCH('Resumen-Formulas1820'!L$1,Deciles_mean!$34:$34,0))</f>
        <v>#N/A</v>
      </c>
      <c r="M68" s="4" t="e">
        <f>INDEX(Deciles_mean!$A$100:$U$128,MATCH('Resumen-Formulas1820'!$A68,Deciles_mean!$A$100:$A$128,0),MATCH('Resumen-Formulas1820'!M$1,Deciles_mean!$34:$34,0))</f>
        <v>#N/A</v>
      </c>
      <c r="N68" s="4" t="e">
        <f>INDEX(Deciles_mean!$A$100:$U$128,MATCH('Resumen-Formulas1820'!$A68,Deciles_mean!$A$100:$A$128,0),MATCH('Resumen-Formulas1820'!N$1,Deciles_mean!$34:$34,0))</f>
        <v>#N/A</v>
      </c>
      <c r="O68" s="4">
        <f>INDEX(Nal_mean!$C:$C,MATCH('Resumen-Formulas1820'!$A68,Nal_mean!$A:$A,0),1)</f>
        <v>192.93473656156007</v>
      </c>
      <c r="P68" s="4" t="e">
        <f>INDEX(Deciles_mean!$A$100:$U$128,MATCH('Resumen-Formulas1820'!$A68,Deciles_mean!$A$100:$A$128,0),MATCH('Resumen-Formulas1820'!P$1,Deciles_mean!$34:$34,0))</f>
        <v>#N/A</v>
      </c>
      <c r="Q68" s="4" t="e">
        <f>INDEX(Deciles_mean!$A$100:$U$128,MATCH('Resumen-Formulas1820'!$A68,Deciles_mean!$A$100:$A$128,0),MATCH('Resumen-Formulas1820'!Q$1,Deciles_mean!$34:$34,0))</f>
        <v>#N/A</v>
      </c>
      <c r="R68" s="4" t="e">
        <f>INDEX(Deciles_mean!$A$100:$U$128,MATCH('Resumen-Formulas1820'!$A68,Deciles_mean!$A$100:$A$128,0),MATCH('Resumen-Formulas1820'!R$1,Deciles_mean!$34:$34,0))</f>
        <v>#N/A</v>
      </c>
      <c r="S68" s="4" t="e">
        <f>INDEX(Deciles_mean!$A$100:$U$128,MATCH('Resumen-Formulas1820'!$A68,Deciles_mean!$A$100:$A$128,0),MATCH('Resumen-Formulas1820'!S$1,Deciles_mean!$34:$34,0))</f>
        <v>#N/A</v>
      </c>
      <c r="T68" s="4" t="e">
        <f>INDEX(Deciles_mean!$A$100:$U$128,MATCH('Resumen-Formulas1820'!$A68,Deciles_mean!$A$100:$A$128,0),MATCH('Resumen-Formulas1820'!T$1,Deciles_mean!$34:$34,0))</f>
        <v>#N/A</v>
      </c>
      <c r="U68" s="4" t="e">
        <f>INDEX(Deciles_mean!$A$100:$U$128,MATCH('Resumen-Formulas1820'!$A68,Deciles_mean!$A$100:$A$128,0),MATCH('Resumen-Formulas1820'!U$1,Deciles_mean!$34:$34,0))</f>
        <v>#N/A</v>
      </c>
      <c r="V68" s="4" t="e">
        <f>INDEX(Deciles_mean!$A$100:$U$128,MATCH('Resumen-Formulas1820'!$A68,Deciles_mean!$A$100:$A$128,0),MATCH('Resumen-Formulas1820'!V$1,Deciles_mean!$34:$34,0))</f>
        <v>#N/A</v>
      </c>
      <c r="W68" s="4" t="e">
        <f>INDEX(Deciles_mean!$A$100:$U$128,MATCH('Resumen-Formulas1820'!$A68,Deciles_mean!$A$100:$A$128,0),MATCH('Resumen-Formulas1820'!W$1,Deciles_mean!$34:$34,0))</f>
        <v>#N/A</v>
      </c>
      <c r="X68" s="4" t="e">
        <f>INDEX(Deciles_mean!$A$100:$U$128,MATCH('Resumen-Formulas1820'!$A68,Deciles_mean!$A$100:$A$128,0),MATCH('Resumen-Formulas1820'!X$1,Deciles_mean!$34:$34,0))</f>
        <v>#N/A</v>
      </c>
      <c r="Y68" s="4" t="e">
        <f>INDEX(Deciles_mean!$A$100:$U$128,MATCH('Resumen-Formulas1820'!$A68,Deciles_mean!$A$100:$A$128,0),MATCH('Resumen-Formulas1820'!Y$1,Deciles_mean!$34:$34,0))</f>
        <v>#N/A</v>
      </c>
      <c r="AA68" s="8">
        <f t="shared" si="426"/>
        <v>293.25339313423115</v>
      </c>
      <c r="AB68" s="8" t="e">
        <f t="shared" si="427"/>
        <v>#N/A</v>
      </c>
      <c r="AC68" s="8" t="e">
        <f t="shared" si="428"/>
        <v>#N/A</v>
      </c>
      <c r="AD68" s="8" t="e">
        <f t="shared" si="429"/>
        <v>#N/A</v>
      </c>
      <c r="AE68" s="8" t="e">
        <f t="shared" si="430"/>
        <v>#N/A</v>
      </c>
      <c r="AF68" s="8" t="e">
        <f t="shared" si="431"/>
        <v>#N/A</v>
      </c>
      <c r="AG68" s="8" t="e">
        <f t="shared" si="432"/>
        <v>#N/A</v>
      </c>
      <c r="AH68" s="8" t="e">
        <f t="shared" si="433"/>
        <v>#N/A</v>
      </c>
      <c r="AI68" s="8" t="e">
        <f t="shared" si="434"/>
        <v>#N/A</v>
      </c>
      <c r="AJ68" s="8" t="e">
        <f t="shared" si="435"/>
        <v>#N/A</v>
      </c>
      <c r="AK68" s="8" t="e">
        <f t="shared" si="436"/>
        <v>#N/A</v>
      </c>
      <c r="AL68" s="8">
        <f t="shared" si="437"/>
        <v>230.26095423535196</v>
      </c>
      <c r="AM68" s="8" t="e">
        <f t="shared" si="438"/>
        <v>#N/A</v>
      </c>
      <c r="AN68" s="8" t="e">
        <f t="shared" si="439"/>
        <v>#N/A</v>
      </c>
      <c r="AO68" s="8" t="e">
        <f t="shared" si="440"/>
        <v>#N/A</v>
      </c>
      <c r="AP68" s="8" t="e">
        <f t="shared" si="441"/>
        <v>#N/A</v>
      </c>
      <c r="AQ68" s="8" t="e">
        <f t="shared" si="442"/>
        <v>#N/A</v>
      </c>
      <c r="AR68" s="8" t="e">
        <f t="shared" si="443"/>
        <v>#N/A</v>
      </c>
      <c r="AS68" s="8" t="e">
        <f t="shared" si="444"/>
        <v>#N/A</v>
      </c>
      <c r="AT68" s="8" t="e">
        <f t="shared" si="445"/>
        <v>#N/A</v>
      </c>
      <c r="AU68" s="8" t="e">
        <f t="shared" si="446"/>
        <v>#N/A</v>
      </c>
      <c r="AV68" s="8" t="e">
        <f t="shared" si="447"/>
        <v>#N/A</v>
      </c>
      <c r="AX68" s="22" t="e">
        <f t="shared" si="448"/>
        <v>#N/A</v>
      </c>
      <c r="AY68" s="22" t="e">
        <f t="shared" si="449"/>
        <v>#N/A</v>
      </c>
      <c r="AZ68" s="22" t="e">
        <f t="shared" si="450"/>
        <v>#N/A</v>
      </c>
      <c r="BA68" s="22" t="e">
        <f t="shared" si="451"/>
        <v>#N/A</v>
      </c>
      <c r="BB68" s="22" t="e">
        <f t="shared" si="452"/>
        <v>#N/A</v>
      </c>
      <c r="BC68" s="22" t="e">
        <f t="shared" si="453"/>
        <v>#N/A</v>
      </c>
      <c r="BD68" s="22" t="e">
        <f t="shared" si="454"/>
        <v>#N/A</v>
      </c>
      <c r="BE68" s="22" t="e">
        <f t="shared" si="455"/>
        <v>#N/A</v>
      </c>
      <c r="BF68" s="22" t="e">
        <f t="shared" si="456"/>
        <v>#N/A</v>
      </c>
      <c r="BG68" s="22" t="e">
        <f t="shared" si="457"/>
        <v>#N/A</v>
      </c>
      <c r="BH68" s="22" t="e">
        <f t="shared" si="458"/>
        <v>#N/A</v>
      </c>
      <c r="BI68" s="22" t="e">
        <f t="shared" si="459"/>
        <v>#N/A</v>
      </c>
      <c r="BJ68" s="22" t="e">
        <f t="shared" si="460"/>
        <v>#N/A</v>
      </c>
      <c r="BK68" s="22" t="e">
        <f t="shared" si="461"/>
        <v>#N/A</v>
      </c>
      <c r="BL68" s="22" t="e">
        <f t="shared" si="462"/>
        <v>#N/A</v>
      </c>
      <c r="BM68" s="22" t="e">
        <f t="shared" si="463"/>
        <v>#N/A</v>
      </c>
      <c r="BN68" s="22" t="e">
        <f t="shared" si="464"/>
        <v>#N/A</v>
      </c>
      <c r="BO68" s="22" t="e">
        <f t="shared" si="465"/>
        <v>#N/A</v>
      </c>
      <c r="BP68" s="22" t="e">
        <f t="shared" si="466"/>
        <v>#N/A</v>
      </c>
      <c r="BQ68" s="22" t="e">
        <f t="shared" si="467"/>
        <v>#N/A</v>
      </c>
      <c r="BR68" s="22" t="e">
        <f t="shared" si="468"/>
        <v>#N/A</v>
      </c>
      <c r="BS68" s="22" t="e">
        <f t="shared" si="469"/>
        <v>#N/A</v>
      </c>
      <c r="BU68" s="22" t="e">
        <f t="shared" ref="BU68:BU70" si="491">D68/D$6</f>
        <v>#N/A</v>
      </c>
      <c r="BV68" s="22" t="e">
        <f t="shared" si="470"/>
        <v>#N/A</v>
      </c>
      <c r="BW68" s="22" t="e">
        <f t="shared" si="471"/>
        <v>#N/A</v>
      </c>
      <c r="BX68" s="22" t="e">
        <f t="shared" si="472"/>
        <v>#N/A</v>
      </c>
      <c r="BY68" s="22" t="e">
        <f t="shared" si="473"/>
        <v>#N/A</v>
      </c>
      <c r="BZ68" s="22" t="e">
        <f t="shared" si="474"/>
        <v>#N/A</v>
      </c>
      <c r="CA68" s="22" t="e">
        <f t="shared" si="475"/>
        <v>#N/A</v>
      </c>
      <c r="CB68" s="22" t="e">
        <f t="shared" si="476"/>
        <v>#N/A</v>
      </c>
      <c r="CC68" s="22" t="e">
        <f t="shared" si="477"/>
        <v>#N/A</v>
      </c>
      <c r="CD68" s="22" t="e">
        <f t="shared" si="478"/>
        <v>#N/A</v>
      </c>
      <c r="CE68" s="22" t="e">
        <f t="shared" si="479"/>
        <v>#N/A</v>
      </c>
      <c r="CF68" s="22" t="e">
        <f t="shared" si="480"/>
        <v>#N/A</v>
      </c>
      <c r="CG68" s="22" t="e">
        <f t="shared" si="481"/>
        <v>#N/A</v>
      </c>
      <c r="CH68" s="22" t="e">
        <f t="shared" si="482"/>
        <v>#N/A</v>
      </c>
      <c r="CI68" s="22" t="e">
        <f t="shared" si="483"/>
        <v>#N/A</v>
      </c>
      <c r="CJ68" s="22" t="e">
        <f t="shared" si="484"/>
        <v>#N/A</v>
      </c>
      <c r="CK68" s="22" t="e">
        <f t="shared" si="485"/>
        <v>#N/A</v>
      </c>
      <c r="CL68" s="22" t="e">
        <f t="shared" si="486"/>
        <v>#N/A</v>
      </c>
      <c r="CM68" s="22" t="e">
        <f t="shared" si="487"/>
        <v>#N/A</v>
      </c>
      <c r="CN68" s="22" t="e">
        <f t="shared" si="488"/>
        <v>#N/A</v>
      </c>
      <c r="CO68" s="22" t="e">
        <f t="shared" si="489"/>
        <v>#N/A</v>
      </c>
      <c r="CP68" s="22" t="e">
        <f t="shared" si="490"/>
        <v>#N/A</v>
      </c>
    </row>
    <row r="69" spans="1:94">
      <c r="A69" t="s">
        <v>134</v>
      </c>
      <c r="C69" s="3" t="s">
        <v>166</v>
      </c>
      <c r="D69" s="4">
        <f>INDEX(Nal_mean!$B:$B,MATCH('Resumen-Formulas1820'!$A69,Nal_mean!$A:$A,0),1)</f>
        <v>51.079033747873993</v>
      </c>
      <c r="E69" s="4" t="e">
        <f>INDEX(Deciles_mean!$A$100:$U$128,MATCH('Resumen-Formulas1820'!$A69,Deciles_mean!$A$100:$A$128,0),MATCH('Resumen-Formulas1820'!E$1,Deciles_mean!$34:$34,0))</f>
        <v>#N/A</v>
      </c>
      <c r="F69" s="4" t="e">
        <f>INDEX(Deciles_mean!$A$100:$U$128,MATCH('Resumen-Formulas1820'!$A69,Deciles_mean!$A$100:$A$128,0),MATCH('Resumen-Formulas1820'!F$1,Deciles_mean!$34:$34,0))</f>
        <v>#N/A</v>
      </c>
      <c r="G69" s="4" t="e">
        <f>INDEX(Deciles_mean!$A$100:$U$128,MATCH('Resumen-Formulas1820'!$A69,Deciles_mean!$A$100:$A$128,0),MATCH('Resumen-Formulas1820'!G$1,Deciles_mean!$34:$34,0))</f>
        <v>#N/A</v>
      </c>
      <c r="H69" s="4" t="e">
        <f>INDEX(Deciles_mean!$A$100:$U$128,MATCH('Resumen-Formulas1820'!$A69,Deciles_mean!$A$100:$A$128,0),MATCH('Resumen-Formulas1820'!H$1,Deciles_mean!$34:$34,0))</f>
        <v>#N/A</v>
      </c>
      <c r="I69" s="4" t="e">
        <f>INDEX(Deciles_mean!$A$100:$U$128,MATCH('Resumen-Formulas1820'!$A69,Deciles_mean!$A$100:$A$128,0),MATCH('Resumen-Formulas1820'!I$1,Deciles_mean!$34:$34,0))</f>
        <v>#N/A</v>
      </c>
      <c r="J69" s="4" t="e">
        <f>INDEX(Deciles_mean!$A$100:$U$128,MATCH('Resumen-Formulas1820'!$A69,Deciles_mean!$A$100:$A$128,0),MATCH('Resumen-Formulas1820'!J$1,Deciles_mean!$34:$34,0))</f>
        <v>#N/A</v>
      </c>
      <c r="K69" s="4" t="e">
        <f>INDEX(Deciles_mean!$A$100:$U$128,MATCH('Resumen-Formulas1820'!$A69,Deciles_mean!$A$100:$A$128,0),MATCH('Resumen-Formulas1820'!K$1,Deciles_mean!$34:$34,0))</f>
        <v>#N/A</v>
      </c>
      <c r="L69" s="4" t="e">
        <f>INDEX(Deciles_mean!$A$100:$U$128,MATCH('Resumen-Formulas1820'!$A69,Deciles_mean!$A$100:$A$128,0),MATCH('Resumen-Formulas1820'!L$1,Deciles_mean!$34:$34,0))</f>
        <v>#N/A</v>
      </c>
      <c r="M69" s="4" t="e">
        <f>INDEX(Deciles_mean!$A$100:$U$128,MATCH('Resumen-Formulas1820'!$A69,Deciles_mean!$A$100:$A$128,0),MATCH('Resumen-Formulas1820'!M$1,Deciles_mean!$34:$34,0))</f>
        <v>#N/A</v>
      </c>
      <c r="N69" s="4" t="e">
        <f>INDEX(Deciles_mean!$A$100:$U$128,MATCH('Resumen-Formulas1820'!$A69,Deciles_mean!$A$100:$A$128,0),MATCH('Resumen-Formulas1820'!N$1,Deciles_mean!$34:$34,0))</f>
        <v>#N/A</v>
      </c>
      <c r="O69" s="4">
        <f>INDEX(Nal_mean!$C:$C,MATCH('Resumen-Formulas1820'!$A69,Nal_mean!$A:$A,0),1)</f>
        <v>65.514388982048033</v>
      </c>
      <c r="P69" s="4" t="e">
        <f>INDEX(Deciles_mean!$A$100:$U$128,MATCH('Resumen-Formulas1820'!$A69,Deciles_mean!$A$100:$A$128,0),MATCH('Resumen-Formulas1820'!P$1,Deciles_mean!$34:$34,0))</f>
        <v>#N/A</v>
      </c>
      <c r="Q69" s="4" t="e">
        <f>INDEX(Deciles_mean!$A$100:$U$128,MATCH('Resumen-Formulas1820'!$A69,Deciles_mean!$A$100:$A$128,0),MATCH('Resumen-Formulas1820'!Q$1,Deciles_mean!$34:$34,0))</f>
        <v>#N/A</v>
      </c>
      <c r="R69" s="4" t="e">
        <f>INDEX(Deciles_mean!$A$100:$U$128,MATCH('Resumen-Formulas1820'!$A69,Deciles_mean!$A$100:$A$128,0),MATCH('Resumen-Formulas1820'!R$1,Deciles_mean!$34:$34,0))</f>
        <v>#N/A</v>
      </c>
      <c r="S69" s="4" t="e">
        <f>INDEX(Deciles_mean!$A$100:$U$128,MATCH('Resumen-Formulas1820'!$A69,Deciles_mean!$A$100:$A$128,0),MATCH('Resumen-Formulas1820'!S$1,Deciles_mean!$34:$34,0))</f>
        <v>#N/A</v>
      </c>
      <c r="T69" s="4" t="e">
        <f>INDEX(Deciles_mean!$A$100:$U$128,MATCH('Resumen-Formulas1820'!$A69,Deciles_mean!$A$100:$A$128,0),MATCH('Resumen-Formulas1820'!T$1,Deciles_mean!$34:$34,0))</f>
        <v>#N/A</v>
      </c>
      <c r="U69" s="4" t="e">
        <f>INDEX(Deciles_mean!$A$100:$U$128,MATCH('Resumen-Formulas1820'!$A69,Deciles_mean!$A$100:$A$128,0),MATCH('Resumen-Formulas1820'!U$1,Deciles_mean!$34:$34,0))</f>
        <v>#N/A</v>
      </c>
      <c r="V69" s="4" t="e">
        <f>INDEX(Deciles_mean!$A$100:$U$128,MATCH('Resumen-Formulas1820'!$A69,Deciles_mean!$A$100:$A$128,0),MATCH('Resumen-Formulas1820'!V$1,Deciles_mean!$34:$34,0))</f>
        <v>#N/A</v>
      </c>
      <c r="W69" s="4" t="e">
        <f>INDEX(Deciles_mean!$A$100:$U$128,MATCH('Resumen-Formulas1820'!$A69,Deciles_mean!$A$100:$A$128,0),MATCH('Resumen-Formulas1820'!W$1,Deciles_mean!$34:$34,0))</f>
        <v>#N/A</v>
      </c>
      <c r="X69" s="4" t="e">
        <f>INDEX(Deciles_mean!$A$100:$U$128,MATCH('Resumen-Formulas1820'!$A69,Deciles_mean!$A$100:$A$128,0),MATCH('Resumen-Formulas1820'!X$1,Deciles_mean!$34:$34,0))</f>
        <v>#N/A</v>
      </c>
      <c r="Y69" s="4" t="e">
        <f>INDEX(Deciles_mean!$A$100:$U$128,MATCH('Resumen-Formulas1820'!$A69,Deciles_mean!$A$100:$A$128,0),MATCH('Resumen-Formulas1820'!Y$1,Deciles_mean!$34:$34,0))</f>
        <v>#N/A</v>
      </c>
      <c r="AA69" s="8">
        <f t="shared" si="426"/>
        <v>65.323623687020515</v>
      </c>
      <c r="AB69" s="8" t="e">
        <f t="shared" si="427"/>
        <v>#N/A</v>
      </c>
      <c r="AC69" s="8" t="e">
        <f t="shared" si="428"/>
        <v>#N/A</v>
      </c>
      <c r="AD69" s="8" t="e">
        <f t="shared" si="429"/>
        <v>#N/A</v>
      </c>
      <c r="AE69" s="8" t="e">
        <f t="shared" si="430"/>
        <v>#N/A</v>
      </c>
      <c r="AF69" s="8" t="e">
        <f t="shared" si="431"/>
        <v>#N/A</v>
      </c>
      <c r="AG69" s="8" t="e">
        <f t="shared" si="432"/>
        <v>#N/A</v>
      </c>
      <c r="AH69" s="8" t="e">
        <f t="shared" si="433"/>
        <v>#N/A</v>
      </c>
      <c r="AI69" s="8" t="e">
        <f t="shared" si="434"/>
        <v>#N/A</v>
      </c>
      <c r="AJ69" s="8" t="e">
        <f t="shared" si="435"/>
        <v>#N/A</v>
      </c>
      <c r="AK69" s="8" t="e">
        <f t="shared" si="436"/>
        <v>#N/A</v>
      </c>
      <c r="AL69" s="8">
        <f t="shared" si="437"/>
        <v>78.189163817781875</v>
      </c>
      <c r="AM69" s="8" t="e">
        <f t="shared" si="438"/>
        <v>#N/A</v>
      </c>
      <c r="AN69" s="8" t="e">
        <f t="shared" si="439"/>
        <v>#N/A</v>
      </c>
      <c r="AO69" s="8" t="e">
        <f t="shared" si="440"/>
        <v>#N/A</v>
      </c>
      <c r="AP69" s="8" t="e">
        <f t="shared" si="441"/>
        <v>#N/A</v>
      </c>
      <c r="AQ69" s="8" t="e">
        <f t="shared" si="442"/>
        <v>#N/A</v>
      </c>
      <c r="AR69" s="8" t="e">
        <f t="shared" si="443"/>
        <v>#N/A</v>
      </c>
      <c r="AS69" s="8" t="e">
        <f t="shared" si="444"/>
        <v>#N/A</v>
      </c>
      <c r="AT69" s="8" t="e">
        <f t="shared" si="445"/>
        <v>#N/A</v>
      </c>
      <c r="AU69" s="8" t="e">
        <f t="shared" si="446"/>
        <v>#N/A</v>
      </c>
      <c r="AV69" s="8" t="e">
        <f t="shared" si="447"/>
        <v>#N/A</v>
      </c>
      <c r="AX69" s="22" t="e">
        <f t="shared" si="448"/>
        <v>#N/A</v>
      </c>
      <c r="AY69" s="22" t="e">
        <f t="shared" si="449"/>
        <v>#N/A</v>
      </c>
      <c r="AZ69" s="22" t="e">
        <f t="shared" si="450"/>
        <v>#N/A</v>
      </c>
      <c r="BA69" s="22" t="e">
        <f t="shared" si="451"/>
        <v>#N/A</v>
      </c>
      <c r="BB69" s="22" t="e">
        <f t="shared" si="452"/>
        <v>#N/A</v>
      </c>
      <c r="BC69" s="22" t="e">
        <f t="shared" si="453"/>
        <v>#N/A</v>
      </c>
      <c r="BD69" s="22" t="e">
        <f t="shared" si="454"/>
        <v>#N/A</v>
      </c>
      <c r="BE69" s="22" t="e">
        <f t="shared" si="455"/>
        <v>#N/A</v>
      </c>
      <c r="BF69" s="22" t="e">
        <f t="shared" si="456"/>
        <v>#N/A</v>
      </c>
      <c r="BG69" s="22" t="e">
        <f t="shared" si="457"/>
        <v>#N/A</v>
      </c>
      <c r="BH69" s="22" t="e">
        <f t="shared" si="458"/>
        <v>#N/A</v>
      </c>
      <c r="BI69" s="22" t="e">
        <f t="shared" si="459"/>
        <v>#N/A</v>
      </c>
      <c r="BJ69" s="22" t="e">
        <f t="shared" si="460"/>
        <v>#N/A</v>
      </c>
      <c r="BK69" s="22" t="e">
        <f t="shared" si="461"/>
        <v>#N/A</v>
      </c>
      <c r="BL69" s="22" t="e">
        <f t="shared" si="462"/>
        <v>#N/A</v>
      </c>
      <c r="BM69" s="22" t="e">
        <f t="shared" si="463"/>
        <v>#N/A</v>
      </c>
      <c r="BN69" s="22" t="e">
        <f t="shared" si="464"/>
        <v>#N/A</v>
      </c>
      <c r="BO69" s="22" t="e">
        <f t="shared" si="465"/>
        <v>#N/A</v>
      </c>
      <c r="BP69" s="22" t="e">
        <f t="shared" si="466"/>
        <v>#N/A</v>
      </c>
      <c r="BQ69" s="22" t="e">
        <f t="shared" si="467"/>
        <v>#N/A</v>
      </c>
      <c r="BR69" s="22" t="e">
        <f t="shared" si="468"/>
        <v>#N/A</v>
      </c>
      <c r="BS69" s="22" t="e">
        <f t="shared" si="469"/>
        <v>#N/A</v>
      </c>
      <c r="BU69" s="22" t="e">
        <f t="shared" si="491"/>
        <v>#N/A</v>
      </c>
      <c r="BV69" s="22" t="e">
        <f t="shared" si="470"/>
        <v>#N/A</v>
      </c>
      <c r="BW69" s="22" t="e">
        <f t="shared" si="471"/>
        <v>#N/A</v>
      </c>
      <c r="BX69" s="22" t="e">
        <f t="shared" si="472"/>
        <v>#N/A</v>
      </c>
      <c r="BY69" s="22" t="e">
        <f t="shared" si="473"/>
        <v>#N/A</v>
      </c>
      <c r="BZ69" s="22" t="e">
        <f t="shared" si="474"/>
        <v>#N/A</v>
      </c>
      <c r="CA69" s="22" t="e">
        <f t="shared" si="475"/>
        <v>#N/A</v>
      </c>
      <c r="CB69" s="22" t="e">
        <f t="shared" si="476"/>
        <v>#N/A</v>
      </c>
      <c r="CC69" s="22" t="e">
        <f t="shared" si="477"/>
        <v>#N/A</v>
      </c>
      <c r="CD69" s="22" t="e">
        <f t="shared" si="478"/>
        <v>#N/A</v>
      </c>
      <c r="CE69" s="22" t="e">
        <f t="shared" si="479"/>
        <v>#N/A</v>
      </c>
      <c r="CF69" s="22" t="e">
        <f t="shared" si="480"/>
        <v>#N/A</v>
      </c>
      <c r="CG69" s="22" t="e">
        <f t="shared" si="481"/>
        <v>#N/A</v>
      </c>
      <c r="CH69" s="22" t="e">
        <f t="shared" si="482"/>
        <v>#N/A</v>
      </c>
      <c r="CI69" s="22" t="e">
        <f t="shared" si="483"/>
        <v>#N/A</v>
      </c>
      <c r="CJ69" s="22" t="e">
        <f t="shared" si="484"/>
        <v>#N/A</v>
      </c>
      <c r="CK69" s="22" t="e">
        <f t="shared" si="485"/>
        <v>#N/A</v>
      </c>
      <c r="CL69" s="22" t="e">
        <f t="shared" si="486"/>
        <v>#N/A</v>
      </c>
      <c r="CM69" s="22" t="e">
        <f t="shared" si="487"/>
        <v>#N/A</v>
      </c>
      <c r="CN69" s="22" t="e">
        <f t="shared" si="488"/>
        <v>#N/A</v>
      </c>
      <c r="CO69" s="22" t="e">
        <f t="shared" si="489"/>
        <v>#N/A</v>
      </c>
      <c r="CP69" s="22" t="e">
        <f t="shared" si="490"/>
        <v>#N/A</v>
      </c>
    </row>
    <row r="70" spans="1:94">
      <c r="A70" t="s">
        <v>135</v>
      </c>
      <c r="C70" s="3" t="s">
        <v>168</v>
      </c>
      <c r="D70" s="4">
        <f>INDEX(Nal_mean!$B:$B,MATCH('Resumen-Formulas1820'!$A70,Nal_mean!$A:$A,0),1)</f>
        <v>788.78072034776062</v>
      </c>
      <c r="E70" s="4" t="e">
        <f>INDEX(Deciles_mean!$A$100:$U$128,MATCH('Resumen-Formulas1820'!$A70,Deciles_mean!$A$100:$A$128,0),MATCH('Resumen-Formulas1820'!E$1,Deciles_mean!$34:$34,0))</f>
        <v>#N/A</v>
      </c>
      <c r="F70" s="4" t="e">
        <f>INDEX(Deciles_mean!$A$100:$U$128,MATCH('Resumen-Formulas1820'!$A70,Deciles_mean!$A$100:$A$128,0),MATCH('Resumen-Formulas1820'!F$1,Deciles_mean!$34:$34,0))</f>
        <v>#N/A</v>
      </c>
      <c r="G70" s="4" t="e">
        <f>INDEX(Deciles_mean!$A$100:$U$128,MATCH('Resumen-Formulas1820'!$A70,Deciles_mean!$A$100:$A$128,0),MATCH('Resumen-Formulas1820'!G$1,Deciles_mean!$34:$34,0))</f>
        <v>#N/A</v>
      </c>
      <c r="H70" s="4" t="e">
        <f>INDEX(Deciles_mean!$A$100:$U$128,MATCH('Resumen-Formulas1820'!$A70,Deciles_mean!$A$100:$A$128,0),MATCH('Resumen-Formulas1820'!H$1,Deciles_mean!$34:$34,0))</f>
        <v>#N/A</v>
      </c>
      <c r="I70" s="4" t="e">
        <f>INDEX(Deciles_mean!$A$100:$U$128,MATCH('Resumen-Formulas1820'!$A70,Deciles_mean!$A$100:$A$128,0),MATCH('Resumen-Formulas1820'!I$1,Deciles_mean!$34:$34,0))</f>
        <v>#N/A</v>
      </c>
      <c r="J70" s="4" t="e">
        <f>INDEX(Deciles_mean!$A$100:$U$128,MATCH('Resumen-Formulas1820'!$A70,Deciles_mean!$A$100:$A$128,0),MATCH('Resumen-Formulas1820'!J$1,Deciles_mean!$34:$34,0))</f>
        <v>#N/A</v>
      </c>
      <c r="K70" s="4" t="e">
        <f>INDEX(Deciles_mean!$A$100:$U$128,MATCH('Resumen-Formulas1820'!$A70,Deciles_mean!$A$100:$A$128,0),MATCH('Resumen-Formulas1820'!K$1,Deciles_mean!$34:$34,0))</f>
        <v>#N/A</v>
      </c>
      <c r="L70" s="4" t="e">
        <f>INDEX(Deciles_mean!$A$100:$U$128,MATCH('Resumen-Formulas1820'!$A70,Deciles_mean!$A$100:$A$128,0),MATCH('Resumen-Formulas1820'!L$1,Deciles_mean!$34:$34,0))</f>
        <v>#N/A</v>
      </c>
      <c r="M70" s="4" t="e">
        <f>INDEX(Deciles_mean!$A$100:$U$128,MATCH('Resumen-Formulas1820'!$A70,Deciles_mean!$A$100:$A$128,0),MATCH('Resumen-Formulas1820'!M$1,Deciles_mean!$34:$34,0))</f>
        <v>#N/A</v>
      </c>
      <c r="N70" s="4" t="e">
        <f>INDEX(Deciles_mean!$A$100:$U$128,MATCH('Resumen-Formulas1820'!$A70,Deciles_mean!$A$100:$A$128,0),MATCH('Resumen-Formulas1820'!N$1,Deciles_mean!$34:$34,0))</f>
        <v>#N/A</v>
      </c>
      <c r="O70" s="4">
        <f>INDEX(Nal_mean!$C:$C,MATCH('Resumen-Formulas1820'!$A70,Nal_mean!$A:$A,0),1)</f>
        <v>707.43205274843137</v>
      </c>
      <c r="P70" s="4" t="e">
        <f>INDEX(Deciles_mean!$A$100:$U$128,MATCH('Resumen-Formulas1820'!$A70,Deciles_mean!$A$100:$A$128,0),MATCH('Resumen-Formulas1820'!P$1,Deciles_mean!$34:$34,0))</f>
        <v>#N/A</v>
      </c>
      <c r="Q70" s="4" t="e">
        <f>INDEX(Deciles_mean!$A$100:$U$128,MATCH('Resumen-Formulas1820'!$A70,Deciles_mean!$A$100:$A$128,0),MATCH('Resumen-Formulas1820'!Q$1,Deciles_mean!$34:$34,0))</f>
        <v>#N/A</v>
      </c>
      <c r="R70" s="4" t="e">
        <f>INDEX(Deciles_mean!$A$100:$U$128,MATCH('Resumen-Formulas1820'!$A70,Deciles_mean!$A$100:$A$128,0),MATCH('Resumen-Formulas1820'!R$1,Deciles_mean!$34:$34,0))</f>
        <v>#N/A</v>
      </c>
      <c r="S70" s="4" t="e">
        <f>INDEX(Deciles_mean!$A$100:$U$128,MATCH('Resumen-Formulas1820'!$A70,Deciles_mean!$A$100:$A$128,0),MATCH('Resumen-Formulas1820'!S$1,Deciles_mean!$34:$34,0))</f>
        <v>#N/A</v>
      </c>
      <c r="T70" s="4" t="e">
        <f>INDEX(Deciles_mean!$A$100:$U$128,MATCH('Resumen-Formulas1820'!$A70,Deciles_mean!$A$100:$A$128,0),MATCH('Resumen-Formulas1820'!T$1,Deciles_mean!$34:$34,0))</f>
        <v>#N/A</v>
      </c>
      <c r="U70" s="4" t="e">
        <f>INDEX(Deciles_mean!$A$100:$U$128,MATCH('Resumen-Formulas1820'!$A70,Deciles_mean!$A$100:$A$128,0),MATCH('Resumen-Formulas1820'!U$1,Deciles_mean!$34:$34,0))</f>
        <v>#N/A</v>
      </c>
      <c r="V70" s="4" t="e">
        <f>INDEX(Deciles_mean!$A$100:$U$128,MATCH('Resumen-Formulas1820'!$A70,Deciles_mean!$A$100:$A$128,0),MATCH('Resumen-Formulas1820'!V$1,Deciles_mean!$34:$34,0))</f>
        <v>#N/A</v>
      </c>
      <c r="W70" s="4" t="e">
        <f>INDEX(Deciles_mean!$A$100:$U$128,MATCH('Resumen-Formulas1820'!$A70,Deciles_mean!$A$100:$A$128,0),MATCH('Resumen-Formulas1820'!W$1,Deciles_mean!$34:$34,0))</f>
        <v>#N/A</v>
      </c>
      <c r="X70" s="4" t="e">
        <f>INDEX(Deciles_mean!$A$100:$U$128,MATCH('Resumen-Formulas1820'!$A70,Deciles_mean!$A$100:$A$128,0),MATCH('Resumen-Formulas1820'!X$1,Deciles_mean!$34:$34,0))</f>
        <v>#N/A</v>
      </c>
      <c r="Y70" s="4" t="e">
        <f>INDEX(Deciles_mean!$A$100:$U$128,MATCH('Resumen-Formulas1820'!$A70,Deciles_mean!$A$100:$A$128,0),MATCH('Resumen-Formulas1820'!Y$1,Deciles_mean!$34:$34,0))</f>
        <v>#N/A</v>
      </c>
      <c r="AA70" s="8">
        <f t="shared" si="426"/>
        <v>1008.7507763343056</v>
      </c>
      <c r="AB70" s="8" t="e">
        <f t="shared" si="427"/>
        <v>#N/A</v>
      </c>
      <c r="AC70" s="8" t="e">
        <f t="shared" si="428"/>
        <v>#N/A</v>
      </c>
      <c r="AD70" s="8" t="e">
        <f t="shared" si="429"/>
        <v>#N/A</v>
      </c>
      <c r="AE70" s="8" t="e">
        <f t="shared" si="430"/>
        <v>#N/A</v>
      </c>
      <c r="AF70" s="8" t="e">
        <f t="shared" si="431"/>
        <v>#N/A</v>
      </c>
      <c r="AG70" s="8" t="e">
        <f t="shared" si="432"/>
        <v>#N/A</v>
      </c>
      <c r="AH70" s="8" t="e">
        <f t="shared" si="433"/>
        <v>#N/A</v>
      </c>
      <c r="AI70" s="8" t="e">
        <f t="shared" si="434"/>
        <v>#N/A</v>
      </c>
      <c r="AJ70" s="8" t="e">
        <f t="shared" si="435"/>
        <v>#N/A</v>
      </c>
      <c r="AK70" s="8" t="e">
        <f t="shared" si="436"/>
        <v>#N/A</v>
      </c>
      <c r="AL70" s="8">
        <f t="shared" si="437"/>
        <v>844.29575734047637</v>
      </c>
      <c r="AM70" s="8" t="e">
        <f t="shared" si="438"/>
        <v>#N/A</v>
      </c>
      <c r="AN70" s="8" t="e">
        <f t="shared" si="439"/>
        <v>#N/A</v>
      </c>
      <c r="AO70" s="8" t="e">
        <f t="shared" si="440"/>
        <v>#N/A</v>
      </c>
      <c r="AP70" s="8" t="e">
        <f t="shared" si="441"/>
        <v>#N/A</v>
      </c>
      <c r="AQ70" s="8" t="e">
        <f t="shared" si="442"/>
        <v>#N/A</v>
      </c>
      <c r="AR70" s="8" t="e">
        <f t="shared" si="443"/>
        <v>#N/A</v>
      </c>
      <c r="AS70" s="8" t="e">
        <f t="shared" si="444"/>
        <v>#N/A</v>
      </c>
      <c r="AT70" s="8" t="e">
        <f t="shared" si="445"/>
        <v>#N/A</v>
      </c>
      <c r="AU70" s="8" t="e">
        <f t="shared" si="446"/>
        <v>#N/A</v>
      </c>
      <c r="AV70" s="8" t="e">
        <f t="shared" si="447"/>
        <v>#N/A</v>
      </c>
      <c r="AX70" s="22" t="e">
        <f t="shared" si="448"/>
        <v>#N/A</v>
      </c>
      <c r="AY70" s="22" t="e">
        <f t="shared" si="449"/>
        <v>#N/A</v>
      </c>
      <c r="AZ70" s="22" t="e">
        <f t="shared" si="450"/>
        <v>#N/A</v>
      </c>
      <c r="BA70" s="22" t="e">
        <f t="shared" si="451"/>
        <v>#N/A</v>
      </c>
      <c r="BB70" s="22" t="e">
        <f t="shared" si="452"/>
        <v>#N/A</v>
      </c>
      <c r="BC70" s="22" t="e">
        <f t="shared" si="453"/>
        <v>#N/A</v>
      </c>
      <c r="BD70" s="22" t="e">
        <f t="shared" si="454"/>
        <v>#N/A</v>
      </c>
      <c r="BE70" s="22" t="e">
        <f t="shared" si="455"/>
        <v>#N/A</v>
      </c>
      <c r="BF70" s="22" t="e">
        <f t="shared" si="456"/>
        <v>#N/A</v>
      </c>
      <c r="BG70" s="22" t="e">
        <f t="shared" si="457"/>
        <v>#N/A</v>
      </c>
      <c r="BH70" s="22" t="e">
        <f t="shared" si="458"/>
        <v>#N/A</v>
      </c>
      <c r="BI70" s="22" t="e">
        <f t="shared" si="459"/>
        <v>#N/A</v>
      </c>
      <c r="BJ70" s="22" t="e">
        <f t="shared" si="460"/>
        <v>#N/A</v>
      </c>
      <c r="BK70" s="22" t="e">
        <f t="shared" si="461"/>
        <v>#N/A</v>
      </c>
      <c r="BL70" s="22" t="e">
        <f t="shared" si="462"/>
        <v>#N/A</v>
      </c>
      <c r="BM70" s="22" t="e">
        <f t="shared" si="463"/>
        <v>#N/A</v>
      </c>
      <c r="BN70" s="22" t="e">
        <f t="shared" si="464"/>
        <v>#N/A</v>
      </c>
      <c r="BO70" s="22" t="e">
        <f t="shared" si="465"/>
        <v>#N/A</v>
      </c>
      <c r="BP70" s="22" t="e">
        <f t="shared" si="466"/>
        <v>#N/A</v>
      </c>
      <c r="BQ70" s="22" t="e">
        <f t="shared" si="467"/>
        <v>#N/A</v>
      </c>
      <c r="BR70" s="22" t="e">
        <f t="shared" si="468"/>
        <v>#N/A</v>
      </c>
      <c r="BS70" s="22" t="e">
        <f t="shared" si="469"/>
        <v>#N/A</v>
      </c>
      <c r="BU70" s="22" t="e">
        <f t="shared" si="491"/>
        <v>#N/A</v>
      </c>
      <c r="BV70" s="22" t="e">
        <f t="shared" si="470"/>
        <v>#N/A</v>
      </c>
      <c r="BW70" s="22" t="e">
        <f t="shared" si="471"/>
        <v>#N/A</v>
      </c>
      <c r="BX70" s="22" t="e">
        <f t="shared" si="472"/>
        <v>#N/A</v>
      </c>
      <c r="BY70" s="22" t="e">
        <f t="shared" si="473"/>
        <v>#N/A</v>
      </c>
      <c r="BZ70" s="22" t="e">
        <f t="shared" si="474"/>
        <v>#N/A</v>
      </c>
      <c r="CA70" s="22" t="e">
        <f t="shared" si="475"/>
        <v>#N/A</v>
      </c>
      <c r="CB70" s="22" t="e">
        <f t="shared" si="476"/>
        <v>#N/A</v>
      </c>
      <c r="CC70" s="22" t="e">
        <f t="shared" si="477"/>
        <v>#N/A</v>
      </c>
      <c r="CD70" s="22" t="e">
        <f t="shared" si="478"/>
        <v>#N/A</v>
      </c>
      <c r="CE70" s="22" t="e">
        <f t="shared" si="479"/>
        <v>#N/A</v>
      </c>
      <c r="CF70" s="22" t="e">
        <f t="shared" si="480"/>
        <v>#N/A</v>
      </c>
      <c r="CG70" s="22" t="e">
        <f t="shared" si="481"/>
        <v>#N/A</v>
      </c>
      <c r="CH70" s="22" t="e">
        <f t="shared" si="482"/>
        <v>#N/A</v>
      </c>
      <c r="CI70" s="22" t="e">
        <f t="shared" si="483"/>
        <v>#N/A</v>
      </c>
      <c r="CJ70" s="22" t="e">
        <f t="shared" si="484"/>
        <v>#N/A</v>
      </c>
      <c r="CK70" s="22" t="e">
        <f t="shared" si="485"/>
        <v>#N/A</v>
      </c>
      <c r="CL70" s="22" t="e">
        <f t="shared" si="486"/>
        <v>#N/A</v>
      </c>
      <c r="CM70" s="22" t="e">
        <f t="shared" si="487"/>
        <v>#N/A</v>
      </c>
      <c r="CN70" s="22" t="e">
        <f t="shared" si="488"/>
        <v>#N/A</v>
      </c>
      <c r="CO70" s="22" t="e">
        <f t="shared" si="489"/>
        <v>#N/A</v>
      </c>
      <c r="CP70" s="22" t="e">
        <f t="shared" si="490"/>
        <v>#N/A</v>
      </c>
    </row>
    <row r="71" spans="1:94">
      <c r="A71" t="s">
        <v>136</v>
      </c>
      <c r="C71" s="3" t="s">
        <v>167</v>
      </c>
      <c r="D71" s="4">
        <f>INDEX(Nal_mean!$B:$B,MATCH('Resumen-Formulas1820'!$A71,Nal_mean!$A:$A,0),1)</f>
        <v>191.54768908452297</v>
      </c>
      <c r="E71" s="4" t="e">
        <f>INDEX(Deciles_mean!$A$100:$U$128,MATCH('Resumen-Formulas1820'!$A71,Deciles_mean!$A$100:$A$128,0),MATCH('Resumen-Formulas1820'!E$1,Deciles_mean!$34:$34,0))</f>
        <v>#N/A</v>
      </c>
      <c r="F71" s="4" t="e">
        <f>INDEX(Deciles_mean!$A$100:$U$128,MATCH('Resumen-Formulas1820'!$A71,Deciles_mean!$A$100:$A$128,0),MATCH('Resumen-Formulas1820'!F$1,Deciles_mean!$34:$34,0))</f>
        <v>#N/A</v>
      </c>
      <c r="G71" s="4" t="e">
        <f>INDEX(Deciles_mean!$A$100:$U$128,MATCH('Resumen-Formulas1820'!$A71,Deciles_mean!$A$100:$A$128,0),MATCH('Resumen-Formulas1820'!G$1,Deciles_mean!$34:$34,0))</f>
        <v>#N/A</v>
      </c>
      <c r="H71" s="4" t="e">
        <f>INDEX(Deciles_mean!$A$100:$U$128,MATCH('Resumen-Formulas1820'!$A71,Deciles_mean!$A$100:$A$128,0),MATCH('Resumen-Formulas1820'!H$1,Deciles_mean!$34:$34,0))</f>
        <v>#N/A</v>
      </c>
      <c r="I71" s="4" t="e">
        <f>INDEX(Deciles_mean!$A$100:$U$128,MATCH('Resumen-Formulas1820'!$A71,Deciles_mean!$A$100:$A$128,0),MATCH('Resumen-Formulas1820'!I$1,Deciles_mean!$34:$34,0))</f>
        <v>#N/A</v>
      </c>
      <c r="J71" s="4" t="e">
        <f>INDEX(Deciles_mean!$A$100:$U$128,MATCH('Resumen-Formulas1820'!$A71,Deciles_mean!$A$100:$A$128,0),MATCH('Resumen-Formulas1820'!J$1,Deciles_mean!$34:$34,0))</f>
        <v>#N/A</v>
      </c>
      <c r="K71" s="4" t="e">
        <f>INDEX(Deciles_mean!$A$100:$U$128,MATCH('Resumen-Formulas1820'!$A71,Deciles_mean!$A$100:$A$128,0),MATCH('Resumen-Formulas1820'!K$1,Deciles_mean!$34:$34,0))</f>
        <v>#N/A</v>
      </c>
      <c r="L71" s="4" t="e">
        <f>INDEX(Deciles_mean!$A$100:$U$128,MATCH('Resumen-Formulas1820'!$A71,Deciles_mean!$A$100:$A$128,0),MATCH('Resumen-Formulas1820'!L$1,Deciles_mean!$34:$34,0))</f>
        <v>#N/A</v>
      </c>
      <c r="M71" s="4" t="e">
        <f>INDEX(Deciles_mean!$A$100:$U$128,MATCH('Resumen-Formulas1820'!$A71,Deciles_mean!$A$100:$A$128,0),MATCH('Resumen-Formulas1820'!M$1,Deciles_mean!$34:$34,0))</f>
        <v>#N/A</v>
      </c>
      <c r="N71" s="4" t="e">
        <f>INDEX(Deciles_mean!$A$100:$U$128,MATCH('Resumen-Formulas1820'!$A71,Deciles_mean!$A$100:$A$128,0),MATCH('Resumen-Formulas1820'!N$1,Deciles_mean!$34:$34,0))</f>
        <v>#N/A</v>
      </c>
      <c r="O71" s="4">
        <f>INDEX(Nal_mean!$C:$C,MATCH('Resumen-Formulas1820'!$A71,Nal_mean!$A:$A,0),1)</f>
        <v>173.37233950837145</v>
      </c>
      <c r="P71" s="4" t="e">
        <f>INDEX(Deciles_mean!$A$100:$U$128,MATCH('Resumen-Formulas1820'!$A71,Deciles_mean!$A$100:$A$128,0),MATCH('Resumen-Formulas1820'!P$1,Deciles_mean!$34:$34,0))</f>
        <v>#N/A</v>
      </c>
      <c r="Q71" s="4" t="e">
        <f>INDEX(Deciles_mean!$A$100:$U$128,MATCH('Resumen-Formulas1820'!$A71,Deciles_mean!$A$100:$A$128,0),MATCH('Resumen-Formulas1820'!Q$1,Deciles_mean!$34:$34,0))</f>
        <v>#N/A</v>
      </c>
      <c r="R71" s="4" t="e">
        <f>INDEX(Deciles_mean!$A$100:$U$128,MATCH('Resumen-Formulas1820'!$A71,Deciles_mean!$A$100:$A$128,0),MATCH('Resumen-Formulas1820'!R$1,Deciles_mean!$34:$34,0))</f>
        <v>#N/A</v>
      </c>
      <c r="S71" s="4" t="e">
        <f>INDEX(Deciles_mean!$A$100:$U$128,MATCH('Resumen-Formulas1820'!$A71,Deciles_mean!$A$100:$A$128,0),MATCH('Resumen-Formulas1820'!S$1,Deciles_mean!$34:$34,0))</f>
        <v>#N/A</v>
      </c>
      <c r="T71" s="4" t="e">
        <f>INDEX(Deciles_mean!$A$100:$U$128,MATCH('Resumen-Formulas1820'!$A71,Deciles_mean!$A$100:$A$128,0),MATCH('Resumen-Formulas1820'!T$1,Deciles_mean!$34:$34,0))</f>
        <v>#N/A</v>
      </c>
      <c r="U71" s="4" t="e">
        <f>INDEX(Deciles_mean!$A$100:$U$128,MATCH('Resumen-Formulas1820'!$A71,Deciles_mean!$A$100:$A$128,0),MATCH('Resumen-Formulas1820'!U$1,Deciles_mean!$34:$34,0))</f>
        <v>#N/A</v>
      </c>
      <c r="V71" s="4" t="e">
        <f>INDEX(Deciles_mean!$A$100:$U$128,MATCH('Resumen-Formulas1820'!$A71,Deciles_mean!$A$100:$A$128,0),MATCH('Resumen-Formulas1820'!V$1,Deciles_mean!$34:$34,0))</f>
        <v>#N/A</v>
      </c>
      <c r="W71" s="4" t="e">
        <f>INDEX(Deciles_mean!$A$100:$U$128,MATCH('Resumen-Formulas1820'!$A71,Deciles_mean!$A$100:$A$128,0),MATCH('Resumen-Formulas1820'!W$1,Deciles_mean!$34:$34,0))</f>
        <v>#N/A</v>
      </c>
      <c r="X71" s="4" t="e">
        <f>INDEX(Deciles_mean!$A$100:$U$128,MATCH('Resumen-Formulas1820'!$A71,Deciles_mean!$A$100:$A$128,0),MATCH('Resumen-Formulas1820'!X$1,Deciles_mean!$34:$34,0))</f>
        <v>#N/A</v>
      </c>
      <c r="Y71" s="4" t="e">
        <f>INDEX(Deciles_mean!$A$100:$U$128,MATCH('Resumen-Formulas1820'!$A71,Deciles_mean!$A$100:$A$128,0),MATCH('Resumen-Formulas1820'!Y$1,Deciles_mean!$34:$34,0))</f>
        <v>#N/A</v>
      </c>
      <c r="AA71" s="8">
        <f t="shared" si="426"/>
        <v>244.9652673861824</v>
      </c>
      <c r="AB71" s="8" t="e">
        <f t="shared" si="427"/>
        <v>#N/A</v>
      </c>
      <c r="AC71" s="8" t="e">
        <f t="shared" si="428"/>
        <v>#N/A</v>
      </c>
      <c r="AD71" s="8" t="e">
        <f t="shared" si="429"/>
        <v>#N/A</v>
      </c>
      <c r="AE71" s="8" t="e">
        <f t="shared" si="430"/>
        <v>#N/A</v>
      </c>
      <c r="AF71" s="8" t="e">
        <f t="shared" si="431"/>
        <v>#N/A</v>
      </c>
      <c r="AG71" s="8" t="e">
        <f t="shared" si="432"/>
        <v>#N/A</v>
      </c>
      <c r="AH71" s="8" t="e">
        <f t="shared" si="433"/>
        <v>#N/A</v>
      </c>
      <c r="AI71" s="8" t="e">
        <f t="shared" si="434"/>
        <v>#N/A</v>
      </c>
      <c r="AJ71" s="8" t="e">
        <f t="shared" si="435"/>
        <v>#N/A</v>
      </c>
      <c r="AK71" s="8" t="e">
        <f t="shared" si="436"/>
        <v>#N/A</v>
      </c>
      <c r="AL71" s="8">
        <f t="shared" si="437"/>
        <v>206.91390801197372</v>
      </c>
      <c r="AM71" s="8" t="e">
        <f t="shared" si="438"/>
        <v>#N/A</v>
      </c>
      <c r="AN71" s="8" t="e">
        <f t="shared" si="439"/>
        <v>#N/A</v>
      </c>
      <c r="AO71" s="8" t="e">
        <f t="shared" si="440"/>
        <v>#N/A</v>
      </c>
      <c r="AP71" s="8" t="e">
        <f t="shared" si="441"/>
        <v>#N/A</v>
      </c>
      <c r="AQ71" s="8" t="e">
        <f t="shared" si="442"/>
        <v>#N/A</v>
      </c>
      <c r="AR71" s="8" t="e">
        <f t="shared" si="443"/>
        <v>#N/A</v>
      </c>
      <c r="AS71" s="8" t="e">
        <f t="shared" si="444"/>
        <v>#N/A</v>
      </c>
      <c r="AT71" s="8" t="e">
        <f t="shared" si="445"/>
        <v>#N/A</v>
      </c>
      <c r="AU71" s="8" t="e">
        <f t="shared" si="446"/>
        <v>#N/A</v>
      </c>
      <c r="AV71" s="8" t="e">
        <f t="shared" si="447"/>
        <v>#N/A</v>
      </c>
      <c r="AX71" s="22" t="e">
        <f t="shared" si="448"/>
        <v>#N/A</v>
      </c>
      <c r="AY71" s="22" t="e">
        <f t="shared" si="449"/>
        <v>#N/A</v>
      </c>
      <c r="AZ71" s="22" t="e">
        <f t="shared" si="450"/>
        <v>#N/A</v>
      </c>
      <c r="BA71" s="22" t="e">
        <f t="shared" si="451"/>
        <v>#N/A</v>
      </c>
      <c r="BB71" s="22" t="e">
        <f t="shared" si="452"/>
        <v>#N/A</v>
      </c>
      <c r="BC71" s="22" t="e">
        <f t="shared" si="453"/>
        <v>#N/A</v>
      </c>
      <c r="BD71" s="22" t="e">
        <f t="shared" si="454"/>
        <v>#N/A</v>
      </c>
      <c r="BE71" s="22" t="e">
        <f t="shared" si="455"/>
        <v>#N/A</v>
      </c>
      <c r="BF71" s="22" t="e">
        <f t="shared" si="456"/>
        <v>#N/A</v>
      </c>
      <c r="BG71" s="22" t="e">
        <f t="shared" si="457"/>
        <v>#N/A</v>
      </c>
      <c r="BH71" s="22" t="e">
        <f t="shared" si="458"/>
        <v>#N/A</v>
      </c>
      <c r="BI71" s="22" t="e">
        <f t="shared" si="459"/>
        <v>#N/A</v>
      </c>
      <c r="BJ71" s="22" t="e">
        <f t="shared" si="460"/>
        <v>#N/A</v>
      </c>
      <c r="BK71" s="22" t="e">
        <f t="shared" si="461"/>
        <v>#N/A</v>
      </c>
      <c r="BL71" s="22" t="e">
        <f t="shared" si="462"/>
        <v>#N/A</v>
      </c>
      <c r="BM71" s="22" t="e">
        <f t="shared" si="463"/>
        <v>#N/A</v>
      </c>
      <c r="BN71" s="22" t="e">
        <f t="shared" si="464"/>
        <v>#N/A</v>
      </c>
      <c r="BO71" s="22" t="e">
        <f t="shared" si="465"/>
        <v>#N/A</v>
      </c>
      <c r="BP71" s="22" t="e">
        <f t="shared" si="466"/>
        <v>#N/A</v>
      </c>
      <c r="BQ71" s="22" t="e">
        <f t="shared" si="467"/>
        <v>#N/A</v>
      </c>
      <c r="BR71" s="22" t="e">
        <f t="shared" si="468"/>
        <v>#N/A</v>
      </c>
      <c r="BS71" s="22" t="e">
        <f t="shared" si="469"/>
        <v>#N/A</v>
      </c>
      <c r="BU71" s="22" t="e">
        <f>D71/D$6</f>
        <v>#N/A</v>
      </c>
      <c r="BV71" s="22" t="e">
        <f t="shared" si="470"/>
        <v>#N/A</v>
      </c>
      <c r="BW71" s="22" t="e">
        <f t="shared" si="471"/>
        <v>#N/A</v>
      </c>
      <c r="BX71" s="22" t="e">
        <f t="shared" si="472"/>
        <v>#N/A</v>
      </c>
      <c r="BY71" s="22" t="e">
        <f t="shared" si="473"/>
        <v>#N/A</v>
      </c>
      <c r="BZ71" s="22" t="e">
        <f t="shared" si="474"/>
        <v>#N/A</v>
      </c>
      <c r="CA71" s="22" t="e">
        <f t="shared" si="475"/>
        <v>#N/A</v>
      </c>
      <c r="CB71" s="22" t="e">
        <f t="shared" si="476"/>
        <v>#N/A</v>
      </c>
      <c r="CC71" s="22" t="e">
        <f t="shared" si="477"/>
        <v>#N/A</v>
      </c>
      <c r="CD71" s="22" t="e">
        <f t="shared" si="478"/>
        <v>#N/A</v>
      </c>
      <c r="CE71" s="22" t="e">
        <f t="shared" si="479"/>
        <v>#N/A</v>
      </c>
      <c r="CF71" s="22" t="e">
        <f t="shared" si="480"/>
        <v>#N/A</v>
      </c>
      <c r="CG71" s="22" t="e">
        <f t="shared" si="481"/>
        <v>#N/A</v>
      </c>
      <c r="CH71" s="22" t="e">
        <f t="shared" si="482"/>
        <v>#N/A</v>
      </c>
      <c r="CI71" s="22" t="e">
        <f t="shared" si="483"/>
        <v>#N/A</v>
      </c>
      <c r="CJ71" s="22" t="e">
        <f t="shared" si="484"/>
        <v>#N/A</v>
      </c>
      <c r="CK71" s="22" t="e">
        <f t="shared" si="485"/>
        <v>#N/A</v>
      </c>
      <c r="CL71" s="22" t="e">
        <f t="shared" si="486"/>
        <v>#N/A</v>
      </c>
      <c r="CM71" s="22" t="e">
        <f t="shared" si="487"/>
        <v>#N/A</v>
      </c>
      <c r="CN71" s="22" t="e">
        <f t="shared" si="488"/>
        <v>#N/A</v>
      </c>
      <c r="CO71" s="22" t="e">
        <f t="shared" si="489"/>
        <v>#N/A</v>
      </c>
      <c r="CP71" s="22" t="e">
        <f t="shared" si="490"/>
        <v>#N/A</v>
      </c>
    </row>
    <row r="72" spans="1:94">
      <c r="C72" s="10" t="s">
        <v>169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2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8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</row>
    <row r="73" spans="1:94">
      <c r="A73" t="s">
        <v>139</v>
      </c>
      <c r="C73" s="3" t="s">
        <v>170</v>
      </c>
      <c r="D73" s="4">
        <f>INDEX(Nal_mean!$B:$B,MATCH('Resumen-Formulas1820'!$A73,Nal_mean!$A:$A,0),1)</f>
        <v>2543.8063622610916</v>
      </c>
      <c r="E73" s="4" t="e">
        <f>INDEX(Deciles_mean!$A$100:$U$128,MATCH('Resumen-Formulas1820'!$A73,Deciles_mean!$A$100:$A$128,0),MATCH('Resumen-Formulas1820'!E$1,Deciles_mean!$34:$34,0))*3</f>
        <v>#N/A</v>
      </c>
      <c r="F73" s="4" t="e">
        <f>INDEX(Deciles_mean!$A$100:$U$128,MATCH('Resumen-Formulas1820'!$A73,Deciles_mean!$A$100:$A$128,0),MATCH('Resumen-Formulas1820'!F$1,Deciles_mean!$34:$34,0))*3</f>
        <v>#N/A</v>
      </c>
      <c r="G73" s="4" t="e">
        <f>INDEX(Deciles_mean!$A$100:$U$128,MATCH('Resumen-Formulas1820'!$A73,Deciles_mean!$A$100:$A$128,0),MATCH('Resumen-Formulas1820'!G$1,Deciles_mean!$34:$34,0))*3</f>
        <v>#N/A</v>
      </c>
      <c r="H73" s="4" t="e">
        <f>INDEX(Deciles_mean!$A$100:$U$128,MATCH('Resumen-Formulas1820'!$A73,Deciles_mean!$A$100:$A$128,0),MATCH('Resumen-Formulas1820'!H$1,Deciles_mean!$34:$34,0))*3</f>
        <v>#N/A</v>
      </c>
      <c r="I73" s="4" t="e">
        <f>INDEX(Deciles_mean!$A$100:$U$128,MATCH('Resumen-Formulas1820'!$A73,Deciles_mean!$A$100:$A$128,0),MATCH('Resumen-Formulas1820'!I$1,Deciles_mean!$34:$34,0))*3</f>
        <v>#N/A</v>
      </c>
      <c r="J73" s="4" t="e">
        <f>INDEX(Deciles_mean!$A$100:$U$128,MATCH('Resumen-Formulas1820'!$A73,Deciles_mean!$A$100:$A$128,0),MATCH('Resumen-Formulas1820'!J$1,Deciles_mean!$34:$34,0))*3</f>
        <v>#N/A</v>
      </c>
      <c r="K73" s="4" t="e">
        <f>INDEX(Deciles_mean!$A$100:$U$128,MATCH('Resumen-Formulas1820'!$A73,Deciles_mean!$A$100:$A$128,0),MATCH('Resumen-Formulas1820'!K$1,Deciles_mean!$34:$34,0))*3</f>
        <v>#N/A</v>
      </c>
      <c r="L73" s="4" t="e">
        <f>INDEX(Deciles_mean!$A$100:$U$128,MATCH('Resumen-Formulas1820'!$A73,Deciles_mean!$A$100:$A$128,0),MATCH('Resumen-Formulas1820'!L$1,Deciles_mean!$34:$34,0))*3</f>
        <v>#N/A</v>
      </c>
      <c r="M73" s="4" t="e">
        <f>INDEX(Deciles_mean!$A$100:$U$128,MATCH('Resumen-Formulas1820'!$A73,Deciles_mean!$A$100:$A$128,0),MATCH('Resumen-Formulas1820'!M$1,Deciles_mean!$34:$34,0))*3</f>
        <v>#N/A</v>
      </c>
      <c r="N73" s="4" t="e">
        <f>INDEX(Deciles_mean!$A$100:$U$128,MATCH('Resumen-Formulas1820'!$A73,Deciles_mean!$A$100:$A$128,0),MATCH('Resumen-Formulas1820'!N$1,Deciles_mean!$34:$34,0))*3</f>
        <v>#N/A</v>
      </c>
      <c r="O73" s="4">
        <f>INDEX(Nal_mean!$C:$C,MATCH('Resumen-Formulas1820'!$A73,Nal_mean!$A:$A,0),1)</f>
        <v>2703.4562661730679</v>
      </c>
      <c r="P73" s="4" t="e">
        <f>INDEX(Deciles_mean!$A$100:$U$128,MATCH('Resumen-Formulas1820'!$A73,Deciles_mean!$A$100:$A$128,0),MATCH('Resumen-Formulas1820'!P$1,Deciles_mean!$34:$34,0))*3</f>
        <v>#N/A</v>
      </c>
      <c r="Q73" s="4" t="e">
        <f>INDEX(Deciles_mean!$A$100:$U$128,MATCH('Resumen-Formulas1820'!$A73,Deciles_mean!$A$100:$A$128,0),MATCH('Resumen-Formulas1820'!Q$1,Deciles_mean!$34:$34,0))*3</f>
        <v>#N/A</v>
      </c>
      <c r="R73" s="4" t="e">
        <f>INDEX(Deciles_mean!$A$100:$U$128,MATCH('Resumen-Formulas1820'!$A73,Deciles_mean!$A$100:$A$128,0),MATCH('Resumen-Formulas1820'!R$1,Deciles_mean!$34:$34,0))*3</f>
        <v>#N/A</v>
      </c>
      <c r="S73" s="4" t="e">
        <f>INDEX(Deciles_mean!$A$100:$U$128,MATCH('Resumen-Formulas1820'!$A73,Deciles_mean!$A$100:$A$128,0),MATCH('Resumen-Formulas1820'!S$1,Deciles_mean!$34:$34,0))*3</f>
        <v>#N/A</v>
      </c>
      <c r="T73" s="4" t="e">
        <f>INDEX(Deciles_mean!$A$100:$U$128,MATCH('Resumen-Formulas1820'!$A73,Deciles_mean!$A$100:$A$128,0),MATCH('Resumen-Formulas1820'!T$1,Deciles_mean!$34:$34,0))*3</f>
        <v>#N/A</v>
      </c>
      <c r="U73" s="4" t="e">
        <f>INDEX(Deciles_mean!$A$100:$U$128,MATCH('Resumen-Formulas1820'!$A73,Deciles_mean!$A$100:$A$128,0),MATCH('Resumen-Formulas1820'!U$1,Deciles_mean!$34:$34,0))*3</f>
        <v>#N/A</v>
      </c>
      <c r="V73" s="4" t="e">
        <f>INDEX(Deciles_mean!$A$100:$U$128,MATCH('Resumen-Formulas1820'!$A73,Deciles_mean!$A$100:$A$128,0),MATCH('Resumen-Formulas1820'!V$1,Deciles_mean!$34:$34,0))*3</f>
        <v>#N/A</v>
      </c>
      <c r="W73" s="4" t="e">
        <f>INDEX(Deciles_mean!$A$100:$U$128,MATCH('Resumen-Formulas1820'!$A73,Deciles_mean!$A$100:$A$128,0),MATCH('Resumen-Formulas1820'!W$1,Deciles_mean!$34:$34,0))*3</f>
        <v>#N/A</v>
      </c>
      <c r="X73" s="4" t="e">
        <f>INDEX(Deciles_mean!$A$100:$U$128,MATCH('Resumen-Formulas1820'!$A73,Deciles_mean!$A$100:$A$128,0),MATCH('Resumen-Formulas1820'!X$1,Deciles_mean!$34:$34,0))*3</f>
        <v>#N/A</v>
      </c>
      <c r="Y73" s="4" t="e">
        <f>INDEX(Deciles_mean!$A$100:$U$128,MATCH('Resumen-Formulas1820'!$A73,Deciles_mean!$A$100:$A$128,0),MATCH('Resumen-Formulas1820'!Y$1,Deciles_mean!$34:$34,0))*3</f>
        <v>#N/A</v>
      </c>
      <c r="AA73" s="8">
        <f t="shared" ref="AA73:AA74" si="492">D73/$Z$1</f>
        <v>3253.2065966872069</v>
      </c>
      <c r="AB73" s="8" t="e">
        <f t="shared" ref="AB73:AB74" si="493">E73/$Z$1</f>
        <v>#N/A</v>
      </c>
      <c r="AC73" s="8" t="e">
        <f t="shared" ref="AC73:AC74" si="494">F73/$Z$1</f>
        <v>#N/A</v>
      </c>
      <c r="AD73" s="8" t="e">
        <f t="shared" ref="AD73:AD74" si="495">G73/$Z$1</f>
        <v>#N/A</v>
      </c>
      <c r="AE73" s="8" t="e">
        <f t="shared" ref="AE73:AE74" si="496">H73/$Z$1</f>
        <v>#N/A</v>
      </c>
      <c r="AF73" s="8" t="e">
        <f t="shared" ref="AF73:AF74" si="497">I73/$Z$1</f>
        <v>#N/A</v>
      </c>
      <c r="AG73" s="8" t="e">
        <f t="shared" ref="AG73:AG74" si="498">J73/$Z$1</f>
        <v>#N/A</v>
      </c>
      <c r="AH73" s="8" t="e">
        <f t="shared" ref="AH73:AH74" si="499">K73/$Z$1</f>
        <v>#N/A</v>
      </c>
      <c r="AI73" s="8" t="e">
        <f t="shared" ref="AI73:AI74" si="500">L73/$Z$1</f>
        <v>#N/A</v>
      </c>
      <c r="AJ73" s="8" t="e">
        <f t="shared" ref="AJ73:AJ74" si="501">M73/$Z$1</f>
        <v>#N/A</v>
      </c>
      <c r="AK73" s="8" t="e">
        <f t="shared" ref="AK73:AK74" si="502">N73/$Z$1</f>
        <v>#N/A</v>
      </c>
      <c r="AL73" s="8">
        <f t="shared" ref="AL73:AL74" si="503">O73/$Z$3</f>
        <v>3226.4818180314037</v>
      </c>
      <c r="AM73" s="8" t="e">
        <f t="shared" ref="AM73:AM74" si="504">P73/$Z$3</f>
        <v>#N/A</v>
      </c>
      <c r="AN73" s="8" t="e">
        <f t="shared" ref="AN73:AN74" si="505">Q73/$Z$3</f>
        <v>#N/A</v>
      </c>
      <c r="AO73" s="8" t="e">
        <f t="shared" ref="AO73:AO74" si="506">R73/$Z$3</f>
        <v>#N/A</v>
      </c>
      <c r="AP73" s="8" t="e">
        <f t="shared" ref="AP73:AP74" si="507">S73/$Z$3</f>
        <v>#N/A</v>
      </c>
      <c r="AQ73" s="8" t="e">
        <f t="shared" ref="AQ73:AQ74" si="508">T73/$Z$3</f>
        <v>#N/A</v>
      </c>
      <c r="AR73" s="8" t="e">
        <f t="shared" ref="AR73:AR74" si="509">U73/$Z$3</f>
        <v>#N/A</v>
      </c>
      <c r="AS73" s="8" t="e">
        <f t="shared" ref="AS73:AS74" si="510">V73/$Z$3</f>
        <v>#N/A</v>
      </c>
      <c r="AT73" s="8" t="e">
        <f t="shared" ref="AT73:AT74" si="511">W73/$Z$3</f>
        <v>#N/A</v>
      </c>
      <c r="AU73" s="8" t="e">
        <f t="shared" ref="AU73:AU74" si="512">X73/$Z$3</f>
        <v>#N/A</v>
      </c>
      <c r="AV73" s="8" t="e">
        <f t="shared" ref="AV73:AV74" si="513">Y73/$Z$3</f>
        <v>#N/A</v>
      </c>
      <c r="AX73" s="22" t="e">
        <f t="shared" ref="AX73:AX74" si="514">D73/D$5</f>
        <v>#N/A</v>
      </c>
      <c r="AY73" s="22" t="e">
        <f t="shared" ref="AY73:AY74" si="515">E73/E$5</f>
        <v>#N/A</v>
      </c>
      <c r="AZ73" s="22" t="e">
        <f t="shared" ref="AZ73:AZ74" si="516">F73/F$5</f>
        <v>#N/A</v>
      </c>
      <c r="BA73" s="22" t="e">
        <f t="shared" ref="BA73:BA74" si="517">G73/G$5</f>
        <v>#N/A</v>
      </c>
      <c r="BB73" s="22" t="e">
        <f t="shared" ref="BB73:BB74" si="518">H73/H$5</f>
        <v>#N/A</v>
      </c>
      <c r="BC73" s="22" t="e">
        <f t="shared" ref="BC73:BC74" si="519">I73/I$5</f>
        <v>#N/A</v>
      </c>
      <c r="BD73" s="22" t="e">
        <f t="shared" ref="BD73:BD74" si="520">J73/J$5</f>
        <v>#N/A</v>
      </c>
      <c r="BE73" s="22" t="e">
        <f t="shared" ref="BE73:BE74" si="521">K73/K$5</f>
        <v>#N/A</v>
      </c>
      <c r="BF73" s="22" t="e">
        <f t="shared" ref="BF73:BF74" si="522">L73/L$5</f>
        <v>#N/A</v>
      </c>
      <c r="BG73" s="22" t="e">
        <f t="shared" ref="BG73:BG74" si="523">M73/M$5</f>
        <v>#N/A</v>
      </c>
      <c r="BH73" s="22" t="e">
        <f t="shared" ref="BH73:BH74" si="524">N73/N$5</f>
        <v>#N/A</v>
      </c>
      <c r="BI73" s="22" t="e">
        <f t="shared" ref="BI73:BI74" si="525">O73/O$5</f>
        <v>#N/A</v>
      </c>
      <c r="BJ73" s="22" t="e">
        <f t="shared" ref="BJ73:BJ74" si="526">P73/P$5</f>
        <v>#N/A</v>
      </c>
      <c r="BK73" s="22" t="e">
        <f t="shared" ref="BK73:BK74" si="527">Q73/Q$5</f>
        <v>#N/A</v>
      </c>
      <c r="BL73" s="22" t="e">
        <f t="shared" ref="BL73:BL74" si="528">R73/R$5</f>
        <v>#N/A</v>
      </c>
      <c r="BM73" s="22" t="e">
        <f t="shared" ref="BM73:BM74" si="529">S73/S$5</f>
        <v>#N/A</v>
      </c>
      <c r="BN73" s="22" t="e">
        <f t="shared" ref="BN73:BN74" si="530">T73/T$5</f>
        <v>#N/A</v>
      </c>
      <c r="BO73" s="22" t="e">
        <f t="shared" ref="BO73:BO74" si="531">U73/U$5</f>
        <v>#N/A</v>
      </c>
      <c r="BP73" s="22" t="e">
        <f t="shared" ref="BP73:BP74" si="532">V73/V$5</f>
        <v>#N/A</v>
      </c>
      <c r="BQ73" s="22" t="e">
        <f t="shared" ref="BQ73:BQ74" si="533">W73/W$5</f>
        <v>#N/A</v>
      </c>
      <c r="BR73" s="22" t="e">
        <f t="shared" ref="BR73:BR74" si="534">X73/X$5</f>
        <v>#N/A</v>
      </c>
      <c r="BS73" s="22" t="e">
        <f t="shared" ref="BS73:BS74" si="535">Y73/Y$5</f>
        <v>#N/A</v>
      </c>
      <c r="BU73" s="22" t="e">
        <f t="shared" ref="BU73:BU74" si="536">D73/D$6</f>
        <v>#N/A</v>
      </c>
      <c r="BV73" s="22" t="e">
        <f t="shared" ref="BV73:BV74" si="537">E73/E$6</f>
        <v>#N/A</v>
      </c>
      <c r="BW73" s="22" t="e">
        <f t="shared" ref="BW73:BW74" si="538">F73/F$6</f>
        <v>#N/A</v>
      </c>
      <c r="BX73" s="22" t="e">
        <f t="shared" ref="BX73:BX74" si="539">G73/G$6</f>
        <v>#N/A</v>
      </c>
      <c r="BY73" s="22" t="e">
        <f t="shared" ref="BY73:BY74" si="540">H73/H$6</f>
        <v>#N/A</v>
      </c>
      <c r="BZ73" s="22" t="e">
        <f t="shared" ref="BZ73:BZ74" si="541">I73/I$6</f>
        <v>#N/A</v>
      </c>
      <c r="CA73" s="22" t="e">
        <f t="shared" ref="CA73:CA74" si="542">J73/J$6</f>
        <v>#N/A</v>
      </c>
      <c r="CB73" s="22" t="e">
        <f t="shared" ref="CB73:CB74" si="543">K73/K$6</f>
        <v>#N/A</v>
      </c>
      <c r="CC73" s="22" t="e">
        <f t="shared" ref="CC73:CC74" si="544">L73/L$6</f>
        <v>#N/A</v>
      </c>
      <c r="CD73" s="22" t="e">
        <f t="shared" ref="CD73:CD74" si="545">M73/M$6</f>
        <v>#N/A</v>
      </c>
      <c r="CE73" s="22" t="e">
        <f t="shared" ref="CE73:CE74" si="546">N73/N$6</f>
        <v>#N/A</v>
      </c>
      <c r="CF73" s="22" t="e">
        <f t="shared" ref="CF73:CF74" si="547">O73/O$6</f>
        <v>#N/A</v>
      </c>
      <c r="CG73" s="22" t="e">
        <f t="shared" ref="CG73:CG74" si="548">P73/P$6</f>
        <v>#N/A</v>
      </c>
      <c r="CH73" s="22" t="e">
        <f t="shared" ref="CH73:CH74" si="549">Q73/Q$6</f>
        <v>#N/A</v>
      </c>
      <c r="CI73" s="22" t="e">
        <f t="shared" ref="CI73:CI74" si="550">R73/R$6</f>
        <v>#N/A</v>
      </c>
      <c r="CJ73" s="22" t="e">
        <f t="shared" ref="CJ73:CJ74" si="551">S73/S$6</f>
        <v>#N/A</v>
      </c>
      <c r="CK73" s="22" t="e">
        <f t="shared" ref="CK73:CK74" si="552">T73/T$6</f>
        <v>#N/A</v>
      </c>
      <c r="CL73" s="22" t="e">
        <f t="shared" ref="CL73:CL74" si="553">U73/U$6</f>
        <v>#N/A</v>
      </c>
      <c r="CM73" s="22" t="e">
        <f t="shared" ref="CM73:CM74" si="554">V73/V$6</f>
        <v>#N/A</v>
      </c>
      <c r="CN73" s="22" t="e">
        <f t="shared" ref="CN73:CN74" si="555">W73/W$6</f>
        <v>#N/A</v>
      </c>
      <c r="CO73" s="22" t="e">
        <f t="shared" ref="CO73:CO74" si="556">X73/X$6</f>
        <v>#N/A</v>
      </c>
      <c r="CP73" s="22" t="e">
        <f t="shared" ref="CP73:CP74" si="557">Y73/Y$6</f>
        <v>#N/A</v>
      </c>
    </row>
    <row r="74" spans="1:94">
      <c r="A74" t="s">
        <v>138</v>
      </c>
      <c r="B74" t="s">
        <v>141</v>
      </c>
      <c r="C74" s="3" t="s">
        <v>171</v>
      </c>
      <c r="D74" s="4">
        <f>INDEX(Nal_mean!$B:$B,MATCH('Resumen-Formulas1820'!$A74,Nal_mean!$A:$A,0),1)+INDEX(Nal_mean!$B:$B,MATCH('Resumen-Formulas1820'!$B74,Nal_mean!$A:$A,0),1)</f>
        <v>4624.3675711482856</v>
      </c>
      <c r="E74" s="4" t="e">
        <f>INDEX(Deciles_mean!$A$100:$U$128,MATCH('Resumen-Formulas1820'!$A74,Deciles_mean!$A$100:$A$128,0),MATCH('Resumen-Formulas1820'!E$1,Deciles_mean!$34:$34,0))+
INDEX(Deciles_mean!$A$100:$U$128,MATCH('Resumen-Formulas1820'!$B74,Deciles_mean!$A$100:$A$128,0),MATCH('Resumen-Formulas1820'!E$1,Deciles_mean!$34:$34,0))</f>
        <v>#N/A</v>
      </c>
      <c r="F74" s="4" t="e">
        <f>INDEX(Deciles_mean!$A$100:$U$128,MATCH('Resumen-Formulas1820'!$A74,Deciles_mean!$A$100:$A$128,0),MATCH('Resumen-Formulas1820'!F$1,Deciles_mean!$34:$34,0))+
INDEX(Deciles_mean!$A$100:$U$128,MATCH('Resumen-Formulas1820'!$B74,Deciles_mean!$A$100:$A$128,0),MATCH('Resumen-Formulas1820'!F$1,Deciles_mean!$34:$34,0))</f>
        <v>#N/A</v>
      </c>
      <c r="G74" s="4" t="e">
        <f>INDEX(Deciles_mean!$A$100:$U$128,MATCH('Resumen-Formulas1820'!$A74,Deciles_mean!$A$100:$A$128,0),MATCH('Resumen-Formulas1820'!G$1,Deciles_mean!$34:$34,0))+
INDEX(Deciles_mean!$A$100:$U$128,MATCH('Resumen-Formulas1820'!$B74,Deciles_mean!$A$100:$A$128,0),MATCH('Resumen-Formulas1820'!G$1,Deciles_mean!$34:$34,0))</f>
        <v>#N/A</v>
      </c>
      <c r="H74" s="4" t="e">
        <f>INDEX(Deciles_mean!$A$100:$U$128,MATCH('Resumen-Formulas1820'!$A74,Deciles_mean!$A$100:$A$128,0),MATCH('Resumen-Formulas1820'!H$1,Deciles_mean!$34:$34,0))+
INDEX(Deciles_mean!$A$100:$U$128,MATCH('Resumen-Formulas1820'!$B74,Deciles_mean!$A$100:$A$128,0),MATCH('Resumen-Formulas1820'!H$1,Deciles_mean!$34:$34,0))</f>
        <v>#N/A</v>
      </c>
      <c r="I74" s="4" t="e">
        <f>INDEX(Deciles_mean!$A$100:$U$128,MATCH('Resumen-Formulas1820'!$A74,Deciles_mean!$A$100:$A$128,0),MATCH('Resumen-Formulas1820'!I$1,Deciles_mean!$34:$34,0))+
INDEX(Deciles_mean!$A$100:$U$128,MATCH('Resumen-Formulas1820'!$B74,Deciles_mean!$A$100:$A$128,0),MATCH('Resumen-Formulas1820'!I$1,Deciles_mean!$34:$34,0))</f>
        <v>#N/A</v>
      </c>
      <c r="J74" s="4" t="e">
        <f>INDEX(Deciles_mean!$A$100:$U$128,MATCH('Resumen-Formulas1820'!$A74,Deciles_mean!$A$100:$A$128,0),MATCH('Resumen-Formulas1820'!J$1,Deciles_mean!$34:$34,0))+
INDEX(Deciles_mean!$A$100:$U$128,MATCH('Resumen-Formulas1820'!$B74,Deciles_mean!$A$100:$A$128,0),MATCH('Resumen-Formulas1820'!J$1,Deciles_mean!$34:$34,0))</f>
        <v>#N/A</v>
      </c>
      <c r="K74" s="4" t="e">
        <f>INDEX(Deciles_mean!$A$100:$U$128,MATCH('Resumen-Formulas1820'!$A74,Deciles_mean!$A$100:$A$128,0),MATCH('Resumen-Formulas1820'!K$1,Deciles_mean!$34:$34,0))+
INDEX(Deciles_mean!$A$100:$U$128,MATCH('Resumen-Formulas1820'!$B74,Deciles_mean!$A$100:$A$128,0),MATCH('Resumen-Formulas1820'!K$1,Deciles_mean!$34:$34,0))</f>
        <v>#N/A</v>
      </c>
      <c r="L74" s="4" t="e">
        <f>INDEX(Deciles_mean!$A$100:$U$128,MATCH('Resumen-Formulas1820'!$A74,Deciles_mean!$A$100:$A$128,0),MATCH('Resumen-Formulas1820'!L$1,Deciles_mean!$34:$34,0))+
INDEX(Deciles_mean!$A$100:$U$128,MATCH('Resumen-Formulas1820'!$B74,Deciles_mean!$A$100:$A$128,0),MATCH('Resumen-Formulas1820'!L$1,Deciles_mean!$34:$34,0))</f>
        <v>#N/A</v>
      </c>
      <c r="M74" s="4" t="e">
        <f>INDEX(Deciles_mean!$A$100:$U$128,MATCH('Resumen-Formulas1820'!$A74,Deciles_mean!$A$100:$A$128,0),MATCH('Resumen-Formulas1820'!M$1,Deciles_mean!$34:$34,0))+
INDEX(Deciles_mean!$A$100:$U$128,MATCH('Resumen-Formulas1820'!$B74,Deciles_mean!$A$100:$A$128,0),MATCH('Resumen-Formulas1820'!M$1,Deciles_mean!$34:$34,0))</f>
        <v>#N/A</v>
      </c>
      <c r="N74" s="4" t="e">
        <f>INDEX(Deciles_mean!$A$100:$U$128,MATCH('Resumen-Formulas1820'!$A74,Deciles_mean!$A$100:$A$128,0),MATCH('Resumen-Formulas1820'!N$1,Deciles_mean!$34:$34,0))+
INDEX(Deciles_mean!$A$100:$U$128,MATCH('Resumen-Formulas1820'!$B74,Deciles_mean!$A$100:$A$128,0),MATCH('Resumen-Formulas1820'!N$1,Deciles_mean!$34:$34,0))</f>
        <v>#N/A</v>
      </c>
      <c r="O74" s="4">
        <f>INDEX(Nal_mean!$C:$C,MATCH('Resumen-Formulas1820'!$A74,Nal_mean!$A:$A,0),1)+INDEX(Nal_mean!$C:$C,MATCH('Resumen-Formulas1820'!$B74,Nal_mean!$A:$A,0),1)</f>
        <v>6649.869021856799</v>
      </c>
      <c r="P74" s="4" t="e">
        <f>INDEX(Deciles_mean!$A$100:$U$128,MATCH('Resumen-Formulas1820'!$A74,Deciles_mean!$A$100:$A$128,0),MATCH('Resumen-Formulas1820'!P$1,Deciles_mean!$34:$34,0))+
INDEX(Deciles_mean!$A$100:$U$128,MATCH('Resumen-Formulas1820'!$B74,Deciles_mean!$A$100:$A$128,0),MATCH('Resumen-Formulas1820'!P$1,Deciles_mean!$34:$34,0))</f>
        <v>#N/A</v>
      </c>
      <c r="Q74" s="4" t="e">
        <f>INDEX(Deciles_mean!$A$100:$U$128,MATCH('Resumen-Formulas1820'!$A74,Deciles_mean!$A$100:$A$128,0),MATCH('Resumen-Formulas1820'!Q$1,Deciles_mean!$34:$34,0))+
INDEX(Deciles_mean!$A$100:$U$128,MATCH('Resumen-Formulas1820'!$B74,Deciles_mean!$A$100:$A$128,0),MATCH('Resumen-Formulas1820'!Q$1,Deciles_mean!$34:$34,0))</f>
        <v>#N/A</v>
      </c>
      <c r="R74" s="4" t="e">
        <f>INDEX(Deciles_mean!$A$100:$U$128,MATCH('Resumen-Formulas1820'!$A74,Deciles_mean!$A$100:$A$128,0),MATCH('Resumen-Formulas1820'!R$1,Deciles_mean!$34:$34,0))+
INDEX(Deciles_mean!$A$100:$U$128,MATCH('Resumen-Formulas1820'!$B74,Deciles_mean!$A$100:$A$128,0),MATCH('Resumen-Formulas1820'!R$1,Deciles_mean!$34:$34,0))</f>
        <v>#N/A</v>
      </c>
      <c r="S74" s="4" t="e">
        <f>INDEX(Deciles_mean!$A$100:$U$128,MATCH('Resumen-Formulas1820'!$A74,Deciles_mean!$A$100:$A$128,0),MATCH('Resumen-Formulas1820'!S$1,Deciles_mean!$34:$34,0))+
INDEX(Deciles_mean!$A$100:$U$128,MATCH('Resumen-Formulas1820'!$B74,Deciles_mean!$A$100:$A$128,0),MATCH('Resumen-Formulas1820'!S$1,Deciles_mean!$34:$34,0))</f>
        <v>#N/A</v>
      </c>
      <c r="T74" s="4" t="e">
        <f>INDEX(Deciles_mean!$A$100:$U$128,MATCH('Resumen-Formulas1820'!$A74,Deciles_mean!$A$100:$A$128,0),MATCH('Resumen-Formulas1820'!T$1,Deciles_mean!$34:$34,0))+
INDEX(Deciles_mean!$A$100:$U$128,MATCH('Resumen-Formulas1820'!$B74,Deciles_mean!$A$100:$A$128,0),MATCH('Resumen-Formulas1820'!T$1,Deciles_mean!$34:$34,0))</f>
        <v>#N/A</v>
      </c>
      <c r="U74" s="4" t="e">
        <f>INDEX(Deciles_mean!$A$100:$U$128,MATCH('Resumen-Formulas1820'!$A74,Deciles_mean!$A$100:$A$128,0),MATCH('Resumen-Formulas1820'!U$1,Deciles_mean!$34:$34,0))+
INDEX(Deciles_mean!$A$100:$U$128,MATCH('Resumen-Formulas1820'!$B74,Deciles_mean!$A$100:$A$128,0),MATCH('Resumen-Formulas1820'!U$1,Deciles_mean!$34:$34,0))</f>
        <v>#N/A</v>
      </c>
      <c r="V74" s="4" t="e">
        <f>INDEX(Deciles_mean!$A$100:$U$128,MATCH('Resumen-Formulas1820'!$A74,Deciles_mean!$A$100:$A$128,0),MATCH('Resumen-Formulas1820'!V$1,Deciles_mean!$34:$34,0))+
INDEX(Deciles_mean!$A$100:$U$128,MATCH('Resumen-Formulas1820'!$B74,Deciles_mean!$A$100:$A$128,0),MATCH('Resumen-Formulas1820'!V$1,Deciles_mean!$34:$34,0))</f>
        <v>#N/A</v>
      </c>
      <c r="W74" s="4" t="e">
        <f>INDEX(Deciles_mean!$A$100:$U$128,MATCH('Resumen-Formulas1820'!$A74,Deciles_mean!$A$100:$A$128,0),MATCH('Resumen-Formulas1820'!W$1,Deciles_mean!$34:$34,0))+
INDEX(Deciles_mean!$A$100:$U$128,MATCH('Resumen-Formulas1820'!$B74,Deciles_mean!$A$100:$A$128,0),MATCH('Resumen-Formulas1820'!W$1,Deciles_mean!$34:$34,0))</f>
        <v>#N/A</v>
      </c>
      <c r="X74" s="4" t="e">
        <f>INDEX(Deciles_mean!$A$100:$U$128,MATCH('Resumen-Formulas1820'!$A74,Deciles_mean!$A$100:$A$128,0),MATCH('Resumen-Formulas1820'!X$1,Deciles_mean!$34:$34,0))+
INDEX(Deciles_mean!$A$100:$U$128,MATCH('Resumen-Formulas1820'!$B74,Deciles_mean!$A$100:$A$128,0),MATCH('Resumen-Formulas1820'!X$1,Deciles_mean!$34:$34,0))</f>
        <v>#N/A</v>
      </c>
      <c r="Y74" s="4" t="e">
        <f>INDEX(Deciles_mean!$A$100:$U$128,MATCH('Resumen-Formulas1820'!$A74,Deciles_mean!$A$100:$A$128,0),MATCH('Resumen-Formulas1820'!Y$1,Deciles_mean!$34:$34,0))+
INDEX(Deciles_mean!$A$100:$U$128,MATCH('Resumen-Formulas1820'!$B74,Deciles_mean!$A$100:$A$128,0),MATCH('Resumen-Formulas1820'!Y$1,Deciles_mean!$34:$34,0))</f>
        <v>#N/A</v>
      </c>
      <c r="AA74" s="8">
        <f t="shared" si="492"/>
        <v>5913.981233459117</v>
      </c>
      <c r="AB74" s="8" t="e">
        <f t="shared" si="493"/>
        <v>#N/A</v>
      </c>
      <c r="AC74" s="8" t="e">
        <f t="shared" si="494"/>
        <v>#N/A</v>
      </c>
      <c r="AD74" s="8" t="e">
        <f t="shared" si="495"/>
        <v>#N/A</v>
      </c>
      <c r="AE74" s="8" t="e">
        <f t="shared" si="496"/>
        <v>#N/A</v>
      </c>
      <c r="AF74" s="8" t="e">
        <f t="shared" si="497"/>
        <v>#N/A</v>
      </c>
      <c r="AG74" s="8" t="e">
        <f t="shared" si="498"/>
        <v>#N/A</v>
      </c>
      <c r="AH74" s="8" t="e">
        <f t="shared" si="499"/>
        <v>#N/A</v>
      </c>
      <c r="AI74" s="8" t="e">
        <f t="shared" si="500"/>
        <v>#N/A</v>
      </c>
      <c r="AJ74" s="8" t="e">
        <f t="shared" si="501"/>
        <v>#N/A</v>
      </c>
      <c r="AK74" s="8" t="e">
        <f t="shared" si="502"/>
        <v>#N/A</v>
      </c>
      <c r="AL74" s="8">
        <f t="shared" si="503"/>
        <v>7936.3893397407392</v>
      </c>
      <c r="AM74" s="8" t="e">
        <f t="shared" si="504"/>
        <v>#N/A</v>
      </c>
      <c r="AN74" s="8" t="e">
        <f t="shared" si="505"/>
        <v>#N/A</v>
      </c>
      <c r="AO74" s="8" t="e">
        <f t="shared" si="506"/>
        <v>#N/A</v>
      </c>
      <c r="AP74" s="8" t="e">
        <f t="shared" si="507"/>
        <v>#N/A</v>
      </c>
      <c r="AQ74" s="8" t="e">
        <f t="shared" si="508"/>
        <v>#N/A</v>
      </c>
      <c r="AR74" s="8" t="e">
        <f t="shared" si="509"/>
        <v>#N/A</v>
      </c>
      <c r="AS74" s="8" t="e">
        <f t="shared" si="510"/>
        <v>#N/A</v>
      </c>
      <c r="AT74" s="8" t="e">
        <f t="shared" si="511"/>
        <v>#N/A</v>
      </c>
      <c r="AU74" s="8" t="e">
        <f t="shared" si="512"/>
        <v>#N/A</v>
      </c>
      <c r="AV74" s="8" t="e">
        <f t="shared" si="513"/>
        <v>#N/A</v>
      </c>
      <c r="AX74" s="22" t="e">
        <f t="shared" si="514"/>
        <v>#N/A</v>
      </c>
      <c r="AY74" s="22" t="e">
        <f t="shared" si="515"/>
        <v>#N/A</v>
      </c>
      <c r="AZ74" s="22" t="e">
        <f t="shared" si="516"/>
        <v>#N/A</v>
      </c>
      <c r="BA74" s="22" t="e">
        <f t="shared" si="517"/>
        <v>#N/A</v>
      </c>
      <c r="BB74" s="22" t="e">
        <f t="shared" si="518"/>
        <v>#N/A</v>
      </c>
      <c r="BC74" s="22" t="e">
        <f t="shared" si="519"/>
        <v>#N/A</v>
      </c>
      <c r="BD74" s="22" t="e">
        <f t="shared" si="520"/>
        <v>#N/A</v>
      </c>
      <c r="BE74" s="22" t="e">
        <f t="shared" si="521"/>
        <v>#N/A</v>
      </c>
      <c r="BF74" s="22" t="e">
        <f t="shared" si="522"/>
        <v>#N/A</v>
      </c>
      <c r="BG74" s="22" t="e">
        <f t="shared" si="523"/>
        <v>#N/A</v>
      </c>
      <c r="BH74" s="22" t="e">
        <f t="shared" si="524"/>
        <v>#N/A</v>
      </c>
      <c r="BI74" s="22" t="e">
        <f t="shared" si="525"/>
        <v>#N/A</v>
      </c>
      <c r="BJ74" s="22" t="e">
        <f t="shared" si="526"/>
        <v>#N/A</v>
      </c>
      <c r="BK74" s="22" t="e">
        <f t="shared" si="527"/>
        <v>#N/A</v>
      </c>
      <c r="BL74" s="22" t="e">
        <f t="shared" si="528"/>
        <v>#N/A</v>
      </c>
      <c r="BM74" s="22" t="e">
        <f t="shared" si="529"/>
        <v>#N/A</v>
      </c>
      <c r="BN74" s="22" t="e">
        <f t="shared" si="530"/>
        <v>#N/A</v>
      </c>
      <c r="BO74" s="22" t="e">
        <f t="shared" si="531"/>
        <v>#N/A</v>
      </c>
      <c r="BP74" s="22" t="e">
        <f t="shared" si="532"/>
        <v>#N/A</v>
      </c>
      <c r="BQ74" s="22" t="e">
        <f t="shared" si="533"/>
        <v>#N/A</v>
      </c>
      <c r="BR74" s="22" t="e">
        <f t="shared" si="534"/>
        <v>#N/A</v>
      </c>
      <c r="BS74" s="22" t="e">
        <f t="shared" si="535"/>
        <v>#N/A</v>
      </c>
      <c r="BU74" s="22" t="e">
        <f t="shared" si="536"/>
        <v>#N/A</v>
      </c>
      <c r="BV74" s="22" t="e">
        <f t="shared" si="537"/>
        <v>#N/A</v>
      </c>
      <c r="BW74" s="22" t="e">
        <f t="shared" si="538"/>
        <v>#N/A</v>
      </c>
      <c r="BX74" s="22" t="e">
        <f t="shared" si="539"/>
        <v>#N/A</v>
      </c>
      <c r="BY74" s="22" t="e">
        <f t="shared" si="540"/>
        <v>#N/A</v>
      </c>
      <c r="BZ74" s="22" t="e">
        <f t="shared" si="541"/>
        <v>#N/A</v>
      </c>
      <c r="CA74" s="22" t="e">
        <f t="shared" si="542"/>
        <v>#N/A</v>
      </c>
      <c r="CB74" s="22" t="e">
        <f t="shared" si="543"/>
        <v>#N/A</v>
      </c>
      <c r="CC74" s="22" t="e">
        <f t="shared" si="544"/>
        <v>#N/A</v>
      </c>
      <c r="CD74" s="22" t="e">
        <f t="shared" si="545"/>
        <v>#N/A</v>
      </c>
      <c r="CE74" s="22" t="e">
        <f t="shared" si="546"/>
        <v>#N/A</v>
      </c>
      <c r="CF74" s="22" t="e">
        <f t="shared" si="547"/>
        <v>#N/A</v>
      </c>
      <c r="CG74" s="22" t="e">
        <f t="shared" si="548"/>
        <v>#N/A</v>
      </c>
      <c r="CH74" s="22" t="e">
        <f t="shared" si="549"/>
        <v>#N/A</v>
      </c>
      <c r="CI74" s="22" t="e">
        <f t="shared" si="550"/>
        <v>#N/A</v>
      </c>
      <c r="CJ74" s="22" t="e">
        <f t="shared" si="551"/>
        <v>#N/A</v>
      </c>
      <c r="CK74" s="22" t="e">
        <f t="shared" si="552"/>
        <v>#N/A</v>
      </c>
      <c r="CL74" s="22" t="e">
        <f t="shared" si="553"/>
        <v>#N/A</v>
      </c>
      <c r="CM74" s="22" t="e">
        <f t="shared" si="554"/>
        <v>#N/A</v>
      </c>
      <c r="CN74" s="22" t="e">
        <f t="shared" si="555"/>
        <v>#N/A</v>
      </c>
      <c r="CO74" s="22" t="e">
        <f t="shared" si="556"/>
        <v>#N/A</v>
      </c>
      <c r="CP74" s="22" t="e">
        <f t="shared" si="557"/>
        <v>#N/A</v>
      </c>
    </row>
    <row r="75" spans="1:94"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94"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</sheetData>
  <mergeCells count="8">
    <mergeCell ref="BI2:BS2"/>
    <mergeCell ref="BU2:CE2"/>
    <mergeCell ref="CF2:CP2"/>
    <mergeCell ref="D2:N2"/>
    <mergeCell ref="O2:Y2"/>
    <mergeCell ref="AA2:AK2"/>
    <mergeCell ref="AL2:AV2"/>
    <mergeCell ref="AX2:BH2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26B8C5"/>
  </sheetPr>
  <dimension ref="D2:U105"/>
  <sheetViews>
    <sheetView topLeftCell="A73" zoomScale="90" zoomScaleNormal="90" workbookViewId="0">
      <selection activeCell="E17" sqref="E17:T17"/>
    </sheetView>
  </sheetViews>
  <sheetFormatPr defaultColWidth="9.140625" defaultRowHeight="15"/>
  <cols>
    <col min="1" max="1" width="3.5703125" customWidth="1"/>
    <col min="2" max="2" width="90.140625" customWidth="1"/>
    <col min="3" max="3" width="3.85546875" customWidth="1"/>
    <col min="4" max="4" width="4.140625" customWidth="1"/>
    <col min="5" max="5" width="11.5703125" customWidth="1"/>
    <col min="6" max="10" width="9" customWidth="1"/>
    <col min="11" max="11" width="9" style="49" customWidth="1"/>
    <col min="12" max="15" width="9" customWidth="1"/>
  </cols>
  <sheetData>
    <row r="2" spans="5:21">
      <c r="E2" s="85" t="s">
        <v>228</v>
      </c>
      <c r="F2" s="85"/>
      <c r="G2" s="85"/>
      <c r="H2" s="85"/>
      <c r="I2" s="85"/>
      <c r="J2" s="13"/>
      <c r="K2" s="85" t="s">
        <v>221</v>
      </c>
      <c r="L2" s="85"/>
      <c r="M2" s="85"/>
      <c r="N2" s="85"/>
      <c r="O2" s="85"/>
      <c r="Q2" s="85" t="s">
        <v>224</v>
      </c>
      <c r="R2" s="85"/>
      <c r="S2" s="85"/>
      <c r="T2" s="85"/>
      <c r="U2" s="85"/>
    </row>
    <row r="3" spans="5:21">
      <c r="E3" s="84" t="s">
        <v>223</v>
      </c>
      <c r="F3" s="84"/>
      <c r="G3" s="84"/>
      <c r="H3" s="84"/>
      <c r="I3" s="84"/>
      <c r="K3" s="84" t="s">
        <v>220</v>
      </c>
      <c r="L3" s="84"/>
      <c r="M3" s="84"/>
      <c r="N3" s="84"/>
      <c r="O3" s="84"/>
      <c r="Q3" s="84" t="s">
        <v>220</v>
      </c>
      <c r="R3" s="84"/>
      <c r="S3" s="84"/>
      <c r="T3" s="84"/>
      <c r="U3" s="84"/>
    </row>
    <row r="4" spans="5:21" s="49" customFormat="1">
      <c r="E4" s="49" t="s">
        <v>222</v>
      </c>
      <c r="F4" s="49">
        <f>L4</f>
        <v>2018</v>
      </c>
      <c r="G4" s="49">
        <f t="shared" ref="G4:I4" si="0">M4</f>
        <v>2020</v>
      </c>
      <c r="H4" s="49">
        <f t="shared" si="0"/>
        <v>2022</v>
      </c>
      <c r="I4" s="49">
        <f t="shared" si="0"/>
        <v>2024</v>
      </c>
      <c r="K4" s="49" t="s">
        <v>222</v>
      </c>
      <c r="L4" s="49">
        <f>R4</f>
        <v>2018</v>
      </c>
      <c r="M4" s="49">
        <f t="shared" ref="M4" si="1">S4</f>
        <v>2020</v>
      </c>
      <c r="N4" s="49">
        <f t="shared" ref="N4" si="2">T4</f>
        <v>2022</v>
      </c>
      <c r="O4" s="49">
        <f t="shared" ref="O4" si="3">U4</f>
        <v>2024</v>
      </c>
      <c r="Q4" s="49" t="s">
        <v>222</v>
      </c>
      <c r="R4" s="49">
        <v>2018</v>
      </c>
      <c r="S4" s="49">
        <v>2020</v>
      </c>
      <c r="T4" s="49">
        <v>2022</v>
      </c>
      <c r="U4" s="49">
        <v>2024</v>
      </c>
    </row>
    <row r="5" spans="5:21">
      <c r="E5" s="50">
        <v>1</v>
      </c>
      <c r="F5" s="22">
        <f>L5/R5</f>
        <v>4.6423697954739544E-2</v>
      </c>
      <c r="G5" s="22">
        <f t="shared" ref="G5:I5" si="4">M5/S5</f>
        <v>3.863334228510501E-2</v>
      </c>
      <c r="H5" s="22">
        <f t="shared" si="4"/>
        <v>4.1790448135725848E-2</v>
      </c>
      <c r="I5" s="22">
        <f t="shared" si="4"/>
        <v>4.7968273103045876E-2</v>
      </c>
      <c r="K5" s="50">
        <v>1</v>
      </c>
      <c r="L5">
        <f>SUMIFS(Deciles_mean!$BX:$BX,Deciles_mean!$A:$A,Graficas!$K5,Deciles_mean!$B:$B,Graficas!L$4)</f>
        <v>468.75059611807308</v>
      </c>
      <c r="M5">
        <f>SUMIFS(Deciles_mean!$BX:$BX,Deciles_mean!$A:$A,Graficas!$K5,Deciles_mean!$B:$B,Graficas!M$4)</f>
        <v>458.9954959376542</v>
      </c>
      <c r="N5">
        <f>SUMIFS(Deciles_mean!$BX:$BX,Deciles_mean!$A:$A,Graficas!$K5,Deciles_mean!$B:$B,Graficas!N$4)</f>
        <v>615.27215678456059</v>
      </c>
      <c r="O5">
        <f>SUMIFS(Deciles_mean!$BX:$BX,Deciles_mean!$A:$A,Graficas!$K5,Deciles_mean!$B:$B,Graficas!O$4)</f>
        <v>813.2948564835707</v>
      </c>
      <c r="Q5" s="50">
        <v>1</v>
      </c>
      <c r="R5">
        <f>SUMIFS(Deciles_mean!$CI:$CI,Deciles_mean!$A:$A,Graficas!$Q5,Deciles_mean!$B:$B,Graficas!R$4)</f>
        <v>10097.2265625</v>
      </c>
      <c r="S5">
        <f>SUMIFS(Deciles_mean!$CI:$CI,Deciles_mean!$A:$A,Graficas!$Q5,Deciles_mean!$B:$B,Graficas!S$4)</f>
        <v>11880.8125</v>
      </c>
      <c r="T5">
        <f>SUMIFS(Deciles_mean!$CI:$CI,Deciles_mean!$A:$A,Graficas!$Q5,Deciles_mean!$B:$B,Graficas!T$4)</f>
        <v>14722.7939453125</v>
      </c>
      <c r="U5">
        <f>SUMIFS(Deciles_mean!$CI:$CI,Deciles_mean!$A:$A,Graficas!$Q5,Deciles_mean!$B:$B,Graficas!U$4)</f>
        <v>16954.849609375</v>
      </c>
    </row>
    <row r="6" spans="5:21">
      <c r="E6" s="50">
        <v>2</v>
      </c>
      <c r="F6" s="22">
        <f t="shared" ref="F6:F14" si="5">L6/R6</f>
        <v>5.7336976908756859E-2</v>
      </c>
      <c r="G6" s="22">
        <f t="shared" ref="G6:G14" si="6">M6/S6</f>
        <v>3.8940605042556115E-2</v>
      </c>
      <c r="H6" s="22">
        <f t="shared" ref="H6:I14" si="7">N6/T6</f>
        <v>5.2662664638964275E-2</v>
      </c>
      <c r="I6" s="22">
        <f t="shared" si="7"/>
        <v>5.4646345774491623E-2</v>
      </c>
      <c r="K6" s="50">
        <v>2</v>
      </c>
      <c r="L6">
        <f>SUMIFS(Deciles_mean!$BX:$BX,Deciles_mean!$A:$A,Graficas!$K6,Deciles_mean!$B:$B,Graficas!L$4)</f>
        <v>822.74608748275318</v>
      </c>
      <c r="M6">
        <f>SUMIFS(Deciles_mean!$BX:$BX,Deciles_mean!$A:$A,Graficas!$K6,Deciles_mean!$B:$B,Graficas!M$4)</f>
        <v>577.54667101824032</v>
      </c>
      <c r="N6">
        <f>SUMIFS(Deciles_mean!$BX:$BX,Deciles_mean!$A:$A,Graficas!$K6,Deciles_mean!$B:$B,Graficas!N$4)</f>
        <v>1012.1226202718188</v>
      </c>
      <c r="O6">
        <f>SUMIFS(Deciles_mean!$BX:$BX,Deciles_mean!$A:$A,Graficas!$K6,Deciles_mean!$B:$B,Graficas!O$4)</f>
        <v>1275.0984072337631</v>
      </c>
      <c r="Q6" s="50">
        <v>2</v>
      </c>
      <c r="R6">
        <f>SUMIFS(Deciles_mean!$CI:$CI,Deciles_mean!$A:$A,Graficas!$Q6,Deciles_mean!$B:$B,Graficas!R$4)</f>
        <v>14349.310546875</v>
      </c>
      <c r="S6">
        <f>SUMIFS(Deciles_mean!$CI:$CI,Deciles_mean!$A:$A,Graficas!$Q6,Deciles_mean!$B:$B,Graficas!S$4)</f>
        <v>14831.4765625</v>
      </c>
      <c r="T6">
        <f>SUMIFS(Deciles_mean!$CI:$CI,Deciles_mean!$A:$A,Graficas!$Q6,Deciles_mean!$B:$B,Graficas!T$4)</f>
        <v>19218.978515625</v>
      </c>
      <c r="U6">
        <f>SUMIFS(Deciles_mean!$CI:$CI,Deciles_mean!$A:$A,Graficas!$Q6,Deciles_mean!$B:$B,Graficas!U$4)</f>
        <v>23333.64453125</v>
      </c>
    </row>
    <row r="7" spans="5:21">
      <c r="E7" s="50">
        <v>3</v>
      </c>
      <c r="F7" s="22">
        <f t="shared" si="5"/>
        <v>5.7268699499912402E-2</v>
      </c>
      <c r="G7" s="22">
        <f t="shared" si="6"/>
        <v>4.0464368769468635E-2</v>
      </c>
      <c r="H7" s="22">
        <f t="shared" si="7"/>
        <v>5.5023182426381816E-2</v>
      </c>
      <c r="I7" s="22">
        <f t="shared" si="7"/>
        <v>5.9883313919576742E-2</v>
      </c>
      <c r="K7" s="50">
        <v>3</v>
      </c>
      <c r="L7">
        <f>SUMIFS(Deciles_mean!$BX:$BX,Deciles_mean!$A:$A,Graficas!$K7,Deciles_mean!$B:$B,Graficas!L$4)</f>
        <v>996.24719132390589</v>
      </c>
      <c r="M7">
        <f>SUMIFS(Deciles_mean!$BX:$BX,Deciles_mean!$A:$A,Graficas!$K7,Deciles_mean!$B:$B,Graficas!M$4)</f>
        <v>718.84271444016861</v>
      </c>
      <c r="N7">
        <f>SUMIFS(Deciles_mean!$BX:$BX,Deciles_mean!$A:$A,Graficas!$K7,Deciles_mean!$B:$B,Graficas!N$4)</f>
        <v>1284.0674109122183</v>
      </c>
      <c r="O7">
        <f>SUMIFS(Deciles_mean!$BX:$BX,Deciles_mean!$A:$A,Graficas!$K7,Deciles_mean!$B:$B,Graficas!O$4)</f>
        <v>1696.4710083817067</v>
      </c>
      <c r="Q7" s="50">
        <v>3</v>
      </c>
      <c r="R7">
        <f>SUMIFS(Deciles_mean!$CI:$CI,Deciles_mean!$A:$A,Graficas!$Q7,Deciles_mean!$B:$B,Graficas!R$4)</f>
        <v>17396.015625</v>
      </c>
      <c r="S7">
        <f>SUMIFS(Deciles_mean!$CI:$CI,Deciles_mean!$A:$A,Graficas!$Q7,Deciles_mean!$B:$B,Graficas!S$4)</f>
        <v>17764.83203125</v>
      </c>
      <c r="T7">
        <f>SUMIFS(Deciles_mean!$CI:$CI,Deciles_mean!$A:$A,Graficas!$Q7,Deciles_mean!$B:$B,Graficas!T$4)</f>
        <v>23336.84375</v>
      </c>
      <c r="U7">
        <f>SUMIFS(Deciles_mean!$CI:$CI,Deciles_mean!$A:$A,Graficas!$Q7,Deciles_mean!$B:$B,Graficas!U$4)</f>
        <v>28329.611328125</v>
      </c>
    </row>
    <row r="8" spans="5:21">
      <c r="E8" s="50">
        <v>4</v>
      </c>
      <c r="F8" s="22">
        <f t="shared" si="5"/>
        <v>6.366156811448527E-2</v>
      </c>
      <c r="G8" s="22">
        <f t="shared" si="6"/>
        <v>4.130264587468855E-2</v>
      </c>
      <c r="H8" s="22">
        <f t="shared" si="7"/>
        <v>5.6999167572496977E-2</v>
      </c>
      <c r="I8" s="22">
        <f>O8/U8</f>
        <v>6.427151940065505E-2</v>
      </c>
      <c r="K8" s="50">
        <v>4</v>
      </c>
      <c r="L8">
        <f>SUMIFS(Deciles_mean!$BX:$BX,Deciles_mean!$A:$A,Graficas!$K8,Deciles_mean!$B:$B,Graficas!L$4)</f>
        <v>1303.6591050684249</v>
      </c>
      <c r="M8">
        <f>SUMIFS(Deciles_mean!$BX:$BX,Deciles_mean!$A:$A,Graficas!$K8,Deciles_mean!$B:$B,Graficas!M$4)</f>
        <v>847.41283894940284</v>
      </c>
      <c r="N8">
        <f>SUMIFS(Deciles_mean!$BX:$BX,Deciles_mean!$A:$A,Graficas!$K8,Deciles_mean!$B:$B,Graficas!N$4)</f>
        <v>1555.0251279855588</v>
      </c>
      <c r="O8">
        <f>SUMIFS(Deciles_mean!$BX:$BX,Deciles_mean!$A:$A,Graficas!$K8,Deciles_mean!$B:$B,Graficas!O$4)</f>
        <v>2109.2135158086562</v>
      </c>
      <c r="Q8" s="50">
        <v>4</v>
      </c>
      <c r="R8">
        <f>SUMIFS(Deciles_mean!$CI:$CI,Deciles_mean!$A:$A,Graficas!$Q8,Deciles_mean!$B:$B,Graficas!R$4)</f>
        <v>20477.9609375</v>
      </c>
      <c r="S8">
        <f>SUMIFS(Deciles_mean!$CI:$CI,Deciles_mean!$A:$A,Graficas!$Q8,Deciles_mean!$B:$B,Graficas!S$4)</f>
        <v>20517.15625</v>
      </c>
      <c r="T8">
        <f>SUMIFS(Deciles_mean!$CI:$CI,Deciles_mean!$A:$A,Graficas!$Q8,Deciles_mean!$B:$B,Graficas!T$4)</f>
        <v>27281.541015625</v>
      </c>
      <c r="U8">
        <f>SUMIFS(Deciles_mean!$CI:$CI,Deciles_mean!$A:$A,Graficas!$Q8,Deciles_mean!$B:$B,Graficas!U$4)</f>
        <v>32817.234375</v>
      </c>
    </row>
    <row r="9" spans="5:21">
      <c r="E9" s="50">
        <v>5</v>
      </c>
      <c r="F9" s="22">
        <f t="shared" si="5"/>
        <v>6.9561462106213667E-2</v>
      </c>
      <c r="G9" s="22">
        <f t="shared" si="6"/>
        <v>4.4507581465782174E-2</v>
      </c>
      <c r="H9" s="22">
        <f t="shared" si="7"/>
        <v>5.8429320153211291E-2</v>
      </c>
      <c r="I9" s="22">
        <f t="shared" si="7"/>
        <v>6.9619920313338426E-2</v>
      </c>
      <c r="K9" s="50">
        <v>5</v>
      </c>
      <c r="L9">
        <f>SUMIFS(Deciles_mean!$BX:$BX,Deciles_mean!$A:$A,Graficas!$K9,Deciles_mean!$B:$B,Graficas!L$4)</f>
        <v>1683.3564063817767</v>
      </c>
      <c r="M9">
        <f>SUMIFS(Deciles_mean!$BX:$BX,Deciles_mean!$A:$A,Graficas!$K9,Deciles_mean!$B:$B,Graficas!M$4)</f>
        <v>1038.9509056201593</v>
      </c>
      <c r="N9">
        <f>SUMIFS(Deciles_mean!$BX:$BX,Deciles_mean!$A:$A,Graficas!$K9,Deciles_mean!$B:$B,Graficas!N$4)</f>
        <v>1799.6988362434815</v>
      </c>
      <c r="O9">
        <f>SUMIFS(Deciles_mean!$BX:$BX,Deciles_mean!$A:$A,Graficas!$K9,Deciles_mean!$B:$B,Graficas!O$4)</f>
        <v>2608.6886009031141</v>
      </c>
      <c r="Q9" s="50">
        <v>5</v>
      </c>
      <c r="R9">
        <f>SUMIFS(Deciles_mean!$CI:$CI,Deciles_mean!$A:$A,Graficas!$Q9,Deciles_mean!$B:$B,Graficas!R$4)</f>
        <v>24199.5546875</v>
      </c>
      <c r="S9">
        <f>SUMIFS(Deciles_mean!$CI:$CI,Deciles_mean!$A:$A,Graficas!$Q9,Deciles_mean!$B:$B,Graficas!S$4)</f>
        <v>23343.234375</v>
      </c>
      <c r="T9">
        <f>SUMIFS(Deciles_mean!$CI:$CI,Deciles_mean!$A:$A,Graficas!$Q9,Deciles_mean!$B:$B,Graficas!T$4)</f>
        <v>30801.296875</v>
      </c>
      <c r="U9">
        <f>SUMIFS(Deciles_mean!$CI:$CI,Deciles_mean!$A:$A,Graficas!$Q9,Deciles_mean!$B:$B,Graficas!U$4)</f>
        <v>37470.43359375</v>
      </c>
    </row>
    <row r="10" spans="5:21">
      <c r="E10" s="50">
        <v>6</v>
      </c>
      <c r="F10" s="22">
        <f t="shared" si="5"/>
        <v>6.9902767568478422E-2</v>
      </c>
      <c r="G10" s="22">
        <f t="shared" si="6"/>
        <v>4.642389142062768E-2</v>
      </c>
      <c r="H10" s="22">
        <f t="shared" si="7"/>
        <v>6.4159678101213979E-2</v>
      </c>
      <c r="I10" s="22">
        <f t="shared" si="7"/>
        <v>7.4347380567027832E-2</v>
      </c>
      <c r="K10" s="50">
        <v>6</v>
      </c>
      <c r="L10">
        <f>SUMIFS(Deciles_mean!$BX:$BX,Deciles_mean!$A:$A,Graficas!$K10,Deciles_mean!$B:$B,Graficas!L$4)</f>
        <v>1921.6840129849641</v>
      </c>
      <c r="M10">
        <f>SUMIFS(Deciles_mean!$BX:$BX,Deciles_mean!$A:$A,Graficas!$K10,Deciles_mean!$B:$B,Graficas!M$4)</f>
        <v>1232.026517467744</v>
      </c>
      <c r="N10">
        <f>SUMIFS(Deciles_mean!$BX:$BX,Deciles_mean!$A:$A,Graficas!$K10,Deciles_mean!$B:$B,Graficas!N$4)</f>
        <v>2275.5134590306261</v>
      </c>
      <c r="O10">
        <f>SUMIFS(Deciles_mean!$BX:$BX,Deciles_mean!$A:$A,Graficas!$K10,Deciles_mean!$B:$B,Graficas!O$4)</f>
        <v>3198.8526806901637</v>
      </c>
      <c r="Q10" s="50">
        <v>6</v>
      </c>
      <c r="R10">
        <f>SUMIFS(Deciles_mean!$CI:$CI,Deciles_mean!$A:$A,Graficas!$Q10,Deciles_mean!$B:$B,Graficas!R$4)</f>
        <v>27490.814453125</v>
      </c>
      <c r="S10">
        <f>SUMIFS(Deciles_mean!$CI:$CI,Deciles_mean!$A:$A,Graficas!$Q10,Deciles_mean!$B:$B,Graficas!S$4)</f>
        <v>26538.630859375</v>
      </c>
      <c r="T10">
        <f>SUMIFS(Deciles_mean!$CI:$CI,Deciles_mean!$A:$A,Graficas!$Q10,Deciles_mean!$B:$B,Graficas!T$4)</f>
        <v>35466.41015625</v>
      </c>
      <c r="U10">
        <f>SUMIFS(Deciles_mean!$CI:$CI,Deciles_mean!$A:$A,Graficas!$Q10,Deciles_mean!$B:$B,Graficas!U$4)</f>
        <v>43025.76171875</v>
      </c>
    </row>
    <row r="11" spans="5:21">
      <c r="E11" s="50">
        <v>7</v>
      </c>
      <c r="F11" s="22">
        <f t="shared" si="5"/>
        <v>7.5924998388678111E-2</v>
      </c>
      <c r="G11" s="22">
        <f t="shared" si="6"/>
        <v>4.7269270417110362E-2</v>
      </c>
      <c r="H11" s="22">
        <f t="shared" si="7"/>
        <v>6.7165706027349933E-2</v>
      </c>
      <c r="I11" s="22">
        <f t="shared" si="7"/>
        <v>7.7907924494655709E-2</v>
      </c>
      <c r="K11" s="50">
        <v>7</v>
      </c>
      <c r="L11">
        <f>SUMIFS(Deciles_mean!$BX:$BX,Deciles_mean!$A:$A,Graficas!$K11,Deciles_mean!$B:$B,Graficas!L$4)</f>
        <v>2438.9440617159562</v>
      </c>
      <c r="M11">
        <f>SUMIFS(Deciles_mean!$BX:$BX,Deciles_mean!$A:$A,Graficas!$K11,Deciles_mean!$B:$B,Graficas!M$4)</f>
        <v>1447.1344961095911</v>
      </c>
      <c r="N11">
        <f>SUMIFS(Deciles_mean!$BX:$BX,Deciles_mean!$A:$A,Graficas!$K11,Deciles_mean!$B:$B,Graficas!N$4)</f>
        <v>2696.7219873529202</v>
      </c>
      <c r="O11">
        <f>SUMIFS(Deciles_mean!$BX:$BX,Deciles_mean!$A:$A,Graficas!$K11,Deciles_mean!$B:$B,Graficas!O$4)</f>
        <v>3805.3413592292245</v>
      </c>
      <c r="Q11" s="50">
        <v>7</v>
      </c>
      <c r="R11">
        <f>SUMIFS(Deciles_mean!$CI:$CI,Deciles_mean!$A:$A,Graficas!$Q11,Deciles_mean!$B:$B,Graficas!R$4)</f>
        <v>32123.0703125</v>
      </c>
      <c r="S11">
        <f>SUMIFS(Deciles_mean!$CI:$CI,Deciles_mean!$A:$A,Graficas!$Q11,Deciles_mean!$B:$B,Graficas!S$4)</f>
        <v>30614.69921875</v>
      </c>
      <c r="T11">
        <f>SUMIFS(Deciles_mean!$CI:$CI,Deciles_mean!$A:$A,Graficas!$Q11,Deciles_mean!$B:$B,Graficas!T$4)</f>
        <v>40150.28125</v>
      </c>
      <c r="U11">
        <f>SUMIFS(Deciles_mean!$CI:$CI,Deciles_mean!$A:$A,Graficas!$Q11,Deciles_mean!$B:$B,Graficas!U$4)</f>
        <v>48844.0859375</v>
      </c>
    </row>
    <row r="12" spans="5:21">
      <c r="E12" s="50">
        <v>8</v>
      </c>
      <c r="F12" s="22">
        <f t="shared" si="5"/>
        <v>8.1171997493898473E-2</v>
      </c>
      <c r="G12" s="22">
        <f t="shared" si="6"/>
        <v>5.2896870793565608E-2</v>
      </c>
      <c r="H12" s="22">
        <f t="shared" si="7"/>
        <v>7.0969934177187124E-2</v>
      </c>
      <c r="I12" s="22">
        <f t="shared" si="7"/>
        <v>8.4877435404199439E-2</v>
      </c>
      <c r="K12" s="50">
        <v>8</v>
      </c>
      <c r="L12">
        <f>SUMIFS(Deciles_mean!$BX:$BX,Deciles_mean!$A:$A,Graficas!$K12,Deciles_mean!$B:$B,Graficas!L$4)</f>
        <v>3096.9400006351784</v>
      </c>
      <c r="M12">
        <f>SUMIFS(Deciles_mean!$BX:$BX,Deciles_mean!$A:$A,Graficas!$K12,Deciles_mean!$B:$B,Graficas!M$4)</f>
        <v>1876.334658408387</v>
      </c>
      <c r="N12">
        <f>SUMIFS(Deciles_mean!$BX:$BX,Deciles_mean!$A:$A,Graficas!$K12,Deciles_mean!$B:$B,Graficas!N$4)</f>
        <v>3386.879871801746</v>
      </c>
      <c r="O12">
        <f>SUMIFS(Deciles_mean!$BX:$BX,Deciles_mean!$A:$A,Graficas!$K12,Deciles_mean!$B:$B,Graficas!O$4)</f>
        <v>4879.4336749641352</v>
      </c>
      <c r="Q12" s="50">
        <v>8</v>
      </c>
      <c r="R12">
        <f>SUMIFS(Deciles_mean!$CI:$CI,Deciles_mean!$A:$A,Graficas!$Q12,Deciles_mean!$B:$B,Graficas!R$4)</f>
        <v>38152.8125</v>
      </c>
      <c r="S12">
        <f>SUMIFS(Deciles_mean!$CI:$CI,Deciles_mean!$A:$A,Graficas!$Q12,Deciles_mean!$B:$B,Graficas!S$4)</f>
        <v>35471.5625</v>
      </c>
      <c r="T12">
        <f>SUMIFS(Deciles_mean!$CI:$CI,Deciles_mean!$A:$A,Graficas!$Q12,Deciles_mean!$B:$B,Graficas!T$4)</f>
        <v>47722.7421875</v>
      </c>
      <c r="U12">
        <f>SUMIFS(Deciles_mean!$CI:$CI,Deciles_mean!$A:$A,Graficas!$Q12,Deciles_mean!$B:$B,Graficas!U$4)</f>
        <v>57487.99609375</v>
      </c>
    </row>
    <row r="13" spans="5:21">
      <c r="E13" s="50">
        <v>9</v>
      </c>
      <c r="F13" s="22">
        <f t="shared" si="5"/>
        <v>8.9948449378239495E-2</v>
      </c>
      <c r="G13" s="22">
        <f t="shared" si="6"/>
        <v>5.6194620605246826E-2</v>
      </c>
      <c r="H13" s="22">
        <f t="shared" si="7"/>
        <v>7.922271150304018E-2</v>
      </c>
      <c r="I13" s="22">
        <f t="shared" si="7"/>
        <v>9.0405652930617392E-2</v>
      </c>
      <c r="K13" s="50">
        <v>9</v>
      </c>
      <c r="L13">
        <f>SUMIFS(Deciles_mean!$BX:$BX,Deciles_mean!$A:$A,Graficas!$K13,Deciles_mean!$B:$B,Graficas!L$4)</f>
        <v>4351.105856108531</v>
      </c>
      <c r="M13">
        <f>SUMIFS(Deciles_mean!$BX:$BX,Deciles_mean!$A:$A,Graficas!$K13,Deciles_mean!$B:$B,Graficas!M$4)</f>
        <v>2502.8877677954401</v>
      </c>
      <c r="N13">
        <f>SUMIFS(Deciles_mean!$BX:$BX,Deciles_mean!$A:$A,Graficas!$K13,Deciles_mean!$B:$B,Graficas!N$4)</f>
        <v>4650.8878033895116</v>
      </c>
      <c r="O13">
        <f>SUMIFS(Deciles_mean!$BX:$BX,Deciles_mean!$A:$A,Graficas!$K13,Deciles_mean!$B:$B,Graficas!O$4)</f>
        <v>6372.9070696224398</v>
      </c>
      <c r="Q13" s="50">
        <v>9</v>
      </c>
      <c r="R13">
        <f>SUMIFS(Deciles_mean!$CI:$CI,Deciles_mean!$A:$A,Graficas!$Q13,Deciles_mean!$B:$B,Graficas!R$4)</f>
        <v>48373.328125</v>
      </c>
      <c r="S13">
        <f>SUMIFS(Deciles_mean!$CI:$CI,Deciles_mean!$A:$A,Graficas!$Q13,Deciles_mean!$B:$B,Graficas!S$4)</f>
        <v>44539.6328125</v>
      </c>
      <c r="T13">
        <f>SUMIFS(Deciles_mean!$CI:$CI,Deciles_mean!$A:$A,Graficas!$Q13,Deciles_mean!$B:$B,Graficas!T$4)</f>
        <v>58706.49609375</v>
      </c>
      <c r="U13">
        <f>SUMIFS(Deciles_mean!$CI:$CI,Deciles_mean!$A:$A,Graficas!$Q13,Deciles_mean!$B:$B,Graficas!U$4)</f>
        <v>70492.3515625</v>
      </c>
    </row>
    <row r="14" spans="5:21">
      <c r="E14" s="50">
        <v>10</v>
      </c>
      <c r="F14" s="22">
        <f t="shared" si="5"/>
        <v>9.8784439351721237E-2</v>
      </c>
      <c r="G14" s="22">
        <f t="shared" si="6"/>
        <v>6.1116584141071101E-2</v>
      </c>
      <c r="H14" s="22">
        <f t="shared" si="7"/>
        <v>0.10065387416223567</v>
      </c>
      <c r="I14" s="22">
        <f t="shared" si="7"/>
        <v>0.10341505677396759</v>
      </c>
      <c r="K14" s="50">
        <v>10</v>
      </c>
      <c r="L14">
        <f>SUMIFS(Deciles_mean!$BX:$BX,Deciles_mean!$A:$A,Graficas!$K14,Deciles_mean!$B:$B,Graficas!L$4)</f>
        <v>8663.7650010400885</v>
      </c>
      <c r="M14">
        <f>SUMIFS(Deciles_mean!$BX:$BX,Deciles_mean!$A:$A,Graficas!$K14,Deciles_mean!$B:$B,Graficas!M$4)</f>
        <v>4498.2259527476253</v>
      </c>
      <c r="N14">
        <f>SUMIFS(Deciles_mean!$BX:$BX,Deciles_mean!$A:$A,Graficas!$K14,Deciles_mean!$B:$B,Graficas!N$4)</f>
        <v>10290.963757238624</v>
      </c>
      <c r="O14">
        <f>SUMIFS(Deciles_mean!$BX:$BX,Deciles_mean!$A:$A,Graficas!$K14,Deciles_mean!$B:$B,Graficas!O$4)</f>
        <v>12201.705017301909</v>
      </c>
      <c r="Q14" s="50">
        <v>10</v>
      </c>
      <c r="R14">
        <f>SUMIFS(Deciles_mean!$CI:$CI,Deciles_mean!$A:$A,Graficas!$Q14,Deciles_mean!$B:$B,Graficas!R$4)</f>
        <v>87703.7421875</v>
      </c>
      <c r="S14">
        <f>SUMIFS(Deciles_mean!$CI:$CI,Deciles_mean!$A:$A,Graficas!$Q14,Deciles_mean!$B:$B,Graficas!S$4)</f>
        <v>73600.7421875</v>
      </c>
      <c r="T14">
        <f>SUMIFS(Deciles_mean!$CI:$CI,Deciles_mean!$A:$A,Graficas!$Q14,Deciles_mean!$B:$B,Graficas!T$4)</f>
        <v>102241.109375</v>
      </c>
      <c r="U14">
        <f>SUMIFS(Deciles_mean!$CI:$CI,Deciles_mean!$A:$A,Graficas!$Q14,Deciles_mean!$B:$B,Graficas!U$4)</f>
        <v>117987.703125</v>
      </c>
    </row>
    <row r="15" spans="5:21">
      <c r="E15" t="s">
        <v>227</v>
      </c>
      <c r="F15" s="22">
        <f t="shared" ref="F15" si="8">L15/R15</f>
        <v>8.0368896958307318E-2</v>
      </c>
      <c r="G15" s="22">
        <f t="shared" ref="G15" si="9">M15/S15</f>
        <v>5.0813658559326132E-2</v>
      </c>
      <c r="H15" s="22">
        <f t="shared" ref="H15:I15" si="10">N15/T15</f>
        <v>7.3983144467575979E-2</v>
      </c>
      <c r="I15" s="22">
        <f t="shared" si="10"/>
        <v>8.1723174294873593E-2</v>
      </c>
      <c r="K15" t="s">
        <v>226</v>
      </c>
      <c r="L15">
        <f>SUMIFS(Nal_mean!$BW:$BW,Nal_mean!$A:$A,Graficas!L$4)</f>
        <v>2574.7270224991794</v>
      </c>
      <c r="M15">
        <f>SUMIFS(Nal_mean!$BW:$BW,Nal_mean!$A:$A,Graficas!M$4)</f>
        <v>1519.8497271512188</v>
      </c>
      <c r="N15">
        <f>SUMIFS(Nal_mean!$BW:$BW,Nal_mean!$A:$A,Graficas!N$4)</f>
        <v>2956.7224968070864</v>
      </c>
      <c r="O15">
        <f>SUMIFS(Nal_mean!$BW:$BW,Nal_mean!$A:$A,Graficas!O$4)</f>
        <v>3896.100619061865</v>
      </c>
      <c r="Q15" t="s">
        <v>226</v>
      </c>
      <c r="R15">
        <f>SUMIFS(Nal_mean!$CH:$CH,Nal_mean!$A:$A,Graficas!R$4)</f>
        <v>32036.361328125</v>
      </c>
      <c r="S15">
        <f>SUMIFS(Nal_mean!$CH:$CH,Nal_mean!$A:$A,Graficas!S$4)</f>
        <v>29910.259765625</v>
      </c>
      <c r="T15">
        <f>SUMIFS(Nal_mean!$CH:$CH,Nal_mean!$A:$A,Graficas!T$4)</f>
        <v>39964.8125</v>
      </c>
      <c r="U15">
        <f>SUMIFS(Nal_mean!$CH:$CH,Nal_mean!$A:$A,Graficas!U$4)</f>
        <v>47674.3671875</v>
      </c>
    </row>
    <row r="19" spans="4:21">
      <c r="D19">
        <v>1</v>
      </c>
      <c r="E19" t="s">
        <v>240</v>
      </c>
    </row>
    <row r="20" spans="4:21">
      <c r="D20">
        <v>2</v>
      </c>
      <c r="E20" t="s">
        <v>241</v>
      </c>
    </row>
    <row r="21" spans="4:21">
      <c r="D21">
        <v>3</v>
      </c>
      <c r="E21" t="s">
        <v>242</v>
      </c>
    </row>
    <row r="22" spans="4:21">
      <c r="D22">
        <v>4</v>
      </c>
      <c r="E22" t="s">
        <v>243</v>
      </c>
    </row>
    <row r="23" spans="4:21">
      <c r="D23">
        <v>5</v>
      </c>
      <c r="E23" t="s">
        <v>244</v>
      </c>
    </row>
    <row r="24" spans="4:21">
      <c r="D24">
        <v>6</v>
      </c>
      <c r="E24" t="s">
        <v>245</v>
      </c>
    </row>
    <row r="25" spans="4:21">
      <c r="D25">
        <v>7</v>
      </c>
      <c r="E25" t="s">
        <v>246</v>
      </c>
    </row>
    <row r="26" spans="4:21">
      <c r="D26">
        <v>8</v>
      </c>
      <c r="E26" t="s">
        <v>247</v>
      </c>
    </row>
    <row r="27" spans="4:21">
      <c r="D27">
        <v>9</v>
      </c>
      <c r="E27" t="s">
        <v>248</v>
      </c>
    </row>
    <row r="28" spans="4:21">
      <c r="D28">
        <v>10</v>
      </c>
      <c r="E28" t="s">
        <v>249</v>
      </c>
    </row>
    <row r="30" spans="4:21">
      <c r="E30" s="85" t="s">
        <v>230</v>
      </c>
      <c r="F30" s="85"/>
      <c r="G30" s="85"/>
      <c r="H30" s="85"/>
      <c r="I30" s="85"/>
      <c r="J30" s="13"/>
      <c r="K30" s="85" t="s">
        <v>229</v>
      </c>
      <c r="L30" s="85"/>
      <c r="M30" s="85"/>
      <c r="N30" s="85"/>
      <c r="O30" s="85"/>
      <c r="Q30" s="85" t="s">
        <v>225</v>
      </c>
      <c r="R30" s="85"/>
      <c r="S30" s="85"/>
      <c r="T30" s="85"/>
      <c r="U30" s="85"/>
    </row>
    <row r="31" spans="4:21">
      <c r="E31" s="84" t="s">
        <v>223</v>
      </c>
      <c r="F31" s="84"/>
      <c r="G31" s="84"/>
      <c r="H31" s="84"/>
      <c r="I31" s="84"/>
      <c r="K31" s="84" t="s">
        <v>220</v>
      </c>
      <c r="L31" s="84"/>
      <c r="M31" s="84"/>
      <c r="N31" s="84"/>
      <c r="O31" s="84"/>
      <c r="Q31" s="84" t="s">
        <v>220</v>
      </c>
      <c r="R31" s="84"/>
      <c r="S31" s="84"/>
      <c r="T31" s="84"/>
      <c r="U31" s="84"/>
    </row>
    <row r="32" spans="4:21">
      <c r="E32" s="49" t="s">
        <v>222</v>
      </c>
      <c r="F32" s="49">
        <f>F4</f>
        <v>2018</v>
      </c>
      <c r="G32" s="49">
        <f t="shared" ref="G32:I32" si="11">G4</f>
        <v>2020</v>
      </c>
      <c r="H32" s="49">
        <f t="shared" si="11"/>
        <v>2022</v>
      </c>
      <c r="I32" s="49">
        <f t="shared" si="11"/>
        <v>2024</v>
      </c>
      <c r="J32" s="49"/>
      <c r="K32" s="49" t="s">
        <v>222</v>
      </c>
      <c r="L32" s="49">
        <f>L4</f>
        <v>2018</v>
      </c>
      <c r="M32" s="49">
        <f t="shared" ref="M32:O32" si="12">M4</f>
        <v>2020</v>
      </c>
      <c r="N32" s="49">
        <f t="shared" si="12"/>
        <v>2022</v>
      </c>
      <c r="O32" s="49">
        <f t="shared" si="12"/>
        <v>2024</v>
      </c>
      <c r="P32" s="49"/>
      <c r="Q32" s="49" t="s">
        <v>222</v>
      </c>
      <c r="R32" s="49">
        <f>R4</f>
        <v>2018</v>
      </c>
      <c r="S32" s="49">
        <f t="shared" ref="S32:U32" si="13">S4</f>
        <v>2020</v>
      </c>
      <c r="T32" s="49">
        <f t="shared" si="13"/>
        <v>2022</v>
      </c>
      <c r="U32" s="49">
        <f t="shared" si="13"/>
        <v>2024</v>
      </c>
    </row>
    <row r="33" spans="5:21">
      <c r="E33" s="50">
        <v>1</v>
      </c>
      <c r="F33" s="22">
        <f>L33/R33</f>
        <v>7.858785359116971E-2</v>
      </c>
      <c r="G33" s="22">
        <f t="shared" ref="G33:G42" si="14">M33/S33</f>
        <v>0.12641600055996832</v>
      </c>
      <c r="H33" s="22">
        <f t="shared" ref="H33:I42" si="15">N33/T33</f>
        <v>0.12532069359730161</v>
      </c>
      <c r="I33" s="22">
        <f t="shared" si="15"/>
        <v>0.14739680277035216</v>
      </c>
      <c r="K33" s="50">
        <v>1</v>
      </c>
      <c r="L33">
        <f>SUMIFS(Deciles_mean!$CO:$CO,Deciles_mean!$A:$A,Graficas!$K33,Deciles_mean!$B:$B,Graficas!L$32)</f>
        <v>719.24831541850881</v>
      </c>
      <c r="M33">
        <f>SUMIFS(Deciles_mean!$CO:$CO,Deciles_mean!$A:$A,Graficas!$K33,Deciles_mean!$B:$B,Graficas!M$32)</f>
        <v>1256.3173988930689</v>
      </c>
      <c r="N33">
        <f>SUMIFS(Deciles_mean!$CO:$CO,Deciles_mean!$A:$A,Graficas!$K33,Deciles_mean!$B:$B,Graficas!N$32)</f>
        <v>1680.6766785178409</v>
      </c>
      <c r="O33">
        <f>SUMIFS(Deciles_mean!$CO:$CO,Deciles_mean!$A:$A,Graficas!$K33,Deciles_mean!$B:$B,Graficas!O$32)</f>
        <v>2475.5773792195932</v>
      </c>
      <c r="Q33" s="50">
        <v>1</v>
      </c>
      <c r="R33">
        <f>SUMIFS(Deciles_mean!$CJ:$CJ,Deciles_mean!$A:$A,Graficas!$Q33,Deciles_mean!$B:$B,Graficas!R$32)</f>
        <v>9152.15625</v>
      </c>
      <c r="S33">
        <f>SUMIFS(Deciles_mean!$CJ:$CJ,Deciles_mean!$A:$A,Graficas!$Q33,Deciles_mean!$B:$B,Graficas!S$32)</f>
        <v>9937.9619140625</v>
      </c>
      <c r="T33">
        <f>SUMIFS(Deciles_mean!$CJ:$CJ,Deciles_mean!$A:$A,Graficas!$Q33,Deciles_mean!$B:$B,Graficas!T$32)</f>
        <v>13411.0068359375</v>
      </c>
      <c r="U33">
        <f>SUMIFS(Deciles_mean!$CJ:$CJ,Deciles_mean!$A:$A,Graficas!$Q33,Deciles_mean!$B:$B,Graficas!U$32)</f>
        <v>16795.326171875</v>
      </c>
    </row>
    <row r="34" spans="5:21">
      <c r="E34" s="50">
        <v>2</v>
      </c>
      <c r="F34" s="22">
        <f t="shared" ref="F34:F42" si="16">L34/R34</f>
        <v>6.1012494570585538E-2</v>
      </c>
      <c r="G34" s="22">
        <f t="shared" si="14"/>
        <v>9.6624285790276321E-2</v>
      </c>
      <c r="H34" s="22">
        <f t="shared" si="15"/>
        <v>8.6072648122016426E-2</v>
      </c>
      <c r="I34" s="22">
        <f t="shared" si="15"/>
        <v>0.10488351925131464</v>
      </c>
      <c r="K34" s="50">
        <v>2</v>
      </c>
      <c r="L34">
        <f>SUMIFS(Deciles_mean!$CO:$CO,Deciles_mean!$A:$A,Graficas!$K34,Deciles_mean!$B:$B,Graficas!L$32)</f>
        <v>986.3798835979793</v>
      </c>
      <c r="M34">
        <f>SUMIFS(Deciles_mean!$CO:$CO,Deciles_mean!$A:$A,Graficas!$K34,Deciles_mean!$B:$B,Graficas!M$32)</f>
        <v>1629.3241883489118</v>
      </c>
      <c r="N34">
        <f>SUMIFS(Deciles_mean!$CO:$CO,Deciles_mean!$A:$A,Graficas!$K34,Deciles_mean!$B:$B,Graficas!N$32)</f>
        <v>1929.8657759016492</v>
      </c>
      <c r="O34">
        <f>SUMIFS(Deciles_mean!$CO:$CO,Deciles_mean!$A:$A,Graficas!$K34,Deciles_mean!$B:$B,Graficas!O$32)</f>
        <v>2967.8705076983319</v>
      </c>
      <c r="Q34" s="50">
        <v>2</v>
      </c>
      <c r="R34">
        <f>SUMIFS(Deciles_mean!$CJ:$CJ,Deciles_mean!$A:$A,Graficas!$Q34,Deciles_mean!$B:$B,Graficas!R$32)</f>
        <v>16166.8505859375</v>
      </c>
      <c r="S34">
        <f>SUMIFS(Deciles_mean!$CJ:$CJ,Deciles_mean!$A:$A,Graficas!$Q34,Deciles_mean!$B:$B,Graficas!S$32)</f>
        <v>16862.470703125</v>
      </c>
      <c r="T34">
        <f>SUMIFS(Deciles_mean!$CJ:$CJ,Deciles_mean!$A:$A,Graficas!$Q34,Deciles_mean!$B:$B,Graficas!T$32)</f>
        <v>22421.359375</v>
      </c>
      <c r="U34">
        <f>SUMIFS(Deciles_mean!$CJ:$CJ,Deciles_mean!$A:$A,Graficas!$Q34,Deciles_mean!$B:$B,Graficas!U$32)</f>
        <v>28296.82421875</v>
      </c>
    </row>
    <row r="35" spans="5:21">
      <c r="E35" s="50">
        <v>3</v>
      </c>
      <c r="F35" s="22">
        <f t="shared" si="16"/>
        <v>4.8942483589376834E-2</v>
      </c>
      <c r="G35" s="22">
        <f t="shared" si="14"/>
        <v>7.9472391292626066E-2</v>
      </c>
      <c r="H35" s="22">
        <f t="shared" si="15"/>
        <v>6.8611437009664253E-2</v>
      </c>
      <c r="I35" s="22">
        <f t="shared" si="15"/>
        <v>9.1413970271199546E-2</v>
      </c>
      <c r="K35" s="50">
        <v>3</v>
      </c>
      <c r="L35">
        <f>SUMIFS(Deciles_mean!$CO:$CO,Deciles_mean!$A:$A,Graficas!$K35,Deciles_mean!$B:$B,Graficas!L$32)</f>
        <v>1052.9096864910312</v>
      </c>
      <c r="M35">
        <f>SUMIFS(Deciles_mean!$CO:$CO,Deciles_mean!$A:$A,Graficas!$K35,Deciles_mean!$B:$B,Graficas!M$32)</f>
        <v>1770.1452263833592</v>
      </c>
      <c r="N35">
        <f>SUMIFS(Deciles_mean!$CO:$CO,Deciles_mean!$A:$A,Graficas!$K35,Deciles_mean!$B:$B,Graficas!N$32)</f>
        <v>2003.5086354210632</v>
      </c>
      <c r="O35">
        <f>SUMIFS(Deciles_mean!$CO:$CO,Deciles_mean!$A:$A,Graficas!$K35,Deciles_mean!$B:$B,Graficas!O$32)</f>
        <v>3368.1116689743885</v>
      </c>
      <c r="Q35" s="50">
        <v>3</v>
      </c>
      <c r="R35">
        <f>SUMIFS(Deciles_mean!$CJ:$CJ,Deciles_mean!$A:$A,Graficas!$Q35,Deciles_mean!$B:$B,Graficas!R$32)</f>
        <v>21513.205078125</v>
      </c>
      <c r="S35">
        <f>SUMIFS(Deciles_mean!$CJ:$CJ,Deciles_mean!$A:$A,Graficas!$Q35,Deciles_mean!$B:$B,Graficas!S$32)</f>
        <v>22273.712890625</v>
      </c>
      <c r="T35">
        <f>SUMIFS(Deciles_mean!$CJ:$CJ,Deciles_mean!$A:$A,Graficas!$Q35,Deciles_mean!$B:$B,Graficas!T$32)</f>
        <v>29200.796875</v>
      </c>
      <c r="U35">
        <f>SUMIFS(Deciles_mean!$CJ:$CJ,Deciles_mean!$A:$A,Graficas!$Q35,Deciles_mean!$B:$B,Graficas!U$32)</f>
        <v>36844.60546875</v>
      </c>
    </row>
    <row r="36" spans="5:21">
      <c r="E36" s="50">
        <v>4</v>
      </c>
      <c r="F36" s="22">
        <f t="shared" si="16"/>
        <v>5.7222229473212746E-2</v>
      </c>
      <c r="G36" s="22">
        <f t="shared" si="14"/>
        <v>6.5561387583800548E-2</v>
      </c>
      <c r="H36" s="22">
        <f t="shared" si="15"/>
        <v>6.9259665750062857E-2</v>
      </c>
      <c r="I36" s="22">
        <f>O36/U36</f>
        <v>7.8055416091138655E-2</v>
      </c>
      <c r="K36" s="50">
        <v>4</v>
      </c>
      <c r="L36">
        <f>SUMIFS(Deciles_mean!$CO:$CO,Deciles_mean!$A:$A,Graficas!$K36,Deciles_mean!$B:$B,Graficas!L$32)</f>
        <v>1533.3261903912071</v>
      </c>
      <c r="M36">
        <f>SUMIFS(Deciles_mean!$CO:$CO,Deciles_mean!$A:$A,Graficas!$K36,Deciles_mean!$B:$B,Graficas!M$32)</f>
        <v>1806.7660728522303</v>
      </c>
      <c r="N36">
        <f>SUMIFS(Deciles_mean!$CO:$CO,Deciles_mean!$A:$A,Graficas!$K36,Deciles_mean!$B:$B,Graficas!N$32)</f>
        <v>2489.6796396276336</v>
      </c>
      <c r="O36">
        <f>SUMIFS(Deciles_mean!$CO:$CO,Deciles_mean!$A:$A,Graficas!$K36,Deciles_mean!$B:$B,Graficas!O$32)</f>
        <v>3531.5794929513991</v>
      </c>
      <c r="Q36" s="50">
        <v>4</v>
      </c>
      <c r="R36">
        <f>SUMIFS(Deciles_mean!$CJ:$CJ,Deciles_mean!$A:$A,Graficas!$Q36,Deciles_mean!$B:$B,Graficas!R$32)</f>
        <v>26795.98828125</v>
      </c>
      <c r="S36">
        <f>SUMIFS(Deciles_mean!$CJ:$CJ,Deciles_mean!$A:$A,Graficas!$Q36,Deciles_mean!$B:$B,Graficas!S$32)</f>
        <v>27558.38671875</v>
      </c>
      <c r="T36">
        <f>SUMIFS(Deciles_mean!$CJ:$CJ,Deciles_mean!$A:$A,Graficas!$Q36,Deciles_mean!$B:$B,Graficas!T$32)</f>
        <v>35947.03515625</v>
      </c>
      <c r="U36">
        <f>SUMIFS(Deciles_mean!$CJ:$CJ,Deciles_mean!$A:$A,Graficas!$Q36,Deciles_mean!$B:$B,Graficas!U$32)</f>
        <v>45244.515625</v>
      </c>
    </row>
    <row r="37" spans="5:21">
      <c r="E37" s="50">
        <v>5</v>
      </c>
      <c r="F37" s="22">
        <f t="shared" si="16"/>
        <v>5.1234648061929788E-2</v>
      </c>
      <c r="G37" s="22">
        <f t="shared" si="14"/>
        <v>6.5218242533699483E-2</v>
      </c>
      <c r="H37" s="22">
        <f t="shared" si="15"/>
        <v>7.3049862459555914E-2</v>
      </c>
      <c r="I37" s="22">
        <f t="shared" si="15"/>
        <v>8.2459285982218994E-2</v>
      </c>
      <c r="K37" s="50">
        <v>5</v>
      </c>
      <c r="L37">
        <f>SUMIFS(Deciles_mean!$CO:$CO,Deciles_mean!$A:$A,Graficas!$K37,Deciles_mean!$B:$B,Graficas!L$32)</f>
        <v>1662.0596883397461</v>
      </c>
      <c r="M37">
        <f>SUMIFS(Deciles_mean!$CO:$CO,Deciles_mean!$A:$A,Graficas!$K37,Deciles_mean!$B:$B,Graficas!M$32)</f>
        <v>2176.1128965397602</v>
      </c>
      <c r="N37">
        <f>SUMIFS(Deciles_mean!$CO:$CO,Deciles_mean!$A:$A,Graficas!$K37,Deciles_mean!$B:$B,Graficas!N$32)</f>
        <v>3166.0463843819316</v>
      </c>
      <c r="O37">
        <f>SUMIFS(Deciles_mean!$CO:$CO,Deciles_mean!$A:$A,Graficas!$K37,Deciles_mean!$B:$B,Graficas!O$32)</f>
        <v>4478.1708798493783</v>
      </c>
      <c r="Q37" s="50">
        <v>5</v>
      </c>
      <c r="R37">
        <f>SUMIFS(Deciles_mean!$CJ:$CJ,Deciles_mean!$A:$A,Graficas!$Q37,Deciles_mean!$B:$B,Graficas!R$32)</f>
        <v>32440.150390625</v>
      </c>
      <c r="S37">
        <f>SUMIFS(Deciles_mean!$CJ:$CJ,Deciles_mean!$A:$A,Graficas!$Q37,Deciles_mean!$B:$B,Graficas!S$32)</f>
        <v>33366.62890625</v>
      </c>
      <c r="T37">
        <f>SUMIFS(Deciles_mean!$CJ:$CJ,Deciles_mean!$A:$A,Graficas!$Q37,Deciles_mean!$B:$B,Graficas!T$32)</f>
        <v>43340.89453125</v>
      </c>
      <c r="U37">
        <f>SUMIFS(Deciles_mean!$CJ:$CJ,Deciles_mean!$A:$A,Graficas!$Q37,Deciles_mean!$B:$B,Graficas!U$32)</f>
        <v>54307.66015625</v>
      </c>
    </row>
    <row r="38" spans="5:21">
      <c r="E38" s="50">
        <v>6</v>
      </c>
      <c r="F38" s="22">
        <f t="shared" si="16"/>
        <v>4.6863354619388072E-2</v>
      </c>
      <c r="G38" s="22">
        <f t="shared" si="14"/>
        <v>6.776711607180283E-2</v>
      </c>
      <c r="H38" s="22">
        <f t="shared" si="15"/>
        <v>7.2288826385261615E-2</v>
      </c>
      <c r="I38" s="22">
        <f t="shared" si="15"/>
        <v>7.8454078614559192E-2</v>
      </c>
      <c r="K38" s="50">
        <v>6</v>
      </c>
      <c r="L38">
        <f>SUMIFS(Deciles_mean!$CO:$CO,Deciles_mean!$A:$A,Graficas!$K38,Deciles_mean!$B:$B,Graficas!L$32)</f>
        <v>1832.291996265556</v>
      </c>
      <c r="M38">
        <f>SUMIFS(Deciles_mean!$CO:$CO,Deciles_mean!$A:$A,Graficas!$K38,Deciles_mean!$B:$B,Graficas!M$32)</f>
        <v>2717.975961016964</v>
      </c>
      <c r="N38">
        <f>SUMIFS(Deciles_mean!$CO:$CO,Deciles_mean!$A:$A,Graficas!$K38,Deciles_mean!$B:$B,Graficas!N$32)</f>
        <v>3753.5566475898677</v>
      </c>
      <c r="O38">
        <f>SUMIFS(Deciles_mean!$CO:$CO,Deciles_mean!$A:$A,Graficas!$K38,Deciles_mean!$B:$B,Graficas!O$32)</f>
        <v>5068.1138649808699</v>
      </c>
      <c r="Q38" s="50">
        <v>6</v>
      </c>
      <c r="R38">
        <f>SUMIFS(Deciles_mean!$CJ:$CJ,Deciles_mean!$A:$A,Graficas!$Q38,Deciles_mean!$B:$B,Graficas!R$32)</f>
        <v>39098.609375</v>
      </c>
      <c r="S38">
        <f>SUMIFS(Deciles_mean!$CJ:$CJ,Deciles_mean!$A:$A,Graficas!$Q38,Deciles_mean!$B:$B,Graficas!S$32)</f>
        <v>40107.59375</v>
      </c>
      <c r="T38">
        <f>SUMIFS(Deciles_mean!$CJ:$CJ,Deciles_mean!$A:$A,Graficas!$Q38,Deciles_mean!$B:$B,Graficas!T$32)</f>
        <v>51924.4375</v>
      </c>
      <c r="U38">
        <f>SUMIFS(Deciles_mean!$CJ:$CJ,Deciles_mean!$A:$A,Graficas!$Q38,Deciles_mean!$B:$B,Graficas!U$32)</f>
        <v>64599.75</v>
      </c>
    </row>
    <row r="39" spans="5:21">
      <c r="E39" s="50">
        <v>7</v>
      </c>
      <c r="F39" s="22">
        <f t="shared" si="16"/>
        <v>4.9996718981815583E-2</v>
      </c>
      <c r="G39" s="22">
        <f t="shared" si="14"/>
        <v>7.0197232047192998E-2</v>
      </c>
      <c r="H39" s="22">
        <f t="shared" si="15"/>
        <v>7.4668468227697127E-2</v>
      </c>
      <c r="I39" s="22">
        <f t="shared" si="15"/>
        <v>8.85449009481446E-2</v>
      </c>
      <c r="K39" s="50">
        <v>7</v>
      </c>
      <c r="L39">
        <f>SUMIFS(Deciles_mean!$CO:$CO,Deciles_mean!$A:$A,Graficas!$K39,Deciles_mean!$B:$B,Graficas!L$32)</f>
        <v>2372.2472517444385</v>
      </c>
      <c r="M39">
        <f>SUMIFS(Deciles_mean!$CO:$CO,Deciles_mean!$A:$A,Graficas!$K39,Deciles_mean!$B:$B,Graficas!M$32)</f>
        <v>3416.5143651734561</v>
      </c>
      <c r="N39">
        <f>SUMIFS(Deciles_mean!$CO:$CO,Deciles_mean!$A:$A,Graficas!$K39,Deciles_mean!$B:$B,Graficas!N$32)</f>
        <v>4660.1821883936718</v>
      </c>
      <c r="O39">
        <f>SUMIFS(Deciles_mean!$CO:$CO,Deciles_mean!$A:$A,Graficas!$K39,Deciles_mean!$B:$B,Graficas!O$32)</f>
        <v>6857.8724458947036</v>
      </c>
      <c r="Q39" s="50">
        <v>7</v>
      </c>
      <c r="R39">
        <f>SUMIFS(Deciles_mean!$CJ:$CJ,Deciles_mean!$A:$A,Graficas!$Q39,Deciles_mean!$B:$B,Graficas!R$32)</f>
        <v>47448.05859375</v>
      </c>
      <c r="S39">
        <f>SUMIFS(Deciles_mean!$CJ:$CJ,Deciles_mean!$A:$A,Graficas!$Q39,Deciles_mean!$B:$B,Graficas!S$32)</f>
        <v>48670.21484375</v>
      </c>
      <c r="T39">
        <f>SUMIFS(Deciles_mean!$CJ:$CJ,Deciles_mean!$A:$A,Graficas!$Q39,Deciles_mean!$B:$B,Graficas!T$32)</f>
        <v>62411.6484375</v>
      </c>
      <c r="U39">
        <f>SUMIFS(Deciles_mean!$CJ:$CJ,Deciles_mean!$A:$A,Graficas!$Q39,Deciles_mean!$B:$B,Graficas!U$32)</f>
        <v>77450.7890625</v>
      </c>
    </row>
    <row r="40" spans="5:21">
      <c r="E40" s="50">
        <v>8</v>
      </c>
      <c r="F40" s="22">
        <f t="shared" si="16"/>
        <v>5.0906531509306345E-2</v>
      </c>
      <c r="G40" s="22">
        <f t="shared" si="14"/>
        <v>8.0507818862353364E-2</v>
      </c>
      <c r="H40" s="22">
        <f t="shared" si="15"/>
        <v>7.441021350049562E-2</v>
      </c>
      <c r="I40" s="22">
        <f t="shared" si="15"/>
        <v>9.109373016467813E-2</v>
      </c>
      <c r="K40" s="50">
        <v>8</v>
      </c>
      <c r="L40">
        <f>SUMIFS(Deciles_mean!$CO:$CO,Deciles_mean!$A:$A,Graficas!$K40,Deciles_mean!$B:$B,Graficas!L$32)</f>
        <v>3009.4575303803986</v>
      </c>
      <c r="M40">
        <f>SUMIFS(Deciles_mean!$CO:$CO,Deciles_mean!$A:$A,Graficas!$K40,Deciles_mean!$B:$B,Graficas!M$32)</f>
        <v>4878.5958253028475</v>
      </c>
      <c r="N40">
        <f>SUMIFS(Deciles_mean!$CO:$CO,Deciles_mean!$A:$A,Graficas!$K40,Deciles_mean!$B:$B,Graficas!N$32)</f>
        <v>5709.9130766843837</v>
      </c>
      <c r="O40">
        <f>SUMIFS(Deciles_mean!$CO:$CO,Deciles_mean!$A:$A,Graficas!$K40,Deciles_mean!$B:$B,Graficas!O$32)</f>
        <v>8680.4318562060507</v>
      </c>
      <c r="Q40" s="50">
        <v>8</v>
      </c>
      <c r="R40">
        <f>SUMIFS(Deciles_mean!$CJ:$CJ,Deciles_mean!$A:$A,Graficas!$Q40,Deciles_mean!$B:$B,Graficas!R$32)</f>
        <v>59117.31640625</v>
      </c>
      <c r="S40">
        <f>SUMIFS(Deciles_mean!$CJ:$CJ,Deciles_mean!$A:$A,Graficas!$Q40,Deciles_mean!$B:$B,Graficas!S$32)</f>
        <v>60597.7890625</v>
      </c>
      <c r="T40">
        <f>SUMIFS(Deciles_mean!$CJ:$CJ,Deciles_mean!$A:$A,Graficas!$Q40,Deciles_mean!$B:$B,Graficas!T$32)</f>
        <v>76735.609375</v>
      </c>
      <c r="U40">
        <f>SUMIFS(Deciles_mean!$CJ:$CJ,Deciles_mean!$A:$A,Graficas!$Q40,Deciles_mean!$B:$B,Graficas!U$32)</f>
        <v>95291.2109375</v>
      </c>
    </row>
    <row r="41" spans="5:21">
      <c r="E41" s="50">
        <v>9</v>
      </c>
      <c r="F41" s="22">
        <f t="shared" si="16"/>
        <v>6.3421094852406046E-2</v>
      </c>
      <c r="G41" s="22">
        <f t="shared" si="14"/>
        <v>9.2633070373714363E-2</v>
      </c>
      <c r="H41" s="22">
        <f t="shared" si="15"/>
        <v>8.6076595426443331E-2</v>
      </c>
      <c r="I41" s="22">
        <f t="shared" si="15"/>
        <v>9.6871959256568968E-2</v>
      </c>
      <c r="K41" s="50">
        <v>9</v>
      </c>
      <c r="L41">
        <f>SUMIFS(Deciles_mean!$CO:$CO,Deciles_mean!$A:$A,Graficas!$K41,Deciles_mean!$B:$B,Graficas!L$32)</f>
        <v>5005.6402217569766</v>
      </c>
      <c r="M41">
        <f>SUMIFS(Deciles_mean!$CO:$CO,Deciles_mean!$A:$A,Graficas!$K41,Deciles_mean!$B:$B,Graficas!M$32)</f>
        <v>7451.1031233828689</v>
      </c>
      <c r="N41">
        <f>SUMIFS(Deciles_mean!$CO:$CO,Deciles_mean!$A:$A,Graficas!$K41,Deciles_mean!$B:$B,Graficas!N$32)</f>
        <v>8682.2018742836335</v>
      </c>
      <c r="O41">
        <f>SUMIFS(Deciles_mean!$CO:$CO,Deciles_mean!$A:$A,Graficas!$K41,Deciles_mean!$B:$B,Graficas!O$32)</f>
        <v>11984.266205030835</v>
      </c>
      <c r="Q41" s="50">
        <v>9</v>
      </c>
      <c r="R41">
        <f>SUMIFS(Deciles_mean!$CJ:$CJ,Deciles_mean!$A:$A,Graficas!$Q41,Deciles_mean!$B:$B,Graficas!R$32)</f>
        <v>78927.0546875</v>
      </c>
      <c r="S41">
        <f>SUMIFS(Deciles_mean!$CJ:$CJ,Deciles_mean!$A:$A,Graficas!$Q41,Deciles_mean!$B:$B,Graficas!S$32)</f>
        <v>80436.75</v>
      </c>
      <c r="T41">
        <f>SUMIFS(Deciles_mean!$CJ:$CJ,Deciles_mean!$A:$A,Graficas!$Q41,Deciles_mean!$B:$B,Graficas!T$32)</f>
        <v>100866</v>
      </c>
      <c r="U41">
        <f>SUMIFS(Deciles_mean!$CJ:$CJ,Deciles_mean!$A:$A,Graficas!$Q41,Deciles_mean!$B:$B,Graficas!U$32)</f>
        <v>123712.4375</v>
      </c>
    </row>
    <row r="42" spans="5:21">
      <c r="E42" s="50">
        <v>10</v>
      </c>
      <c r="F42" s="22">
        <f t="shared" si="16"/>
        <v>9.8056971734258438E-2</v>
      </c>
      <c r="G42" s="22">
        <f t="shared" si="14"/>
        <v>0.15534411395221165</v>
      </c>
      <c r="H42" s="22">
        <f t="shared" si="15"/>
        <v>0.14205618389322597</v>
      </c>
      <c r="I42" s="22">
        <f t="shared" si="15"/>
        <v>0.11615128086089214</v>
      </c>
      <c r="K42" s="50">
        <v>10</v>
      </c>
      <c r="L42">
        <f>SUMIFS(Deciles_mean!$CO:$CO,Deciles_mean!$A:$A,Graficas!$K42,Deciles_mean!$B:$B,Graficas!L$32)</f>
        <v>16458.923991202613</v>
      </c>
      <c r="M42">
        <f>SUMIFS(Deciles_mean!$CO:$CO,Deciles_mean!$A:$A,Graficas!$K42,Deciles_mean!$B:$B,Graficas!M$32)</f>
        <v>25364.822369539826</v>
      </c>
      <c r="N42">
        <f>SUMIFS(Deciles_mean!$CO:$CO,Deciles_mean!$A:$A,Graficas!$K42,Deciles_mean!$B:$B,Graficas!N$32)</f>
        <v>28510.096784495512</v>
      </c>
      <c r="O42">
        <f>SUMIFS(Deciles_mean!$CO:$CO,Deciles_mean!$A:$A,Graficas!$K42,Deciles_mean!$B:$B,Graficas!O$32)</f>
        <v>27422.772952127601</v>
      </c>
      <c r="Q42" s="50">
        <v>10</v>
      </c>
      <c r="R42">
        <f>SUMIFS(Deciles_mean!$CJ:$CJ,Deciles_mean!$A:$A,Graficas!$Q42,Deciles_mean!$B:$B,Graficas!R$32)</f>
        <v>167850.625</v>
      </c>
      <c r="S42">
        <f>SUMIFS(Deciles_mean!$CJ:$CJ,Deciles_mean!$A:$A,Graficas!$Q42,Deciles_mean!$B:$B,Graficas!S$32)</f>
        <v>163281.515625</v>
      </c>
      <c r="T42">
        <f>SUMIFS(Deciles_mean!$CJ:$CJ,Deciles_mean!$A:$A,Graficas!$Q42,Deciles_mean!$B:$B,Graficas!T$32)</f>
        <v>200695.921875</v>
      </c>
      <c r="U42">
        <f>SUMIFS(Deciles_mean!$CJ:$CJ,Deciles_mean!$A:$A,Graficas!$Q42,Deciles_mean!$B:$B,Graficas!U$32)</f>
        <v>236095.3125</v>
      </c>
    </row>
    <row r="43" spans="5:21">
      <c r="F43" s="22"/>
      <c r="G43" s="22"/>
      <c r="H43" s="22"/>
      <c r="I43" s="22"/>
      <c r="K43"/>
    </row>
    <row r="58" spans="5:21">
      <c r="E58" s="85" t="s">
        <v>232</v>
      </c>
      <c r="F58" s="85"/>
      <c r="G58" s="85"/>
      <c r="H58" s="85"/>
      <c r="I58" s="85"/>
      <c r="J58" s="13"/>
      <c r="K58" s="85" t="s">
        <v>231</v>
      </c>
      <c r="L58" s="85"/>
      <c r="M58" s="85"/>
      <c r="N58" s="85"/>
      <c r="O58" s="85"/>
      <c r="Q58" s="85" t="s">
        <v>224</v>
      </c>
      <c r="R58" s="85"/>
      <c r="S58" s="85"/>
      <c r="T58" s="85"/>
      <c r="U58" s="85"/>
    </row>
    <row r="59" spans="5:21">
      <c r="E59" s="84" t="s">
        <v>223</v>
      </c>
      <c r="F59" s="84"/>
      <c r="G59" s="84"/>
      <c r="H59" s="84"/>
      <c r="I59" s="84"/>
      <c r="K59" s="84" t="s">
        <v>220</v>
      </c>
      <c r="L59" s="84"/>
      <c r="M59" s="84"/>
      <c r="N59" s="84"/>
      <c r="O59" s="84"/>
      <c r="Q59" s="84" t="s">
        <v>220</v>
      </c>
      <c r="R59" s="84"/>
      <c r="S59" s="84"/>
      <c r="T59" s="84"/>
      <c r="U59" s="84"/>
    </row>
    <row r="60" spans="5:21">
      <c r="E60" s="49" t="s">
        <v>222</v>
      </c>
      <c r="F60" s="49">
        <f>F32</f>
        <v>2018</v>
      </c>
      <c r="G60" s="49">
        <f t="shared" ref="G60:I60" si="17">G32</f>
        <v>2020</v>
      </c>
      <c r="H60" s="49">
        <f t="shared" si="17"/>
        <v>2022</v>
      </c>
      <c r="I60" s="49">
        <f t="shared" si="17"/>
        <v>2024</v>
      </c>
      <c r="J60" s="49"/>
      <c r="K60" s="49" t="s">
        <v>222</v>
      </c>
      <c r="L60" s="49">
        <f>L32</f>
        <v>2018</v>
      </c>
      <c r="M60" s="49">
        <f t="shared" ref="M60:O60" si="18">M32</f>
        <v>2020</v>
      </c>
      <c r="N60" s="49">
        <f t="shared" si="18"/>
        <v>2022</v>
      </c>
      <c r="O60" s="49">
        <f t="shared" si="18"/>
        <v>2024</v>
      </c>
      <c r="P60" s="49"/>
      <c r="Q60" s="49" t="s">
        <v>222</v>
      </c>
      <c r="R60" s="49">
        <f>R32</f>
        <v>2018</v>
      </c>
      <c r="S60" s="49">
        <f t="shared" ref="S60:U60" si="19">S32</f>
        <v>2020</v>
      </c>
      <c r="T60" s="49">
        <f t="shared" si="19"/>
        <v>2022</v>
      </c>
      <c r="U60" s="49">
        <f t="shared" si="19"/>
        <v>2024</v>
      </c>
    </row>
    <row r="61" spans="5:21">
      <c r="E61" s="50">
        <v>1</v>
      </c>
      <c r="F61" s="22">
        <f>L61/R61</f>
        <v>8.2312231951717177E-2</v>
      </c>
      <c r="G61" s="22">
        <f t="shared" ref="G61:G70" si="20">M61/S61</f>
        <v>6.6313932865698033E-2</v>
      </c>
      <c r="H61" s="22">
        <f t="shared" ref="H61:I70" si="21">N61/T61</f>
        <v>7.3202055984301698E-2</v>
      </c>
      <c r="I61" s="22">
        <f t="shared" si="21"/>
        <v>7.4298874588491853E-2</v>
      </c>
      <c r="K61" s="50">
        <v>1</v>
      </c>
      <c r="L61">
        <f>SUMIFS(Deciles_mean!$F:$F,Deciles_mean!$A:$A,Graficas!$K61,Deciles_mean!$B:$B,Graficas!L$32)+SUMIFS(Deciles_mean!$H:$H,Deciles_mean!$A:$A,Graficas!$K61,Deciles_mean!$B:$B,Graficas!L$32)</f>
        <v>831.12525488153995</v>
      </c>
      <c r="M61">
        <f>SUMIFS(Deciles_mean!$F:$F,Deciles_mean!$A:$A,Graficas!$K61,Deciles_mean!$B:$B,Graficas!M$32)+SUMIFS(Deciles_mean!$H:$H,Deciles_mean!$A:$A,Graficas!$K61,Deciles_mean!$B:$B,Graficas!M$32)</f>
        <v>787.86340251494607</v>
      </c>
      <c r="N61">
        <f>SUMIFS(Deciles_mean!$F:$F,Deciles_mean!$A:$A,Graficas!$K61,Deciles_mean!$B:$B,Graficas!N$32)+SUMIFS(Deciles_mean!$H:$H,Deciles_mean!$A:$A,Graficas!$K61,Deciles_mean!$B:$B,Graficas!N$32)</f>
        <v>1077.7387866301037</v>
      </c>
      <c r="O61">
        <f>SUMIFS(Deciles_mean!$F:$F,Deciles_mean!$A:$A,Graficas!$K61,Deciles_mean!$B:$B,Graficas!O$32)+SUMIFS(Deciles_mean!$H:$H,Deciles_mean!$A:$A,Graficas!$K61,Deciles_mean!$B:$B,Graficas!O$32)</f>
        <v>1259.7262447936932</v>
      </c>
      <c r="Q61" s="50">
        <v>1</v>
      </c>
      <c r="R61">
        <f>R5</f>
        <v>10097.2265625</v>
      </c>
      <c r="S61">
        <f t="shared" ref="S61:U61" si="22">S5</f>
        <v>11880.8125</v>
      </c>
      <c r="T61">
        <f t="shared" si="22"/>
        <v>14722.7939453125</v>
      </c>
      <c r="U61">
        <f t="shared" si="22"/>
        <v>16954.849609375</v>
      </c>
    </row>
    <row r="62" spans="5:21">
      <c r="E62" s="50">
        <v>2</v>
      </c>
      <c r="F62" s="22">
        <f t="shared" ref="F62:F70" si="23">L62/R62</f>
        <v>9.0616824086049763E-2</v>
      </c>
      <c r="G62" s="22">
        <f t="shared" si="20"/>
        <v>7.4353793998200884E-2</v>
      </c>
      <c r="H62" s="22">
        <f t="shared" si="21"/>
        <v>8.5070291443472806E-2</v>
      </c>
      <c r="I62" s="22">
        <f t="shared" si="21"/>
        <v>8.3777533997676373E-2</v>
      </c>
      <c r="K62" s="50">
        <v>2</v>
      </c>
      <c r="L62">
        <f>SUMIFS(Deciles_mean!$F:$F,Deciles_mean!$A:$A,Graficas!$K62,Deciles_mean!$B:$B,Graficas!L$32)+SUMIFS(Deciles_mean!$H:$H,Deciles_mean!$A:$A,Graficas!$K62,Deciles_mean!$B:$B,Graficas!L$32)</f>
        <v>1300.2889495822703</v>
      </c>
      <c r="M62">
        <f>SUMIFS(Deciles_mean!$F:$F,Deciles_mean!$A:$A,Graficas!$K62,Deciles_mean!$B:$B,Graficas!M$32)+SUMIFS(Deciles_mean!$H:$H,Deciles_mean!$A:$A,Graficas!$K62,Deciles_mean!$B:$B,Graficas!M$32)</f>
        <v>1102.7765530172696</v>
      </c>
      <c r="N62">
        <f>SUMIFS(Deciles_mean!$F:$F,Deciles_mean!$A:$A,Graficas!$K62,Deciles_mean!$B:$B,Graficas!N$32)+SUMIFS(Deciles_mean!$H:$H,Deciles_mean!$A:$A,Graficas!$K62,Deciles_mean!$B:$B,Graficas!N$32)</f>
        <v>1634.9641035700611</v>
      </c>
      <c r="O62">
        <f>SUMIFS(Deciles_mean!$F:$F,Deciles_mean!$A:$A,Graficas!$K62,Deciles_mean!$B:$B,Graficas!O$32)+SUMIFS(Deciles_mean!$H:$H,Deciles_mean!$A:$A,Graficas!$K62,Deciles_mean!$B:$B,Graficas!O$32)</f>
        <v>1954.8351980064924</v>
      </c>
      <c r="Q62" s="50">
        <v>2</v>
      </c>
      <c r="R62">
        <f t="shared" ref="R62:U62" si="24">R6</f>
        <v>14349.310546875</v>
      </c>
      <c r="S62">
        <f t="shared" si="24"/>
        <v>14831.4765625</v>
      </c>
      <c r="T62">
        <f t="shared" si="24"/>
        <v>19218.978515625</v>
      </c>
      <c r="U62">
        <f t="shared" si="24"/>
        <v>23333.64453125</v>
      </c>
    </row>
    <row r="63" spans="5:21">
      <c r="E63" s="50">
        <v>3</v>
      </c>
      <c r="F63" s="22">
        <f t="shared" si="23"/>
        <v>0.1022690447204439</v>
      </c>
      <c r="G63" s="22">
        <f t="shared" si="20"/>
        <v>7.9605071442834713E-2</v>
      </c>
      <c r="H63" s="22">
        <f t="shared" si="21"/>
        <v>9.3556777428973309E-2</v>
      </c>
      <c r="I63" s="22">
        <f>O63/U63</f>
        <v>9.1542758404689797E-2</v>
      </c>
      <c r="K63" s="50">
        <v>3</v>
      </c>
      <c r="L63">
        <f>SUMIFS(Deciles_mean!$F:$F,Deciles_mean!$A:$A,Graficas!$K63,Deciles_mean!$B:$B,Graficas!L$32)+SUMIFS(Deciles_mean!$H:$H,Deciles_mean!$A:$A,Graficas!$K63,Deciles_mean!$B:$B,Graficas!L$32)</f>
        <v>1779.0738999106659</v>
      </c>
      <c r="M63">
        <f>SUMIFS(Deciles_mean!$F:$F,Deciles_mean!$A:$A,Graficas!$K63,Deciles_mean!$B:$B,Graficas!M$32)+SUMIFS(Deciles_mean!$H:$H,Deciles_mean!$A:$A,Graficas!$K63,Deciles_mean!$B:$B,Graficas!M$32)</f>
        <v>1414.1707230176148</v>
      </c>
      <c r="N63">
        <f>SUMIFS(Deciles_mean!$F:$F,Deciles_mean!$A:$A,Graficas!$K63,Deciles_mean!$B:$B,Graficas!N$32)+SUMIFS(Deciles_mean!$H:$H,Deciles_mean!$A:$A,Graficas!$K63,Deciles_mean!$B:$B,Graficas!N$32)</f>
        <v>2183.3198966134769</v>
      </c>
      <c r="O63">
        <f>SUMIFS(Deciles_mean!$F:$F,Deciles_mean!$A:$A,Graficas!$K63,Deciles_mean!$B:$B,Graficas!O$32)+SUMIFS(Deciles_mean!$H:$H,Deciles_mean!$A:$A,Graficas!$K63,Deciles_mean!$B:$B,Graficas!O$32)</f>
        <v>2593.3707655093103</v>
      </c>
      <c r="Q63" s="50">
        <v>3</v>
      </c>
      <c r="R63">
        <f t="shared" ref="R63:U63" si="25">R7</f>
        <v>17396.015625</v>
      </c>
      <c r="S63">
        <f t="shared" si="25"/>
        <v>17764.83203125</v>
      </c>
      <c r="T63">
        <f t="shared" si="25"/>
        <v>23336.84375</v>
      </c>
      <c r="U63">
        <f t="shared" si="25"/>
        <v>28329.611328125</v>
      </c>
    </row>
    <row r="64" spans="5:21">
      <c r="E64" s="50">
        <v>4</v>
      </c>
      <c r="F64" s="22">
        <f t="shared" si="23"/>
        <v>0.10724211483744032</v>
      </c>
      <c r="G64" s="22">
        <f t="shared" si="20"/>
        <v>8.4660432081353404E-2</v>
      </c>
      <c r="H64" s="22">
        <f t="shared" si="21"/>
        <v>9.7996801763990046E-2</v>
      </c>
      <c r="I64" s="22">
        <f t="shared" si="21"/>
        <v>9.7451113393198022E-2</v>
      </c>
      <c r="K64" s="50">
        <v>4</v>
      </c>
      <c r="L64">
        <f>SUMIFS(Deciles_mean!$F:$F,Deciles_mean!$A:$A,Graficas!$K64,Deciles_mean!$B:$B,Graficas!L$32)+SUMIFS(Deciles_mean!$H:$H,Deciles_mean!$A:$A,Graficas!$K64,Deciles_mean!$B:$B,Graficas!L$32)</f>
        <v>2196.0998384959921</v>
      </c>
      <c r="M64">
        <f>SUMIFS(Deciles_mean!$F:$F,Deciles_mean!$A:$A,Graficas!$K64,Deciles_mean!$B:$B,Graficas!M$32)+SUMIFS(Deciles_mean!$H:$H,Deciles_mean!$A:$A,Graficas!$K64,Deciles_mean!$B:$B,Graficas!M$32)</f>
        <v>1736.9913132056404</v>
      </c>
      <c r="N64">
        <f>SUMIFS(Deciles_mean!$F:$F,Deciles_mean!$A:$A,Graficas!$K64,Deciles_mean!$B:$B,Graficas!N$32)+SUMIFS(Deciles_mean!$H:$H,Deciles_mean!$A:$A,Graficas!$K64,Deciles_mean!$B:$B,Graficas!N$32)</f>
        <v>2673.5037667243669</v>
      </c>
      <c r="O64">
        <f>SUMIFS(Deciles_mean!$F:$F,Deciles_mean!$A:$A,Graficas!$K64,Deciles_mean!$B:$B,Graficas!O$32)+SUMIFS(Deciles_mean!$H:$H,Deciles_mean!$A:$A,Graficas!$K64,Deciles_mean!$B:$B,Graficas!O$32)</f>
        <v>3198.0760283292811</v>
      </c>
      <c r="Q64" s="50">
        <v>4</v>
      </c>
      <c r="R64">
        <f t="shared" ref="R64:U64" si="26">R8</f>
        <v>20477.9609375</v>
      </c>
      <c r="S64">
        <f t="shared" si="26"/>
        <v>20517.15625</v>
      </c>
      <c r="T64">
        <f t="shared" si="26"/>
        <v>27281.541015625</v>
      </c>
      <c r="U64">
        <f t="shared" si="26"/>
        <v>32817.234375</v>
      </c>
    </row>
    <row r="65" spans="5:21">
      <c r="E65" s="50">
        <v>5</v>
      </c>
      <c r="F65" s="22">
        <f t="shared" si="23"/>
        <v>0.1135591663401949</v>
      </c>
      <c r="G65" s="22">
        <f t="shared" si="20"/>
        <v>9.2630825607869435E-2</v>
      </c>
      <c r="H65" s="22">
        <f t="shared" si="21"/>
        <v>0.10395013410567452</v>
      </c>
      <c r="I65" s="22">
        <f t="shared" si="21"/>
        <v>0.10132774249412918</v>
      </c>
      <c r="K65" s="50">
        <v>5</v>
      </c>
      <c r="L65">
        <f>SUMIFS(Deciles_mean!$F:$F,Deciles_mean!$A:$A,Graficas!$K65,Deciles_mean!$B:$B,Graficas!L$32)+SUMIFS(Deciles_mean!$H:$H,Deciles_mean!$A:$A,Graficas!$K65,Deciles_mean!$B:$B,Graficas!L$32)</f>
        <v>2748.0812561164557</v>
      </c>
      <c r="M65">
        <f>SUMIFS(Deciles_mean!$F:$F,Deciles_mean!$A:$A,Graficas!$K65,Deciles_mean!$B:$B,Graficas!M$32)+SUMIFS(Deciles_mean!$H:$H,Deciles_mean!$A:$A,Graficas!$K65,Deciles_mean!$B:$B,Graficas!M$32)</f>
        <v>2162.303072514248</v>
      </c>
      <c r="N65">
        <f>SUMIFS(Deciles_mean!$F:$F,Deciles_mean!$A:$A,Graficas!$K65,Deciles_mean!$B:$B,Graficas!N$32)+SUMIFS(Deciles_mean!$H:$H,Deciles_mean!$A:$A,Graficas!$K65,Deciles_mean!$B:$B,Graficas!N$32)</f>
        <v>3201.7989407849436</v>
      </c>
      <c r="O65">
        <f>SUMIFS(Deciles_mean!$F:$F,Deciles_mean!$A:$A,Graficas!$K65,Deciles_mean!$B:$B,Graficas!O$32)+SUMIFS(Deciles_mean!$H:$H,Deciles_mean!$A:$A,Graficas!$K65,Deciles_mean!$B:$B,Graficas!O$32)</f>
        <v>3796.7944463308677</v>
      </c>
      <c r="Q65" s="50">
        <v>5</v>
      </c>
      <c r="R65">
        <f t="shared" ref="R65:U65" si="27">R9</f>
        <v>24199.5546875</v>
      </c>
      <c r="S65">
        <f t="shared" si="27"/>
        <v>23343.234375</v>
      </c>
      <c r="T65">
        <f t="shared" si="27"/>
        <v>30801.296875</v>
      </c>
      <c r="U65">
        <f t="shared" si="27"/>
        <v>37470.43359375</v>
      </c>
    </row>
    <row r="66" spans="5:21">
      <c r="E66" s="50">
        <v>6</v>
      </c>
      <c r="F66" s="22">
        <f t="shared" si="23"/>
        <v>0.11854206864395753</v>
      </c>
      <c r="G66" s="22">
        <f t="shared" si="20"/>
        <v>9.5601036130727526E-2</v>
      </c>
      <c r="H66" s="22">
        <f t="shared" si="21"/>
        <v>0.10703153712338398</v>
      </c>
      <c r="I66" s="22">
        <f t="shared" si="21"/>
        <v>0.10414775657230414</v>
      </c>
      <c r="K66" s="50">
        <v>6</v>
      </c>
      <c r="L66">
        <f>SUMIFS(Deciles_mean!$F:$F,Deciles_mean!$A:$A,Graficas!$K66,Deciles_mean!$B:$B,Graficas!L$32)+SUMIFS(Deciles_mean!$H:$H,Deciles_mean!$A:$A,Graficas!$K66,Deciles_mean!$B:$B,Graficas!L$32)</f>
        <v>3258.8180139806436</v>
      </c>
      <c r="M66">
        <f>SUMIFS(Deciles_mean!$F:$F,Deciles_mean!$A:$A,Graficas!$K66,Deciles_mean!$B:$B,Graficas!M$32)+SUMIFS(Deciles_mean!$H:$H,Deciles_mean!$A:$A,Graficas!$K66,Deciles_mean!$B:$B,Graficas!M$32)</f>
        <v>2537.1206076471499</v>
      </c>
      <c r="N66">
        <f>SUMIFS(Deciles_mean!$F:$F,Deciles_mean!$A:$A,Graficas!$K66,Deciles_mean!$B:$B,Graficas!N$32)+SUMIFS(Deciles_mean!$H:$H,Deciles_mean!$A:$A,Graficas!$K66,Deciles_mean!$B:$B,Graficas!N$32)</f>
        <v>3796.0243952718347</v>
      </c>
      <c r="O66">
        <f>SUMIFS(Deciles_mean!$F:$F,Deciles_mean!$A:$A,Graficas!$K66,Deciles_mean!$B:$B,Graficas!O$32)+SUMIFS(Deciles_mean!$H:$H,Deciles_mean!$A:$A,Graficas!$K66,Deciles_mean!$B:$B,Graficas!O$32)</f>
        <v>4481.0365578223373</v>
      </c>
      <c r="Q66" s="50">
        <v>6</v>
      </c>
      <c r="R66">
        <f t="shared" ref="R66:U66" si="28">R10</f>
        <v>27490.814453125</v>
      </c>
      <c r="S66">
        <f t="shared" si="28"/>
        <v>26538.630859375</v>
      </c>
      <c r="T66">
        <f t="shared" si="28"/>
        <v>35466.41015625</v>
      </c>
      <c r="U66">
        <f t="shared" si="28"/>
        <v>43025.76171875</v>
      </c>
    </row>
    <row r="67" spans="5:21">
      <c r="E67" s="50">
        <v>7</v>
      </c>
      <c r="F67" s="22">
        <f t="shared" si="23"/>
        <v>0.12248237251540493</v>
      </c>
      <c r="G67" s="22">
        <f t="shared" si="20"/>
        <v>9.9613743589424764E-2</v>
      </c>
      <c r="H67" s="22">
        <f t="shared" si="21"/>
        <v>0.1094962014411605</v>
      </c>
      <c r="I67" s="22">
        <f t="shared" si="21"/>
        <v>0.10794209339960377</v>
      </c>
      <c r="K67" s="50">
        <v>7</v>
      </c>
      <c r="L67">
        <f>SUMIFS(Deciles_mean!$F:$F,Deciles_mean!$A:$A,Graficas!$K67,Deciles_mean!$B:$B,Graficas!L$32)+SUMIFS(Deciles_mean!$H:$H,Deciles_mean!$A:$A,Graficas!$K67,Deciles_mean!$B:$B,Graficas!L$32)</f>
        <v>3934.5098643541701</v>
      </c>
      <c r="M67">
        <f>SUMIFS(Deciles_mean!$F:$F,Deciles_mean!$A:$A,Graficas!$K67,Deciles_mean!$B:$B,Graficas!M$32)+SUMIFS(Deciles_mean!$H:$H,Deciles_mean!$A:$A,Graficas!$K67,Deciles_mean!$B:$B,Graficas!M$32)</f>
        <v>3049.6447980439252</v>
      </c>
      <c r="N67">
        <f>SUMIFS(Deciles_mean!$F:$F,Deciles_mean!$A:$A,Graficas!$K67,Deciles_mean!$B:$B,Graficas!N$32)+SUMIFS(Deciles_mean!$H:$H,Deciles_mean!$A:$A,Graficas!$K67,Deciles_mean!$B:$B,Graficas!N$32)</f>
        <v>4396.3032836692491</v>
      </c>
      <c r="O67">
        <f>SUMIFS(Deciles_mean!$F:$F,Deciles_mean!$A:$A,Graficas!$K67,Deciles_mean!$B:$B,Graficas!O$32)+SUMIFS(Deciles_mean!$H:$H,Deciles_mean!$A:$A,Graficas!$K67,Deciles_mean!$B:$B,Graficas!O$32)</f>
        <v>5272.332886283898</v>
      </c>
      <c r="Q67" s="50">
        <v>7</v>
      </c>
      <c r="R67">
        <f t="shared" ref="R67:U67" si="29">R11</f>
        <v>32123.0703125</v>
      </c>
      <c r="S67">
        <f t="shared" si="29"/>
        <v>30614.69921875</v>
      </c>
      <c r="T67">
        <f t="shared" si="29"/>
        <v>40150.28125</v>
      </c>
      <c r="U67">
        <f t="shared" si="29"/>
        <v>48844.0859375</v>
      </c>
    </row>
    <row r="68" spans="5:21">
      <c r="E68" s="50">
        <v>8</v>
      </c>
      <c r="F68" s="22">
        <f t="shared" si="23"/>
        <v>0.1245194884475012</v>
      </c>
      <c r="G68" s="22">
        <f t="shared" si="20"/>
        <v>0.10000133508832211</v>
      </c>
      <c r="H68" s="22">
        <f t="shared" si="21"/>
        <v>0.11437615973252102</v>
      </c>
      <c r="I68" s="22">
        <f t="shared" si="21"/>
        <v>0.10543209632546836</v>
      </c>
      <c r="K68" s="50">
        <v>8</v>
      </c>
      <c r="L68">
        <f>SUMIFS(Deciles_mean!$F:$F,Deciles_mean!$A:$A,Graficas!$K68,Deciles_mean!$B:$B,Graficas!L$32)+SUMIFS(Deciles_mean!$H:$H,Deciles_mean!$A:$A,Graficas!$K68,Deciles_mean!$B:$B,Graficas!L$32)</f>
        <v>4750.7686953334296</v>
      </c>
      <c r="M68">
        <f>SUMIFS(Deciles_mean!$F:$F,Deciles_mean!$A:$A,Graficas!$K68,Deciles_mean!$B:$B,Graficas!M$32)+SUMIFS(Deciles_mean!$H:$H,Deciles_mean!$A:$A,Graficas!$K68,Deciles_mean!$B:$B,Graficas!M$32)</f>
        <v>3547.203607668861</v>
      </c>
      <c r="N68">
        <f>SUMIFS(Deciles_mean!$F:$F,Deciles_mean!$A:$A,Graficas!$K68,Deciles_mean!$B:$B,Graficas!N$32)+SUMIFS(Deciles_mean!$H:$H,Deciles_mean!$A:$A,Graficas!$K68,Deciles_mean!$B:$B,Graficas!N$32)</f>
        <v>5458.3439833114198</v>
      </c>
      <c r="O68">
        <f>SUMIFS(Deciles_mean!$F:$F,Deciles_mean!$A:$A,Graficas!$K68,Deciles_mean!$B:$B,Graficas!O$32)+SUMIFS(Deciles_mean!$H:$H,Deciles_mean!$A:$A,Graficas!$K68,Deciles_mean!$B:$B,Graficas!O$32)</f>
        <v>6061.079941714399</v>
      </c>
      <c r="Q68" s="50">
        <v>8</v>
      </c>
      <c r="R68">
        <f t="shared" ref="R68:U68" si="30">R12</f>
        <v>38152.8125</v>
      </c>
      <c r="S68">
        <f t="shared" si="30"/>
        <v>35471.5625</v>
      </c>
      <c r="T68">
        <f t="shared" si="30"/>
        <v>47722.7421875</v>
      </c>
      <c r="U68">
        <f t="shared" si="30"/>
        <v>57487.99609375</v>
      </c>
    </row>
    <row r="69" spans="5:21">
      <c r="E69" s="50">
        <v>9</v>
      </c>
      <c r="F69" s="22">
        <f t="shared" si="23"/>
        <v>0.12289751995424857</v>
      </c>
      <c r="G69" s="22">
        <f t="shared" si="20"/>
        <v>0.10116213980547495</v>
      </c>
      <c r="H69" s="22">
        <f t="shared" si="21"/>
        <v>0.11371332928274552</v>
      </c>
      <c r="I69" s="22">
        <f t="shared" si="21"/>
        <v>0.10475506276953214</v>
      </c>
      <c r="K69" s="50">
        <v>9</v>
      </c>
      <c r="L69">
        <f>SUMIFS(Deciles_mean!$F:$F,Deciles_mean!$A:$A,Graficas!$K69,Deciles_mean!$B:$B,Graficas!L$32)+SUMIFS(Deciles_mean!$H:$H,Deciles_mean!$A:$A,Graficas!$K69,Deciles_mean!$B:$B,Graficas!L$32)</f>
        <v>5944.962058495601</v>
      </c>
      <c r="M69">
        <f>SUMIFS(Deciles_mean!$F:$F,Deciles_mean!$A:$A,Graficas!$K69,Deciles_mean!$B:$B,Graficas!M$32)+SUMIFS(Deciles_mean!$H:$H,Deciles_mean!$A:$A,Graficas!$K69,Deciles_mean!$B:$B,Graficas!M$32)</f>
        <v>4505.7245614626445</v>
      </c>
      <c r="N69">
        <f>SUMIFS(Deciles_mean!$F:$F,Deciles_mean!$A:$A,Graficas!$K69,Deciles_mean!$B:$B,Graficas!N$32)+SUMIFS(Deciles_mean!$H:$H,Deciles_mean!$A:$A,Graficas!$K69,Deciles_mean!$B:$B,Graficas!N$32)</f>
        <v>6675.7111213448079</v>
      </c>
      <c r="O69">
        <f>SUMIFS(Deciles_mean!$F:$F,Deciles_mean!$A:$A,Graficas!$K69,Deciles_mean!$B:$B,Graficas!O$32)+SUMIFS(Deciles_mean!$H:$H,Deciles_mean!$A:$A,Graficas!$K69,Deciles_mean!$B:$B,Graficas!O$32)</f>
        <v>7384.4307127016145</v>
      </c>
      <c r="Q69" s="50">
        <v>9</v>
      </c>
      <c r="R69">
        <f t="shared" ref="R69:U69" si="31">R13</f>
        <v>48373.328125</v>
      </c>
      <c r="S69">
        <f t="shared" si="31"/>
        <v>44539.6328125</v>
      </c>
      <c r="T69">
        <f t="shared" si="31"/>
        <v>58706.49609375</v>
      </c>
      <c r="U69">
        <f t="shared" si="31"/>
        <v>70492.3515625</v>
      </c>
    </row>
    <row r="70" spans="5:21">
      <c r="E70" s="50">
        <v>10</v>
      </c>
      <c r="F70" s="22">
        <f t="shared" si="23"/>
        <v>0.10044904872299167</v>
      </c>
      <c r="G70" s="22">
        <f t="shared" si="20"/>
        <v>8.7802706869087546E-2</v>
      </c>
      <c r="H70" s="22">
        <f t="shared" si="21"/>
        <v>9.4786642442363331E-2</v>
      </c>
      <c r="I70" s="22">
        <f t="shared" si="21"/>
        <v>8.8178010832482584E-2</v>
      </c>
      <c r="K70" s="50">
        <v>10</v>
      </c>
      <c r="L70">
        <f>SUMIFS(Deciles_mean!$F:$F,Deciles_mean!$A:$A,Graficas!$K70,Deciles_mean!$B:$B,Graficas!L$32)+SUMIFS(Deciles_mean!$H:$H,Deciles_mean!$A:$A,Graficas!$K70,Deciles_mean!$B:$B,Graficas!L$32)</f>
        <v>8809.7574721808869</v>
      </c>
      <c r="M70">
        <f>SUMIFS(Deciles_mean!$F:$F,Deciles_mean!$A:$A,Graficas!$K70,Deciles_mean!$B:$B,Graficas!M$32)+SUMIFS(Deciles_mean!$H:$H,Deciles_mean!$A:$A,Graficas!$K70,Deciles_mean!$B:$B,Graficas!M$32)</f>
        <v>6462.3443916363476</v>
      </c>
      <c r="N70">
        <f>SUMIFS(Deciles_mean!$F:$F,Deciles_mean!$A:$A,Graficas!$K70,Deciles_mean!$B:$B,Graficas!N$32)+SUMIFS(Deciles_mean!$H:$H,Deciles_mean!$A:$A,Graficas!$K70,Deciles_mean!$B:$B,Graficas!N$32)</f>
        <v>9691.0914772386859</v>
      </c>
      <c r="O70">
        <f>SUMIFS(Deciles_mean!$F:$F,Deciles_mean!$A:$A,Graficas!$K70,Deciles_mean!$B:$B,Graficas!O$32)+SUMIFS(Deciles_mean!$H:$H,Deciles_mean!$A:$A,Graficas!$K70,Deciles_mean!$B:$B,Graficas!O$32)</f>
        <v>10403.920964255989</v>
      </c>
      <c r="Q70" s="50">
        <v>10</v>
      </c>
      <c r="R70">
        <f t="shared" ref="R70:U70" si="32">R14</f>
        <v>87703.7421875</v>
      </c>
      <c r="S70">
        <f t="shared" si="32"/>
        <v>73600.7421875</v>
      </c>
      <c r="T70">
        <f t="shared" si="32"/>
        <v>102241.109375</v>
      </c>
      <c r="U70">
        <f t="shared" si="32"/>
        <v>117987.703125</v>
      </c>
    </row>
    <row r="91" spans="5:21">
      <c r="E91" s="86" t="s">
        <v>235</v>
      </c>
      <c r="F91" s="85"/>
      <c r="G91" s="85"/>
      <c r="H91" s="85"/>
      <c r="I91" s="85"/>
      <c r="J91" s="13"/>
      <c r="K91" s="86" t="s">
        <v>236</v>
      </c>
      <c r="L91" s="85"/>
      <c r="M91" s="85"/>
      <c r="N91" s="85"/>
      <c r="O91" s="85"/>
      <c r="Q91" s="85" t="s">
        <v>224</v>
      </c>
      <c r="R91" s="85"/>
      <c r="S91" s="85"/>
      <c r="T91" s="85"/>
      <c r="U91" s="85"/>
    </row>
    <row r="92" spans="5:21">
      <c r="E92" s="84" t="s">
        <v>223</v>
      </c>
      <c r="F92" s="84"/>
      <c r="G92" s="84"/>
      <c r="H92" s="84"/>
      <c r="I92" s="84"/>
      <c r="K92" s="84" t="s">
        <v>220</v>
      </c>
      <c r="L92" s="84"/>
      <c r="M92" s="84"/>
      <c r="N92" s="84"/>
      <c r="O92" s="84"/>
      <c r="Q92" s="84" t="s">
        <v>220</v>
      </c>
      <c r="R92" s="84"/>
      <c r="S92" s="84"/>
      <c r="T92" s="84"/>
      <c r="U92" s="84"/>
    </row>
    <row r="93" spans="5:21">
      <c r="E93" s="49" t="s">
        <v>222</v>
      </c>
      <c r="F93" s="49">
        <f>F32</f>
        <v>2018</v>
      </c>
      <c r="G93" s="49">
        <f t="shared" ref="G93:I93" si="33">G32</f>
        <v>2020</v>
      </c>
      <c r="H93" s="49">
        <f t="shared" si="33"/>
        <v>2022</v>
      </c>
      <c r="I93" s="49">
        <f t="shared" si="33"/>
        <v>2024</v>
      </c>
      <c r="J93" s="49"/>
      <c r="K93" s="49" t="s">
        <v>222</v>
      </c>
      <c r="L93" s="49">
        <f>L32</f>
        <v>2018</v>
      </c>
      <c r="M93" s="49">
        <f t="shared" ref="M93:O93" si="34">M32</f>
        <v>2020</v>
      </c>
      <c r="N93" s="49">
        <f t="shared" si="34"/>
        <v>2022</v>
      </c>
      <c r="O93" s="49">
        <f t="shared" si="34"/>
        <v>2024</v>
      </c>
      <c r="P93" s="49"/>
      <c r="Q93" s="49" t="s">
        <v>222</v>
      </c>
      <c r="R93" s="49">
        <f>R32</f>
        <v>2018</v>
      </c>
      <c r="S93" s="49">
        <f t="shared" ref="S93:U93" si="35">S32</f>
        <v>2020</v>
      </c>
      <c r="T93" s="49">
        <f t="shared" si="35"/>
        <v>2022</v>
      </c>
      <c r="U93" s="49">
        <f t="shared" si="35"/>
        <v>2024</v>
      </c>
    </row>
    <row r="94" spans="5:21">
      <c r="E94" s="50">
        <v>1</v>
      </c>
      <c r="F94" s="22">
        <f>L94/R94</f>
        <v>2.1963166681879361E-2</v>
      </c>
      <c r="G94" s="22">
        <f t="shared" ref="G94:G103" si="36">M94/S94</f>
        <v>2.4147065912427986E-2</v>
      </c>
      <c r="H94" s="22">
        <f t="shared" ref="H94:I103" si="37">N94/T94</f>
        <v>1.9291963927934506E-2</v>
      </c>
      <c r="I94" s="22">
        <f t="shared" si="37"/>
        <v>2.0429692138978942E-2</v>
      </c>
      <c r="K94" s="50">
        <v>1</v>
      </c>
      <c r="L94">
        <f>SUMIFS(Deciles_mean!$CP:$CP,Deciles_mean!$A:$A,Graficas!$K94,Deciles_mean!$B:$B,Graficas!L$93)</f>
        <v>221.76707001688729</v>
      </c>
      <c r="M94">
        <f>SUMIFS(Deciles_mean!$CP:$CP,Deciles_mean!$A:$A,Graficas!$K94,Deciles_mean!$B:$B,Graficas!M$93)</f>
        <v>286.88676253069832</v>
      </c>
      <c r="N94">
        <f>SUMIFS(Deciles_mean!$CP:$CP,Deciles_mean!$A:$A,Graficas!$K94,Deciles_mean!$B:$B,Graficas!N$93)</f>
        <v>284.03160971138129</v>
      </c>
      <c r="O94">
        <f>SUMIFS(Deciles_mean!$CP:$CP,Deciles_mean!$A:$A,Graficas!$K94,Deciles_mean!$B:$B,Graficas!O$93)</f>
        <v>346.38235778221861</v>
      </c>
      <c r="Q94" s="50">
        <v>1</v>
      </c>
      <c r="R94">
        <f>SUMIFS(Deciles_mean!$CI:$CI,Deciles_mean!$A:$A,Graficas!$Q94,Deciles_mean!$B:$B,Graficas!R$93)</f>
        <v>10097.2265625</v>
      </c>
      <c r="S94">
        <f>SUMIFS(Deciles_mean!$CI:$CI,Deciles_mean!$A:$A,Graficas!$Q94,Deciles_mean!$B:$B,Graficas!S$93)</f>
        <v>11880.8125</v>
      </c>
      <c r="T94">
        <f>SUMIFS(Deciles_mean!$CI:$CI,Deciles_mean!$A:$A,Graficas!$Q94,Deciles_mean!$B:$B,Graficas!T$93)</f>
        <v>14722.7939453125</v>
      </c>
      <c r="U94">
        <f>SUMIFS(Deciles_mean!$CI:$CI,Deciles_mean!$A:$A,Graficas!$Q94,Deciles_mean!$B:$B,Graficas!U$93)</f>
        <v>16954.849609375</v>
      </c>
    </row>
    <row r="95" spans="5:21">
      <c r="E95" s="50">
        <v>2</v>
      </c>
      <c r="F95" s="22">
        <f t="shared" ref="F95:F103" si="38">L95/R95</f>
        <v>2.1782107691774782E-2</v>
      </c>
      <c r="G95" s="22">
        <f t="shared" si="36"/>
        <v>2.4732049596455159E-2</v>
      </c>
      <c r="H95" s="22">
        <f t="shared" si="37"/>
        <v>1.9412870000193688E-2</v>
      </c>
      <c r="I95" s="22">
        <f t="shared" si="37"/>
        <v>1.9454504517558448E-2</v>
      </c>
      <c r="K95" s="50">
        <v>2</v>
      </c>
      <c r="L95">
        <f>SUMIFS(Deciles_mean!$CP:$CP,Deciles_mean!$A:$A,Graficas!$K95,Deciles_mean!$B:$B,Graficas!L$93)</f>
        <v>312.55822763475095</v>
      </c>
      <c r="M95">
        <f>SUMIFS(Deciles_mean!$CP:$CP,Deciles_mean!$A:$A,Graficas!$K95,Deciles_mean!$B:$B,Graficas!M$93)</f>
        <v>366.81281393241227</v>
      </c>
      <c r="N95">
        <f>SUMIFS(Deciles_mean!$CP:$CP,Deciles_mean!$A:$A,Graficas!$K95,Deciles_mean!$B:$B,Graficas!N$93)</f>
        <v>373.09553146034358</v>
      </c>
      <c r="O95">
        <f>SUMIFS(Deciles_mean!$CP:$CP,Deciles_mean!$A:$A,Graficas!$K95,Deciles_mean!$B:$B,Graficas!O$93)</f>
        <v>453.94449294430615</v>
      </c>
      <c r="Q95" s="50">
        <v>2</v>
      </c>
      <c r="R95">
        <f>SUMIFS(Deciles_mean!$CI:$CI,Deciles_mean!$A:$A,Graficas!$Q95,Deciles_mean!$B:$B,Graficas!R$93)</f>
        <v>14349.310546875</v>
      </c>
      <c r="S95">
        <f>SUMIFS(Deciles_mean!$CI:$CI,Deciles_mean!$A:$A,Graficas!$Q95,Deciles_mean!$B:$B,Graficas!S$93)</f>
        <v>14831.4765625</v>
      </c>
      <c r="T95">
        <f>SUMIFS(Deciles_mean!$CI:$CI,Deciles_mean!$A:$A,Graficas!$Q95,Deciles_mean!$B:$B,Graficas!T$93)</f>
        <v>19218.978515625</v>
      </c>
      <c r="U95">
        <f>SUMIFS(Deciles_mean!$CI:$CI,Deciles_mean!$A:$A,Graficas!$Q95,Deciles_mean!$B:$B,Graficas!U$93)</f>
        <v>23333.64453125</v>
      </c>
    </row>
    <row r="96" spans="5:21">
      <c r="E96" s="50">
        <v>3</v>
      </c>
      <c r="F96" s="22">
        <f t="shared" si="38"/>
        <v>2.0669701306126373E-2</v>
      </c>
      <c r="G96" s="22">
        <f t="shared" si="36"/>
        <v>2.4716486097431795E-2</v>
      </c>
      <c r="H96" s="22">
        <f t="shared" si="37"/>
        <v>1.9142867882782803E-2</v>
      </c>
      <c r="I96" s="22">
        <f t="shared" si="37"/>
        <v>1.9251719787719404E-2</v>
      </c>
      <c r="K96" s="50">
        <v>3</v>
      </c>
      <c r="L96">
        <f>SUMIFS(Deciles_mean!$CP:$CP,Deciles_mean!$A:$A,Graficas!$K96,Deciles_mean!$B:$B,Graficas!L$93)</f>
        <v>359.57044688545727</v>
      </c>
      <c r="M96">
        <f>SUMIFS(Deciles_mean!$CP:$CP,Deciles_mean!$A:$A,Graficas!$K96,Deciles_mean!$B:$B,Graficas!M$93)</f>
        <v>439.08422392360166</v>
      </c>
      <c r="N96">
        <f>SUMIFS(Deciles_mean!$CP:$CP,Deciles_mean!$A:$A,Graficas!$K96,Deciles_mean!$B:$B,Graficas!N$93)</f>
        <v>446.73411670739557</v>
      </c>
      <c r="O96">
        <f>SUMIFS(Deciles_mean!$CP:$CP,Deciles_mean!$A:$A,Graficas!$K96,Deciles_mean!$B:$B,Graficas!O$93)</f>
        <v>545.39373898406382</v>
      </c>
      <c r="Q96" s="50">
        <v>3</v>
      </c>
      <c r="R96">
        <f>SUMIFS(Deciles_mean!$CI:$CI,Deciles_mean!$A:$A,Graficas!$Q96,Deciles_mean!$B:$B,Graficas!R$93)</f>
        <v>17396.015625</v>
      </c>
      <c r="S96">
        <f>SUMIFS(Deciles_mean!$CI:$CI,Deciles_mean!$A:$A,Graficas!$Q96,Deciles_mean!$B:$B,Graficas!S$93)</f>
        <v>17764.83203125</v>
      </c>
      <c r="T96">
        <f>SUMIFS(Deciles_mean!$CI:$CI,Deciles_mean!$A:$A,Graficas!$Q96,Deciles_mean!$B:$B,Graficas!T$93)</f>
        <v>23336.84375</v>
      </c>
      <c r="U96">
        <f>SUMIFS(Deciles_mean!$CI:$CI,Deciles_mean!$A:$A,Graficas!$Q96,Deciles_mean!$B:$B,Graficas!U$93)</f>
        <v>28329.611328125</v>
      </c>
    </row>
    <row r="97" spans="5:21">
      <c r="E97" s="50">
        <v>4</v>
      </c>
      <c r="F97" s="22">
        <f t="shared" si="38"/>
        <v>2.1795172651939098E-2</v>
      </c>
      <c r="G97" s="22">
        <f t="shared" si="36"/>
        <v>2.41093900278672E-2</v>
      </c>
      <c r="H97" s="22">
        <f t="shared" si="37"/>
        <v>1.8837461186915254E-2</v>
      </c>
      <c r="I97" s="22">
        <f>O97/U97</f>
        <v>1.9293046158867653E-2</v>
      </c>
      <c r="K97" s="50">
        <v>4</v>
      </c>
      <c r="L97">
        <f>SUMIFS(Deciles_mean!$CP:$CP,Deciles_mean!$A:$A,Graficas!$K97,Deciles_mean!$B:$B,Graficas!L$93)</f>
        <v>446.32069419247716</v>
      </c>
      <c r="M97">
        <f>SUMIFS(Deciles_mean!$CP:$CP,Deciles_mean!$A:$A,Graficas!$K97,Deciles_mean!$B:$B,Graficas!M$93)</f>
        <v>494.65612229394316</v>
      </c>
      <c r="N97">
        <f>SUMIFS(Deciles_mean!$CP:$CP,Deciles_mean!$A:$A,Graficas!$K97,Deciles_mean!$B:$B,Graficas!N$93)</f>
        <v>513.91497000107245</v>
      </c>
      <c r="O97">
        <f>SUMIFS(Deciles_mean!$CP:$CP,Deciles_mean!$A:$A,Graficas!$K97,Deciles_mean!$B:$B,Graficas!O$93)</f>
        <v>633.14441760325326</v>
      </c>
      <c r="Q97" s="50">
        <v>4</v>
      </c>
      <c r="R97">
        <f>SUMIFS(Deciles_mean!$CI:$CI,Deciles_mean!$A:$A,Graficas!$Q97,Deciles_mean!$B:$B,Graficas!R$93)</f>
        <v>20477.9609375</v>
      </c>
      <c r="S97">
        <f>SUMIFS(Deciles_mean!$CI:$CI,Deciles_mean!$A:$A,Graficas!$Q97,Deciles_mean!$B:$B,Graficas!S$93)</f>
        <v>20517.15625</v>
      </c>
      <c r="T97">
        <f>SUMIFS(Deciles_mean!$CI:$CI,Deciles_mean!$A:$A,Graficas!$Q97,Deciles_mean!$B:$B,Graficas!T$93)</f>
        <v>27281.541015625</v>
      </c>
      <c r="U97">
        <f>SUMIFS(Deciles_mean!$CI:$CI,Deciles_mean!$A:$A,Graficas!$Q97,Deciles_mean!$B:$B,Graficas!U$93)</f>
        <v>32817.234375</v>
      </c>
    </row>
    <row r="98" spans="5:21">
      <c r="E98" s="50">
        <v>5</v>
      </c>
      <c r="F98" s="22">
        <f t="shared" si="38"/>
        <v>2.0068395672996727E-2</v>
      </c>
      <c r="G98" s="22">
        <f t="shared" si="36"/>
        <v>2.46724604465914E-2</v>
      </c>
      <c r="H98" s="22">
        <f t="shared" si="37"/>
        <v>1.9091131720602054E-2</v>
      </c>
      <c r="I98" s="22">
        <f t="shared" si="37"/>
        <v>1.9334383387813323E-2</v>
      </c>
      <c r="K98" s="50">
        <v>5</v>
      </c>
      <c r="L98">
        <f>SUMIFS(Deciles_mean!$CP:$CP,Deciles_mean!$A:$A,Graficas!$K98,Deciles_mean!$B:$B,Graficas!L$93)</f>
        <v>485.64623857907264</v>
      </c>
      <c r="M98">
        <f>SUMIFS(Deciles_mean!$CP:$CP,Deciles_mean!$A:$A,Graficas!$K98,Deciles_mean!$B:$B,Graficas!M$93)</f>
        <v>575.93502681270024</v>
      </c>
      <c r="N98">
        <f>SUMIFS(Deciles_mean!$CP:$CP,Deciles_mean!$A:$A,Graficas!$K98,Deciles_mean!$B:$B,Graficas!N$93)</f>
        <v>588.0316158059934</v>
      </c>
      <c r="O98">
        <f>SUMIFS(Deciles_mean!$CP:$CP,Deciles_mean!$A:$A,Graficas!$K98,Deciles_mean!$B:$B,Graficas!O$93)</f>
        <v>724.46772880916228</v>
      </c>
      <c r="Q98" s="50">
        <v>5</v>
      </c>
      <c r="R98">
        <f>SUMIFS(Deciles_mean!$CI:$CI,Deciles_mean!$A:$A,Graficas!$Q98,Deciles_mean!$B:$B,Graficas!R$93)</f>
        <v>24199.5546875</v>
      </c>
      <c r="S98">
        <f>SUMIFS(Deciles_mean!$CI:$CI,Deciles_mean!$A:$A,Graficas!$Q98,Deciles_mean!$B:$B,Graficas!S$93)</f>
        <v>23343.234375</v>
      </c>
      <c r="T98">
        <f>SUMIFS(Deciles_mean!$CI:$CI,Deciles_mean!$A:$A,Graficas!$Q98,Deciles_mean!$B:$B,Graficas!T$93)</f>
        <v>30801.296875</v>
      </c>
      <c r="U98">
        <f>SUMIFS(Deciles_mean!$CI:$CI,Deciles_mean!$A:$A,Graficas!$Q98,Deciles_mean!$B:$B,Graficas!U$93)</f>
        <v>37470.43359375</v>
      </c>
    </row>
    <row r="99" spans="5:21">
      <c r="E99" s="50">
        <v>6</v>
      </c>
      <c r="F99" s="22">
        <f t="shared" si="38"/>
        <v>2.0475187348028109E-2</v>
      </c>
      <c r="G99" s="22">
        <f t="shared" si="36"/>
        <v>2.4473972937054451E-2</v>
      </c>
      <c r="H99" s="22">
        <f t="shared" si="37"/>
        <v>1.8624298673704451E-2</v>
      </c>
      <c r="I99" s="22">
        <f t="shared" si="37"/>
        <v>1.9447786629992653E-2</v>
      </c>
      <c r="K99" s="50">
        <v>6</v>
      </c>
      <c r="L99">
        <f>SUMIFS(Deciles_mean!$CP:$CP,Deciles_mean!$A:$A,Graficas!$K99,Deciles_mean!$B:$B,Graficas!L$93)</f>
        <v>562.8795762776133</v>
      </c>
      <c r="M99">
        <f>SUMIFS(Deciles_mean!$CP:$CP,Deciles_mean!$A:$A,Graficas!$K99,Deciles_mean!$B:$B,Graficas!M$93)</f>
        <v>649.50573343882184</v>
      </c>
      <c r="N99">
        <f>SUMIFS(Deciles_mean!$CP:$CP,Deciles_mean!$A:$A,Graficas!$K99,Deciles_mean!$B:$B,Graficas!N$93)</f>
        <v>660.53701563410493</v>
      </c>
      <c r="O99">
        <f>SUMIFS(Deciles_mean!$CP:$CP,Deciles_mean!$A:$A,Graficas!$K99,Deciles_mean!$B:$B,Graficas!O$93)</f>
        <v>836.75583349915598</v>
      </c>
      <c r="Q99" s="50">
        <v>6</v>
      </c>
      <c r="R99">
        <f>SUMIFS(Deciles_mean!$CI:$CI,Deciles_mean!$A:$A,Graficas!$Q99,Deciles_mean!$B:$B,Graficas!R$93)</f>
        <v>27490.814453125</v>
      </c>
      <c r="S99">
        <f>SUMIFS(Deciles_mean!$CI:$CI,Deciles_mean!$A:$A,Graficas!$Q99,Deciles_mean!$B:$B,Graficas!S$93)</f>
        <v>26538.630859375</v>
      </c>
      <c r="T99">
        <f>SUMIFS(Deciles_mean!$CI:$CI,Deciles_mean!$A:$A,Graficas!$Q99,Deciles_mean!$B:$B,Graficas!T$93)</f>
        <v>35466.41015625</v>
      </c>
      <c r="U99">
        <f>SUMIFS(Deciles_mean!$CI:$CI,Deciles_mean!$A:$A,Graficas!$Q99,Deciles_mean!$B:$B,Graficas!U$93)</f>
        <v>43025.76171875</v>
      </c>
    </row>
    <row r="100" spans="5:21">
      <c r="E100" s="50">
        <v>7</v>
      </c>
      <c r="F100" s="22">
        <f t="shared" si="38"/>
        <v>1.9204782798849764E-2</v>
      </c>
      <c r="G100" s="22">
        <f t="shared" si="36"/>
        <v>2.4113471522768583E-2</v>
      </c>
      <c r="H100" s="22">
        <f t="shared" si="37"/>
        <v>1.8953919334406901E-2</v>
      </c>
      <c r="I100" s="22">
        <f t="shared" si="37"/>
        <v>1.9240616101235033E-2</v>
      </c>
      <c r="K100" s="50">
        <v>7</v>
      </c>
      <c r="L100">
        <f>SUMIFS(Deciles_mean!$CP:$CP,Deciles_mean!$A:$A,Graficas!$K100,Deciles_mean!$B:$B,Graficas!L$93)</f>
        <v>616.91658818374151</v>
      </c>
      <c r="M100">
        <f>SUMIFS(Deciles_mean!$CP:$CP,Deciles_mean!$A:$A,Graficas!$K100,Deciles_mean!$B:$B,Graficas!M$93)</f>
        <v>738.22667778945367</v>
      </c>
      <c r="N100">
        <f>SUMIFS(Deciles_mean!$CP:$CP,Deciles_mean!$A:$A,Graficas!$K100,Deciles_mean!$B:$B,Graficas!N$93)</f>
        <v>761.00519206624995</v>
      </c>
      <c r="O100">
        <f>SUMIFS(Deciles_mean!$CP:$CP,Deciles_mean!$A:$A,Graficas!$K100,Deciles_mean!$B:$B,Graficas!O$93)</f>
        <v>939.79030633917012</v>
      </c>
      <c r="Q100" s="50">
        <v>7</v>
      </c>
      <c r="R100">
        <f>SUMIFS(Deciles_mean!$CI:$CI,Deciles_mean!$A:$A,Graficas!$Q100,Deciles_mean!$B:$B,Graficas!R$93)</f>
        <v>32123.0703125</v>
      </c>
      <c r="S100">
        <f>SUMIFS(Deciles_mean!$CI:$CI,Deciles_mean!$A:$A,Graficas!$Q100,Deciles_mean!$B:$B,Graficas!S$93)</f>
        <v>30614.69921875</v>
      </c>
      <c r="T100">
        <f>SUMIFS(Deciles_mean!$CI:$CI,Deciles_mean!$A:$A,Graficas!$Q100,Deciles_mean!$B:$B,Graficas!T$93)</f>
        <v>40150.28125</v>
      </c>
      <c r="U100">
        <f>SUMIFS(Deciles_mean!$CI:$CI,Deciles_mean!$A:$A,Graficas!$Q100,Deciles_mean!$B:$B,Graficas!U$93)</f>
        <v>48844.0859375</v>
      </c>
    </row>
    <row r="101" spans="5:21">
      <c r="E101" s="50">
        <v>8</v>
      </c>
      <c r="F101" s="22">
        <f t="shared" si="38"/>
        <v>1.8572581936018833E-2</v>
      </c>
      <c r="G101" s="22">
        <f t="shared" si="36"/>
        <v>2.3584230987008226E-2</v>
      </c>
      <c r="H101" s="22">
        <f t="shared" si="37"/>
        <v>1.9086060662180094E-2</v>
      </c>
      <c r="I101" s="22">
        <f t="shared" si="37"/>
        <v>1.9304363621397706E-2</v>
      </c>
      <c r="K101" s="50">
        <v>8</v>
      </c>
      <c r="L101">
        <f>SUMIFS(Deciles_mean!$CP:$CP,Deciles_mean!$A:$A,Graficas!$K101,Deciles_mean!$B:$B,Graficas!L$93)</f>
        <v>708.59623624581354</v>
      </c>
      <c r="M101">
        <f>SUMIFS(Deciles_mean!$CP:$CP,Deciles_mean!$A:$A,Graficas!$K101,Deciles_mean!$B:$B,Graficas!M$93)</f>
        <v>836.56952347009894</v>
      </c>
      <c r="N101">
        <f>SUMIFS(Deciles_mean!$CP:$CP,Deciles_mean!$A:$A,Graficas!$K101,Deciles_mean!$B:$B,Graficas!N$93)</f>
        <v>910.83915235620611</v>
      </c>
      <c r="O101">
        <f>SUMIFS(Deciles_mean!$CP:$CP,Deciles_mean!$A:$A,Graficas!$K101,Deciles_mean!$B:$B,Graficas!O$93)</f>
        <v>1109.7691804592409</v>
      </c>
      <c r="Q101" s="50">
        <v>8</v>
      </c>
      <c r="R101">
        <f>SUMIFS(Deciles_mean!$CI:$CI,Deciles_mean!$A:$A,Graficas!$Q101,Deciles_mean!$B:$B,Graficas!R$93)</f>
        <v>38152.8125</v>
      </c>
      <c r="S101">
        <f>SUMIFS(Deciles_mean!$CI:$CI,Deciles_mean!$A:$A,Graficas!$Q101,Deciles_mean!$B:$B,Graficas!S$93)</f>
        <v>35471.5625</v>
      </c>
      <c r="T101">
        <f>SUMIFS(Deciles_mean!$CI:$CI,Deciles_mean!$A:$A,Graficas!$Q101,Deciles_mean!$B:$B,Graficas!T$93)</f>
        <v>47722.7421875</v>
      </c>
      <c r="U101">
        <f>SUMIFS(Deciles_mean!$CI:$CI,Deciles_mean!$A:$A,Graficas!$Q101,Deciles_mean!$B:$B,Graficas!U$93)</f>
        <v>57487.99609375</v>
      </c>
    </row>
    <row r="102" spans="5:21">
      <c r="E102" s="50">
        <v>9</v>
      </c>
      <c r="F102" s="22">
        <f t="shared" si="38"/>
        <v>1.8659396139791194E-2</v>
      </c>
      <c r="G102" s="22">
        <f t="shared" si="36"/>
        <v>2.2523931905671788E-2</v>
      </c>
      <c r="H102" s="22">
        <f t="shared" si="37"/>
        <v>1.88587192230294E-2</v>
      </c>
      <c r="I102" s="22">
        <f t="shared" si="37"/>
        <v>1.8749127341890475E-2</v>
      </c>
      <c r="K102" s="50">
        <v>9</v>
      </c>
      <c r="L102">
        <f>SUMIFS(Deciles_mean!$CP:$CP,Deciles_mean!$A:$A,Graficas!$K102,Deciles_mean!$B:$B,Graficas!L$93)</f>
        <v>902.6170920844778</v>
      </c>
      <c r="M102">
        <f>SUMIFS(Deciles_mean!$CP:$CP,Deciles_mean!$A:$A,Graficas!$K102,Deciles_mean!$B:$B,Graficas!M$93)</f>
        <v>1003.2076565723748</v>
      </c>
      <c r="N102">
        <f>SUMIFS(Deciles_mean!$CP:$CP,Deciles_mean!$A:$A,Graficas!$K102,Deciles_mean!$B:$B,Graficas!N$93)</f>
        <v>1107.1293263999034</v>
      </c>
      <c r="O102">
        <f>SUMIFS(Deciles_mean!$CP:$CP,Deciles_mean!$A:$A,Graficas!$K102,Deciles_mean!$B:$B,Graficas!O$93)</f>
        <v>1321.6700760746246</v>
      </c>
      <c r="Q102" s="50">
        <v>9</v>
      </c>
      <c r="R102">
        <f>SUMIFS(Deciles_mean!$CI:$CI,Deciles_mean!$A:$A,Graficas!$Q102,Deciles_mean!$B:$B,Graficas!R$93)</f>
        <v>48373.328125</v>
      </c>
      <c r="S102">
        <f>SUMIFS(Deciles_mean!$CI:$CI,Deciles_mean!$A:$A,Graficas!$Q102,Deciles_mean!$B:$B,Graficas!S$93)</f>
        <v>44539.6328125</v>
      </c>
      <c r="T102">
        <f>SUMIFS(Deciles_mean!$CI:$CI,Deciles_mean!$A:$A,Graficas!$Q102,Deciles_mean!$B:$B,Graficas!T$93)</f>
        <v>58706.49609375</v>
      </c>
      <c r="U102">
        <f>SUMIFS(Deciles_mean!$CI:$CI,Deciles_mean!$A:$A,Graficas!$Q102,Deciles_mean!$B:$B,Graficas!U$93)</f>
        <v>70492.3515625</v>
      </c>
    </row>
    <row r="103" spans="5:21">
      <c r="E103" s="50">
        <v>10</v>
      </c>
      <c r="F103" s="22">
        <f t="shared" si="38"/>
        <v>1.500331897343532E-2</v>
      </c>
      <c r="G103" s="22">
        <f t="shared" si="36"/>
        <v>2.1376059235150971E-2</v>
      </c>
      <c r="H103" s="22">
        <f t="shared" si="37"/>
        <v>1.5670755364868845E-2</v>
      </c>
      <c r="I103" s="22">
        <f t="shared" si="37"/>
        <v>1.5227629258140427E-2</v>
      </c>
      <c r="K103" s="50">
        <v>10</v>
      </c>
      <c r="L103">
        <f>SUMIFS(Deciles_mean!$CP:$CP,Deciles_mean!$A:$A,Graficas!$K103,Deciles_mean!$B:$B,Graficas!L$93)</f>
        <v>1315.8472192029985</v>
      </c>
      <c r="M103">
        <f>SUMIFS(Deciles_mean!$CP:$CP,Deciles_mean!$A:$A,Graficas!$K103,Deciles_mean!$B:$B,Graficas!M$93)</f>
        <v>1573.2938247510751</v>
      </c>
      <c r="N103">
        <f>SUMIFS(Deciles_mean!$CP:$CP,Deciles_mean!$A:$A,Graficas!$K103,Deciles_mean!$B:$B,Graficas!N$93)</f>
        <v>1602.1954132484236</v>
      </c>
      <c r="O103">
        <f>SUMIFS(Deciles_mean!$CP:$CP,Deciles_mean!$A:$A,Graficas!$K103,Deciles_mean!$B:$B,Graficas!O$93)</f>
        <v>1796.6730002070367</v>
      </c>
      <c r="Q103" s="50">
        <v>10</v>
      </c>
      <c r="R103">
        <f>SUMIFS(Deciles_mean!$CI:$CI,Deciles_mean!$A:$A,Graficas!$Q103,Deciles_mean!$B:$B,Graficas!R$93)</f>
        <v>87703.7421875</v>
      </c>
      <c r="S103">
        <f>SUMIFS(Deciles_mean!$CI:$CI,Deciles_mean!$A:$A,Graficas!$Q103,Deciles_mean!$B:$B,Graficas!S$93)</f>
        <v>73600.7421875</v>
      </c>
      <c r="T103">
        <f>SUMIFS(Deciles_mean!$CI:$CI,Deciles_mean!$A:$A,Graficas!$Q103,Deciles_mean!$B:$B,Graficas!T$93)</f>
        <v>102241.109375</v>
      </c>
      <c r="U103">
        <f>SUMIFS(Deciles_mean!$CI:$CI,Deciles_mean!$A:$A,Graficas!$Q103,Deciles_mean!$B:$B,Graficas!U$93)</f>
        <v>117987.703125</v>
      </c>
    </row>
    <row r="105" spans="5:21">
      <c r="K105"/>
    </row>
  </sheetData>
  <mergeCells count="24">
    <mergeCell ref="E91:I91"/>
    <mergeCell ref="K91:O91"/>
    <mergeCell ref="Q91:U91"/>
    <mergeCell ref="E92:I92"/>
    <mergeCell ref="K92:O92"/>
    <mergeCell ref="Q92:U92"/>
    <mergeCell ref="E58:I58"/>
    <mergeCell ref="K58:O58"/>
    <mergeCell ref="Q58:U58"/>
    <mergeCell ref="E59:I59"/>
    <mergeCell ref="K59:O59"/>
    <mergeCell ref="Q59:U59"/>
    <mergeCell ref="Q2:U2"/>
    <mergeCell ref="Q3:U3"/>
    <mergeCell ref="E30:I30"/>
    <mergeCell ref="K30:O30"/>
    <mergeCell ref="Q30:U30"/>
    <mergeCell ref="E2:I2"/>
    <mergeCell ref="K2:O2"/>
    <mergeCell ref="E31:I31"/>
    <mergeCell ref="K31:O31"/>
    <mergeCell ref="Q31:U31"/>
    <mergeCell ref="K3:O3"/>
    <mergeCell ref="E3:I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12"/>
  <sheetViews>
    <sheetView topLeftCell="A7" workbookViewId="0">
      <selection activeCell="M27" sqref="M27"/>
    </sheetView>
  </sheetViews>
  <sheetFormatPr defaultColWidth="11.42578125" defaultRowHeight="15"/>
  <sheetData>
    <row r="1" spans="1:13">
      <c r="A1" s="30" t="s">
        <v>198</v>
      </c>
    </row>
    <row r="3" spans="1:13">
      <c r="A3" s="31" t="s">
        <v>186</v>
      </c>
      <c r="B3" s="31" t="s">
        <v>191</v>
      </c>
    </row>
    <row r="4" spans="1:13">
      <c r="A4" s="26" t="s">
        <v>185</v>
      </c>
      <c r="B4" s="26" t="s">
        <v>192</v>
      </c>
    </row>
    <row r="5" spans="1:13">
      <c r="A5" s="26" t="s">
        <v>184</v>
      </c>
      <c r="B5" s="26" t="s">
        <v>183</v>
      </c>
    </row>
    <row r="6" spans="1:13">
      <c r="A6" s="26" t="s">
        <v>193</v>
      </c>
      <c r="B6" s="26"/>
    </row>
    <row r="7" spans="1:13">
      <c r="A7" s="26" t="s">
        <v>182</v>
      </c>
      <c r="B7" s="26" t="s">
        <v>181</v>
      </c>
    </row>
    <row r="8" spans="1:13">
      <c r="A8" s="26" t="s">
        <v>194</v>
      </c>
      <c r="B8" s="26" t="s">
        <v>195</v>
      </c>
    </row>
    <row r="9" spans="1:13">
      <c r="A9" s="26" t="s">
        <v>180</v>
      </c>
      <c r="B9" s="26" t="s">
        <v>196</v>
      </c>
      <c r="H9" s="88" t="s">
        <v>199</v>
      </c>
      <c r="I9" s="87" t="s">
        <v>200</v>
      </c>
      <c r="J9" s="87" t="s">
        <v>201</v>
      </c>
      <c r="K9" s="87" t="s">
        <v>250</v>
      </c>
      <c r="M9" s="87" t="s">
        <v>203</v>
      </c>
    </row>
    <row r="10" spans="1:13">
      <c r="A10" s="26" t="s">
        <v>197</v>
      </c>
      <c r="B10" s="26">
        <v>865586</v>
      </c>
      <c r="H10" s="88"/>
      <c r="I10" s="87"/>
      <c r="J10" s="87"/>
      <c r="K10" s="87"/>
      <c r="M10" s="87"/>
    </row>
    <row r="11" spans="1:13">
      <c r="A11" s="27">
        <v>33604</v>
      </c>
      <c r="B11" s="26">
        <v>11.657778465389001</v>
      </c>
      <c r="C11">
        <f>YEAR(A11)</f>
        <v>1992</v>
      </c>
      <c r="H11" s="32">
        <v>2010</v>
      </c>
      <c r="I11" s="33">
        <f>AVERAGEIFS($B:$B,$C:$C,$H11)</f>
        <v>73.4059732704455</v>
      </c>
      <c r="J11" s="46">
        <f t="shared" ref="J11:J24" si="0">I11/$I$25</f>
        <v>0.54220334001923287</v>
      </c>
      <c r="K11" s="46">
        <f>I11/$I$26</f>
        <v>0.52666892227323692</v>
      </c>
      <c r="M11">
        <v>2016</v>
      </c>
    </row>
    <row r="12" spans="1:13">
      <c r="A12" s="27">
        <v>33635</v>
      </c>
      <c r="B12" s="26">
        <v>11.795900435066001</v>
      </c>
      <c r="C12">
        <f t="shared" ref="C12:C75" si="1">YEAR(A12)</f>
        <v>1992</v>
      </c>
      <c r="H12" s="32">
        <v>2011</v>
      </c>
      <c r="I12" s="33">
        <f t="shared" ref="I12:I25" si="2">AVERAGEIFS($B:$B,$C:$C,$H12)</f>
        <v>75.907193441112156</v>
      </c>
      <c r="J12" s="46">
        <f t="shared" si="0"/>
        <v>0.56067826610818317</v>
      </c>
      <c r="K12" s="46">
        <f t="shared" ref="K12:K26" si="3">I12/$I$26</f>
        <v>0.54461453177833519</v>
      </c>
      <c r="M12">
        <v>2018</v>
      </c>
    </row>
    <row r="13" spans="1:13">
      <c r="A13" s="27">
        <v>33664</v>
      </c>
      <c r="B13" s="26">
        <v>11.915947720289999</v>
      </c>
      <c r="C13">
        <f t="shared" si="1"/>
        <v>1992</v>
      </c>
      <c r="H13" s="32">
        <v>2012</v>
      </c>
      <c r="I13" s="33">
        <f t="shared" si="2"/>
        <v>79.028124186148986</v>
      </c>
      <c r="J13" s="46">
        <f t="shared" si="0"/>
        <v>0.58373060093239804</v>
      </c>
      <c r="K13" s="46">
        <f t="shared" si="3"/>
        <v>0.56700640479284004</v>
      </c>
      <c r="M13">
        <v>2020</v>
      </c>
    </row>
    <row r="14" spans="1:13">
      <c r="A14" s="27">
        <v>33695</v>
      </c>
      <c r="B14" s="26">
        <v>12.022171319641</v>
      </c>
      <c r="C14">
        <f t="shared" si="1"/>
        <v>1992</v>
      </c>
      <c r="H14" s="32">
        <v>2013</v>
      </c>
      <c r="I14" s="33">
        <f t="shared" si="2"/>
        <v>82.036242662820243</v>
      </c>
      <c r="J14" s="46">
        <f t="shared" si="0"/>
        <v>0.60594966312255083</v>
      </c>
      <c r="K14" s="46">
        <f t="shared" si="3"/>
        <v>0.58858887888308586</v>
      </c>
      <c r="M14">
        <v>2022</v>
      </c>
    </row>
    <row r="15" spans="1:13">
      <c r="A15" s="27">
        <v>33725</v>
      </c>
      <c r="B15" s="26">
        <v>12.101437891771999</v>
      </c>
      <c r="C15">
        <f t="shared" si="1"/>
        <v>1992</v>
      </c>
      <c r="H15" s="32">
        <v>2014</v>
      </c>
      <c r="I15" s="33">
        <f t="shared" si="2"/>
        <v>85.332965222269081</v>
      </c>
      <c r="J15" s="46">
        <f t="shared" si="0"/>
        <v>0.63030046051971023</v>
      </c>
      <c r="K15" s="46">
        <f t="shared" si="3"/>
        <v>0.61224201281841151</v>
      </c>
      <c r="M15">
        <v>2024</v>
      </c>
    </row>
    <row r="16" spans="1:13">
      <c r="A16" s="27">
        <v>33756</v>
      </c>
      <c r="B16" s="26">
        <v>12.183345192186</v>
      </c>
      <c r="C16">
        <f t="shared" si="1"/>
        <v>1992</v>
      </c>
      <c r="H16" s="32">
        <v>2015</v>
      </c>
      <c r="I16" s="33">
        <f t="shared" si="2"/>
        <v>87.654569084680588</v>
      </c>
      <c r="J16" s="46">
        <f t="shared" si="0"/>
        <v>0.64744867492677782</v>
      </c>
      <c r="K16" s="46">
        <f t="shared" si="3"/>
        <v>0.62889892164593797</v>
      </c>
    </row>
    <row r="17" spans="1:11">
      <c r="A17" s="27">
        <v>33786</v>
      </c>
      <c r="B17" s="26">
        <v>12.260272414519999</v>
      </c>
      <c r="C17">
        <f t="shared" si="1"/>
        <v>1992</v>
      </c>
      <c r="H17" s="34">
        <v>2016</v>
      </c>
      <c r="I17" s="35">
        <f t="shared" si="2"/>
        <v>90.127924855259835</v>
      </c>
      <c r="J17" s="47">
        <f t="shared" si="0"/>
        <v>0.66571778437544782</v>
      </c>
      <c r="K17" s="47">
        <f t="shared" si="3"/>
        <v>0.64664461126836181</v>
      </c>
    </row>
    <row r="18" spans="1:11">
      <c r="A18" s="27">
        <v>33817</v>
      </c>
      <c r="B18" s="26">
        <v>12.335592231401</v>
      </c>
      <c r="C18">
        <f t="shared" si="1"/>
        <v>1992</v>
      </c>
      <c r="H18" s="32">
        <v>2017</v>
      </c>
      <c r="I18" s="33">
        <f t="shared" si="2"/>
        <v>95.572963619608501</v>
      </c>
      <c r="J18" s="46">
        <f t="shared" si="0"/>
        <v>0.70593683022457754</v>
      </c>
      <c r="K18" s="46">
        <f t="shared" si="3"/>
        <v>0.68571135979017594</v>
      </c>
    </row>
    <row r="19" spans="1:11">
      <c r="A19" s="27">
        <v>33848</v>
      </c>
      <c r="B19" s="26">
        <v>12.442896524527001</v>
      </c>
      <c r="C19">
        <f t="shared" si="1"/>
        <v>1992</v>
      </c>
      <c r="H19" s="34">
        <v>2018</v>
      </c>
      <c r="I19" s="35">
        <f t="shared" si="2"/>
        <v>100.25541853476784</v>
      </c>
      <c r="J19" s="47">
        <f t="shared" si="0"/>
        <v>0.74052315312687267</v>
      </c>
      <c r="K19" s="47">
        <f t="shared" si="3"/>
        <v>0.71930676591161335</v>
      </c>
    </row>
    <row r="20" spans="1:11">
      <c r="A20" s="27">
        <v>33878</v>
      </c>
      <c r="B20" s="26">
        <v>12.532493537791</v>
      </c>
      <c r="C20">
        <f t="shared" si="1"/>
        <v>1992</v>
      </c>
      <c r="H20" s="32">
        <v>2019</v>
      </c>
      <c r="I20" s="33">
        <f t="shared" si="2"/>
        <v>103.90066666666667</v>
      </c>
      <c r="J20" s="46">
        <f t="shared" si="0"/>
        <v>0.7674482877481742</v>
      </c>
      <c r="K20" s="46">
        <f t="shared" si="3"/>
        <v>0.74546048092295891</v>
      </c>
    </row>
    <row r="21" spans="1:11">
      <c r="A21" s="27">
        <v>33909</v>
      </c>
      <c r="B21" s="26">
        <v>12.636620340687999</v>
      </c>
      <c r="C21">
        <f t="shared" si="1"/>
        <v>1992</v>
      </c>
      <c r="H21" s="34">
        <v>2020</v>
      </c>
      <c r="I21" s="35">
        <f t="shared" si="2"/>
        <v>107.42999999999999</v>
      </c>
      <c r="J21" s="47">
        <f t="shared" si="0"/>
        <v>0.79351723331373891</v>
      </c>
      <c r="K21" s="47">
        <f t="shared" si="3"/>
        <v>0.77078253715619538</v>
      </c>
    </row>
    <row r="22" spans="1:11">
      <c r="A22" s="27">
        <v>33939</v>
      </c>
      <c r="B22" s="26">
        <v>12.816553481441</v>
      </c>
      <c r="C22">
        <f t="shared" si="1"/>
        <v>1992</v>
      </c>
      <c r="H22" s="32">
        <v>2021</v>
      </c>
      <c r="I22" s="33">
        <f t="shared" si="2"/>
        <v>113.54191666666667</v>
      </c>
      <c r="J22" s="46">
        <f t="shared" si="0"/>
        <v>0.83866208301659162</v>
      </c>
      <c r="K22" s="46">
        <f t="shared" si="3"/>
        <v>0.81463396259806986</v>
      </c>
    </row>
    <row r="23" spans="1:11">
      <c r="A23" s="27">
        <v>33970</v>
      </c>
      <c r="B23" s="26">
        <v>12.977319763866999</v>
      </c>
      <c r="C23">
        <f t="shared" si="1"/>
        <v>1993</v>
      </c>
      <c r="H23" s="34">
        <v>2022</v>
      </c>
      <c r="I23" s="35">
        <f t="shared" si="2"/>
        <v>122.50750000000001</v>
      </c>
      <c r="J23" s="47">
        <f t="shared" si="0"/>
        <v>0.90488515740652409</v>
      </c>
      <c r="K23" s="47">
        <f t="shared" si="3"/>
        <v>0.8789597102360851</v>
      </c>
    </row>
    <row r="24" spans="1:11">
      <c r="A24" s="27">
        <v>34001</v>
      </c>
      <c r="B24" s="26">
        <v>13.083345310799</v>
      </c>
      <c r="C24">
        <f t="shared" si="1"/>
        <v>1993</v>
      </c>
      <c r="H24" s="32">
        <v>2023</v>
      </c>
      <c r="I24" s="33">
        <f t="shared" si="2"/>
        <v>129.27966666666666</v>
      </c>
      <c r="J24" s="46">
        <f t="shared" si="0"/>
        <v>0.9549068548548425</v>
      </c>
      <c r="K24" s="46">
        <f t="shared" si="3"/>
        <v>0.92754825910863403</v>
      </c>
    </row>
    <row r="25" spans="1:11">
      <c r="A25" s="27">
        <v>34029</v>
      </c>
      <c r="B25" s="26">
        <v>13.159593689428</v>
      </c>
      <c r="C25">
        <f t="shared" si="1"/>
        <v>1993</v>
      </c>
      <c r="H25" s="34">
        <v>2024</v>
      </c>
      <c r="I25" s="35">
        <f t="shared" si="2"/>
        <v>135.38458333333332</v>
      </c>
      <c r="J25" s="47">
        <f>I25/$I$25</f>
        <v>1</v>
      </c>
      <c r="K25" s="47">
        <f t="shared" si="3"/>
        <v>0.97134946135624156</v>
      </c>
    </row>
    <row r="26" spans="1:11">
      <c r="A26" s="27">
        <v>34060</v>
      </c>
      <c r="B26" s="26">
        <v>13.235480403514</v>
      </c>
      <c r="C26">
        <f t="shared" si="1"/>
        <v>1993</v>
      </c>
      <c r="H26" s="32">
        <v>2025</v>
      </c>
      <c r="I26" s="33">
        <f>AVERAGEIFS($B:$B,$C:$C,$H26)</f>
        <v>139.37783333333331</v>
      </c>
      <c r="J26" s="46">
        <f t="shared" ref="J26" si="4">I26/$I$25</f>
        <v>1.0294956035737697</v>
      </c>
      <c r="K26" s="46">
        <f t="shared" si="3"/>
        <v>1</v>
      </c>
    </row>
    <row r="27" spans="1:11">
      <c r="A27" s="27">
        <v>34090</v>
      </c>
      <c r="B27" s="26">
        <v>13.311137489729999</v>
      </c>
      <c r="C27">
        <f t="shared" si="1"/>
        <v>1993</v>
      </c>
    </row>
    <row r="28" spans="1:11">
      <c r="A28" s="27">
        <v>34121</v>
      </c>
      <c r="B28" s="26">
        <v>13.385797123244</v>
      </c>
      <c r="C28">
        <f t="shared" si="1"/>
        <v>1993</v>
      </c>
    </row>
    <row r="29" spans="1:11">
      <c r="A29" s="27">
        <v>34151</v>
      </c>
      <c r="B29" s="26">
        <v>13.450123440421001</v>
      </c>
      <c r="C29">
        <f t="shared" si="1"/>
        <v>1993</v>
      </c>
    </row>
    <row r="30" spans="1:11">
      <c r="A30" s="27">
        <v>34182</v>
      </c>
      <c r="B30" s="26">
        <v>13.522112194855</v>
      </c>
      <c r="C30">
        <f t="shared" si="1"/>
        <v>1993</v>
      </c>
    </row>
    <row r="31" spans="1:11">
      <c r="A31" s="27">
        <v>34213</v>
      </c>
      <c r="B31" s="26">
        <v>13.622260672231</v>
      </c>
      <c r="C31">
        <f t="shared" si="1"/>
        <v>1993</v>
      </c>
    </row>
    <row r="32" spans="1:11">
      <c r="A32" s="27">
        <v>34243</v>
      </c>
      <c r="B32" s="26">
        <v>13.677973025024</v>
      </c>
      <c r="C32">
        <f t="shared" si="1"/>
        <v>1993</v>
      </c>
    </row>
    <row r="33" spans="1:3">
      <c r="A33" s="27">
        <v>34274</v>
      </c>
      <c r="B33" s="26">
        <v>13.738302356338</v>
      </c>
      <c r="C33">
        <f t="shared" si="1"/>
        <v>1993</v>
      </c>
    </row>
    <row r="34" spans="1:3">
      <c r="A34" s="27">
        <v>34304</v>
      </c>
      <c r="B34" s="26">
        <v>13.843054897126001</v>
      </c>
      <c r="C34">
        <f t="shared" si="1"/>
        <v>1993</v>
      </c>
    </row>
    <row r="35" spans="1:3">
      <c r="A35" s="27">
        <v>34335</v>
      </c>
      <c r="B35" s="26">
        <v>13.950374980567</v>
      </c>
      <c r="C35">
        <f t="shared" si="1"/>
        <v>1994</v>
      </c>
    </row>
    <row r="36" spans="1:3">
      <c r="A36" s="27">
        <v>34366</v>
      </c>
      <c r="B36" s="26">
        <v>14.022124062044</v>
      </c>
      <c r="C36">
        <f t="shared" si="1"/>
        <v>1994</v>
      </c>
    </row>
    <row r="37" spans="1:3">
      <c r="A37" s="27">
        <v>34394</v>
      </c>
      <c r="B37" s="26">
        <v>14.094224762979</v>
      </c>
      <c r="C37">
        <f t="shared" si="1"/>
        <v>1994</v>
      </c>
    </row>
    <row r="38" spans="1:3">
      <c r="A38" s="27">
        <v>34425</v>
      </c>
      <c r="B38" s="26">
        <v>14.163251304932</v>
      </c>
      <c r="C38">
        <f t="shared" si="1"/>
        <v>1994</v>
      </c>
    </row>
    <row r="39" spans="1:3">
      <c r="A39" s="27">
        <v>34455</v>
      </c>
      <c r="B39" s="26">
        <v>14.231682244252999</v>
      </c>
      <c r="C39">
        <f t="shared" si="1"/>
        <v>1994</v>
      </c>
    </row>
    <row r="40" spans="1:3">
      <c r="A40" s="27">
        <v>34486</v>
      </c>
      <c r="B40" s="26">
        <v>14.302894568964</v>
      </c>
      <c r="C40">
        <f t="shared" si="1"/>
        <v>1994</v>
      </c>
    </row>
    <row r="41" spans="1:3">
      <c r="A41" s="27">
        <v>34516</v>
      </c>
      <c r="B41" s="26">
        <v>14.366326769866999</v>
      </c>
      <c r="C41">
        <f t="shared" si="1"/>
        <v>1994</v>
      </c>
    </row>
    <row r="42" spans="1:3">
      <c r="A42" s="27">
        <v>34547</v>
      </c>
      <c r="B42" s="26">
        <v>14.433286645443999</v>
      </c>
      <c r="C42">
        <f t="shared" si="1"/>
        <v>1994</v>
      </c>
    </row>
    <row r="43" spans="1:3">
      <c r="A43" s="27">
        <v>34578</v>
      </c>
      <c r="B43" s="26">
        <v>14.535936644548</v>
      </c>
      <c r="C43">
        <f t="shared" si="1"/>
        <v>1994</v>
      </c>
    </row>
    <row r="44" spans="1:3">
      <c r="A44" s="27">
        <v>34608</v>
      </c>
      <c r="B44" s="26">
        <v>14.612245304055</v>
      </c>
      <c r="C44">
        <f t="shared" si="1"/>
        <v>1994</v>
      </c>
    </row>
    <row r="45" spans="1:3">
      <c r="A45" s="27">
        <v>34639</v>
      </c>
      <c r="B45" s="26">
        <v>14.690360856448001</v>
      </c>
      <c r="C45">
        <f t="shared" si="1"/>
        <v>1994</v>
      </c>
    </row>
    <row r="46" spans="1:3">
      <c r="A46" s="27">
        <v>34669</v>
      </c>
      <c r="B46" s="26">
        <v>14.819204368158999</v>
      </c>
      <c r="C46">
        <f t="shared" si="1"/>
        <v>1994</v>
      </c>
    </row>
    <row r="47" spans="1:3">
      <c r="A47" s="27">
        <v>34700</v>
      </c>
      <c r="B47" s="26">
        <v>15.376990944299999</v>
      </c>
      <c r="C47">
        <f t="shared" si="1"/>
        <v>1995</v>
      </c>
    </row>
    <row r="48" spans="1:3">
      <c r="A48" s="27">
        <v>34731</v>
      </c>
      <c r="B48" s="26">
        <v>16.028707348708998</v>
      </c>
      <c r="C48">
        <f t="shared" si="1"/>
        <v>1995</v>
      </c>
    </row>
    <row r="49" spans="1:3">
      <c r="A49" s="27">
        <v>34759</v>
      </c>
      <c r="B49" s="26">
        <v>16.973617202949999</v>
      </c>
      <c r="C49">
        <f t="shared" si="1"/>
        <v>1995</v>
      </c>
    </row>
    <row r="50" spans="1:3">
      <c r="A50" s="27">
        <v>34790</v>
      </c>
      <c r="B50" s="26">
        <v>18.326133255310999</v>
      </c>
      <c r="C50">
        <f t="shared" si="1"/>
        <v>1995</v>
      </c>
    </row>
    <row r="51" spans="1:3">
      <c r="A51" s="27">
        <v>34820</v>
      </c>
      <c r="B51" s="26">
        <v>19.092090190992</v>
      </c>
      <c r="C51">
        <f t="shared" si="1"/>
        <v>1995</v>
      </c>
    </row>
    <row r="52" spans="1:3">
      <c r="A52" s="27">
        <v>34851</v>
      </c>
      <c r="B52" s="26">
        <v>19.698024268685</v>
      </c>
      <c r="C52">
        <f t="shared" si="1"/>
        <v>1995</v>
      </c>
    </row>
    <row r="53" spans="1:3">
      <c r="A53" s="27">
        <v>34881</v>
      </c>
      <c r="B53" s="26">
        <v>20.099588355293999</v>
      </c>
      <c r="C53">
        <f t="shared" si="1"/>
        <v>1995</v>
      </c>
    </row>
    <row r="54" spans="1:3">
      <c r="A54" s="27">
        <v>34912</v>
      </c>
      <c r="B54" s="26">
        <v>20.432981265710001</v>
      </c>
      <c r="C54">
        <f t="shared" si="1"/>
        <v>1995</v>
      </c>
    </row>
    <row r="55" spans="1:3">
      <c r="A55" s="27">
        <v>34943</v>
      </c>
      <c r="B55" s="26">
        <v>20.855642530130002</v>
      </c>
      <c r="C55">
        <f t="shared" si="1"/>
        <v>1995</v>
      </c>
    </row>
    <row r="56" spans="1:3">
      <c r="A56" s="27">
        <v>34973</v>
      </c>
      <c r="B56" s="26">
        <v>21.284762116614999</v>
      </c>
      <c r="C56">
        <f t="shared" si="1"/>
        <v>1995</v>
      </c>
    </row>
    <row r="57" spans="1:3">
      <c r="A57" s="27">
        <v>35004</v>
      </c>
      <c r="B57" s="26">
        <v>21.809608384348</v>
      </c>
      <c r="C57">
        <f t="shared" si="1"/>
        <v>1995</v>
      </c>
    </row>
    <row r="58" spans="1:3">
      <c r="A58" s="27">
        <v>35034</v>
      </c>
      <c r="B58" s="26">
        <v>22.520167271192001</v>
      </c>
      <c r="C58">
        <f t="shared" si="1"/>
        <v>1995</v>
      </c>
    </row>
    <row r="59" spans="1:3">
      <c r="A59" s="27">
        <v>35065</v>
      </c>
      <c r="B59" s="26">
        <v>23.329753761292999</v>
      </c>
      <c r="C59">
        <f t="shared" si="1"/>
        <v>1996</v>
      </c>
    </row>
    <row r="60" spans="1:3">
      <c r="A60" s="27">
        <v>35096</v>
      </c>
      <c r="B60" s="26">
        <v>23.874262028762001</v>
      </c>
      <c r="C60">
        <f t="shared" si="1"/>
        <v>1996</v>
      </c>
    </row>
    <row r="61" spans="1:3">
      <c r="A61" s="27">
        <v>35125</v>
      </c>
      <c r="B61" s="26">
        <v>24.399825880352999</v>
      </c>
      <c r="C61">
        <f t="shared" si="1"/>
        <v>1996</v>
      </c>
    </row>
    <row r="62" spans="1:3">
      <c r="A62" s="27">
        <v>35156</v>
      </c>
      <c r="B62" s="26">
        <v>25.093449617204001</v>
      </c>
      <c r="C62">
        <f t="shared" si="1"/>
        <v>1996</v>
      </c>
    </row>
    <row r="63" spans="1:3">
      <c r="A63" s="27">
        <v>35186</v>
      </c>
      <c r="B63" s="26">
        <v>25.550842302962</v>
      </c>
      <c r="C63">
        <f t="shared" si="1"/>
        <v>1996</v>
      </c>
    </row>
    <row r="64" spans="1:3">
      <c r="A64" s="27">
        <v>35217</v>
      </c>
      <c r="B64" s="26">
        <v>25.966901728547001</v>
      </c>
      <c r="C64">
        <f t="shared" si="1"/>
        <v>1996</v>
      </c>
    </row>
    <row r="65" spans="1:3">
      <c r="A65" s="27">
        <v>35247</v>
      </c>
      <c r="B65" s="26">
        <v>26.336030688063001</v>
      </c>
      <c r="C65">
        <f t="shared" si="1"/>
        <v>1996</v>
      </c>
    </row>
    <row r="66" spans="1:3">
      <c r="A66" s="27">
        <v>35278</v>
      </c>
      <c r="B66" s="26">
        <v>26.686071714930002</v>
      </c>
      <c r="C66">
        <f t="shared" si="1"/>
        <v>1996</v>
      </c>
    </row>
    <row r="67" spans="1:3">
      <c r="A67" s="27">
        <v>35309</v>
      </c>
      <c r="B67" s="26">
        <v>27.112751490396999</v>
      </c>
      <c r="C67">
        <f t="shared" si="1"/>
        <v>1996</v>
      </c>
    </row>
    <row r="68" spans="1:3">
      <c r="A68" s="27">
        <v>35339</v>
      </c>
      <c r="B68" s="26">
        <v>27.451167539621</v>
      </c>
      <c r="C68">
        <f t="shared" si="1"/>
        <v>1996</v>
      </c>
    </row>
    <row r="69" spans="1:3">
      <c r="A69" s="27">
        <v>35370</v>
      </c>
      <c r="B69" s="26">
        <v>27.867083448433998</v>
      </c>
      <c r="C69">
        <f t="shared" si="1"/>
        <v>1996</v>
      </c>
    </row>
    <row r="70" spans="1:3">
      <c r="A70" s="27">
        <v>35400</v>
      </c>
      <c r="B70" s="26">
        <v>28.759336453704002</v>
      </c>
      <c r="C70">
        <f t="shared" si="1"/>
        <v>1996</v>
      </c>
    </row>
    <row r="71" spans="1:3">
      <c r="A71" s="27">
        <v>35431</v>
      </c>
      <c r="B71" s="26">
        <v>29.498886028859999</v>
      </c>
      <c r="C71">
        <f t="shared" si="1"/>
        <v>1997</v>
      </c>
    </row>
    <row r="72" spans="1:3">
      <c r="A72" s="27">
        <v>35462</v>
      </c>
      <c r="B72" s="26">
        <v>29.994598091509001</v>
      </c>
      <c r="C72">
        <f t="shared" si="1"/>
        <v>1997</v>
      </c>
    </row>
    <row r="73" spans="1:3">
      <c r="A73" s="27">
        <v>35490</v>
      </c>
      <c r="B73" s="26">
        <v>30.367889073663001</v>
      </c>
      <c r="C73">
        <f t="shared" si="1"/>
        <v>1997</v>
      </c>
    </row>
    <row r="74" spans="1:3">
      <c r="A74" s="27">
        <v>35521</v>
      </c>
      <c r="B74" s="26">
        <v>30.695971811728</v>
      </c>
      <c r="C74">
        <f t="shared" si="1"/>
        <v>1997</v>
      </c>
    </row>
    <row r="75" spans="1:3">
      <c r="A75" s="27">
        <v>35551</v>
      </c>
      <c r="B75" s="26">
        <v>30.976119445603</v>
      </c>
      <c r="C75">
        <f t="shared" si="1"/>
        <v>1997</v>
      </c>
    </row>
    <row r="76" spans="1:3">
      <c r="A76" s="27">
        <v>35582</v>
      </c>
      <c r="B76" s="26">
        <v>31.250956912307998</v>
      </c>
      <c r="C76">
        <f t="shared" ref="C76:C139" si="5">YEAR(A76)</f>
        <v>1997</v>
      </c>
    </row>
    <row r="77" spans="1:3">
      <c r="A77" s="27">
        <v>35612</v>
      </c>
      <c r="B77" s="26">
        <v>31.523211040861</v>
      </c>
      <c r="C77">
        <f t="shared" si="5"/>
        <v>1997</v>
      </c>
    </row>
    <row r="78" spans="1:3">
      <c r="A78" s="27">
        <v>35643</v>
      </c>
      <c r="B78" s="26">
        <v>31.803502196688001</v>
      </c>
      <c r="C78">
        <f t="shared" si="5"/>
        <v>1997</v>
      </c>
    </row>
    <row r="79" spans="1:3">
      <c r="A79" s="27">
        <v>35674</v>
      </c>
      <c r="B79" s="26">
        <v>32.199612588994</v>
      </c>
      <c r="C79">
        <f t="shared" si="5"/>
        <v>1997</v>
      </c>
    </row>
    <row r="80" spans="1:3">
      <c r="A80" s="27">
        <v>35704</v>
      </c>
      <c r="B80" s="26">
        <v>32.456940823078</v>
      </c>
      <c r="C80">
        <f t="shared" si="5"/>
        <v>1997</v>
      </c>
    </row>
    <row r="81" spans="1:3">
      <c r="A81" s="27">
        <v>35735</v>
      </c>
      <c r="B81" s="26">
        <v>32.820042010843999</v>
      </c>
      <c r="C81">
        <f t="shared" si="5"/>
        <v>1997</v>
      </c>
    </row>
    <row r="82" spans="1:3">
      <c r="A82" s="27">
        <v>35765</v>
      </c>
      <c r="B82" s="26">
        <v>33.279874507621003</v>
      </c>
      <c r="C82">
        <f t="shared" si="5"/>
        <v>1997</v>
      </c>
    </row>
    <row r="83" spans="1:3">
      <c r="A83" s="27">
        <v>35796</v>
      </c>
      <c r="B83" s="26">
        <v>34.003924110859998</v>
      </c>
      <c r="C83">
        <f t="shared" si="5"/>
        <v>1998</v>
      </c>
    </row>
    <row r="84" spans="1:3">
      <c r="A84" s="27">
        <v>35827</v>
      </c>
      <c r="B84" s="26">
        <v>34.599237843852997</v>
      </c>
      <c r="C84">
        <f t="shared" si="5"/>
        <v>1998</v>
      </c>
    </row>
    <row r="85" spans="1:3">
      <c r="A85" s="27">
        <v>35855</v>
      </c>
      <c r="B85" s="26">
        <v>35.004533397604</v>
      </c>
      <c r="C85">
        <f t="shared" si="5"/>
        <v>1998</v>
      </c>
    </row>
    <row r="86" spans="1:3">
      <c r="A86" s="27">
        <v>35886</v>
      </c>
      <c r="B86" s="26">
        <v>35.332042063402</v>
      </c>
      <c r="C86">
        <f t="shared" si="5"/>
        <v>1998</v>
      </c>
    </row>
    <row r="87" spans="1:3">
      <c r="A87" s="27">
        <v>35916</v>
      </c>
      <c r="B87" s="26">
        <v>35.613481363761998</v>
      </c>
      <c r="C87">
        <f t="shared" si="5"/>
        <v>1998</v>
      </c>
    </row>
    <row r="88" spans="1:3">
      <c r="A88" s="27">
        <v>35947</v>
      </c>
      <c r="B88" s="26">
        <v>36.034420411382001</v>
      </c>
      <c r="C88">
        <f t="shared" si="5"/>
        <v>1998</v>
      </c>
    </row>
    <row r="89" spans="1:3">
      <c r="A89" s="27">
        <v>35977</v>
      </c>
      <c r="B89" s="26">
        <v>36.381878110460001</v>
      </c>
      <c r="C89">
        <f t="shared" si="5"/>
        <v>1998</v>
      </c>
    </row>
    <row r="90" spans="1:3">
      <c r="A90" s="27">
        <v>36008</v>
      </c>
      <c r="B90" s="26">
        <v>36.731632103784001</v>
      </c>
      <c r="C90">
        <f t="shared" si="5"/>
        <v>1998</v>
      </c>
    </row>
    <row r="91" spans="1:3">
      <c r="A91" s="27">
        <v>36039</v>
      </c>
      <c r="B91" s="26">
        <v>37.327376387091</v>
      </c>
      <c r="C91">
        <f t="shared" si="5"/>
        <v>1998</v>
      </c>
    </row>
    <row r="92" spans="1:3">
      <c r="A92" s="27">
        <v>36069</v>
      </c>
      <c r="B92" s="26">
        <v>37.862268927258</v>
      </c>
      <c r="C92">
        <f t="shared" si="5"/>
        <v>1998</v>
      </c>
    </row>
    <row r="93" spans="1:3">
      <c r="A93" s="27">
        <v>36100</v>
      </c>
      <c r="B93" s="26">
        <v>38.532786225593</v>
      </c>
      <c r="C93">
        <f t="shared" si="5"/>
        <v>1998</v>
      </c>
    </row>
    <row r="94" spans="1:3">
      <c r="A94" s="27">
        <v>36130</v>
      </c>
      <c r="B94" s="26">
        <v>39.472974324692998</v>
      </c>
      <c r="C94">
        <f t="shared" si="5"/>
        <v>1998</v>
      </c>
    </row>
    <row r="95" spans="1:3">
      <c r="A95" s="27">
        <v>36161</v>
      </c>
      <c r="B95" s="26">
        <v>40.469770280539997</v>
      </c>
      <c r="C95">
        <f t="shared" si="5"/>
        <v>1999</v>
      </c>
    </row>
    <row r="96" spans="1:3">
      <c r="A96" s="27">
        <v>36192</v>
      </c>
      <c r="B96" s="26">
        <v>41.013642812363997</v>
      </c>
      <c r="C96">
        <f t="shared" si="5"/>
        <v>1999</v>
      </c>
    </row>
    <row r="97" spans="1:3">
      <c r="A97" s="27">
        <v>36220</v>
      </c>
      <c r="B97" s="26">
        <v>41.394683783067002</v>
      </c>
      <c r="C97">
        <f t="shared" si="5"/>
        <v>1999</v>
      </c>
    </row>
    <row r="98" spans="1:3">
      <c r="A98" s="27">
        <v>36251</v>
      </c>
      <c r="B98" s="26">
        <v>41.774576609237002</v>
      </c>
      <c r="C98">
        <f t="shared" si="5"/>
        <v>1999</v>
      </c>
    </row>
    <row r="99" spans="1:3">
      <c r="A99" s="27">
        <v>36281</v>
      </c>
      <c r="B99" s="26">
        <v>42.02587707675</v>
      </c>
      <c r="C99">
        <f t="shared" si="5"/>
        <v>1999</v>
      </c>
    </row>
    <row r="100" spans="1:3">
      <c r="A100" s="27">
        <v>36312</v>
      </c>
      <c r="B100" s="26">
        <v>42.302006204759003</v>
      </c>
      <c r="C100">
        <f t="shared" si="5"/>
        <v>1999</v>
      </c>
    </row>
    <row r="101" spans="1:3">
      <c r="A101" s="27">
        <v>36342</v>
      </c>
      <c r="B101" s="26">
        <v>42.581579771548</v>
      </c>
      <c r="C101">
        <f t="shared" si="5"/>
        <v>1999</v>
      </c>
    </row>
    <row r="102" spans="1:3">
      <c r="A102" s="27">
        <v>36373</v>
      </c>
      <c r="B102" s="26">
        <v>42.821255256237997</v>
      </c>
      <c r="C102">
        <f t="shared" si="5"/>
        <v>1999</v>
      </c>
    </row>
    <row r="103" spans="1:3">
      <c r="A103" s="27">
        <v>36404</v>
      </c>
      <c r="B103" s="26">
        <v>43.235018392755997</v>
      </c>
      <c r="C103">
        <f t="shared" si="5"/>
        <v>1999</v>
      </c>
    </row>
    <row r="104" spans="1:3">
      <c r="A104" s="27">
        <v>36434</v>
      </c>
      <c r="B104" s="26">
        <v>43.508851226518999</v>
      </c>
      <c r="C104">
        <f t="shared" si="5"/>
        <v>1999</v>
      </c>
    </row>
    <row r="105" spans="1:3">
      <c r="A105" s="27">
        <v>36465</v>
      </c>
      <c r="B105" s="26">
        <v>43.895776447019998</v>
      </c>
      <c r="C105">
        <f t="shared" si="5"/>
        <v>1999</v>
      </c>
    </row>
    <row r="106" spans="1:3">
      <c r="A106" s="27">
        <v>36495</v>
      </c>
      <c r="B106" s="26">
        <v>44.335516388565999</v>
      </c>
      <c r="C106">
        <f t="shared" si="5"/>
        <v>1999</v>
      </c>
    </row>
    <row r="107" spans="1:3">
      <c r="A107" s="27">
        <v>36526</v>
      </c>
      <c r="B107" s="26">
        <v>44.930830116377997</v>
      </c>
      <c r="C107">
        <f t="shared" si="5"/>
        <v>2000</v>
      </c>
    </row>
    <row r="108" spans="1:3">
      <c r="A108" s="27">
        <v>36557</v>
      </c>
      <c r="B108" s="26">
        <v>45.329380314521998</v>
      </c>
      <c r="C108">
        <f t="shared" si="5"/>
        <v>2000</v>
      </c>
    </row>
    <row r="109" spans="1:3">
      <c r="A109" s="27">
        <v>36586</v>
      </c>
      <c r="B109" s="26">
        <v>45.580680782035003</v>
      </c>
      <c r="C109">
        <f t="shared" si="5"/>
        <v>2000</v>
      </c>
    </row>
    <row r="110" spans="1:3">
      <c r="A110" s="27">
        <v>36617</v>
      </c>
      <c r="B110" s="26">
        <v>45.840018271642002</v>
      </c>
      <c r="C110">
        <f t="shared" si="5"/>
        <v>2000</v>
      </c>
    </row>
    <row r="111" spans="1:3">
      <c r="A111" s="27">
        <v>36647</v>
      </c>
      <c r="B111" s="26">
        <v>46.011379073729003</v>
      </c>
      <c r="C111">
        <f t="shared" si="5"/>
        <v>2000</v>
      </c>
    </row>
    <row r="112" spans="1:3">
      <c r="A112" s="27">
        <v>36678</v>
      </c>
      <c r="B112" s="26">
        <v>46.283920241006001</v>
      </c>
      <c r="C112">
        <f t="shared" si="5"/>
        <v>2000</v>
      </c>
    </row>
    <row r="113" spans="1:3">
      <c r="A113" s="27">
        <v>36708</v>
      </c>
      <c r="B113" s="26">
        <v>46.464466209717997</v>
      </c>
      <c r="C113">
        <f t="shared" si="5"/>
        <v>2000</v>
      </c>
    </row>
    <row r="114" spans="1:3">
      <c r="A114" s="27">
        <v>36739</v>
      </c>
      <c r="B114" s="26">
        <v>46.719785188278003</v>
      </c>
      <c r="C114">
        <f t="shared" si="5"/>
        <v>2000</v>
      </c>
    </row>
    <row r="115" spans="1:3">
      <c r="A115" s="27">
        <v>36770</v>
      </c>
      <c r="B115" s="26">
        <v>47.061071604014998</v>
      </c>
      <c r="C115">
        <f t="shared" si="5"/>
        <v>2000</v>
      </c>
    </row>
    <row r="116" spans="1:3">
      <c r="A116" s="27">
        <v>36800</v>
      </c>
      <c r="B116" s="26">
        <v>47.385135825852998</v>
      </c>
      <c r="C116">
        <f t="shared" si="5"/>
        <v>2000</v>
      </c>
    </row>
    <row r="117" spans="1:3">
      <c r="A117" s="27">
        <v>36831</v>
      </c>
      <c r="B117" s="26">
        <v>47.790287862832997</v>
      </c>
      <c r="C117">
        <f t="shared" si="5"/>
        <v>2000</v>
      </c>
    </row>
    <row r="118" spans="1:3">
      <c r="A118" s="27">
        <v>36861</v>
      </c>
      <c r="B118" s="26">
        <v>48.307671180741004</v>
      </c>
      <c r="C118">
        <f t="shared" si="5"/>
        <v>2000</v>
      </c>
    </row>
    <row r="119" spans="1:3">
      <c r="A119" s="27">
        <v>36892</v>
      </c>
      <c r="B119" s="26">
        <v>48.575476247933999</v>
      </c>
      <c r="C119">
        <f t="shared" si="5"/>
        <v>2001</v>
      </c>
    </row>
    <row r="120" spans="1:3">
      <c r="A120" s="27">
        <v>36923</v>
      </c>
      <c r="B120" s="26">
        <v>48.543328159565</v>
      </c>
      <c r="C120">
        <f t="shared" si="5"/>
        <v>2001</v>
      </c>
    </row>
    <row r="121" spans="1:3">
      <c r="A121" s="27">
        <v>36951</v>
      </c>
      <c r="B121" s="26">
        <v>48.850887781723998</v>
      </c>
      <c r="C121">
        <f t="shared" si="5"/>
        <v>2001</v>
      </c>
    </row>
    <row r="122" spans="1:3">
      <c r="A122" s="27">
        <v>36982</v>
      </c>
      <c r="B122" s="26">
        <v>49.097308632382997</v>
      </c>
      <c r="C122">
        <f t="shared" si="5"/>
        <v>2001</v>
      </c>
    </row>
    <row r="123" spans="1:3">
      <c r="A123" s="27">
        <v>37012</v>
      </c>
      <c r="B123" s="26">
        <v>49.209970463624998</v>
      </c>
      <c r="C123">
        <f t="shared" si="5"/>
        <v>2001</v>
      </c>
    </row>
    <row r="124" spans="1:3">
      <c r="A124" s="27">
        <v>37043</v>
      </c>
      <c r="B124" s="26">
        <v>49.326363767191999</v>
      </c>
      <c r="C124">
        <f t="shared" si="5"/>
        <v>2001</v>
      </c>
    </row>
    <row r="125" spans="1:3">
      <c r="A125" s="27">
        <v>37073</v>
      </c>
      <c r="B125" s="26">
        <v>49.198201964029998</v>
      </c>
      <c r="C125">
        <f t="shared" si="5"/>
        <v>2001</v>
      </c>
    </row>
    <row r="126" spans="1:3">
      <c r="A126" s="27">
        <v>37104</v>
      </c>
      <c r="B126" s="26">
        <v>49.489687547186001</v>
      </c>
      <c r="C126">
        <f t="shared" si="5"/>
        <v>2001</v>
      </c>
    </row>
    <row r="127" spans="1:3">
      <c r="A127" s="27">
        <v>37135</v>
      </c>
      <c r="B127" s="26">
        <v>49.950381149771999</v>
      </c>
      <c r="C127">
        <f t="shared" si="5"/>
        <v>2001</v>
      </c>
    </row>
    <row r="128" spans="1:3">
      <c r="A128" s="27">
        <v>37165</v>
      </c>
      <c r="B128" s="26">
        <v>50.176135367752998</v>
      </c>
      <c r="C128">
        <f t="shared" si="5"/>
        <v>2001</v>
      </c>
    </row>
    <row r="129" spans="1:3">
      <c r="A129" s="27">
        <v>37196</v>
      </c>
      <c r="B129" s="26">
        <v>50.365148908872001</v>
      </c>
      <c r="C129">
        <f t="shared" si="5"/>
        <v>2001</v>
      </c>
    </row>
    <row r="130" spans="1:3">
      <c r="A130" s="27">
        <v>37226</v>
      </c>
      <c r="B130" s="26">
        <v>50.434898785092997</v>
      </c>
      <c r="C130">
        <f t="shared" si="5"/>
        <v>2001</v>
      </c>
    </row>
    <row r="131" spans="1:3">
      <c r="A131" s="27">
        <v>37257</v>
      </c>
      <c r="B131" s="26">
        <v>50.900472009715998</v>
      </c>
      <c r="C131">
        <f t="shared" si="5"/>
        <v>2002</v>
      </c>
    </row>
    <row r="132" spans="1:3">
      <c r="A132" s="27">
        <v>37288</v>
      </c>
      <c r="B132" s="26">
        <v>50.867749849079999</v>
      </c>
      <c r="C132">
        <f t="shared" si="5"/>
        <v>2002</v>
      </c>
    </row>
    <row r="133" spans="1:3">
      <c r="A133" s="27">
        <v>37316</v>
      </c>
      <c r="B133" s="26">
        <v>51.127948444495999</v>
      </c>
      <c r="C133">
        <f t="shared" si="5"/>
        <v>2002</v>
      </c>
    </row>
    <row r="134" spans="1:3">
      <c r="A134" s="27">
        <v>37347</v>
      </c>
      <c r="B134" s="26">
        <v>51.407234972561</v>
      </c>
      <c r="C134">
        <f t="shared" si="5"/>
        <v>2002</v>
      </c>
    </row>
    <row r="135" spans="1:3">
      <c r="A135" s="27">
        <v>37377</v>
      </c>
      <c r="B135" s="26">
        <v>51.511429231397997</v>
      </c>
      <c r="C135">
        <f t="shared" si="5"/>
        <v>2002</v>
      </c>
    </row>
    <row r="136" spans="1:3">
      <c r="A136" s="27">
        <v>37408</v>
      </c>
      <c r="B136" s="26">
        <v>51.762586176958997</v>
      </c>
      <c r="C136">
        <f t="shared" si="5"/>
        <v>2002</v>
      </c>
    </row>
    <row r="137" spans="1:3">
      <c r="A137" s="27">
        <v>37438</v>
      </c>
      <c r="B137" s="26">
        <v>51.911181353361997</v>
      </c>
      <c r="C137">
        <f t="shared" si="5"/>
        <v>2002</v>
      </c>
    </row>
    <row r="138" spans="1:3">
      <c r="A138" s="27">
        <v>37469</v>
      </c>
      <c r="B138" s="26">
        <v>52.108560301263999</v>
      </c>
      <c r="C138">
        <f t="shared" si="5"/>
        <v>2002</v>
      </c>
    </row>
    <row r="139" spans="1:3">
      <c r="A139" s="27">
        <v>37500</v>
      </c>
      <c r="B139" s="26">
        <v>52.421983564994001</v>
      </c>
      <c r="C139">
        <f t="shared" si="5"/>
        <v>2002</v>
      </c>
    </row>
    <row r="140" spans="1:3">
      <c r="A140" s="27">
        <v>37530</v>
      </c>
      <c r="B140" s="26">
        <v>52.653036086686001</v>
      </c>
      <c r="C140">
        <f t="shared" ref="C140:C203" si="6">YEAR(A140)</f>
        <v>2002</v>
      </c>
    </row>
    <row r="141" spans="1:3">
      <c r="A141" s="27">
        <v>37561</v>
      </c>
      <c r="B141" s="26">
        <v>53.078877281373998</v>
      </c>
      <c r="C141">
        <f t="shared" si="6"/>
        <v>2002</v>
      </c>
    </row>
    <row r="142" spans="1:3">
      <c r="A142" s="27">
        <v>37591</v>
      </c>
      <c r="B142" s="26">
        <v>53.309929803065003</v>
      </c>
      <c r="C142">
        <f t="shared" si="6"/>
        <v>2002</v>
      </c>
    </row>
    <row r="143" spans="1:3">
      <c r="A143" s="27">
        <v>37622</v>
      </c>
      <c r="B143" s="26">
        <v>53.525440675315998</v>
      </c>
      <c r="C143">
        <f t="shared" si="6"/>
        <v>2003</v>
      </c>
    </row>
    <row r="144" spans="1:3">
      <c r="A144" s="27">
        <v>37653</v>
      </c>
      <c r="B144" s="26">
        <v>53.674122454969002</v>
      </c>
      <c r="C144">
        <f t="shared" si="6"/>
        <v>2003</v>
      </c>
    </row>
    <row r="145" spans="1:3">
      <c r="A145" s="27">
        <v>37681</v>
      </c>
      <c r="B145" s="26">
        <v>54.012930412785998</v>
      </c>
      <c r="C145">
        <f t="shared" si="6"/>
        <v>2003</v>
      </c>
    </row>
    <row r="146" spans="1:3">
      <c r="A146" s="27">
        <v>37712</v>
      </c>
      <c r="B146" s="26">
        <v>54.105144199469997</v>
      </c>
      <c r="C146">
        <f t="shared" si="6"/>
        <v>2003</v>
      </c>
    </row>
    <row r="147" spans="1:3">
      <c r="A147" s="27">
        <v>37742</v>
      </c>
      <c r="B147" s="26">
        <v>53.930559670748998</v>
      </c>
      <c r="C147">
        <f t="shared" si="6"/>
        <v>2003</v>
      </c>
    </row>
    <row r="148" spans="1:3">
      <c r="A148" s="27">
        <v>37773</v>
      </c>
      <c r="B148" s="26">
        <v>53.975112399147001</v>
      </c>
      <c r="C148">
        <f t="shared" si="6"/>
        <v>2003</v>
      </c>
    </row>
    <row r="149" spans="1:3">
      <c r="A149" s="27">
        <v>37803</v>
      </c>
      <c r="B149" s="26">
        <v>54.053338701332997</v>
      </c>
      <c r="C149">
        <f t="shared" si="6"/>
        <v>2003</v>
      </c>
    </row>
    <row r="150" spans="1:3">
      <c r="A150" s="27">
        <v>37834</v>
      </c>
      <c r="B150" s="26">
        <v>54.215489910502001</v>
      </c>
      <c r="C150">
        <f t="shared" si="6"/>
        <v>2003</v>
      </c>
    </row>
    <row r="151" spans="1:3">
      <c r="A151" s="27">
        <v>37865</v>
      </c>
      <c r="B151" s="26">
        <v>54.538238163896999</v>
      </c>
      <c r="C151">
        <f t="shared" si="6"/>
        <v>2003</v>
      </c>
    </row>
    <row r="152" spans="1:3">
      <c r="A152" s="27">
        <v>37895</v>
      </c>
      <c r="B152" s="26">
        <v>54.738207386707003</v>
      </c>
      <c r="C152">
        <f t="shared" si="6"/>
        <v>2003</v>
      </c>
    </row>
    <row r="153" spans="1:3">
      <c r="A153" s="27">
        <v>37926</v>
      </c>
      <c r="B153" s="26">
        <v>55.192541605370003</v>
      </c>
      <c r="C153">
        <f t="shared" si="6"/>
        <v>2003</v>
      </c>
    </row>
    <row r="154" spans="1:3">
      <c r="A154" s="27">
        <v>37956</v>
      </c>
      <c r="B154" s="26">
        <v>55.429810786837997</v>
      </c>
      <c r="C154">
        <f t="shared" si="6"/>
        <v>2003</v>
      </c>
    </row>
    <row r="155" spans="1:3">
      <c r="A155" s="27">
        <v>37987</v>
      </c>
      <c r="B155" s="26">
        <v>55.774317349450001</v>
      </c>
      <c r="C155">
        <f t="shared" si="6"/>
        <v>2004</v>
      </c>
    </row>
    <row r="156" spans="1:3">
      <c r="A156" s="27">
        <v>38018</v>
      </c>
      <c r="B156" s="26">
        <v>56.107944757452998</v>
      </c>
      <c r="C156">
        <f t="shared" si="6"/>
        <v>2004</v>
      </c>
    </row>
    <row r="157" spans="1:3">
      <c r="A157" s="27">
        <v>38047</v>
      </c>
      <c r="B157" s="26">
        <v>56.298070935616998</v>
      </c>
      <c r="C157">
        <f t="shared" si="6"/>
        <v>2004</v>
      </c>
    </row>
    <row r="158" spans="1:3">
      <c r="A158" s="27">
        <v>38078</v>
      </c>
      <c r="B158" s="26">
        <v>56.383031952562</v>
      </c>
      <c r="C158">
        <f t="shared" si="6"/>
        <v>2004</v>
      </c>
    </row>
    <row r="159" spans="1:3">
      <c r="A159" s="27">
        <v>38108</v>
      </c>
      <c r="B159" s="26">
        <v>56.241602942646999</v>
      </c>
      <c r="C159">
        <f t="shared" si="6"/>
        <v>2004</v>
      </c>
    </row>
    <row r="160" spans="1:3">
      <c r="A160" s="27">
        <v>38139</v>
      </c>
      <c r="B160" s="26">
        <v>56.331744509406001</v>
      </c>
      <c r="C160">
        <f t="shared" si="6"/>
        <v>2004</v>
      </c>
    </row>
    <row r="161" spans="1:3">
      <c r="A161" s="27">
        <v>38169</v>
      </c>
      <c r="B161" s="26">
        <v>56.479390179097003</v>
      </c>
      <c r="C161">
        <f t="shared" si="6"/>
        <v>2004</v>
      </c>
    </row>
    <row r="162" spans="1:3">
      <c r="A162" s="27">
        <v>38200</v>
      </c>
      <c r="B162" s="26">
        <v>56.828041181560003</v>
      </c>
      <c r="C162">
        <f t="shared" si="6"/>
        <v>2004</v>
      </c>
    </row>
    <row r="163" spans="1:3">
      <c r="A163" s="27">
        <v>38231</v>
      </c>
      <c r="B163" s="26">
        <v>57.297917049664001</v>
      </c>
      <c r="C163">
        <f t="shared" si="6"/>
        <v>2004</v>
      </c>
    </row>
    <row r="164" spans="1:3">
      <c r="A164" s="27">
        <v>38261</v>
      </c>
      <c r="B164" s="26">
        <v>57.694747165395</v>
      </c>
      <c r="C164">
        <f t="shared" si="6"/>
        <v>2004</v>
      </c>
    </row>
    <row r="165" spans="1:3">
      <c r="A165" s="27">
        <v>38292</v>
      </c>
      <c r="B165" s="26">
        <v>58.186899397696997</v>
      </c>
      <c r="C165">
        <f t="shared" si="6"/>
        <v>2004</v>
      </c>
    </row>
    <row r="166" spans="1:3">
      <c r="A166" s="27">
        <v>38322</v>
      </c>
      <c r="B166" s="26">
        <v>58.307088153376</v>
      </c>
      <c r="C166">
        <f t="shared" si="6"/>
        <v>2004</v>
      </c>
    </row>
    <row r="167" spans="1:3">
      <c r="A167" s="27">
        <v>38353</v>
      </c>
      <c r="B167" s="26">
        <v>58.309160373300998</v>
      </c>
      <c r="C167">
        <f t="shared" si="6"/>
        <v>2005</v>
      </c>
    </row>
    <row r="168" spans="1:3">
      <c r="A168" s="27">
        <v>38384</v>
      </c>
      <c r="B168" s="26">
        <v>58.503430991316002</v>
      </c>
      <c r="C168">
        <f t="shared" si="6"/>
        <v>2005</v>
      </c>
    </row>
    <row r="169" spans="1:3">
      <c r="A169" s="27">
        <v>38412</v>
      </c>
      <c r="B169" s="26">
        <v>58.767120976834001</v>
      </c>
      <c r="C169">
        <f t="shared" si="6"/>
        <v>2005</v>
      </c>
    </row>
    <row r="170" spans="1:3">
      <c r="A170" s="27">
        <v>38443</v>
      </c>
      <c r="B170" s="26">
        <v>58.976415189308</v>
      </c>
      <c r="C170">
        <f t="shared" si="6"/>
        <v>2005</v>
      </c>
    </row>
    <row r="171" spans="1:3">
      <c r="A171" s="27">
        <v>38473</v>
      </c>
      <c r="B171" s="26">
        <v>58.828251464635997</v>
      </c>
      <c r="C171">
        <f t="shared" si="6"/>
        <v>2005</v>
      </c>
    </row>
    <row r="172" spans="1:3">
      <c r="A172" s="27">
        <v>38504</v>
      </c>
      <c r="B172" s="26">
        <v>58.771783471665998</v>
      </c>
      <c r="C172">
        <f t="shared" si="6"/>
        <v>2005</v>
      </c>
    </row>
    <row r="173" spans="1:3">
      <c r="A173" s="27">
        <v>38534</v>
      </c>
      <c r="B173" s="26">
        <v>59.001799883395002</v>
      </c>
      <c r="C173">
        <f t="shared" si="6"/>
        <v>2005</v>
      </c>
    </row>
    <row r="174" spans="1:3">
      <c r="A174" s="27">
        <v>38565</v>
      </c>
      <c r="B174" s="26">
        <v>59.072255360862002</v>
      </c>
      <c r="C174">
        <f t="shared" si="6"/>
        <v>2005</v>
      </c>
    </row>
    <row r="175" spans="1:3">
      <c r="A175" s="27">
        <v>38596</v>
      </c>
      <c r="B175" s="26">
        <v>59.309006487348</v>
      </c>
      <c r="C175">
        <f t="shared" si="6"/>
        <v>2005</v>
      </c>
    </row>
    <row r="176" spans="1:3">
      <c r="A176" s="27">
        <v>38626</v>
      </c>
      <c r="B176" s="26">
        <v>59.454579937113998</v>
      </c>
      <c r="C176">
        <f t="shared" si="6"/>
        <v>2005</v>
      </c>
    </row>
    <row r="177" spans="1:3">
      <c r="A177" s="27">
        <v>38657</v>
      </c>
      <c r="B177" s="26">
        <v>59.882493351727</v>
      </c>
      <c r="C177">
        <f t="shared" si="6"/>
        <v>2005</v>
      </c>
    </row>
    <row r="178" spans="1:3">
      <c r="A178" s="27">
        <v>38687</v>
      </c>
      <c r="B178" s="26">
        <v>60.250312388501001</v>
      </c>
      <c r="C178">
        <f t="shared" si="6"/>
        <v>2005</v>
      </c>
    </row>
    <row r="179" spans="1:3">
      <c r="A179" s="27">
        <v>38718</v>
      </c>
      <c r="B179" s="26">
        <v>60.603625885795999</v>
      </c>
      <c r="C179">
        <f t="shared" si="6"/>
        <v>2006</v>
      </c>
    </row>
    <row r="180" spans="1:3">
      <c r="A180" s="27">
        <v>38749</v>
      </c>
      <c r="B180" s="26">
        <v>60.696357727462001</v>
      </c>
      <c r="C180">
        <f t="shared" si="6"/>
        <v>2006</v>
      </c>
    </row>
    <row r="181" spans="1:3">
      <c r="A181" s="27">
        <v>38777</v>
      </c>
      <c r="B181" s="26">
        <v>60.772511809722999</v>
      </c>
      <c r="C181">
        <f t="shared" si="6"/>
        <v>2006</v>
      </c>
    </row>
    <row r="182" spans="1:3">
      <c r="A182" s="27">
        <v>38808</v>
      </c>
      <c r="B182" s="26">
        <v>60.861617266518998</v>
      </c>
      <c r="C182">
        <f t="shared" si="6"/>
        <v>2006</v>
      </c>
    </row>
    <row r="183" spans="1:3">
      <c r="A183" s="27">
        <v>38838</v>
      </c>
      <c r="B183" s="26">
        <v>60.590674511262002</v>
      </c>
      <c r="C183">
        <f t="shared" si="6"/>
        <v>2006</v>
      </c>
    </row>
    <row r="184" spans="1:3">
      <c r="A184" s="27">
        <v>38869</v>
      </c>
      <c r="B184" s="26">
        <v>60.642998064380002</v>
      </c>
      <c r="C184">
        <f t="shared" si="6"/>
        <v>2006</v>
      </c>
    </row>
    <row r="185" spans="1:3">
      <c r="A185" s="27">
        <v>38899</v>
      </c>
      <c r="B185" s="26">
        <v>60.809293713400997</v>
      </c>
      <c r="C185">
        <f t="shared" si="6"/>
        <v>2006</v>
      </c>
    </row>
    <row r="186" spans="1:3">
      <c r="A186" s="27">
        <v>38930</v>
      </c>
      <c r="B186" s="26">
        <v>61.119608647242003</v>
      </c>
      <c r="C186">
        <f t="shared" si="6"/>
        <v>2006</v>
      </c>
    </row>
    <row r="187" spans="1:3">
      <c r="A187" s="27">
        <v>38961</v>
      </c>
      <c r="B187" s="26">
        <v>61.736612130056002</v>
      </c>
      <c r="C187">
        <f t="shared" si="6"/>
        <v>2006</v>
      </c>
    </row>
    <row r="188" spans="1:3">
      <c r="A188" s="27">
        <v>38991</v>
      </c>
      <c r="B188" s="26">
        <v>62.006518775350997</v>
      </c>
      <c r="C188">
        <f t="shared" si="6"/>
        <v>2006</v>
      </c>
    </row>
    <row r="189" spans="1:3">
      <c r="A189" s="27">
        <v>39022</v>
      </c>
      <c r="B189" s="26">
        <v>62.331857303652001</v>
      </c>
      <c r="C189">
        <f t="shared" si="6"/>
        <v>2006</v>
      </c>
    </row>
    <row r="190" spans="1:3">
      <c r="A190" s="27">
        <v>39052</v>
      </c>
      <c r="B190" s="26">
        <v>62.692423570686003</v>
      </c>
      <c r="C190">
        <f t="shared" si="6"/>
        <v>2006</v>
      </c>
    </row>
    <row r="191" spans="1:3">
      <c r="A191" s="27">
        <v>39083</v>
      </c>
      <c r="B191" s="26">
        <v>63.016207934043997</v>
      </c>
      <c r="C191">
        <f t="shared" si="6"/>
        <v>2007</v>
      </c>
    </row>
    <row r="192" spans="1:3">
      <c r="A192" s="27">
        <v>39114</v>
      </c>
      <c r="B192" s="26">
        <v>63.192346627710002</v>
      </c>
      <c r="C192">
        <f t="shared" si="6"/>
        <v>2007</v>
      </c>
    </row>
    <row r="193" spans="1:3">
      <c r="A193" s="27">
        <v>39142</v>
      </c>
      <c r="B193" s="26">
        <v>63.329113142792998</v>
      </c>
      <c r="C193">
        <f t="shared" si="6"/>
        <v>2007</v>
      </c>
    </row>
    <row r="194" spans="1:3">
      <c r="A194" s="27">
        <v>39173</v>
      </c>
      <c r="B194" s="26">
        <v>63.291295129151997</v>
      </c>
      <c r="C194">
        <f t="shared" si="6"/>
        <v>2007</v>
      </c>
    </row>
    <row r="195" spans="1:3">
      <c r="A195" s="27">
        <v>39203</v>
      </c>
      <c r="B195" s="26">
        <v>62.982534360255002</v>
      </c>
      <c r="C195">
        <f t="shared" si="6"/>
        <v>2007</v>
      </c>
    </row>
    <row r="196" spans="1:3">
      <c r="A196" s="27">
        <v>39234</v>
      </c>
      <c r="B196" s="26">
        <v>63.058170387535</v>
      </c>
      <c r="C196">
        <f t="shared" si="6"/>
        <v>2007</v>
      </c>
    </row>
    <row r="197" spans="1:3">
      <c r="A197" s="27">
        <v>39264</v>
      </c>
      <c r="B197" s="26">
        <v>63.326004812904003</v>
      </c>
      <c r="C197">
        <f t="shared" si="6"/>
        <v>2007</v>
      </c>
    </row>
    <row r="198" spans="1:3">
      <c r="A198" s="27">
        <v>39295</v>
      </c>
      <c r="B198" s="26">
        <v>63.583996193627002</v>
      </c>
      <c r="C198">
        <f t="shared" si="6"/>
        <v>2007</v>
      </c>
    </row>
    <row r="199" spans="1:3">
      <c r="A199" s="27">
        <v>39326</v>
      </c>
      <c r="B199" s="26">
        <v>64.077702590875006</v>
      </c>
      <c r="C199">
        <f t="shared" si="6"/>
        <v>2007</v>
      </c>
    </row>
    <row r="200" spans="1:3">
      <c r="A200" s="27">
        <v>39356</v>
      </c>
      <c r="B200" s="26">
        <v>64.327405091895997</v>
      </c>
      <c r="C200">
        <f t="shared" si="6"/>
        <v>2007</v>
      </c>
    </row>
    <row r="201" spans="1:3">
      <c r="A201" s="27">
        <v>39387</v>
      </c>
      <c r="B201" s="26">
        <v>64.781221255576995</v>
      </c>
      <c r="C201">
        <f t="shared" si="6"/>
        <v>2007</v>
      </c>
    </row>
    <row r="202" spans="1:3">
      <c r="A202" s="27">
        <v>39417</v>
      </c>
      <c r="B202" s="26">
        <v>65.049055680945997</v>
      </c>
      <c r="C202">
        <f t="shared" si="6"/>
        <v>2007</v>
      </c>
    </row>
    <row r="203" spans="1:3">
      <c r="A203" s="27">
        <v>39448</v>
      </c>
      <c r="B203" s="26">
        <v>65.350563680104003</v>
      </c>
      <c r="C203">
        <f t="shared" si="6"/>
        <v>2008</v>
      </c>
    </row>
    <row r="204" spans="1:3">
      <c r="A204" s="27">
        <v>39479</v>
      </c>
      <c r="B204" s="26">
        <v>65.544834298119</v>
      </c>
      <c r="C204">
        <f t="shared" ref="C204:C267" si="7">YEAR(A204)</f>
        <v>2008</v>
      </c>
    </row>
    <row r="205" spans="1:3">
      <c r="A205" s="27">
        <v>39508</v>
      </c>
      <c r="B205" s="26">
        <v>66.019890716036002</v>
      </c>
      <c r="C205">
        <f t="shared" si="7"/>
        <v>2008</v>
      </c>
    </row>
    <row r="206" spans="1:3">
      <c r="A206" s="27">
        <v>39539</v>
      </c>
      <c r="B206" s="26">
        <v>66.170126660633997</v>
      </c>
      <c r="C206">
        <f t="shared" si="7"/>
        <v>2008</v>
      </c>
    </row>
    <row r="207" spans="1:3">
      <c r="A207" s="27">
        <v>39569</v>
      </c>
      <c r="B207" s="26">
        <v>66.098635073205003</v>
      </c>
      <c r="C207">
        <f t="shared" si="7"/>
        <v>2008</v>
      </c>
    </row>
    <row r="208" spans="1:3">
      <c r="A208" s="27">
        <v>39600</v>
      </c>
      <c r="B208" s="26">
        <v>66.372168103369006</v>
      </c>
      <c r="C208">
        <f t="shared" si="7"/>
        <v>2008</v>
      </c>
    </row>
    <row r="209" spans="1:3">
      <c r="A209" s="27">
        <v>39630</v>
      </c>
      <c r="B209" s="26">
        <v>66.742059360067998</v>
      </c>
      <c r="C209">
        <f t="shared" si="7"/>
        <v>2008</v>
      </c>
    </row>
    <row r="210" spans="1:3">
      <c r="A210" s="27">
        <v>39661</v>
      </c>
      <c r="B210" s="26">
        <v>67.127492266209003</v>
      </c>
      <c r="C210">
        <f t="shared" si="7"/>
        <v>2008</v>
      </c>
    </row>
    <row r="211" spans="1:3">
      <c r="A211" s="27">
        <v>39692</v>
      </c>
      <c r="B211" s="26">
        <v>67.584934814760004</v>
      </c>
      <c r="C211">
        <f t="shared" si="7"/>
        <v>2008</v>
      </c>
    </row>
    <row r="212" spans="1:3">
      <c r="A212" s="27">
        <v>39722</v>
      </c>
      <c r="B212" s="26">
        <v>68.045485693200007</v>
      </c>
      <c r="C212">
        <f t="shared" si="7"/>
        <v>2008</v>
      </c>
    </row>
    <row r="213" spans="1:3">
      <c r="A213" s="27">
        <v>39753</v>
      </c>
      <c r="B213" s="26">
        <v>68.818941780386993</v>
      </c>
      <c r="C213">
        <f t="shared" si="7"/>
        <v>2008</v>
      </c>
    </row>
    <row r="214" spans="1:3">
      <c r="A214" s="27">
        <v>39783</v>
      </c>
      <c r="B214" s="26">
        <v>69.295552363249001</v>
      </c>
      <c r="C214">
        <f t="shared" si="7"/>
        <v>2008</v>
      </c>
    </row>
    <row r="215" spans="1:3">
      <c r="A215" s="27">
        <v>39814</v>
      </c>
      <c r="B215" s="26">
        <v>69.456149407474001</v>
      </c>
      <c r="C215">
        <f t="shared" si="7"/>
        <v>2009</v>
      </c>
    </row>
    <row r="216" spans="1:3">
      <c r="A216" s="27">
        <v>39845</v>
      </c>
      <c r="B216" s="26">
        <v>69.609493681960004</v>
      </c>
      <c r="C216">
        <f t="shared" si="7"/>
        <v>2009</v>
      </c>
    </row>
    <row r="217" spans="1:3">
      <c r="A217" s="27">
        <v>39873</v>
      </c>
      <c r="B217" s="26">
        <v>70.009950182560999</v>
      </c>
      <c r="C217">
        <f t="shared" si="7"/>
        <v>2009</v>
      </c>
    </row>
    <row r="218" spans="1:3">
      <c r="A218" s="27">
        <v>39904</v>
      </c>
      <c r="B218" s="26">
        <v>70.254990188749005</v>
      </c>
      <c r="C218">
        <f t="shared" si="7"/>
        <v>2009</v>
      </c>
    </row>
    <row r="219" spans="1:3">
      <c r="A219" s="27">
        <v>39934</v>
      </c>
      <c r="B219" s="26">
        <v>70.050358471107998</v>
      </c>
      <c r="C219">
        <f t="shared" si="7"/>
        <v>2009</v>
      </c>
    </row>
    <row r="220" spans="1:3">
      <c r="A220" s="27">
        <v>39965</v>
      </c>
      <c r="B220" s="26">
        <v>70.179354161469007</v>
      </c>
      <c r="C220">
        <f t="shared" si="7"/>
        <v>2009</v>
      </c>
    </row>
    <row r="221" spans="1:3">
      <c r="A221" s="27">
        <v>39995</v>
      </c>
      <c r="B221" s="26">
        <v>70.370516449595002</v>
      </c>
      <c r="C221">
        <f t="shared" si="7"/>
        <v>2009</v>
      </c>
    </row>
    <row r="222" spans="1:3">
      <c r="A222" s="27">
        <v>40026</v>
      </c>
      <c r="B222" s="26">
        <v>70.538884318540994</v>
      </c>
      <c r="C222">
        <f t="shared" si="7"/>
        <v>2009</v>
      </c>
    </row>
    <row r="223" spans="1:3">
      <c r="A223" s="27">
        <v>40057</v>
      </c>
      <c r="B223" s="26">
        <v>70.892715870817995</v>
      </c>
      <c r="C223">
        <f t="shared" si="7"/>
        <v>2009</v>
      </c>
    </row>
    <row r="224" spans="1:3">
      <c r="A224" s="27">
        <v>40087</v>
      </c>
      <c r="B224" s="26">
        <v>71.107190633106001</v>
      </c>
      <c r="C224">
        <f t="shared" si="7"/>
        <v>2009</v>
      </c>
    </row>
    <row r="225" spans="1:3">
      <c r="A225" s="27">
        <v>40118</v>
      </c>
      <c r="B225" s="26">
        <v>71.476045779843005</v>
      </c>
      <c r="C225">
        <f t="shared" si="7"/>
        <v>2009</v>
      </c>
    </row>
    <row r="226" spans="1:3">
      <c r="A226" s="27">
        <v>40148</v>
      </c>
      <c r="B226" s="26">
        <v>71.771855174205001</v>
      </c>
      <c r="C226">
        <f t="shared" si="7"/>
        <v>2009</v>
      </c>
    </row>
    <row r="227" spans="1:3">
      <c r="A227" s="27">
        <v>40179</v>
      </c>
      <c r="B227" s="26">
        <v>72.552045976151007</v>
      </c>
      <c r="C227">
        <f t="shared" si="7"/>
        <v>2010</v>
      </c>
    </row>
    <row r="228" spans="1:3">
      <c r="A228" s="27">
        <v>40210</v>
      </c>
      <c r="B228" s="26">
        <v>72.971670511062001</v>
      </c>
      <c r="C228">
        <f t="shared" si="7"/>
        <v>2010</v>
      </c>
    </row>
    <row r="229" spans="1:3">
      <c r="A229" s="27">
        <v>40238</v>
      </c>
      <c r="B229" s="26">
        <v>73.489725492434005</v>
      </c>
      <c r="C229">
        <f t="shared" si="7"/>
        <v>2010</v>
      </c>
    </row>
    <row r="230" spans="1:3">
      <c r="A230" s="27">
        <v>40269</v>
      </c>
      <c r="B230" s="26">
        <v>73.255564640854004</v>
      </c>
      <c r="C230">
        <f t="shared" si="7"/>
        <v>2010</v>
      </c>
    </row>
    <row r="231" spans="1:3">
      <c r="A231" s="27">
        <v>40299</v>
      </c>
      <c r="B231" s="26">
        <v>72.793977652452</v>
      </c>
      <c r="C231">
        <f t="shared" si="7"/>
        <v>2010</v>
      </c>
    </row>
    <row r="232" spans="1:3">
      <c r="A232" s="27">
        <v>40330</v>
      </c>
      <c r="B232" s="26">
        <v>72.771183233271003</v>
      </c>
      <c r="C232">
        <f t="shared" si="7"/>
        <v>2010</v>
      </c>
    </row>
    <row r="233" spans="1:3">
      <c r="A233" s="27">
        <v>40360</v>
      </c>
      <c r="B233" s="26">
        <v>72.929190002590005</v>
      </c>
      <c r="C233">
        <f t="shared" si="7"/>
        <v>2010</v>
      </c>
    </row>
    <row r="234" spans="1:3">
      <c r="A234" s="27">
        <v>40391</v>
      </c>
      <c r="B234" s="26">
        <v>73.131749500306</v>
      </c>
      <c r="C234">
        <f t="shared" si="7"/>
        <v>2010</v>
      </c>
    </row>
    <row r="235" spans="1:3">
      <c r="A235" s="27">
        <v>40422</v>
      </c>
      <c r="B235" s="26">
        <v>73.515110186520999</v>
      </c>
      <c r="C235">
        <f t="shared" si="7"/>
        <v>2010</v>
      </c>
    </row>
    <row r="236" spans="1:3">
      <c r="A236" s="27">
        <v>40452</v>
      </c>
      <c r="B236" s="26">
        <v>73.968926350203006</v>
      </c>
      <c r="C236">
        <f t="shared" si="7"/>
        <v>2010</v>
      </c>
    </row>
    <row r="237" spans="1:3">
      <c r="A237" s="27">
        <v>40483</v>
      </c>
      <c r="B237" s="26">
        <v>74.561581248891997</v>
      </c>
      <c r="C237">
        <f t="shared" si="7"/>
        <v>2010</v>
      </c>
    </row>
    <row r="238" spans="1:3">
      <c r="A238" s="27">
        <v>40513</v>
      </c>
      <c r="B238" s="26">
        <v>74.930954450610002</v>
      </c>
      <c r="C238">
        <f t="shared" si="7"/>
        <v>2010</v>
      </c>
    </row>
    <row r="239" spans="1:3">
      <c r="A239" s="27">
        <v>40544</v>
      </c>
      <c r="B239" s="26">
        <v>75.295991345633993</v>
      </c>
      <c r="C239">
        <f t="shared" si="7"/>
        <v>2011</v>
      </c>
    </row>
    <row r="240" spans="1:3">
      <c r="A240" s="27">
        <v>40575</v>
      </c>
      <c r="B240" s="26">
        <v>75.578460244005001</v>
      </c>
      <c r="C240">
        <f t="shared" si="7"/>
        <v>2011</v>
      </c>
    </row>
    <row r="241" spans="1:3">
      <c r="A241" s="27">
        <v>40603</v>
      </c>
      <c r="B241" s="26">
        <v>75.723450928540998</v>
      </c>
      <c r="C241">
        <f t="shared" si="7"/>
        <v>2011</v>
      </c>
    </row>
    <row r="242" spans="1:3">
      <c r="A242" s="27">
        <v>40634</v>
      </c>
      <c r="B242" s="26">
        <v>75.717440951979995</v>
      </c>
      <c r="C242">
        <f t="shared" si="7"/>
        <v>2011</v>
      </c>
    </row>
    <row r="243" spans="1:3">
      <c r="A243" s="27">
        <v>40664</v>
      </c>
      <c r="B243" s="26">
        <v>75.159264378868997</v>
      </c>
      <c r="C243">
        <f t="shared" si="7"/>
        <v>2011</v>
      </c>
    </row>
    <row r="244" spans="1:3">
      <c r="A244" s="27">
        <v>40695</v>
      </c>
      <c r="B244" s="26">
        <v>75.155508143518006</v>
      </c>
      <c r="C244">
        <f t="shared" si="7"/>
        <v>2011</v>
      </c>
    </row>
    <row r="245" spans="1:3">
      <c r="A245" s="27">
        <v>40725</v>
      </c>
      <c r="B245" s="26">
        <v>75.516106737184003</v>
      </c>
      <c r="C245">
        <f t="shared" si="7"/>
        <v>2011</v>
      </c>
    </row>
    <row r="246" spans="1:3">
      <c r="A246" s="27">
        <v>40756</v>
      </c>
      <c r="B246" s="26">
        <v>75.635555021334994</v>
      </c>
      <c r="C246">
        <f t="shared" si="7"/>
        <v>2011</v>
      </c>
    </row>
    <row r="247" spans="1:3">
      <c r="A247" s="27">
        <v>40787</v>
      </c>
      <c r="B247" s="26">
        <v>75.821113047658997</v>
      </c>
      <c r="C247">
        <f t="shared" si="7"/>
        <v>2011</v>
      </c>
    </row>
    <row r="248" spans="1:3">
      <c r="A248" s="27">
        <v>40817</v>
      </c>
      <c r="B248" s="26">
        <v>76.332712302421996</v>
      </c>
      <c r="C248">
        <f t="shared" si="7"/>
        <v>2011</v>
      </c>
    </row>
    <row r="249" spans="1:3">
      <c r="A249" s="27">
        <v>40848</v>
      </c>
      <c r="B249" s="26">
        <v>77.158332832501998</v>
      </c>
      <c r="C249">
        <f t="shared" si="7"/>
        <v>2011</v>
      </c>
    </row>
    <row r="250" spans="1:3">
      <c r="A250" s="27">
        <v>40878</v>
      </c>
      <c r="B250" s="26">
        <v>77.792385359696993</v>
      </c>
      <c r="C250">
        <f t="shared" si="7"/>
        <v>2011</v>
      </c>
    </row>
    <row r="251" spans="1:3">
      <c r="A251" s="27">
        <v>40909</v>
      </c>
      <c r="B251" s="26">
        <v>78.343049462107004</v>
      </c>
      <c r="C251">
        <f t="shared" si="7"/>
        <v>2012</v>
      </c>
    </row>
    <row r="252" spans="1:3">
      <c r="A252" s="27">
        <v>40940</v>
      </c>
      <c r="B252" s="26">
        <v>78.502313840976001</v>
      </c>
      <c r="C252">
        <f t="shared" si="7"/>
        <v>2012</v>
      </c>
    </row>
    <row r="253" spans="1:3">
      <c r="A253" s="27">
        <v>40969</v>
      </c>
      <c r="B253" s="26">
        <v>78.547388665184002</v>
      </c>
      <c r="C253">
        <f t="shared" si="7"/>
        <v>2012</v>
      </c>
    </row>
    <row r="254" spans="1:3">
      <c r="A254" s="27">
        <v>41000</v>
      </c>
      <c r="B254" s="26">
        <v>78.300979626179</v>
      </c>
      <c r="C254">
        <f t="shared" si="7"/>
        <v>2012</v>
      </c>
    </row>
    <row r="255" spans="1:3">
      <c r="A255" s="27">
        <v>41030</v>
      </c>
      <c r="B255" s="26">
        <v>78.053819340104994</v>
      </c>
      <c r="C255">
        <f t="shared" si="7"/>
        <v>2012</v>
      </c>
    </row>
    <row r="256" spans="1:3">
      <c r="A256" s="27">
        <v>41061</v>
      </c>
      <c r="B256" s="26">
        <v>78.413666686699997</v>
      </c>
      <c r="C256">
        <f t="shared" si="7"/>
        <v>2012</v>
      </c>
    </row>
    <row r="257" spans="1:3">
      <c r="A257" s="27">
        <v>41091</v>
      </c>
      <c r="B257" s="26">
        <v>78.853897469800003</v>
      </c>
      <c r="C257">
        <f t="shared" si="7"/>
        <v>2012</v>
      </c>
    </row>
    <row r="258" spans="1:3">
      <c r="A258" s="27">
        <v>41122</v>
      </c>
      <c r="B258" s="26">
        <v>79.090540296892996</v>
      </c>
      <c r="C258">
        <f t="shared" si="7"/>
        <v>2012</v>
      </c>
    </row>
    <row r="259" spans="1:3">
      <c r="A259" s="27">
        <v>41153</v>
      </c>
      <c r="B259" s="26">
        <v>79.439118937436007</v>
      </c>
      <c r="C259">
        <f t="shared" si="7"/>
        <v>2012</v>
      </c>
    </row>
    <row r="260" spans="1:3">
      <c r="A260" s="27">
        <v>41183</v>
      </c>
      <c r="B260" s="26">
        <v>79.841036119959</v>
      </c>
      <c r="C260">
        <f t="shared" si="7"/>
        <v>2012</v>
      </c>
    </row>
    <row r="261" spans="1:3">
      <c r="A261" s="27">
        <v>41214</v>
      </c>
      <c r="B261" s="26">
        <v>80.383436504597995</v>
      </c>
      <c r="C261">
        <f t="shared" si="7"/>
        <v>2012</v>
      </c>
    </row>
    <row r="262" spans="1:3">
      <c r="A262" s="27">
        <v>41244</v>
      </c>
      <c r="B262" s="26">
        <v>80.568243283851004</v>
      </c>
      <c r="C262">
        <f t="shared" si="7"/>
        <v>2012</v>
      </c>
    </row>
    <row r="263" spans="1:3">
      <c r="A263" s="27">
        <v>41275</v>
      </c>
      <c r="B263" s="26">
        <v>80.892782018150001</v>
      </c>
      <c r="C263">
        <f t="shared" si="7"/>
        <v>2013</v>
      </c>
    </row>
    <row r="264" spans="1:3">
      <c r="A264" s="27">
        <v>41306</v>
      </c>
      <c r="B264" s="26">
        <v>81.290942965322003</v>
      </c>
      <c r="C264">
        <f t="shared" si="7"/>
        <v>2013</v>
      </c>
    </row>
    <row r="265" spans="1:3">
      <c r="A265" s="27">
        <v>41334</v>
      </c>
      <c r="B265" s="26">
        <v>81.887433139010994</v>
      </c>
      <c r="C265">
        <f t="shared" si="7"/>
        <v>2013</v>
      </c>
    </row>
    <row r="266" spans="1:3">
      <c r="A266" s="27">
        <v>41365</v>
      </c>
      <c r="B266" s="26">
        <v>81.941522928061005</v>
      </c>
      <c r="C266">
        <f t="shared" si="7"/>
        <v>2013</v>
      </c>
    </row>
    <row r="267" spans="1:3">
      <c r="A267" s="27">
        <v>41395</v>
      </c>
      <c r="B267" s="26">
        <v>81.668820241600997</v>
      </c>
      <c r="C267">
        <f t="shared" si="7"/>
        <v>2013</v>
      </c>
    </row>
    <row r="268" spans="1:3">
      <c r="A268" s="27">
        <v>41426</v>
      </c>
      <c r="B268" s="26">
        <v>81.619237934972006</v>
      </c>
      <c r="C268">
        <f t="shared" ref="C268:C331" si="8">YEAR(A268)</f>
        <v>2013</v>
      </c>
    </row>
    <row r="269" spans="1:3">
      <c r="A269" s="27">
        <v>41456</v>
      </c>
      <c r="B269" s="26">
        <v>81.592193040447</v>
      </c>
      <c r="C269">
        <f t="shared" si="8"/>
        <v>2013</v>
      </c>
    </row>
    <row r="270" spans="1:3">
      <c r="A270" s="27">
        <v>41487</v>
      </c>
      <c r="B270" s="26">
        <v>81.824328385119003</v>
      </c>
      <c r="C270">
        <f t="shared" si="8"/>
        <v>2013</v>
      </c>
    </row>
    <row r="271" spans="1:3">
      <c r="A271" s="27">
        <v>41518</v>
      </c>
      <c r="B271" s="26">
        <v>82.132339683875003</v>
      </c>
      <c r="C271">
        <f t="shared" si="8"/>
        <v>2013</v>
      </c>
    </row>
    <row r="272" spans="1:3">
      <c r="A272" s="27">
        <v>41548</v>
      </c>
      <c r="B272" s="26">
        <v>82.522988160346003</v>
      </c>
      <c r="C272">
        <f t="shared" si="8"/>
        <v>2013</v>
      </c>
    </row>
    <row r="273" spans="1:3">
      <c r="A273" s="27">
        <v>41579</v>
      </c>
      <c r="B273" s="26">
        <v>83.292265160165996</v>
      </c>
      <c r="C273">
        <f t="shared" si="8"/>
        <v>2013</v>
      </c>
    </row>
    <row r="274" spans="1:3">
      <c r="A274" s="27">
        <v>41609</v>
      </c>
      <c r="B274" s="26">
        <v>83.770058296773001</v>
      </c>
      <c r="C274">
        <f t="shared" si="8"/>
        <v>2013</v>
      </c>
    </row>
    <row r="275" spans="1:3">
      <c r="A275" s="27">
        <v>41640</v>
      </c>
      <c r="B275" s="26">
        <v>84.519051625699007</v>
      </c>
      <c r="C275">
        <f t="shared" si="8"/>
        <v>2014</v>
      </c>
    </row>
    <row r="276" spans="1:3">
      <c r="A276" s="27">
        <v>41671</v>
      </c>
      <c r="B276" s="26">
        <v>84.733157040687999</v>
      </c>
      <c r="C276">
        <f t="shared" si="8"/>
        <v>2014</v>
      </c>
    </row>
    <row r="277" spans="1:3">
      <c r="A277" s="27">
        <v>41699</v>
      </c>
      <c r="B277" s="26">
        <v>84.965292385360002</v>
      </c>
      <c r="C277">
        <f t="shared" si="8"/>
        <v>2014</v>
      </c>
    </row>
    <row r="278" spans="1:3">
      <c r="A278" s="27">
        <v>41730</v>
      </c>
      <c r="B278" s="26">
        <v>84.806779253561004</v>
      </c>
      <c r="C278">
        <f t="shared" si="8"/>
        <v>2014</v>
      </c>
    </row>
    <row r="279" spans="1:3">
      <c r="A279" s="27">
        <v>41760</v>
      </c>
      <c r="B279" s="26">
        <v>84.535579061242004</v>
      </c>
      <c r="C279">
        <f t="shared" si="8"/>
        <v>2014</v>
      </c>
    </row>
    <row r="280" spans="1:3">
      <c r="A280" s="27">
        <v>41791</v>
      </c>
      <c r="B280" s="26">
        <v>84.682072239918</v>
      </c>
      <c r="C280">
        <f t="shared" si="8"/>
        <v>2014</v>
      </c>
    </row>
    <row r="281" spans="1:3">
      <c r="A281" s="27">
        <v>41821</v>
      </c>
      <c r="B281" s="26">
        <v>84.914958831660996</v>
      </c>
      <c r="C281">
        <f t="shared" si="8"/>
        <v>2014</v>
      </c>
    </row>
    <row r="282" spans="1:3">
      <c r="A282" s="27">
        <v>41852</v>
      </c>
      <c r="B282" s="26">
        <v>85.219965142136004</v>
      </c>
      <c r="C282">
        <f t="shared" si="8"/>
        <v>2014</v>
      </c>
    </row>
    <row r="283" spans="1:3">
      <c r="A283" s="27">
        <v>41883</v>
      </c>
      <c r="B283" s="26">
        <v>85.596339924274005</v>
      </c>
      <c r="C283">
        <f t="shared" si="8"/>
        <v>2014</v>
      </c>
    </row>
    <row r="284" spans="1:3">
      <c r="A284" s="27">
        <v>41913</v>
      </c>
      <c r="B284" s="26">
        <v>86.069625578460005</v>
      </c>
      <c r="C284">
        <f t="shared" si="8"/>
        <v>2014</v>
      </c>
    </row>
    <row r="285" spans="1:3">
      <c r="A285" s="27">
        <v>41944</v>
      </c>
      <c r="B285" s="26">
        <v>86.763777871266001</v>
      </c>
      <c r="C285">
        <f t="shared" si="8"/>
        <v>2014</v>
      </c>
    </row>
    <row r="286" spans="1:3">
      <c r="A286" s="27">
        <v>41974</v>
      </c>
      <c r="B286" s="26">
        <v>87.188983712964003</v>
      </c>
      <c r="C286">
        <f t="shared" si="8"/>
        <v>2014</v>
      </c>
    </row>
    <row r="287" spans="1:3">
      <c r="A287" s="27">
        <v>42005</v>
      </c>
      <c r="B287" s="26">
        <v>87.110102770598999</v>
      </c>
      <c r="C287">
        <f t="shared" si="8"/>
        <v>2015</v>
      </c>
    </row>
    <row r="288" spans="1:3">
      <c r="A288" s="27">
        <v>42036</v>
      </c>
      <c r="B288" s="26">
        <v>87.275377126028999</v>
      </c>
      <c r="C288">
        <f t="shared" si="8"/>
        <v>2015</v>
      </c>
    </row>
    <row r="289" spans="1:3">
      <c r="A289" s="27">
        <v>42064</v>
      </c>
      <c r="B289" s="26">
        <v>87.630716990203993</v>
      </c>
      <c r="C289">
        <f t="shared" si="8"/>
        <v>2015</v>
      </c>
    </row>
    <row r="290" spans="1:3">
      <c r="A290" s="27">
        <v>42095</v>
      </c>
      <c r="B290" s="26">
        <v>87.403840375022995</v>
      </c>
      <c r="C290">
        <f t="shared" si="8"/>
        <v>2015</v>
      </c>
    </row>
    <row r="291" spans="1:3">
      <c r="A291" s="27">
        <v>42125</v>
      </c>
      <c r="B291" s="26">
        <v>86.967365827272999</v>
      </c>
      <c r="C291">
        <f t="shared" si="8"/>
        <v>2015</v>
      </c>
    </row>
    <row r="292" spans="1:3">
      <c r="A292" s="27">
        <v>42156</v>
      </c>
      <c r="B292" s="26">
        <v>87.113107758880005</v>
      </c>
      <c r="C292">
        <f t="shared" si="8"/>
        <v>2015</v>
      </c>
    </row>
    <row r="293" spans="1:3">
      <c r="A293" s="27">
        <v>42186</v>
      </c>
      <c r="B293" s="26">
        <v>87.240819760803006</v>
      </c>
      <c r="C293">
        <f t="shared" si="8"/>
        <v>2015</v>
      </c>
    </row>
    <row r="294" spans="1:3">
      <c r="A294" s="27">
        <v>42217</v>
      </c>
      <c r="B294" s="26">
        <v>87.424875292986002</v>
      </c>
      <c r="C294">
        <f t="shared" si="8"/>
        <v>2015</v>
      </c>
    </row>
    <row r="295" spans="1:3">
      <c r="A295" s="27">
        <v>42248</v>
      </c>
      <c r="B295" s="26">
        <v>87.752419015566005</v>
      </c>
      <c r="C295">
        <f t="shared" si="8"/>
        <v>2015</v>
      </c>
    </row>
    <row r="296" spans="1:3">
      <c r="A296" s="27">
        <v>42278</v>
      </c>
      <c r="B296" s="26">
        <v>88.203918504718004</v>
      </c>
      <c r="C296">
        <f t="shared" si="8"/>
        <v>2015</v>
      </c>
    </row>
    <row r="297" spans="1:3">
      <c r="A297" s="27">
        <v>42309</v>
      </c>
      <c r="B297" s="26">
        <v>88.685467876675006</v>
      </c>
      <c r="C297">
        <f t="shared" si="8"/>
        <v>2015</v>
      </c>
    </row>
    <row r="298" spans="1:3">
      <c r="A298" s="27">
        <v>42339</v>
      </c>
      <c r="B298" s="26">
        <v>89.046817717411002</v>
      </c>
      <c r="C298">
        <f t="shared" si="8"/>
        <v>2015</v>
      </c>
    </row>
    <row r="299" spans="1:3">
      <c r="A299" s="27">
        <v>42370</v>
      </c>
      <c r="B299" s="26">
        <v>89.386381393112998</v>
      </c>
      <c r="C299">
        <f t="shared" si="8"/>
        <v>2016</v>
      </c>
    </row>
    <row r="300" spans="1:3">
      <c r="A300" s="27">
        <v>42401</v>
      </c>
      <c r="B300" s="26">
        <v>89.777781116653998</v>
      </c>
      <c r="C300">
        <f t="shared" si="8"/>
        <v>2016</v>
      </c>
    </row>
    <row r="301" spans="1:3">
      <c r="A301" s="27">
        <v>42430</v>
      </c>
      <c r="B301" s="26">
        <v>89.910000600998004</v>
      </c>
      <c r="C301">
        <f t="shared" si="8"/>
        <v>2016</v>
      </c>
    </row>
    <row r="302" spans="1:3">
      <c r="A302" s="27">
        <v>42461</v>
      </c>
      <c r="B302" s="26">
        <v>89.625277961416003</v>
      </c>
      <c r="C302">
        <f t="shared" si="8"/>
        <v>2016</v>
      </c>
    </row>
    <row r="303" spans="1:3">
      <c r="A303" s="27">
        <v>42491</v>
      </c>
      <c r="B303" s="26">
        <v>89.225614520102994</v>
      </c>
      <c r="C303">
        <f t="shared" si="8"/>
        <v>2016</v>
      </c>
    </row>
    <row r="304" spans="1:3">
      <c r="A304" s="27">
        <v>42522</v>
      </c>
      <c r="B304" s="26">
        <v>89.324027886291006</v>
      </c>
      <c r="C304">
        <f t="shared" si="8"/>
        <v>2016</v>
      </c>
    </row>
    <row r="305" spans="1:3">
      <c r="A305" s="27">
        <v>42552</v>
      </c>
      <c r="B305" s="26">
        <v>89.556914478034003</v>
      </c>
      <c r="C305">
        <f t="shared" si="8"/>
        <v>2016</v>
      </c>
    </row>
    <row r="306" spans="1:3">
      <c r="A306" s="27">
        <v>42583</v>
      </c>
      <c r="B306" s="26">
        <v>89.809333493598999</v>
      </c>
      <c r="C306">
        <f t="shared" si="8"/>
        <v>2016</v>
      </c>
    </row>
    <row r="307" spans="1:3">
      <c r="A307" s="27">
        <v>42614</v>
      </c>
      <c r="B307" s="26">
        <v>90.357743854798997</v>
      </c>
      <c r="C307">
        <f t="shared" si="8"/>
        <v>2016</v>
      </c>
    </row>
    <row r="308" spans="1:3">
      <c r="A308" s="27">
        <v>42644</v>
      </c>
      <c r="B308" s="26">
        <v>90.906154215998995</v>
      </c>
      <c r="C308">
        <f t="shared" si="8"/>
        <v>2016</v>
      </c>
    </row>
    <row r="309" spans="1:3">
      <c r="A309" s="27">
        <v>42675</v>
      </c>
      <c r="B309" s="26">
        <v>91.616833944348002</v>
      </c>
      <c r="C309">
        <f t="shared" si="8"/>
        <v>2016</v>
      </c>
    </row>
    <row r="310" spans="1:3">
      <c r="A310" s="27">
        <v>42705</v>
      </c>
      <c r="B310" s="26">
        <v>92.039034797764003</v>
      </c>
      <c r="C310">
        <f t="shared" si="8"/>
        <v>2016</v>
      </c>
    </row>
    <row r="311" spans="1:3">
      <c r="A311" s="27">
        <v>42736</v>
      </c>
      <c r="B311" s="26">
        <v>93.603882444858002</v>
      </c>
      <c r="C311">
        <f t="shared" si="8"/>
        <v>2017</v>
      </c>
    </row>
    <row r="312" spans="1:3">
      <c r="A312" s="27">
        <v>42767</v>
      </c>
      <c r="B312" s="26">
        <v>94.144780335356998</v>
      </c>
      <c r="C312">
        <f t="shared" si="8"/>
        <v>2017</v>
      </c>
    </row>
    <row r="313" spans="1:3">
      <c r="A313" s="27">
        <v>42795</v>
      </c>
      <c r="B313" s="26">
        <v>94.722489332292</v>
      </c>
      <c r="C313">
        <f t="shared" si="8"/>
        <v>2017</v>
      </c>
    </row>
    <row r="314" spans="1:3">
      <c r="A314" s="27">
        <v>42826</v>
      </c>
      <c r="B314" s="26">
        <v>94.838932628162993</v>
      </c>
      <c r="C314">
        <f t="shared" si="8"/>
        <v>2017</v>
      </c>
    </row>
    <row r="315" spans="1:3">
      <c r="A315" s="27">
        <v>42856</v>
      </c>
      <c r="B315" s="26">
        <v>94.725494320571997</v>
      </c>
      <c r="C315">
        <f t="shared" si="8"/>
        <v>2017</v>
      </c>
    </row>
    <row r="316" spans="1:3">
      <c r="A316" s="27">
        <v>42887</v>
      </c>
      <c r="B316" s="26">
        <v>94.963639641805003</v>
      </c>
      <c r="C316">
        <f t="shared" si="8"/>
        <v>2017</v>
      </c>
    </row>
    <row r="317" spans="1:3">
      <c r="A317" s="27">
        <v>42917</v>
      </c>
      <c r="B317" s="26">
        <v>95.322735741331002</v>
      </c>
      <c r="C317">
        <f t="shared" si="8"/>
        <v>2017</v>
      </c>
    </row>
    <row r="318" spans="1:3">
      <c r="A318" s="27">
        <v>42948</v>
      </c>
      <c r="B318" s="26">
        <v>95.793767654305995</v>
      </c>
      <c r="C318">
        <f t="shared" si="8"/>
        <v>2017</v>
      </c>
    </row>
    <row r="319" spans="1:3">
      <c r="A319" s="27">
        <v>42979</v>
      </c>
      <c r="B319" s="26">
        <v>96.093515235290994</v>
      </c>
      <c r="C319">
        <f t="shared" si="8"/>
        <v>2017</v>
      </c>
    </row>
    <row r="320" spans="1:3">
      <c r="A320" s="27">
        <v>43009</v>
      </c>
      <c r="B320" s="26">
        <v>96.698269126750006</v>
      </c>
      <c r="C320">
        <f t="shared" si="8"/>
        <v>2017</v>
      </c>
    </row>
    <row r="321" spans="1:3">
      <c r="A321" s="27">
        <v>43040</v>
      </c>
      <c r="B321" s="26">
        <v>97.695173988820997</v>
      </c>
      <c r="C321">
        <f t="shared" si="8"/>
        <v>2017</v>
      </c>
    </row>
    <row r="322" spans="1:3">
      <c r="A322" s="27">
        <v>43070</v>
      </c>
      <c r="B322" s="26">
        <v>98.272882985755999</v>
      </c>
      <c r="C322">
        <f t="shared" si="8"/>
        <v>2017</v>
      </c>
    </row>
    <row r="323" spans="1:3">
      <c r="A323" s="27">
        <v>43101</v>
      </c>
      <c r="B323" s="26">
        <v>98.794999699501005</v>
      </c>
      <c r="C323">
        <f t="shared" si="8"/>
        <v>2018</v>
      </c>
    </row>
    <row r="324" spans="1:3">
      <c r="A324" s="27">
        <v>43132</v>
      </c>
      <c r="B324" s="26">
        <v>99.171374481640001</v>
      </c>
      <c r="C324">
        <f t="shared" si="8"/>
        <v>2018</v>
      </c>
    </row>
    <row r="325" spans="1:3">
      <c r="A325" s="27">
        <v>43160</v>
      </c>
      <c r="B325" s="26">
        <v>99.492156980588007</v>
      </c>
      <c r="C325">
        <f t="shared" si="8"/>
        <v>2018</v>
      </c>
    </row>
    <row r="326" spans="1:3">
      <c r="A326" s="27">
        <v>43191</v>
      </c>
      <c r="B326" s="26">
        <v>99.154847046097004</v>
      </c>
      <c r="C326">
        <f t="shared" si="8"/>
        <v>2018</v>
      </c>
    </row>
    <row r="327" spans="1:3">
      <c r="A327" s="27">
        <v>43221</v>
      </c>
      <c r="B327" s="26">
        <v>98.994080173086999</v>
      </c>
      <c r="C327">
        <f t="shared" si="8"/>
        <v>2018</v>
      </c>
    </row>
    <row r="328" spans="1:3">
      <c r="A328" s="27">
        <v>43252</v>
      </c>
      <c r="B328" s="26">
        <v>99.376464931786998</v>
      </c>
      <c r="C328">
        <f t="shared" si="8"/>
        <v>2018</v>
      </c>
    </row>
    <row r="329" spans="1:3">
      <c r="A329" s="27">
        <v>43282</v>
      </c>
      <c r="B329" s="26">
        <v>99.909099104513999</v>
      </c>
      <c r="C329">
        <f t="shared" si="8"/>
        <v>2018</v>
      </c>
    </row>
    <row r="330" spans="1:3">
      <c r="A330" s="27">
        <v>43313</v>
      </c>
      <c r="B330" s="26">
        <v>100.492</v>
      </c>
      <c r="C330">
        <f t="shared" si="8"/>
        <v>2018</v>
      </c>
    </row>
    <row r="331" spans="1:3">
      <c r="A331" s="27">
        <v>43344</v>
      </c>
      <c r="B331" s="26">
        <v>100.917</v>
      </c>
      <c r="C331">
        <f t="shared" si="8"/>
        <v>2018</v>
      </c>
    </row>
    <row r="332" spans="1:3">
      <c r="A332" s="27">
        <v>43374</v>
      </c>
      <c r="B332" s="26">
        <v>101.44</v>
      </c>
      <c r="C332">
        <f t="shared" ref="C332:C395" si="9">YEAR(A332)</f>
        <v>2018</v>
      </c>
    </row>
    <row r="333" spans="1:3">
      <c r="A333" s="27">
        <v>43405</v>
      </c>
      <c r="B333" s="26">
        <v>102.303</v>
      </c>
      <c r="C333">
        <f t="shared" si="9"/>
        <v>2018</v>
      </c>
    </row>
    <row r="334" spans="1:3">
      <c r="A334" s="27">
        <v>43435</v>
      </c>
      <c r="B334" s="26">
        <v>103.02</v>
      </c>
      <c r="C334">
        <f t="shared" si="9"/>
        <v>2018</v>
      </c>
    </row>
    <row r="335" spans="1:3">
      <c r="A335" s="27">
        <v>43466</v>
      </c>
      <c r="B335" s="26">
        <v>103.108</v>
      </c>
      <c r="C335">
        <f t="shared" si="9"/>
        <v>2019</v>
      </c>
    </row>
    <row r="336" spans="1:3">
      <c r="A336" s="27">
        <v>43497</v>
      </c>
      <c r="B336" s="26">
        <v>103.07899999999999</v>
      </c>
      <c r="C336">
        <f t="shared" si="9"/>
        <v>2019</v>
      </c>
    </row>
    <row r="337" spans="1:3">
      <c r="A337" s="27">
        <v>43525</v>
      </c>
      <c r="B337" s="26">
        <v>103.476</v>
      </c>
      <c r="C337">
        <f t="shared" si="9"/>
        <v>2019</v>
      </c>
    </row>
    <row r="338" spans="1:3">
      <c r="A338" s="27">
        <v>43556</v>
      </c>
      <c r="B338" s="26">
        <v>103.53100000000001</v>
      </c>
      <c r="C338">
        <f t="shared" si="9"/>
        <v>2019</v>
      </c>
    </row>
    <row r="339" spans="1:3">
      <c r="A339" s="27">
        <v>43586</v>
      </c>
      <c r="B339" s="26">
        <v>103.233</v>
      </c>
      <c r="C339">
        <f t="shared" si="9"/>
        <v>2019</v>
      </c>
    </row>
    <row r="340" spans="1:3">
      <c r="A340" s="27">
        <v>43617</v>
      </c>
      <c r="B340" s="26">
        <v>103.29900000000001</v>
      </c>
      <c r="C340">
        <f t="shared" si="9"/>
        <v>2019</v>
      </c>
    </row>
    <row r="341" spans="1:3">
      <c r="A341" s="27">
        <v>43647</v>
      </c>
      <c r="B341" s="26">
        <v>103.687</v>
      </c>
      <c r="C341">
        <f t="shared" si="9"/>
        <v>2019</v>
      </c>
    </row>
    <row r="342" spans="1:3">
      <c r="A342" s="27">
        <v>43678</v>
      </c>
      <c r="B342" s="26">
        <v>103.67</v>
      </c>
      <c r="C342">
        <f t="shared" si="9"/>
        <v>2019</v>
      </c>
    </row>
    <row r="343" spans="1:3">
      <c r="A343" s="27">
        <v>43709</v>
      </c>
      <c r="B343" s="26">
        <v>103.94199999999999</v>
      </c>
      <c r="C343">
        <f t="shared" si="9"/>
        <v>2019</v>
      </c>
    </row>
    <row r="344" spans="1:3">
      <c r="A344" s="27">
        <v>43739</v>
      </c>
      <c r="B344" s="26">
        <v>104.503</v>
      </c>
      <c r="C344">
        <f t="shared" si="9"/>
        <v>2019</v>
      </c>
    </row>
    <row r="345" spans="1:3">
      <c r="A345" s="27">
        <v>43770</v>
      </c>
      <c r="B345" s="26">
        <v>105.346</v>
      </c>
      <c r="C345">
        <f t="shared" si="9"/>
        <v>2019</v>
      </c>
    </row>
    <row r="346" spans="1:3">
      <c r="A346" s="27">
        <v>43800</v>
      </c>
      <c r="B346" s="26">
        <v>105.934</v>
      </c>
      <c r="C346">
        <f t="shared" si="9"/>
        <v>2019</v>
      </c>
    </row>
    <row r="347" spans="1:3">
      <c r="A347" s="27">
        <v>43831</v>
      </c>
      <c r="B347" s="26">
        <v>106.447</v>
      </c>
      <c r="C347">
        <f t="shared" si="9"/>
        <v>2020</v>
      </c>
    </row>
    <row r="348" spans="1:3">
      <c r="A348" s="27">
        <v>43862</v>
      </c>
      <c r="B348" s="26">
        <v>106.889</v>
      </c>
      <c r="C348">
        <f t="shared" si="9"/>
        <v>2020</v>
      </c>
    </row>
    <row r="349" spans="1:3">
      <c r="A349" s="27">
        <v>43891</v>
      </c>
      <c r="B349" s="26">
        <v>106.83799999999999</v>
      </c>
      <c r="C349">
        <f t="shared" si="9"/>
        <v>2020</v>
      </c>
    </row>
    <row r="350" spans="1:3">
      <c r="A350" s="27">
        <v>43922</v>
      </c>
      <c r="B350" s="26">
        <v>105.755</v>
      </c>
      <c r="C350">
        <f t="shared" si="9"/>
        <v>2020</v>
      </c>
    </row>
    <row r="351" spans="1:3">
      <c r="A351" s="27">
        <v>43952</v>
      </c>
      <c r="B351" s="26">
        <v>106.16200000000001</v>
      </c>
      <c r="C351">
        <f t="shared" si="9"/>
        <v>2020</v>
      </c>
    </row>
    <row r="352" spans="1:3">
      <c r="A352" s="27">
        <v>43983</v>
      </c>
      <c r="B352" s="26">
        <v>106.74299999999999</v>
      </c>
      <c r="C352">
        <f t="shared" si="9"/>
        <v>2020</v>
      </c>
    </row>
    <row r="353" spans="1:3">
      <c r="A353" s="27">
        <v>44013</v>
      </c>
      <c r="B353" s="26">
        <v>107.444</v>
      </c>
      <c r="C353">
        <f t="shared" si="9"/>
        <v>2020</v>
      </c>
    </row>
    <row r="354" spans="1:3">
      <c r="A354" s="27">
        <v>44044</v>
      </c>
      <c r="B354" s="26">
        <v>107.867</v>
      </c>
      <c r="C354">
        <f t="shared" si="9"/>
        <v>2020</v>
      </c>
    </row>
    <row r="355" spans="1:3">
      <c r="A355" s="27">
        <v>44075</v>
      </c>
      <c r="B355" s="26">
        <v>108.114</v>
      </c>
      <c r="C355">
        <f t="shared" si="9"/>
        <v>2020</v>
      </c>
    </row>
    <row r="356" spans="1:3">
      <c r="A356" s="27">
        <v>44105</v>
      </c>
      <c r="B356" s="26">
        <v>108.774</v>
      </c>
      <c r="C356">
        <f t="shared" si="9"/>
        <v>2020</v>
      </c>
    </row>
    <row r="357" spans="1:3">
      <c r="A357" s="27">
        <v>44136</v>
      </c>
      <c r="B357" s="26">
        <v>108.85599999999999</v>
      </c>
      <c r="C357">
        <f t="shared" si="9"/>
        <v>2020</v>
      </c>
    </row>
    <row r="358" spans="1:3">
      <c r="A358" s="27">
        <v>44166</v>
      </c>
      <c r="B358" s="26">
        <v>109.271</v>
      </c>
      <c r="C358">
        <f t="shared" si="9"/>
        <v>2020</v>
      </c>
    </row>
    <row r="359" spans="1:3">
      <c r="A359" s="27">
        <v>44197</v>
      </c>
      <c r="B359" s="26">
        <v>110.21</v>
      </c>
      <c r="C359">
        <f t="shared" si="9"/>
        <v>2021</v>
      </c>
    </row>
    <row r="360" spans="1:3">
      <c r="A360" s="27">
        <v>44228</v>
      </c>
      <c r="B360" s="26">
        <v>110.907</v>
      </c>
      <c r="C360">
        <f t="shared" si="9"/>
        <v>2021</v>
      </c>
    </row>
    <row r="361" spans="1:3">
      <c r="A361" s="27">
        <v>44256</v>
      </c>
      <c r="B361" s="26">
        <v>111.824</v>
      </c>
      <c r="C361">
        <f t="shared" si="9"/>
        <v>2021</v>
      </c>
    </row>
    <row r="362" spans="1:3">
      <c r="A362" s="27">
        <v>44287</v>
      </c>
      <c r="B362" s="26">
        <v>112.19</v>
      </c>
      <c r="C362">
        <f t="shared" si="9"/>
        <v>2021</v>
      </c>
    </row>
    <row r="363" spans="1:3">
      <c r="A363" s="27">
        <v>44317</v>
      </c>
      <c r="B363" s="26">
        <v>112.419</v>
      </c>
      <c r="C363">
        <f t="shared" si="9"/>
        <v>2021</v>
      </c>
    </row>
    <row r="364" spans="1:3">
      <c r="A364" s="27">
        <v>44348</v>
      </c>
      <c r="B364" s="26">
        <v>113.018</v>
      </c>
      <c r="C364">
        <f t="shared" si="9"/>
        <v>2021</v>
      </c>
    </row>
    <row r="365" spans="1:3">
      <c r="A365" s="27">
        <v>44378</v>
      </c>
      <c r="B365" s="26">
        <v>113.682</v>
      </c>
      <c r="C365">
        <f t="shared" si="9"/>
        <v>2021</v>
      </c>
    </row>
    <row r="366" spans="1:3">
      <c r="A366" s="27">
        <v>44409</v>
      </c>
      <c r="B366" s="26">
        <v>113.899</v>
      </c>
      <c r="C366">
        <f t="shared" si="9"/>
        <v>2021</v>
      </c>
    </row>
    <row r="367" spans="1:3">
      <c r="A367" s="27">
        <v>44440</v>
      </c>
      <c r="B367" s="26">
        <v>114.601</v>
      </c>
      <c r="C367">
        <f t="shared" si="9"/>
        <v>2021</v>
      </c>
    </row>
    <row r="368" spans="1:3">
      <c r="A368" s="27">
        <v>44470</v>
      </c>
      <c r="B368" s="26">
        <v>115.56100000000001</v>
      </c>
      <c r="C368">
        <f t="shared" si="9"/>
        <v>2021</v>
      </c>
    </row>
    <row r="369" spans="1:3">
      <c r="A369" s="27">
        <v>44501</v>
      </c>
      <c r="B369" s="26">
        <v>116.884</v>
      </c>
      <c r="C369">
        <f t="shared" si="9"/>
        <v>2021</v>
      </c>
    </row>
    <row r="370" spans="1:3">
      <c r="A370" s="27">
        <v>44531</v>
      </c>
      <c r="B370" s="26">
        <v>117.30800000000001</v>
      </c>
      <c r="C370">
        <f t="shared" si="9"/>
        <v>2021</v>
      </c>
    </row>
    <row r="371" spans="1:3">
      <c r="A371" s="27">
        <v>44562</v>
      </c>
      <c r="B371" s="26">
        <v>118.002</v>
      </c>
      <c r="C371">
        <f t="shared" si="9"/>
        <v>2022</v>
      </c>
    </row>
    <row r="372" spans="1:3">
      <c r="A372" s="27">
        <v>44593</v>
      </c>
      <c r="B372" s="26">
        <v>118.98099999999999</v>
      </c>
      <c r="C372">
        <f t="shared" si="9"/>
        <v>2022</v>
      </c>
    </row>
    <row r="373" spans="1:3">
      <c r="A373" s="27">
        <v>44621</v>
      </c>
      <c r="B373" s="26">
        <v>120.15900000000001</v>
      </c>
      <c r="C373">
        <f t="shared" si="9"/>
        <v>2022</v>
      </c>
    </row>
    <row r="374" spans="1:3">
      <c r="A374" s="27">
        <v>44652</v>
      </c>
      <c r="B374" s="26">
        <v>120.809</v>
      </c>
      <c r="C374">
        <f t="shared" si="9"/>
        <v>2022</v>
      </c>
    </row>
    <row r="375" spans="1:3">
      <c r="A375" s="27">
        <v>44682</v>
      </c>
      <c r="B375" s="26">
        <v>121.02200000000001</v>
      </c>
      <c r="C375">
        <f t="shared" si="9"/>
        <v>2022</v>
      </c>
    </row>
    <row r="376" spans="1:3">
      <c r="A376" s="27">
        <v>44713</v>
      </c>
      <c r="B376" s="26">
        <v>122.044</v>
      </c>
      <c r="C376">
        <f t="shared" si="9"/>
        <v>2022</v>
      </c>
    </row>
    <row r="377" spans="1:3">
      <c r="A377" s="27">
        <v>44743</v>
      </c>
      <c r="B377" s="26">
        <v>122.94799999999999</v>
      </c>
      <c r="C377">
        <f t="shared" si="9"/>
        <v>2022</v>
      </c>
    </row>
    <row r="378" spans="1:3">
      <c r="A378" s="27">
        <v>44774</v>
      </c>
      <c r="B378" s="26">
        <v>123.803</v>
      </c>
      <c r="C378">
        <f t="shared" si="9"/>
        <v>2022</v>
      </c>
    </row>
    <row r="379" spans="1:3">
      <c r="A379" s="27">
        <v>44805</v>
      </c>
      <c r="B379" s="26">
        <v>124.571</v>
      </c>
      <c r="C379">
        <f t="shared" si="9"/>
        <v>2022</v>
      </c>
    </row>
    <row r="380" spans="1:3">
      <c r="A380" s="27">
        <v>44835</v>
      </c>
      <c r="B380" s="26">
        <v>125.276</v>
      </c>
      <c r="C380">
        <f t="shared" si="9"/>
        <v>2022</v>
      </c>
    </row>
    <row r="381" spans="1:3">
      <c r="A381" s="27">
        <v>44866</v>
      </c>
      <c r="B381" s="26">
        <v>125.997</v>
      </c>
      <c r="C381">
        <f t="shared" si="9"/>
        <v>2022</v>
      </c>
    </row>
    <row r="382" spans="1:3">
      <c r="A382" s="27">
        <v>44896</v>
      </c>
      <c r="B382" s="26">
        <v>126.47799999999999</v>
      </c>
      <c r="C382">
        <f t="shared" si="9"/>
        <v>2022</v>
      </c>
    </row>
    <row r="383" spans="1:3">
      <c r="A383" s="27">
        <v>44927</v>
      </c>
      <c r="B383" s="26">
        <v>127.336</v>
      </c>
      <c r="C383">
        <f t="shared" si="9"/>
        <v>2023</v>
      </c>
    </row>
    <row r="384" spans="1:3">
      <c r="A384" s="27">
        <v>44958</v>
      </c>
      <c r="B384" s="26">
        <v>128.04599999999999</v>
      </c>
      <c r="C384">
        <f t="shared" si="9"/>
        <v>2023</v>
      </c>
    </row>
    <row r="385" spans="1:3">
      <c r="A385" s="27">
        <v>44986</v>
      </c>
      <c r="B385" s="26">
        <v>128.38900000000001</v>
      </c>
      <c r="C385">
        <f t="shared" si="9"/>
        <v>2023</v>
      </c>
    </row>
    <row r="386" spans="1:3">
      <c r="A386" s="27">
        <v>45017</v>
      </c>
      <c r="B386" s="26">
        <v>128.363</v>
      </c>
      <c r="C386">
        <f t="shared" si="9"/>
        <v>2023</v>
      </c>
    </row>
    <row r="387" spans="1:3">
      <c r="A387" s="27">
        <v>45047</v>
      </c>
      <c r="B387" s="26">
        <v>128.084</v>
      </c>
      <c r="C387">
        <f t="shared" si="9"/>
        <v>2023</v>
      </c>
    </row>
    <row r="388" spans="1:3">
      <c r="A388" s="27">
        <v>45078</v>
      </c>
      <c r="B388" s="26">
        <v>128.214</v>
      </c>
      <c r="C388">
        <f t="shared" si="9"/>
        <v>2023</v>
      </c>
    </row>
    <row r="389" spans="1:3">
      <c r="A389" s="27">
        <v>45108</v>
      </c>
      <c r="B389" s="26">
        <v>128.83199999999999</v>
      </c>
      <c r="C389">
        <f t="shared" si="9"/>
        <v>2023</v>
      </c>
    </row>
    <row r="390" spans="1:3">
      <c r="A390" s="27">
        <v>45139</v>
      </c>
      <c r="B390" s="26">
        <v>129.54499999999999</v>
      </c>
      <c r="C390">
        <f t="shared" si="9"/>
        <v>2023</v>
      </c>
    </row>
    <row r="391" spans="1:3">
      <c r="A391" s="27">
        <v>45170</v>
      </c>
      <c r="B391" s="26">
        <v>130.12</v>
      </c>
      <c r="C391">
        <f t="shared" si="9"/>
        <v>2023</v>
      </c>
    </row>
    <row r="392" spans="1:3">
      <c r="A392" s="27">
        <v>45200</v>
      </c>
      <c r="B392" s="26">
        <v>130.60900000000001</v>
      </c>
      <c r="C392">
        <f t="shared" si="9"/>
        <v>2023</v>
      </c>
    </row>
    <row r="393" spans="1:3">
      <c r="A393" s="27">
        <v>45231</v>
      </c>
      <c r="B393" s="26">
        <v>131.44499999999999</v>
      </c>
      <c r="C393">
        <f t="shared" si="9"/>
        <v>2023</v>
      </c>
    </row>
    <row r="394" spans="1:3">
      <c r="A394" s="27">
        <v>45261</v>
      </c>
      <c r="B394" s="26">
        <v>132.37299999999999</v>
      </c>
      <c r="C394">
        <f t="shared" si="9"/>
        <v>2023</v>
      </c>
    </row>
    <row r="395" spans="1:3">
      <c r="A395" s="27">
        <v>45292</v>
      </c>
      <c r="B395" s="26">
        <v>133.55500000000001</v>
      </c>
      <c r="C395">
        <f t="shared" si="9"/>
        <v>2024</v>
      </c>
    </row>
    <row r="396" spans="1:3">
      <c r="A396" s="27">
        <v>45323</v>
      </c>
      <c r="B396" s="26">
        <v>133.68100000000001</v>
      </c>
      <c r="C396">
        <f t="shared" ref="C396:C412" si="10">YEAR(A396)</f>
        <v>2024</v>
      </c>
    </row>
    <row r="397" spans="1:3">
      <c r="A397" s="27">
        <v>45352</v>
      </c>
      <c r="B397" s="26">
        <v>134.065</v>
      </c>
      <c r="C397">
        <f t="shared" si="10"/>
        <v>2024</v>
      </c>
    </row>
    <row r="398" spans="1:3">
      <c r="A398" s="27">
        <v>45383</v>
      </c>
      <c r="B398" s="26">
        <v>134.33600000000001</v>
      </c>
      <c r="C398">
        <f t="shared" si="10"/>
        <v>2024</v>
      </c>
    </row>
    <row r="399" spans="1:3">
      <c r="A399" s="27">
        <v>45413</v>
      </c>
      <c r="B399" s="26">
        <v>134.08699999999999</v>
      </c>
      <c r="C399">
        <f t="shared" si="10"/>
        <v>2024</v>
      </c>
    </row>
    <row r="400" spans="1:3">
      <c r="A400" s="27">
        <v>45444</v>
      </c>
      <c r="B400" s="26">
        <v>134.59399999999999</v>
      </c>
      <c r="C400">
        <f t="shared" si="10"/>
        <v>2024</v>
      </c>
    </row>
    <row r="401" spans="1:3">
      <c r="A401" s="27">
        <v>45474</v>
      </c>
      <c r="B401" s="26">
        <v>136.00299999999999</v>
      </c>
      <c r="C401">
        <f t="shared" si="10"/>
        <v>2024</v>
      </c>
    </row>
    <row r="402" spans="1:3">
      <c r="A402" s="27">
        <v>45505</v>
      </c>
      <c r="B402" s="26">
        <v>136.01300000000001</v>
      </c>
      <c r="C402">
        <f t="shared" si="10"/>
        <v>2024</v>
      </c>
    </row>
    <row r="403" spans="1:3">
      <c r="A403" s="27">
        <v>45536</v>
      </c>
      <c r="B403" s="26">
        <v>136.08000000000001</v>
      </c>
      <c r="C403">
        <f t="shared" si="10"/>
        <v>2024</v>
      </c>
    </row>
    <row r="404" spans="1:3">
      <c r="A404" s="27">
        <v>45566</v>
      </c>
      <c r="B404" s="26">
        <v>136.828</v>
      </c>
      <c r="C404">
        <f t="shared" si="10"/>
        <v>2024</v>
      </c>
    </row>
    <row r="405" spans="1:3">
      <c r="A405" s="27">
        <v>45597</v>
      </c>
      <c r="B405" s="26">
        <v>137.42400000000001</v>
      </c>
      <c r="C405">
        <f t="shared" si="10"/>
        <v>2024</v>
      </c>
    </row>
    <row r="406" spans="1:3">
      <c r="A406" s="27">
        <v>45627</v>
      </c>
      <c r="B406" s="26">
        <v>137.94900000000001</v>
      </c>
      <c r="C406">
        <f t="shared" si="10"/>
        <v>2024</v>
      </c>
    </row>
    <row r="407" spans="1:3">
      <c r="A407" s="27">
        <v>45658</v>
      </c>
      <c r="B407" s="26">
        <v>138.34299999999999</v>
      </c>
      <c r="C407">
        <f t="shared" si="10"/>
        <v>2025</v>
      </c>
    </row>
    <row r="408" spans="1:3">
      <c r="A408" s="27">
        <v>45689</v>
      </c>
      <c r="B408" s="26">
        <v>138.726</v>
      </c>
      <c r="C408">
        <f t="shared" si="10"/>
        <v>2025</v>
      </c>
    </row>
    <row r="409" spans="1:3">
      <c r="A409" s="27">
        <v>45717</v>
      </c>
      <c r="B409" s="26">
        <v>139.161</v>
      </c>
      <c r="C409">
        <f t="shared" si="10"/>
        <v>2025</v>
      </c>
    </row>
    <row r="410" spans="1:3">
      <c r="A410" s="27">
        <v>45748</v>
      </c>
      <c r="B410" s="26">
        <v>139.62</v>
      </c>
      <c r="C410">
        <f t="shared" si="10"/>
        <v>2025</v>
      </c>
    </row>
    <row r="411" spans="1:3">
      <c r="A411" s="27">
        <v>45778</v>
      </c>
      <c r="B411" s="26">
        <v>140.012</v>
      </c>
      <c r="C411">
        <f t="shared" si="10"/>
        <v>2025</v>
      </c>
    </row>
    <row r="412" spans="1:3">
      <c r="A412" s="28">
        <v>45809</v>
      </c>
      <c r="B412" s="29">
        <v>140.405</v>
      </c>
      <c r="C412">
        <f t="shared" si="10"/>
        <v>2025</v>
      </c>
    </row>
  </sheetData>
  <mergeCells count="5">
    <mergeCell ref="I9:I10"/>
    <mergeCell ref="J9:J10"/>
    <mergeCell ref="H9:H10"/>
    <mergeCell ref="M9:M10"/>
    <mergeCell ref="K9:K1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Q128"/>
  <sheetViews>
    <sheetView topLeftCell="BR28" workbookViewId="0">
      <selection activeCell="CQ41" sqref="CQ41:CQ51"/>
    </sheetView>
  </sheetViews>
  <sheetFormatPr defaultColWidth="9.140625" defaultRowHeight="15"/>
  <cols>
    <col min="5" max="5" width="13.85546875" customWidth="1"/>
    <col min="6" max="6" width="16.42578125" customWidth="1"/>
    <col min="7" max="7" width="16.5703125" customWidth="1"/>
    <col min="8" max="8" width="16.7109375" customWidth="1"/>
    <col min="83" max="83" width="27.140625" customWidth="1"/>
    <col min="93" max="93" width="13" customWidth="1"/>
  </cols>
  <sheetData>
    <row r="1" spans="1:9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286</v>
      </c>
      <c r="AB1" t="s">
        <v>287</v>
      </c>
      <c r="AC1" t="s">
        <v>288</v>
      </c>
      <c r="AD1" t="s">
        <v>289</v>
      </c>
      <c r="AE1" t="s">
        <v>290</v>
      </c>
      <c r="AF1" t="s">
        <v>291</v>
      </c>
      <c r="AG1" t="s">
        <v>292</v>
      </c>
      <c r="AH1" t="s">
        <v>293</v>
      </c>
      <c r="AI1" t="s">
        <v>294</v>
      </c>
      <c r="AJ1" t="s">
        <v>295</v>
      </c>
      <c r="AK1" t="s">
        <v>296</v>
      </c>
      <c r="AL1" t="s">
        <v>297</v>
      </c>
      <c r="AM1" t="s">
        <v>298</v>
      </c>
      <c r="AN1" t="s">
        <v>299</v>
      </c>
      <c r="AO1" t="s">
        <v>300</v>
      </c>
      <c r="AP1" t="s">
        <v>301</v>
      </c>
      <c r="AQ1" t="s">
        <v>302</v>
      </c>
      <c r="AR1" t="s">
        <v>303</v>
      </c>
      <c r="AS1" t="s">
        <v>304</v>
      </c>
      <c r="AT1" t="s">
        <v>305</v>
      </c>
      <c r="AU1" t="s">
        <v>306</v>
      </c>
      <c r="AV1" t="s">
        <v>307</v>
      </c>
      <c r="AW1" t="s">
        <v>308</v>
      </c>
      <c r="AX1" t="s">
        <v>309</v>
      </c>
      <c r="AY1" t="s">
        <v>310</v>
      </c>
      <c r="AZ1" t="s">
        <v>311</v>
      </c>
      <c r="BA1" t="s">
        <v>312</v>
      </c>
      <c r="BB1" t="s">
        <v>313</v>
      </c>
      <c r="BC1" t="s">
        <v>314</v>
      </c>
      <c r="BD1" t="s">
        <v>315</v>
      </c>
      <c r="BE1" t="s">
        <v>316</v>
      </c>
      <c r="BF1" t="s">
        <v>317</v>
      </c>
      <c r="BG1" t="s">
        <v>318</v>
      </c>
      <c r="BH1" t="s">
        <v>319</v>
      </c>
      <c r="BI1" t="s">
        <v>320</v>
      </c>
      <c r="BJ1" t="s">
        <v>321</v>
      </c>
      <c r="BK1" t="s">
        <v>322</v>
      </c>
      <c r="BL1" t="s">
        <v>323</v>
      </c>
      <c r="BM1" t="s">
        <v>324</v>
      </c>
      <c r="BN1" t="s">
        <v>325</v>
      </c>
      <c r="BO1" t="s">
        <v>326</v>
      </c>
      <c r="BP1" t="s">
        <v>327</v>
      </c>
      <c r="BQ1" t="s">
        <v>328</v>
      </c>
      <c r="BR1" t="s">
        <v>329</v>
      </c>
      <c r="BS1" t="s">
        <v>330</v>
      </c>
      <c r="BT1" t="s">
        <v>331</v>
      </c>
      <c r="BU1" t="s">
        <v>332</v>
      </c>
      <c r="BV1" t="s">
        <v>333</v>
      </c>
      <c r="BW1" t="s">
        <v>334</v>
      </c>
      <c r="BX1" t="s">
        <v>335</v>
      </c>
      <c r="BY1" t="s">
        <v>336</v>
      </c>
      <c r="BZ1" t="s">
        <v>337</v>
      </c>
      <c r="CA1" t="s">
        <v>338</v>
      </c>
      <c r="CB1" t="s">
        <v>339</v>
      </c>
      <c r="CC1" t="s">
        <v>340</v>
      </c>
      <c r="CD1" t="s">
        <v>341</v>
      </c>
      <c r="CE1" t="s">
        <v>342</v>
      </c>
      <c r="CF1" t="s">
        <v>343</v>
      </c>
      <c r="CG1" t="s">
        <v>344</v>
      </c>
      <c r="CH1" t="s">
        <v>345</v>
      </c>
      <c r="CI1" t="s">
        <v>346</v>
      </c>
      <c r="CJ1" t="s">
        <v>347</v>
      </c>
      <c r="CK1" t="s">
        <v>348</v>
      </c>
      <c r="CL1" t="s">
        <v>349</v>
      </c>
      <c r="CM1" t="s">
        <v>350</v>
      </c>
      <c r="CN1" t="s">
        <v>351</v>
      </c>
      <c r="CO1" t="s">
        <v>352</v>
      </c>
      <c r="CP1" t="s">
        <v>353</v>
      </c>
    </row>
    <row r="2" spans="1:95">
      <c r="A2" s="1">
        <v>1</v>
      </c>
      <c r="B2" s="1">
        <v>2016</v>
      </c>
      <c r="C2" s="1">
        <v>3297466</v>
      </c>
      <c r="D2" s="1">
        <v>298.87459415408341</v>
      </c>
      <c r="E2" s="1">
        <v>182.27920610699252</v>
      </c>
      <c r="F2" s="1">
        <v>173.95983422141327</v>
      </c>
      <c r="G2" s="1">
        <v>616.15358538801968</v>
      </c>
      <c r="H2" s="1">
        <v>575.73205813579284</v>
      </c>
      <c r="I2" s="1">
        <v>90.837846420038218</v>
      </c>
      <c r="J2" s="1">
        <v>62.97703982217984</v>
      </c>
      <c r="K2" s="1">
        <v>388.66628121494665</v>
      </c>
      <c r="L2" s="1">
        <v>487.2842052367883</v>
      </c>
      <c r="M2" s="1">
        <v>24.635077262458012</v>
      </c>
      <c r="N2" s="1">
        <v>141.37048301145026</v>
      </c>
      <c r="O2" s="1">
        <v>296.56637859505804</v>
      </c>
      <c r="P2" s="1">
        <v>53.074130315242755</v>
      </c>
      <c r="Q2" s="1">
        <v>57.77403082438591</v>
      </c>
      <c r="R2" s="1">
        <v>169.70296974963725</v>
      </c>
      <c r="S2" s="1">
        <v>221.43904447762301</v>
      </c>
      <c r="T2" s="1">
        <v>167.95275102173821</v>
      </c>
      <c r="U2" s="1">
        <v>164.66518438633506</v>
      </c>
      <c r="V2" s="1">
        <v>6.6302063802005344</v>
      </c>
      <c r="W2" s="1">
        <v>31.66727472168408</v>
      </c>
      <c r="X2" s="1">
        <v>8.829493534844838</v>
      </c>
      <c r="Y2" s="1">
        <v>68.55106622018117</v>
      </c>
      <c r="Z2" s="1">
        <v>12.394803073134845</v>
      </c>
      <c r="AA2" s="1">
        <v>53.169027287096547</v>
      </c>
      <c r="AB2" s="1">
        <v>119.74780019939259</v>
      </c>
      <c r="AC2" s="1">
        <v>10.502341472585014</v>
      </c>
      <c r="AD2" s="1">
        <v>10.609721847246025</v>
      </c>
      <c r="AE2" s="1">
        <v>14.170598918940156</v>
      </c>
      <c r="AF2" s="1">
        <v>59.682633522311725</v>
      </c>
      <c r="AG2" s="1">
        <v>104.91036032441787</v>
      </c>
      <c r="AH2" s="1">
        <v>5.7925880054563113</v>
      </c>
      <c r="AI2" s="1">
        <v>17.456608347136861</v>
      </c>
      <c r="AJ2" s="1">
        <v>12.6485625628892</v>
      </c>
      <c r="AK2" s="1">
        <v>35.89775891548237</v>
      </c>
      <c r="AL2" s="1">
        <v>13.088979593340154</v>
      </c>
      <c r="AM2" s="1">
        <v>96.805085103863775</v>
      </c>
      <c r="AN2" s="1">
        <v>10.041221349969947</v>
      </c>
      <c r="AO2" s="1">
        <v>119.93528604717388</v>
      </c>
      <c r="AP2" s="1">
        <v>1.5230996785046398</v>
      </c>
      <c r="AQ2" s="1">
        <v>0.40050133314470221</v>
      </c>
      <c r="AR2" s="1">
        <v>1.9236010116493421</v>
      </c>
      <c r="AS2" s="1">
        <v>17.830860863855776</v>
      </c>
      <c r="AT2" s="1">
        <v>0.84493167946282466</v>
      </c>
      <c r="AU2" s="1">
        <v>0</v>
      </c>
      <c r="AV2" s="1">
        <v>18.6757925433186</v>
      </c>
      <c r="AW2" s="1">
        <v>29.204055714275786</v>
      </c>
      <c r="AX2" s="1">
        <v>2.3605734277911323</v>
      </c>
      <c r="AY2" s="1">
        <v>22.925868223266583</v>
      </c>
      <c r="AZ2" s="1">
        <v>8.8370578711228465</v>
      </c>
      <c r="BA2" s="1">
        <v>211.32965805232553</v>
      </c>
      <c r="BB2" s="1">
        <v>1.6536901246599076</v>
      </c>
      <c r="BC2" s="1">
        <v>0.6530440804204265</v>
      </c>
      <c r="BD2" s="1">
        <v>247.106847699166</v>
      </c>
      <c r="BE2" s="1">
        <v>247.75989177958641</v>
      </c>
      <c r="BF2" s="1">
        <v>4.3377536671663028</v>
      </c>
      <c r="BG2" s="1">
        <v>0.94003357142573063</v>
      </c>
      <c r="BH2" s="1">
        <v>0.98139953244533018</v>
      </c>
      <c r="BI2" s="1">
        <v>0.67089529072464726</v>
      </c>
      <c r="BJ2" s="1">
        <v>3.3314748355252187E-2</v>
      </c>
      <c r="BK2" s="1">
        <v>4.6897121336016729</v>
      </c>
      <c r="BL2" s="1">
        <v>10.98221365299429</v>
      </c>
      <c r="BM2" s="1">
        <v>0.60495155455049565</v>
      </c>
      <c r="BN2" s="1">
        <v>1.6076149125143557</v>
      </c>
      <c r="BO2" s="1">
        <v>0.67906409123444289</v>
      </c>
      <c r="BP2" s="1">
        <v>0.39126067269139103</v>
      </c>
      <c r="BQ2" s="1">
        <v>0.12697945545382275</v>
      </c>
      <c r="BR2" s="1">
        <v>3.4098706864445081</v>
      </c>
      <c r="BS2" s="1">
        <v>128.37294158419252</v>
      </c>
      <c r="BT2" s="1">
        <v>198.87698341900969</v>
      </c>
      <c r="BU2" s="1">
        <v>49.540988334382469</v>
      </c>
      <c r="BV2" s="1">
        <v>21.210389689403033</v>
      </c>
      <c r="BW2" s="1">
        <v>17.900857489861774</v>
      </c>
      <c r="BX2" s="1">
        <v>415.90216051684951</v>
      </c>
      <c r="BY2" s="1">
        <v>8.1448558507647544</v>
      </c>
      <c r="BZ2" s="1">
        <v>23.872762755593016</v>
      </c>
      <c r="CA2" s="1">
        <v>8.6681326449688836</v>
      </c>
      <c r="CB2" s="1">
        <v>40.68575125132665</v>
      </c>
      <c r="CC2" s="1">
        <v>25.291842540697832</v>
      </c>
      <c r="CD2" s="1">
        <v>306.74641007894894</v>
      </c>
      <c r="CE2" s="1">
        <v>0</v>
      </c>
      <c r="CF2" s="1">
        <v>328.07864986835921</v>
      </c>
      <c r="CG2" s="1">
        <v>39.205974531589611</v>
      </c>
      <c r="CH2" s="1">
        <v>496.2141615412466</v>
      </c>
      <c r="CI2" s="1">
        <v>9141.705078125</v>
      </c>
      <c r="CJ2" s="1">
        <v>8196.16015625</v>
      </c>
      <c r="CK2" s="1">
        <v>4182.2876773740772</v>
      </c>
      <c r="CL2" s="1">
        <v>3862.1103515625</v>
      </c>
      <c r="CM2" s="1">
        <v>1147.3405482648002</v>
      </c>
      <c r="CN2" s="1">
        <v>0</v>
      </c>
      <c r="CO2" s="1">
        <v>465.50329313627208</v>
      </c>
      <c r="CP2" s="1">
        <v>217.35452411842965</v>
      </c>
      <c r="CQ2">
        <f>VALUE(CONCATENATE(A2,B2))</f>
        <v>12016</v>
      </c>
    </row>
    <row r="3" spans="1:95">
      <c r="A3" s="1">
        <v>2</v>
      </c>
      <c r="B3" s="1">
        <v>2016</v>
      </c>
      <c r="C3" s="1">
        <v>3297466</v>
      </c>
      <c r="D3" s="1">
        <v>400.29197907907189</v>
      </c>
      <c r="E3" s="1">
        <v>298.46194144999737</v>
      </c>
      <c r="F3" s="1">
        <v>294.70840494595842</v>
      </c>
      <c r="G3" s="1">
        <v>938.58117152467298</v>
      </c>
      <c r="H3" s="1">
        <v>879.37576611684119</v>
      </c>
      <c r="I3" s="1">
        <v>91.818730784677896</v>
      </c>
      <c r="J3" s="1">
        <v>62.548035048999331</v>
      </c>
      <c r="K3" s="1">
        <v>541.76253834563306</v>
      </c>
      <c r="L3" s="1">
        <v>615.32577868910266</v>
      </c>
      <c r="M3" s="1">
        <v>38.599870279938763</v>
      </c>
      <c r="N3" s="1">
        <v>203.24690509553025</v>
      </c>
      <c r="O3" s="1">
        <v>379.4522785400062</v>
      </c>
      <c r="P3" s="1">
        <v>59.236342938987882</v>
      </c>
      <c r="Q3" s="1">
        <v>69.903791423833724</v>
      </c>
      <c r="R3" s="1">
        <v>165.47485504944643</v>
      </c>
      <c r="S3" s="1">
        <v>260.63768610928861</v>
      </c>
      <c r="T3" s="1">
        <v>183.17824106461401</v>
      </c>
      <c r="U3" s="1">
        <v>253.35892060157943</v>
      </c>
      <c r="V3" s="1">
        <v>12.786297591754327</v>
      </c>
      <c r="W3" s="1">
        <v>38.442295318157171</v>
      </c>
      <c r="X3" s="1">
        <v>10.381078691971888</v>
      </c>
      <c r="Y3" s="1">
        <v>78.600808560265364</v>
      </c>
      <c r="Z3" s="1">
        <v>20.995700722307561</v>
      </c>
      <c r="AA3" s="1">
        <v>52.294527881161741</v>
      </c>
      <c r="AB3" s="1">
        <v>108.10699753348777</v>
      </c>
      <c r="AC3" s="1">
        <v>12.50387300983482</v>
      </c>
      <c r="AD3" s="1">
        <v>15.994314893662944</v>
      </c>
      <c r="AE3" s="1">
        <v>21.933662882742457</v>
      </c>
      <c r="AF3" s="1">
        <v>76.264760508479739</v>
      </c>
      <c r="AG3" s="1">
        <v>135.33887790066078</v>
      </c>
      <c r="AH3" s="1">
        <v>11.15401675104459</v>
      </c>
      <c r="AI3" s="1">
        <v>42.599999818042093</v>
      </c>
      <c r="AJ3" s="1">
        <v>26.332057707342546</v>
      </c>
      <c r="AK3" s="1">
        <v>80.08607427642923</v>
      </c>
      <c r="AL3" s="1">
        <v>23.224591816192582</v>
      </c>
      <c r="AM3" s="1">
        <v>174.49131743741702</v>
      </c>
      <c r="AN3" s="1">
        <v>19.338705872764582</v>
      </c>
      <c r="AO3" s="1">
        <v>217.05461512637416</v>
      </c>
      <c r="AP3" s="1">
        <v>4.0843400006987984</v>
      </c>
      <c r="AQ3" s="1">
        <v>0.65527013339785312</v>
      </c>
      <c r="AR3" s="1">
        <v>4.739610134096651</v>
      </c>
      <c r="AS3" s="1">
        <v>35.040246558491056</v>
      </c>
      <c r="AT3" s="1">
        <v>0</v>
      </c>
      <c r="AU3" s="1">
        <v>0</v>
      </c>
      <c r="AV3" s="1">
        <v>35.040246558491056</v>
      </c>
      <c r="AW3" s="1">
        <v>31.252095345816681</v>
      </c>
      <c r="AX3" s="1">
        <v>3.9037492670126901</v>
      </c>
      <c r="AY3" s="1">
        <v>30.769707764627725</v>
      </c>
      <c r="AZ3" s="1">
        <v>12.853171249843271</v>
      </c>
      <c r="BA3" s="1">
        <v>268.91144716480801</v>
      </c>
      <c r="BB3" s="1">
        <v>2.316560573028339</v>
      </c>
      <c r="BC3" s="1">
        <v>1.1638206238708997</v>
      </c>
      <c r="BD3" s="1">
        <v>318.75463601932</v>
      </c>
      <c r="BE3" s="1">
        <v>319.91845664319095</v>
      </c>
      <c r="BF3" s="1">
        <v>10.329944497929381</v>
      </c>
      <c r="BG3" s="1">
        <v>2.5044790800990584</v>
      </c>
      <c r="BH3" s="1">
        <v>2.2713677507038015</v>
      </c>
      <c r="BI3" s="1">
        <v>0.27218107582725315</v>
      </c>
      <c r="BJ3" s="1">
        <v>3.1587892035884524E-2</v>
      </c>
      <c r="BK3" s="1">
        <v>8.5058284571319334</v>
      </c>
      <c r="BL3" s="1">
        <v>23.643207677900058</v>
      </c>
      <c r="BM3" s="1">
        <v>1.7740217727528815</v>
      </c>
      <c r="BN3" s="1">
        <v>2.7626161218765319</v>
      </c>
      <c r="BO3" s="1">
        <v>1.4870707290392047</v>
      </c>
      <c r="BP3" s="1">
        <v>0.82798540223322459</v>
      </c>
      <c r="BQ3" s="1">
        <v>0.31534453366119258</v>
      </c>
      <c r="BR3" s="1">
        <v>7.1670385595630348</v>
      </c>
      <c r="BS3" s="1">
        <v>207.34269838450035</v>
      </c>
      <c r="BT3" s="1">
        <v>291.99894453296821</v>
      </c>
      <c r="BU3" s="1">
        <v>79.054831085940563</v>
      </c>
      <c r="BV3" s="1">
        <v>40.272842595107115</v>
      </c>
      <c r="BW3" s="1">
        <v>14.199330892219587</v>
      </c>
      <c r="BX3" s="1">
        <v>632.86864749073584</v>
      </c>
      <c r="BY3" s="1">
        <v>21.707311016125598</v>
      </c>
      <c r="BZ3" s="1">
        <v>13.284540444846098</v>
      </c>
      <c r="CA3" s="1">
        <v>15.969399446746214</v>
      </c>
      <c r="CB3" s="1">
        <v>50.961250907717911</v>
      </c>
      <c r="CC3" s="1">
        <v>33.494766110478231</v>
      </c>
      <c r="CD3" s="1">
        <v>475.98314127986231</v>
      </c>
      <c r="CE3" s="1">
        <v>0</v>
      </c>
      <c r="CF3" s="1">
        <v>431.54407442488855</v>
      </c>
      <c r="CG3" s="1">
        <v>50.318436501964555</v>
      </c>
      <c r="CH3" s="1">
        <v>690.38600514073767</v>
      </c>
      <c r="CI3" s="1">
        <v>12658.0615234375</v>
      </c>
      <c r="CJ3" s="1">
        <v>14259.48046875</v>
      </c>
      <c r="CK3" s="1">
        <v>5327.0361107438548</v>
      </c>
      <c r="CL3" s="1">
        <v>5693.6904296875</v>
      </c>
      <c r="CM3" s="1">
        <v>1145.3214130807212</v>
      </c>
      <c r="CN3" s="1">
        <v>0</v>
      </c>
      <c r="CO3" s="1">
        <v>699.61940223181489</v>
      </c>
      <c r="CP3" s="1">
        <v>296.81014226489731</v>
      </c>
      <c r="CQ3">
        <f t="shared" ref="CQ3:CQ51" si="0">VALUE(CONCATENATE(A3,B3))</f>
        <v>22016</v>
      </c>
    </row>
    <row r="4" spans="1:95">
      <c r="A4" s="1">
        <v>3</v>
      </c>
      <c r="B4" s="1">
        <v>2016</v>
      </c>
      <c r="C4" s="1">
        <v>3297466</v>
      </c>
      <c r="D4" s="1">
        <v>456.23758340585249</v>
      </c>
      <c r="E4" s="1">
        <v>425.64363790265236</v>
      </c>
      <c r="F4" s="1">
        <v>421.58408773535814</v>
      </c>
      <c r="G4" s="1">
        <v>1162.1854696223093</v>
      </c>
      <c r="H4" s="1">
        <v>1095.4817397074225</v>
      </c>
      <c r="I4" s="1">
        <v>89.142328404818045</v>
      </c>
      <c r="J4" s="1">
        <v>61.667455608173768</v>
      </c>
      <c r="K4" s="1">
        <v>599.17118509639704</v>
      </c>
      <c r="L4" s="1">
        <v>644.3836160581958</v>
      </c>
      <c r="M4" s="1">
        <v>51.731467080230381</v>
      </c>
      <c r="N4" s="1">
        <v>259.67459827656467</v>
      </c>
      <c r="O4" s="1">
        <v>442.83552199981978</v>
      </c>
      <c r="P4" s="1">
        <v>62.809725127949811</v>
      </c>
      <c r="Q4" s="1">
        <v>73.747923604465797</v>
      </c>
      <c r="R4" s="1">
        <v>149.89263788240893</v>
      </c>
      <c r="S4" s="1">
        <v>264.60697764607607</v>
      </c>
      <c r="T4" s="1">
        <v>185.25603068123857</v>
      </c>
      <c r="U4" s="1">
        <v>313.47077947147125</v>
      </c>
      <c r="V4" s="1">
        <v>17.614019909445965</v>
      </c>
      <c r="W4" s="1">
        <v>45.340079350011074</v>
      </c>
      <c r="X4" s="1">
        <v>12.521276228091674</v>
      </c>
      <c r="Y4" s="1">
        <v>80.2303050947435</v>
      </c>
      <c r="Z4" s="1">
        <v>30.593553368383404</v>
      </c>
      <c r="AA4" s="1">
        <v>54.424048134232919</v>
      </c>
      <c r="AB4" s="1">
        <v>88.699786025007313</v>
      </c>
      <c r="AC4" s="1">
        <v>7.886492050581233</v>
      </c>
      <c r="AD4" s="1">
        <v>19.980613679806613</v>
      </c>
      <c r="AE4" s="1">
        <v>27.125714780903245</v>
      </c>
      <c r="AF4" s="1">
        <v>86.792434069984964</v>
      </c>
      <c r="AG4" s="1">
        <v>156.67704801359318</v>
      </c>
      <c r="AH4" s="1">
        <v>19.104448992044194</v>
      </c>
      <c r="AI4" s="1">
        <v>67.918613868952704</v>
      </c>
      <c r="AJ4" s="1">
        <v>43.95610030550732</v>
      </c>
      <c r="AK4" s="1">
        <v>130.97916316650421</v>
      </c>
      <c r="AL4" s="1">
        <v>35.205203323560788</v>
      </c>
      <c r="AM4" s="1">
        <v>231.41323697492953</v>
      </c>
      <c r="AN4" s="1">
        <v>34.865141293344649</v>
      </c>
      <c r="AO4" s="1">
        <v>301.48358159183499</v>
      </c>
      <c r="AP4" s="1">
        <v>6.47078791999472</v>
      </c>
      <c r="AQ4" s="1">
        <v>0.74291940529777267</v>
      </c>
      <c r="AR4" s="1">
        <v>7.2137073252924928</v>
      </c>
      <c r="AS4" s="1">
        <v>27.65687603295034</v>
      </c>
      <c r="AT4" s="1">
        <v>0</v>
      </c>
      <c r="AU4" s="1">
        <v>0</v>
      </c>
      <c r="AV4" s="1">
        <v>27.65687603295034</v>
      </c>
      <c r="AW4" s="1">
        <v>34.040781904282611</v>
      </c>
      <c r="AX4" s="1">
        <v>5.4079408656683654</v>
      </c>
      <c r="AY4" s="1">
        <v>38.826759091514255</v>
      </c>
      <c r="AZ4" s="1">
        <v>14.166749192478287</v>
      </c>
      <c r="BA4" s="1">
        <v>300.19349261178172</v>
      </c>
      <c r="BB4" s="1">
        <v>1.8948069464061044</v>
      </c>
      <c r="BC4" s="1">
        <v>0.82500988836782596</v>
      </c>
      <c r="BD4" s="1">
        <v>360.48974870784872</v>
      </c>
      <c r="BE4" s="1">
        <v>361.31475859621656</v>
      </c>
      <c r="BF4" s="1">
        <v>23.065745482943395</v>
      </c>
      <c r="BG4" s="1">
        <v>2.4467687019174345</v>
      </c>
      <c r="BH4" s="1">
        <v>2.8868296279557208</v>
      </c>
      <c r="BI4" s="1">
        <v>2.2328747822409016</v>
      </c>
      <c r="BJ4" s="1">
        <v>0.54468612449799891</v>
      </c>
      <c r="BK4" s="1">
        <v>11.950326859836382</v>
      </c>
      <c r="BL4" s="1">
        <v>40.894356797150934</v>
      </c>
      <c r="BM4" s="1">
        <v>3.7454690037640757</v>
      </c>
      <c r="BN4" s="1">
        <v>4.7140971254956545</v>
      </c>
      <c r="BO4" s="1">
        <v>1.2293391965643774</v>
      </c>
      <c r="BP4" s="1">
        <v>1.077565311515241</v>
      </c>
      <c r="BQ4" s="1">
        <v>0.27196729080186116</v>
      </c>
      <c r="BR4" s="1">
        <v>11.03843792814121</v>
      </c>
      <c r="BS4" s="1">
        <v>254.14756276937965</v>
      </c>
      <c r="BT4" s="1">
        <v>429.2753558402315</v>
      </c>
      <c r="BU4" s="1">
        <v>108.42481353731871</v>
      </c>
      <c r="BV4" s="1">
        <v>62.62117553879024</v>
      </c>
      <c r="BW4" s="1">
        <v>33.819617499882391</v>
      </c>
      <c r="BX4" s="1">
        <v>888.28852518560245</v>
      </c>
      <c r="BY4" s="1">
        <v>39.849502709768096</v>
      </c>
      <c r="BZ4" s="1">
        <v>33.277735795428136</v>
      </c>
      <c r="CA4" s="1">
        <v>15.37128051010094</v>
      </c>
      <c r="CB4" s="1">
        <v>88.498519015297177</v>
      </c>
      <c r="CC4" s="1">
        <v>47.150061837607957</v>
      </c>
      <c r="CD4" s="1">
        <v>503.90716956877344</v>
      </c>
      <c r="CE4" s="1">
        <v>0</v>
      </c>
      <c r="CF4" s="1">
        <v>490.27836531013514</v>
      </c>
      <c r="CG4" s="1">
        <v>50.858630966094267</v>
      </c>
      <c r="CH4" s="1">
        <v>791.88827912514523</v>
      </c>
      <c r="CI4" s="1">
        <v>15270.478515625</v>
      </c>
      <c r="CJ4" s="1">
        <v>18988.87109375</v>
      </c>
      <c r="CK4" s="1">
        <v>5972.078849971489</v>
      </c>
      <c r="CL4" s="1">
        <v>7254.3330078125</v>
      </c>
      <c r="CM4" s="1">
        <v>1212.2169145342291</v>
      </c>
      <c r="CN4" s="1">
        <v>0</v>
      </c>
      <c r="CO4" s="1">
        <v>857.22035075765177</v>
      </c>
      <c r="CP4" s="1">
        <v>333.37052409152517</v>
      </c>
      <c r="CQ4">
        <f t="shared" si="0"/>
        <v>32016</v>
      </c>
    </row>
    <row r="5" spans="1:95">
      <c r="A5" s="1">
        <v>4</v>
      </c>
      <c r="B5" s="1">
        <v>2016</v>
      </c>
      <c r="C5" s="1">
        <v>3297466</v>
      </c>
      <c r="D5" s="1">
        <v>516.00371037015202</v>
      </c>
      <c r="E5" s="1">
        <v>618.54531662055592</v>
      </c>
      <c r="F5" s="1">
        <v>613.03043749967412</v>
      </c>
      <c r="G5" s="1">
        <v>1370.6074151585458</v>
      </c>
      <c r="H5" s="1">
        <v>1302.1113883815369</v>
      </c>
      <c r="I5" s="1">
        <v>90.786810141369457</v>
      </c>
      <c r="J5" s="1">
        <v>62.506056386527341</v>
      </c>
      <c r="K5" s="1">
        <v>639.29854800261853</v>
      </c>
      <c r="L5" s="1">
        <v>680.37302501175316</v>
      </c>
      <c r="M5" s="1">
        <v>56.415893994566254</v>
      </c>
      <c r="N5" s="1">
        <v>351.16389118132349</v>
      </c>
      <c r="O5" s="1">
        <v>498.77158034774328</v>
      </c>
      <c r="P5" s="1">
        <v>65.308840974459798</v>
      </c>
      <c r="Q5" s="1">
        <v>74.303393795768088</v>
      </c>
      <c r="R5" s="1">
        <v>146.96586226613209</v>
      </c>
      <c r="S5" s="1">
        <v>277.17400759577617</v>
      </c>
      <c r="T5" s="1">
        <v>191.19449359846394</v>
      </c>
      <c r="U5" s="1">
        <v>354.24646484810614</v>
      </c>
      <c r="V5" s="1">
        <v>20.992396297236176</v>
      </c>
      <c r="W5" s="1">
        <v>54.620018986923647</v>
      </c>
      <c r="X5" s="1">
        <v>13.343554169241512</v>
      </c>
      <c r="Y5" s="1">
        <v>85.796577573594405</v>
      </c>
      <c r="Z5" s="1">
        <v>43.038666669099129</v>
      </c>
      <c r="AA5" s="1">
        <v>52.38430343222516</v>
      </c>
      <c r="AB5" s="1">
        <v>85.073069661897506</v>
      </c>
      <c r="AC5" s="1">
        <v>7.876390014962011</v>
      </c>
      <c r="AD5" s="1">
        <v>22.477488390861517</v>
      </c>
      <c r="AE5" s="1">
        <v>30.812783627539069</v>
      </c>
      <c r="AF5" s="1">
        <v>95.546973782452682</v>
      </c>
      <c r="AG5" s="1">
        <v>172.65658211930113</v>
      </c>
      <c r="AH5" s="1">
        <v>26.093798692693117</v>
      </c>
      <c r="AI5" s="1">
        <v>113.33348342333173</v>
      </c>
      <c r="AJ5" s="1">
        <v>90.519023471356491</v>
      </c>
      <c r="AK5" s="1">
        <v>229.94630558738135</v>
      </c>
      <c r="AL5" s="1">
        <v>48.72910992641139</v>
      </c>
      <c r="AM5" s="1">
        <v>274.63741076361265</v>
      </c>
      <c r="AN5" s="1">
        <v>49.321632726429605</v>
      </c>
      <c r="AO5" s="1">
        <v>372.68815341645364</v>
      </c>
      <c r="AP5" s="1">
        <v>5.3574555466058156</v>
      </c>
      <c r="AQ5" s="1">
        <v>0.95067114882980908</v>
      </c>
      <c r="AR5" s="1">
        <v>6.3081266954356243</v>
      </c>
      <c r="AS5" s="1">
        <v>33.776347283895753</v>
      </c>
      <c r="AT5" s="1">
        <v>0</v>
      </c>
      <c r="AU5" s="1">
        <v>0</v>
      </c>
      <c r="AV5" s="1">
        <v>33.776347283895753</v>
      </c>
      <c r="AW5" s="1">
        <v>35.32496391265795</v>
      </c>
      <c r="AX5" s="1">
        <v>5.6730324204526221</v>
      </c>
      <c r="AY5" s="1">
        <v>42.424316388977545</v>
      </c>
      <c r="AZ5" s="1">
        <v>13.960436757712475</v>
      </c>
      <c r="BA5" s="1">
        <v>340.33538269072011</v>
      </c>
      <c r="BB5" s="1">
        <v>3.8020432534404871</v>
      </c>
      <c r="BC5" s="1">
        <v>1.4704117420661402</v>
      </c>
      <c r="BD5" s="1">
        <v>406.19521151130323</v>
      </c>
      <c r="BE5" s="1">
        <v>407.66562325336935</v>
      </c>
      <c r="BF5" s="1">
        <v>34.31709598416613</v>
      </c>
      <c r="BG5" s="1">
        <v>2.364671708396942</v>
      </c>
      <c r="BH5" s="1">
        <v>1.2977818329707795</v>
      </c>
      <c r="BI5" s="1">
        <v>3.3902612019889617</v>
      </c>
      <c r="BJ5" s="1">
        <v>0.1432884426339488</v>
      </c>
      <c r="BK5" s="1">
        <v>22.79901094162696</v>
      </c>
      <c r="BL5" s="1">
        <v>60.921848909794761</v>
      </c>
      <c r="BM5" s="1">
        <v>5.8491473667652842</v>
      </c>
      <c r="BN5" s="1">
        <v>7.0634359683923256</v>
      </c>
      <c r="BO5" s="1">
        <v>0.87982509952641796</v>
      </c>
      <c r="BP5" s="1">
        <v>2.3786678370903664</v>
      </c>
      <c r="BQ5" s="1">
        <v>1.7830347714225092</v>
      </c>
      <c r="BR5" s="1">
        <v>17.954111043196903</v>
      </c>
      <c r="BS5" s="1">
        <v>304.94925830940446</v>
      </c>
      <c r="BT5" s="1">
        <v>532.64410873980432</v>
      </c>
      <c r="BU5" s="1">
        <v>151.89316272468074</v>
      </c>
      <c r="BV5" s="1">
        <v>79.384265150519127</v>
      </c>
      <c r="BW5" s="1">
        <v>20.956091393033219</v>
      </c>
      <c r="BX5" s="1">
        <v>1089.8268863174419</v>
      </c>
      <c r="BY5" s="1">
        <v>71.194574125141486</v>
      </c>
      <c r="BZ5" s="1">
        <v>74.579177407131226</v>
      </c>
      <c r="CA5" s="1">
        <v>48.730873747983047</v>
      </c>
      <c r="CB5" s="1">
        <v>194.50462528025577</v>
      </c>
      <c r="CC5" s="1">
        <v>65.189146323862161</v>
      </c>
      <c r="CD5" s="1">
        <v>591.79516265271513</v>
      </c>
      <c r="CE5" s="1">
        <v>0</v>
      </c>
      <c r="CF5" s="1">
        <v>551.32867428280997</v>
      </c>
      <c r="CG5" s="1">
        <v>56.070468731416554</v>
      </c>
      <c r="CH5" s="1">
        <v>910.80259307807114</v>
      </c>
      <c r="CI5" s="1">
        <v>18147.876953125</v>
      </c>
      <c r="CJ5" s="1">
        <v>23644.056640625</v>
      </c>
      <c r="CK5" s="1">
        <v>6686.4602291911524</v>
      </c>
      <c r="CL5" s="1">
        <v>8956.2607421875</v>
      </c>
      <c r="CM5" s="1">
        <v>1407.6463147037312</v>
      </c>
      <c r="CN5" s="1">
        <v>0</v>
      </c>
      <c r="CO5" s="1">
        <v>1013.1012377011006</v>
      </c>
      <c r="CP5" s="1">
        <v>393.85758466983242</v>
      </c>
      <c r="CQ5">
        <f t="shared" si="0"/>
        <v>42016</v>
      </c>
    </row>
    <row r="6" spans="1:95">
      <c r="A6" s="1">
        <v>5</v>
      </c>
      <c r="B6" s="1">
        <v>2016</v>
      </c>
      <c r="C6" s="1">
        <v>3297466</v>
      </c>
      <c r="D6" s="1">
        <v>603.35582656053236</v>
      </c>
      <c r="E6" s="1">
        <v>862.75694127172437</v>
      </c>
      <c r="F6" s="1">
        <v>857.16646294268526</v>
      </c>
      <c r="G6" s="1">
        <v>1531.1989250741833</v>
      </c>
      <c r="H6" s="1">
        <v>1456.4741687492246</v>
      </c>
      <c r="I6" s="1">
        <v>85.057937904128295</v>
      </c>
      <c r="J6" s="1">
        <v>62.218746375544427</v>
      </c>
      <c r="K6" s="1">
        <v>658.67660909676079</v>
      </c>
      <c r="L6" s="1">
        <v>692.77108786187728</v>
      </c>
      <c r="M6" s="1">
        <v>62.714801642883053</v>
      </c>
      <c r="N6" s="1">
        <v>379.63480010453407</v>
      </c>
      <c r="O6" s="1">
        <v>540.57168009608063</v>
      </c>
      <c r="P6" s="1">
        <v>69.73585220300896</v>
      </c>
      <c r="Q6" s="1">
        <v>81.449258715932189</v>
      </c>
      <c r="R6" s="1">
        <v>142.50077656417676</v>
      </c>
      <c r="S6" s="1">
        <v>280.8876086736704</v>
      </c>
      <c r="T6" s="1">
        <v>192.50627614617005</v>
      </c>
      <c r="U6" s="1">
        <v>387.82693619729719</v>
      </c>
      <c r="V6" s="1">
        <v>26.53847416867163</v>
      </c>
      <c r="W6" s="1">
        <v>61.913749258654349</v>
      </c>
      <c r="X6" s="1">
        <v>15.002853089524519</v>
      </c>
      <c r="Y6" s="1">
        <v>93.808475834806771</v>
      </c>
      <c r="Z6" s="1">
        <v>50.601440506472741</v>
      </c>
      <c r="AA6" s="1">
        <v>51.578136599190486</v>
      </c>
      <c r="AB6" s="1">
        <v>85.531753889310451</v>
      </c>
      <c r="AC6" s="1">
        <v>9.343668077123068</v>
      </c>
      <c r="AD6" s="1">
        <v>25.323665788689571</v>
      </c>
      <c r="AE6" s="1">
        <v>39.874460086318479</v>
      </c>
      <c r="AF6" s="1">
        <v>105.61396650858411</v>
      </c>
      <c r="AG6" s="1">
        <v>190.94602167977828</v>
      </c>
      <c r="AH6" s="1">
        <v>32.612778545868927</v>
      </c>
      <c r="AI6" s="1">
        <v>148.50587731609667</v>
      </c>
      <c r="AJ6" s="1">
        <v>127.03487496159147</v>
      </c>
      <c r="AK6" s="1">
        <v>308.15353082355705</v>
      </c>
      <c r="AL6" s="1">
        <v>68.461055637227091</v>
      </c>
      <c r="AM6" s="1">
        <v>318.22129691936379</v>
      </c>
      <c r="AN6" s="1">
        <v>69.64030898228269</v>
      </c>
      <c r="AO6" s="1">
        <v>456.32266153887355</v>
      </c>
      <c r="AP6" s="1">
        <v>22.316051764143342</v>
      </c>
      <c r="AQ6" s="1">
        <v>1.3601965928301361</v>
      </c>
      <c r="AR6" s="1">
        <v>23.676248356973478</v>
      </c>
      <c r="AS6" s="1">
        <v>43.078334167659534</v>
      </c>
      <c r="AT6" s="1">
        <v>0</v>
      </c>
      <c r="AU6" s="1">
        <v>0</v>
      </c>
      <c r="AV6" s="1">
        <v>43.078334167659534</v>
      </c>
      <c r="AW6" s="1">
        <v>68.76990871389566</v>
      </c>
      <c r="AX6" s="1">
        <v>8.5898409079373614</v>
      </c>
      <c r="AY6" s="1">
        <v>48.223819336765189</v>
      </c>
      <c r="AZ6" s="1">
        <v>17.353748818645151</v>
      </c>
      <c r="BA6" s="1">
        <v>397.66765259303179</v>
      </c>
      <c r="BB6" s="1">
        <v>3.6285784821697744</v>
      </c>
      <c r="BC6" s="1">
        <v>1.323338108820983</v>
      </c>
      <c r="BD6" s="1">
        <v>475.46364013854929</v>
      </c>
      <c r="BE6" s="1">
        <v>476.78697824737026</v>
      </c>
      <c r="BF6" s="1">
        <v>57.742819115574122</v>
      </c>
      <c r="BG6" s="1">
        <v>2.5937904361460551</v>
      </c>
      <c r="BH6" s="1">
        <v>3.3816507460277148</v>
      </c>
      <c r="BI6" s="1">
        <v>4.7524208262984491</v>
      </c>
      <c r="BJ6" s="1">
        <v>0.35446292301570576</v>
      </c>
      <c r="BK6" s="1">
        <v>20.646875417254211</v>
      </c>
      <c r="BL6" s="1">
        <v>84.719598638017814</v>
      </c>
      <c r="BM6" s="1">
        <v>9.2351362459553297</v>
      </c>
      <c r="BN6" s="1">
        <v>7.6226864768065807</v>
      </c>
      <c r="BO6" s="1">
        <v>1.5376884826729873</v>
      </c>
      <c r="BP6" s="1">
        <v>1.6815822000490692</v>
      </c>
      <c r="BQ6" s="1">
        <v>1.9124969405310401</v>
      </c>
      <c r="BR6" s="1">
        <v>21.989590346015007</v>
      </c>
      <c r="BS6" s="1">
        <v>376.28393377781532</v>
      </c>
      <c r="BT6" s="1">
        <v>652.11834498048836</v>
      </c>
      <c r="BU6" s="1">
        <v>179.41271094162843</v>
      </c>
      <c r="BV6" s="1">
        <v>89.650716205377549</v>
      </c>
      <c r="BW6" s="1">
        <v>12.902446226955371</v>
      </c>
      <c r="BX6" s="1">
        <v>1310.3681521322651</v>
      </c>
      <c r="BY6" s="1">
        <v>175.08577884052139</v>
      </c>
      <c r="BZ6" s="1">
        <v>53.584439288453396</v>
      </c>
      <c r="CA6" s="1">
        <v>22.214558108122674</v>
      </c>
      <c r="CB6" s="1">
        <v>250.88477623709747</v>
      </c>
      <c r="CC6" s="1">
        <v>94.344895413893099</v>
      </c>
      <c r="CD6" s="1">
        <v>747.96826678782054</v>
      </c>
      <c r="CE6" s="1">
        <v>0</v>
      </c>
      <c r="CF6" s="1">
        <v>672.12573527442805</v>
      </c>
      <c r="CG6" s="1">
        <v>90.675841281119318</v>
      </c>
      <c r="CH6" s="1">
        <v>1021.8075421031322</v>
      </c>
      <c r="CI6" s="1">
        <v>21106.212890625</v>
      </c>
      <c r="CJ6" s="1">
        <v>28921.134765625</v>
      </c>
      <c r="CK6" s="1">
        <v>7368.742703357655</v>
      </c>
      <c r="CL6" s="1">
        <v>10740.158203125</v>
      </c>
      <c r="CM6" s="1">
        <v>1777.6469676747804</v>
      </c>
      <c r="CN6" s="1">
        <v>0</v>
      </c>
      <c r="CO6" s="1">
        <v>1380.7010206170007</v>
      </c>
      <c r="CP6" s="1">
        <v>454.56257853689243</v>
      </c>
      <c r="CQ6">
        <f t="shared" si="0"/>
        <v>52016</v>
      </c>
    </row>
    <row r="7" spans="1:95">
      <c r="A7" s="1">
        <v>6</v>
      </c>
      <c r="B7" s="1">
        <v>2016</v>
      </c>
      <c r="C7" s="1">
        <v>3297466</v>
      </c>
      <c r="D7" s="1">
        <v>658.07800703706152</v>
      </c>
      <c r="E7" s="1">
        <v>1164.9360001671075</v>
      </c>
      <c r="F7" s="1">
        <v>1158.450543162744</v>
      </c>
      <c r="G7" s="1">
        <v>1771.3829185899622</v>
      </c>
      <c r="H7" s="1">
        <v>1678.1759252049051</v>
      </c>
      <c r="I7" s="1">
        <v>83.86192247909004</v>
      </c>
      <c r="J7" s="1">
        <v>61.734722451997172</v>
      </c>
      <c r="K7" s="1">
        <v>663.01387871819622</v>
      </c>
      <c r="L7" s="1">
        <v>691.15801550421008</v>
      </c>
      <c r="M7" s="1">
        <v>61.347164512935286</v>
      </c>
      <c r="N7" s="1">
        <v>423.80437976589155</v>
      </c>
      <c r="O7" s="1">
        <v>554.24279507343704</v>
      </c>
      <c r="P7" s="1">
        <v>73.340970097642042</v>
      </c>
      <c r="Q7" s="1">
        <v>80.901959055601111</v>
      </c>
      <c r="R7" s="1">
        <v>134.12681197458858</v>
      </c>
      <c r="S7" s="1">
        <v>289.63281709489161</v>
      </c>
      <c r="T7" s="1">
        <v>199.04907502025469</v>
      </c>
      <c r="U7" s="1">
        <v>419.09600708050283</v>
      </c>
      <c r="V7" s="1">
        <v>26.007570375715776</v>
      </c>
      <c r="W7" s="1">
        <v>69.013412185218257</v>
      </c>
      <c r="X7" s="1">
        <v>16.971801086997289</v>
      </c>
      <c r="Y7" s="1">
        <v>92.378474263316022</v>
      </c>
      <c r="Z7" s="1">
        <v>56.639603822420767</v>
      </c>
      <c r="AA7" s="1">
        <v>51.956353423560479</v>
      </c>
      <c r="AB7" s="1">
        <v>78.395722248768891</v>
      </c>
      <c r="AC7" s="1">
        <v>8.625342156470639</v>
      </c>
      <c r="AD7" s="1">
        <v>27.021913432536028</v>
      </c>
      <c r="AE7" s="1">
        <v>35.94465634801</v>
      </c>
      <c r="AF7" s="1">
        <v>110.48103240562978</v>
      </c>
      <c r="AG7" s="1">
        <v>208.00179546124082</v>
      </c>
      <c r="AH7" s="1">
        <v>44.23072823192112</v>
      </c>
      <c r="AI7" s="1">
        <v>184.86180229000087</v>
      </c>
      <c r="AJ7" s="1">
        <v>185.96400723977862</v>
      </c>
      <c r="AK7" s="1">
        <v>415.05653776170061</v>
      </c>
      <c r="AL7" s="1">
        <v>79.886823093090968</v>
      </c>
      <c r="AM7" s="1">
        <v>373.12202856156142</v>
      </c>
      <c r="AN7" s="1">
        <v>106.86331572486267</v>
      </c>
      <c r="AO7" s="1">
        <v>559.87216737951508</v>
      </c>
      <c r="AP7" s="1">
        <v>18.891853170106035</v>
      </c>
      <c r="AQ7" s="1">
        <v>2.3517401798837034</v>
      </c>
      <c r="AR7" s="1">
        <v>21.243593349989741</v>
      </c>
      <c r="AS7" s="1">
        <v>55.318098610115001</v>
      </c>
      <c r="AT7" s="1">
        <v>0</v>
      </c>
      <c r="AU7" s="1">
        <v>0</v>
      </c>
      <c r="AV7" s="1">
        <v>55.318098610115001</v>
      </c>
      <c r="AW7" s="1">
        <v>51.990612016075282</v>
      </c>
      <c r="AX7" s="1">
        <v>9.7531061458177017</v>
      </c>
      <c r="AY7" s="1">
        <v>55.504141462141732</v>
      </c>
      <c r="AZ7" s="1">
        <v>15.42696872616361</v>
      </c>
      <c r="BA7" s="1">
        <v>447.15670037821917</v>
      </c>
      <c r="BB7" s="1">
        <v>3.7264029436551236</v>
      </c>
      <c r="BC7" s="1">
        <v>1.4858916708979399</v>
      </c>
      <c r="BD7" s="1">
        <v>531.56731965599738</v>
      </c>
      <c r="BE7" s="1">
        <v>533.05321132689528</v>
      </c>
      <c r="BF7" s="1">
        <v>85.614541465260871</v>
      </c>
      <c r="BG7" s="1">
        <v>3.6706945514818181</v>
      </c>
      <c r="BH7" s="1">
        <v>4.4923058139838856</v>
      </c>
      <c r="BI7" s="1">
        <v>8.4548115788750309</v>
      </c>
      <c r="BJ7" s="1">
        <v>0.49144105024124729</v>
      </c>
      <c r="BK7" s="1">
        <v>31.539325180559537</v>
      </c>
      <c r="BL7" s="1">
        <v>125.80830806152736</v>
      </c>
      <c r="BM7" s="1">
        <v>9.3972280218707702</v>
      </c>
      <c r="BN7" s="1">
        <v>7.5262056509068458</v>
      </c>
      <c r="BO7" s="1">
        <v>1.7697142338315788</v>
      </c>
      <c r="BP7" s="1">
        <v>3.434222722928213</v>
      </c>
      <c r="BQ7" s="1">
        <v>1.5197651874638374</v>
      </c>
      <c r="BR7" s="1">
        <v>23.647135817001246</v>
      </c>
      <c r="BS7" s="1">
        <v>441.73319639718386</v>
      </c>
      <c r="BT7" s="1">
        <v>831.37540769218083</v>
      </c>
      <c r="BU7" s="1">
        <v>228.21121829877566</v>
      </c>
      <c r="BV7" s="1">
        <v>96.193468032451051</v>
      </c>
      <c r="BW7" s="1">
        <v>10.145360842974261</v>
      </c>
      <c r="BX7" s="1">
        <v>1607.6586512635656</v>
      </c>
      <c r="BY7" s="1">
        <v>219.50723316659005</v>
      </c>
      <c r="BZ7" s="1">
        <v>49.616531128972966</v>
      </c>
      <c r="CA7" s="1">
        <v>44.418014300409837</v>
      </c>
      <c r="CB7" s="1">
        <v>313.54177859597286</v>
      </c>
      <c r="CC7" s="1">
        <v>110.34083913333204</v>
      </c>
      <c r="CD7" s="1">
        <v>797.59213524010715</v>
      </c>
      <c r="CE7" s="1">
        <v>0</v>
      </c>
      <c r="CF7" s="1">
        <v>710.06861905313679</v>
      </c>
      <c r="CG7" s="1">
        <v>95.497783646714936</v>
      </c>
      <c r="CH7" s="1">
        <v>1116.1178785311558</v>
      </c>
      <c r="CI7" s="1">
        <v>23948.498046875</v>
      </c>
      <c r="CJ7" s="1">
        <v>34972.8359375</v>
      </c>
      <c r="CK7" s="1">
        <v>7744.1981972672083</v>
      </c>
      <c r="CL7" s="1">
        <v>12609.90234375</v>
      </c>
      <c r="CM7" s="1">
        <v>1891.612685212345</v>
      </c>
      <c r="CN7" s="1">
        <v>0</v>
      </c>
      <c r="CO7" s="1">
        <v>1529.6384155282958</v>
      </c>
      <c r="CP7" s="1">
        <v>514.92517432096713</v>
      </c>
      <c r="CQ7">
        <f t="shared" si="0"/>
        <v>62016</v>
      </c>
    </row>
    <row r="8" spans="1:95">
      <c r="A8" s="1">
        <v>7</v>
      </c>
      <c r="B8" s="1">
        <v>2016</v>
      </c>
      <c r="C8" s="1">
        <v>3297466</v>
      </c>
      <c r="D8" s="1">
        <v>712.3176148761687</v>
      </c>
      <c r="E8" s="1">
        <v>1451.9079388115249</v>
      </c>
      <c r="F8" s="1">
        <v>1445.2573769787493</v>
      </c>
      <c r="G8" s="1">
        <v>1883.8265970518387</v>
      </c>
      <c r="H8" s="1">
        <v>1777.1588556988092</v>
      </c>
      <c r="I8" s="1">
        <v>78.53095032253772</v>
      </c>
      <c r="J8" s="1">
        <v>60.881339409013904</v>
      </c>
      <c r="K8" s="1">
        <v>653.42430925773556</v>
      </c>
      <c r="L8" s="1">
        <v>672.91736169098499</v>
      </c>
      <c r="M8" s="1">
        <v>81.331307177339212</v>
      </c>
      <c r="N8" s="1">
        <v>568.52472105653681</v>
      </c>
      <c r="O8" s="1">
        <v>607.41731228902734</v>
      </c>
      <c r="P8" s="1">
        <v>74.892583903871298</v>
      </c>
      <c r="Q8" s="1">
        <v>79.867736687816944</v>
      </c>
      <c r="R8" s="1">
        <v>130.82226681122634</v>
      </c>
      <c r="S8" s="1">
        <v>288.12215593032789</v>
      </c>
      <c r="T8" s="1">
        <v>197.25365249174033</v>
      </c>
      <c r="U8" s="1">
        <v>456.40445918081383</v>
      </c>
      <c r="V8" s="1">
        <v>30.30982663374381</v>
      </c>
      <c r="W8" s="1">
        <v>88.325290708272334</v>
      </c>
      <c r="X8" s="1">
        <v>19.409888766798144</v>
      </c>
      <c r="Y8" s="1">
        <v>99.229749777986214</v>
      </c>
      <c r="Z8" s="1">
        <v>70.733869809197444</v>
      </c>
      <c r="AA8" s="1">
        <v>50.601942247355922</v>
      </c>
      <c r="AB8" s="1">
        <v>78.869311425015795</v>
      </c>
      <c r="AC8" s="1">
        <v>8.3160481465352074</v>
      </c>
      <c r="AD8" s="1">
        <v>30.138485851014813</v>
      </c>
      <c r="AE8" s="1">
        <v>53.708806655488154</v>
      </c>
      <c r="AF8" s="1">
        <v>121.28248048782488</v>
      </c>
      <c r="AG8" s="1">
        <v>224.76851257339621</v>
      </c>
      <c r="AH8" s="1">
        <v>50.973341266204024</v>
      </c>
      <c r="AI8" s="1">
        <v>237.75233766155037</v>
      </c>
      <c r="AJ8" s="1">
        <v>267.10999977453611</v>
      </c>
      <c r="AK8" s="1">
        <v>555.83567870229047</v>
      </c>
      <c r="AL8" s="1">
        <v>120.8741441425498</v>
      </c>
      <c r="AM8" s="1">
        <v>424.99753142097052</v>
      </c>
      <c r="AN8" s="1">
        <v>176.36150710577772</v>
      </c>
      <c r="AO8" s="1">
        <v>722.233182669298</v>
      </c>
      <c r="AP8" s="1">
        <v>26.684807194190849</v>
      </c>
      <c r="AQ8" s="1">
        <v>6.3230368179327794</v>
      </c>
      <c r="AR8" s="1">
        <v>33.007844012123627</v>
      </c>
      <c r="AS8" s="1">
        <v>57.054820387474464</v>
      </c>
      <c r="AT8" s="1">
        <v>4.2733640931352665E-2</v>
      </c>
      <c r="AU8" s="1">
        <v>6.8124725268442876E-2</v>
      </c>
      <c r="AV8" s="1">
        <v>57.165678753674257</v>
      </c>
      <c r="AW8" s="1">
        <v>79.204395397425074</v>
      </c>
      <c r="AX8" s="1">
        <v>11.110964963413124</v>
      </c>
      <c r="AY8" s="1">
        <v>59.906122312887263</v>
      </c>
      <c r="AZ8" s="1">
        <v>15.866359544067747</v>
      </c>
      <c r="BA8" s="1">
        <v>479.13276391257165</v>
      </c>
      <c r="BB8" s="1">
        <v>5.5709095212844586</v>
      </c>
      <c r="BC8" s="1">
        <v>1.2920879569372019</v>
      </c>
      <c r="BD8" s="1">
        <v>571.58712025422426</v>
      </c>
      <c r="BE8" s="1">
        <v>572.87920821116143</v>
      </c>
      <c r="BF8" s="1">
        <v>154.33474086676739</v>
      </c>
      <c r="BG8" s="1">
        <v>6.8421836186667191</v>
      </c>
      <c r="BH8" s="1">
        <v>5.1086145128284617</v>
      </c>
      <c r="BI8" s="1">
        <v>7.0332897164828854</v>
      </c>
      <c r="BJ8" s="1">
        <v>0.28813082800610457</v>
      </c>
      <c r="BK8" s="1">
        <v>35.916764185999995</v>
      </c>
      <c r="BL8" s="1">
        <v>202.49043401226868</v>
      </c>
      <c r="BM8" s="1">
        <v>14.104718775805814</v>
      </c>
      <c r="BN8" s="1">
        <v>11.654413493122631</v>
      </c>
      <c r="BO8" s="1">
        <v>1.8700562138006316</v>
      </c>
      <c r="BP8" s="1">
        <v>4.1179958151896763</v>
      </c>
      <c r="BQ8" s="1">
        <v>1.3202184037114761</v>
      </c>
      <c r="BR8" s="1">
        <v>33.067402701630229</v>
      </c>
      <c r="BS8" s="1">
        <v>533.25982561918897</v>
      </c>
      <c r="BT8" s="1">
        <v>1066.0167690445307</v>
      </c>
      <c r="BU8" s="1">
        <v>300.06387518595699</v>
      </c>
      <c r="BV8" s="1">
        <v>87.165574272305307</v>
      </c>
      <c r="BW8" s="1">
        <v>19.353093777412742</v>
      </c>
      <c r="BX8" s="1">
        <v>2005.8591378993947</v>
      </c>
      <c r="BY8" s="1">
        <v>348.52435301788529</v>
      </c>
      <c r="BZ8" s="1">
        <v>120.66123313841362</v>
      </c>
      <c r="CA8" s="1">
        <v>45.261148574384968</v>
      </c>
      <c r="CB8" s="1">
        <v>514.44673473068383</v>
      </c>
      <c r="CC8" s="1">
        <v>145.90139246913438</v>
      </c>
      <c r="CD8" s="1">
        <v>1035.4789138923022</v>
      </c>
      <c r="CE8" s="1">
        <v>0</v>
      </c>
      <c r="CF8" s="1">
        <v>791.52201027359376</v>
      </c>
      <c r="CG8" s="1">
        <v>117.48001841812892</v>
      </c>
      <c r="CH8" s="1">
        <v>1237.9920391428202</v>
      </c>
      <c r="CI8" s="1">
        <v>28441.841796875</v>
      </c>
      <c r="CJ8" s="1">
        <v>42599.9296875</v>
      </c>
      <c r="CK8" s="1">
        <v>8587.7194338167701</v>
      </c>
      <c r="CL8" s="1">
        <v>15806.0712890625</v>
      </c>
      <c r="CM8" s="1">
        <v>2146.7167975526768</v>
      </c>
      <c r="CN8" s="1">
        <v>0</v>
      </c>
      <c r="CO8" s="1">
        <v>1887.8179345878818</v>
      </c>
      <c r="CP8" s="1">
        <v>583.6967746401956</v>
      </c>
      <c r="CQ8">
        <f t="shared" si="0"/>
        <v>72016</v>
      </c>
    </row>
    <row r="9" spans="1:95">
      <c r="A9" s="1">
        <v>8</v>
      </c>
      <c r="B9" s="1">
        <v>2016</v>
      </c>
      <c r="C9" s="1">
        <v>3297466</v>
      </c>
      <c r="D9" s="1">
        <v>745.59731513766121</v>
      </c>
      <c r="E9" s="1">
        <v>2037.1904449015547</v>
      </c>
      <c r="F9" s="1">
        <v>2023.6776567118702</v>
      </c>
      <c r="G9" s="1">
        <v>1943.1795290251912</v>
      </c>
      <c r="H9" s="1">
        <v>1821.8997373381878</v>
      </c>
      <c r="I9" s="1">
        <v>80.41321847376534</v>
      </c>
      <c r="J9" s="1">
        <v>60.5312970604162</v>
      </c>
      <c r="K9" s="1">
        <v>645.81413140411439</v>
      </c>
      <c r="L9" s="1">
        <v>663.39040395019481</v>
      </c>
      <c r="M9" s="1">
        <v>85.21609266980208</v>
      </c>
      <c r="N9" s="1">
        <v>626.81961272271462</v>
      </c>
      <c r="O9" s="1">
        <v>636.06028983385784</v>
      </c>
      <c r="P9" s="1">
        <v>72.843803577867945</v>
      </c>
      <c r="Q9" s="1">
        <v>81.288003201374437</v>
      </c>
      <c r="R9" s="1">
        <v>121.60330315402094</v>
      </c>
      <c r="S9" s="1">
        <v>288.49939836977336</v>
      </c>
      <c r="T9" s="1">
        <v>196.42156970024763</v>
      </c>
      <c r="U9" s="1">
        <v>497.99671362223347</v>
      </c>
      <c r="V9" s="1">
        <v>34.813274728313814</v>
      </c>
      <c r="W9" s="1">
        <v>95.610084664374625</v>
      </c>
      <c r="X9" s="1">
        <v>24.395059517657987</v>
      </c>
      <c r="Y9" s="1">
        <v>97.406090704492868</v>
      </c>
      <c r="Z9" s="1">
        <v>81.98235138522935</v>
      </c>
      <c r="AA9" s="1">
        <v>47.644600257222294</v>
      </c>
      <c r="AB9" s="1">
        <v>71.18147245924753</v>
      </c>
      <c r="AC9" s="1">
        <v>6.1859231048714678</v>
      </c>
      <c r="AD9" s="1">
        <v>30.854500034621996</v>
      </c>
      <c r="AE9" s="1">
        <v>54.822948043964757</v>
      </c>
      <c r="AF9" s="1">
        <v>131.27799296264112</v>
      </c>
      <c r="AG9" s="1">
        <v>249.89849189075215</v>
      </c>
      <c r="AH9" s="1">
        <v>51.886643486240644</v>
      </c>
      <c r="AI9" s="1">
        <v>311.66592514367272</v>
      </c>
      <c r="AJ9" s="1">
        <v>358.35715067732696</v>
      </c>
      <c r="AK9" s="1">
        <v>721.90971930724027</v>
      </c>
      <c r="AL9" s="1">
        <v>118.65820818172922</v>
      </c>
      <c r="AM9" s="1">
        <v>500.059026927643</v>
      </c>
      <c r="AN9" s="1">
        <v>235.63915007748801</v>
      </c>
      <c r="AO9" s="1">
        <v>854.35638518686028</v>
      </c>
      <c r="AP9" s="1">
        <v>30.646047351315829</v>
      </c>
      <c r="AQ9" s="1">
        <v>3.9130383094180208</v>
      </c>
      <c r="AR9" s="1">
        <v>34.559085660733849</v>
      </c>
      <c r="AS9" s="1">
        <v>82.225983627293388</v>
      </c>
      <c r="AT9" s="1">
        <v>0</v>
      </c>
      <c r="AU9" s="1">
        <v>4.0238245840470761E-2</v>
      </c>
      <c r="AV9" s="1">
        <v>82.266221873133858</v>
      </c>
      <c r="AW9" s="1">
        <v>88.750569590060195</v>
      </c>
      <c r="AX9" s="1">
        <v>12.351811895762179</v>
      </c>
      <c r="AY9" s="1">
        <v>61.776927005780664</v>
      </c>
      <c r="AZ9" s="1">
        <v>14.125225997797893</v>
      </c>
      <c r="BA9" s="1">
        <v>496.81809058410124</v>
      </c>
      <c r="BB9" s="1">
        <v>7.1648018090993668</v>
      </c>
      <c r="BC9" s="1">
        <v>2.1881062695178506</v>
      </c>
      <c r="BD9" s="1">
        <v>592.23685729254134</v>
      </c>
      <c r="BE9" s="1">
        <v>594.42496356205913</v>
      </c>
      <c r="BF9" s="1">
        <v>193.30263700934512</v>
      </c>
      <c r="BG9" s="1">
        <v>14.942645043474752</v>
      </c>
      <c r="BH9" s="1">
        <v>8.1277178841825499</v>
      </c>
      <c r="BI9" s="1">
        <v>14.239580373420111</v>
      </c>
      <c r="BJ9" s="1">
        <v>0.78867536580547848</v>
      </c>
      <c r="BK9" s="1">
        <v>47.670625648673408</v>
      </c>
      <c r="BL9" s="1">
        <v>264.83230095148133</v>
      </c>
      <c r="BM9" s="1">
        <v>16.067770754535999</v>
      </c>
      <c r="BN9" s="1">
        <v>17.711036277156584</v>
      </c>
      <c r="BO9" s="1">
        <v>4.2482769841538328</v>
      </c>
      <c r="BP9" s="1">
        <v>5.0110030555193985</v>
      </c>
      <c r="BQ9" s="1">
        <v>5.2235733708960259</v>
      </c>
      <c r="BR9" s="1">
        <v>48.261660442261842</v>
      </c>
      <c r="BS9" s="1">
        <v>617.66266900853486</v>
      </c>
      <c r="BT9" s="1">
        <v>1493.9364649961872</v>
      </c>
      <c r="BU9" s="1">
        <v>383.57242502588412</v>
      </c>
      <c r="BV9" s="1">
        <v>113.88271582012081</v>
      </c>
      <c r="BW9" s="1">
        <v>22.56897153189831</v>
      </c>
      <c r="BX9" s="1">
        <v>2631.623246382625</v>
      </c>
      <c r="BY9" s="1">
        <v>489.24630963310159</v>
      </c>
      <c r="BZ9" s="1">
        <v>133.50879030932367</v>
      </c>
      <c r="CA9" s="1">
        <v>43.065426632971281</v>
      </c>
      <c r="CB9" s="1">
        <v>665.82052657539657</v>
      </c>
      <c r="CC9" s="1">
        <v>217.77264810121108</v>
      </c>
      <c r="CD9" s="1">
        <v>1106.7831824778941</v>
      </c>
      <c r="CE9" s="1">
        <v>0</v>
      </c>
      <c r="CF9" s="1">
        <v>834.34788472772141</v>
      </c>
      <c r="CG9" s="1">
        <v>126.71226196948751</v>
      </c>
      <c r="CH9" s="1">
        <v>1427.2825754543655</v>
      </c>
      <c r="CI9" s="1">
        <v>33186.44140625</v>
      </c>
      <c r="CJ9" s="1">
        <v>53608.578125</v>
      </c>
      <c r="CK9" s="1">
        <v>9111.7096591776644</v>
      </c>
      <c r="CL9" s="1">
        <v>19348.763671875</v>
      </c>
      <c r="CM9" s="1">
        <v>2509.59888534429</v>
      </c>
      <c r="CN9" s="1">
        <v>0</v>
      </c>
      <c r="CO9" s="1">
        <v>2555.1617400005684</v>
      </c>
      <c r="CP9" s="1">
        <v>677.12475714686514</v>
      </c>
      <c r="CQ9">
        <f t="shared" si="0"/>
        <v>82016</v>
      </c>
    </row>
    <row r="10" spans="1:95">
      <c r="A10" s="1">
        <v>9</v>
      </c>
      <c r="B10" s="1">
        <v>2016</v>
      </c>
      <c r="C10" s="1">
        <v>3297466</v>
      </c>
      <c r="D10" s="1">
        <v>827.02577555103812</v>
      </c>
      <c r="E10" s="1">
        <v>2953.0483344360996</v>
      </c>
      <c r="F10" s="1">
        <v>2939.6320658333166</v>
      </c>
      <c r="G10" s="1">
        <v>2017.050952241726</v>
      </c>
      <c r="H10" s="1">
        <v>1865.3970405669625</v>
      </c>
      <c r="I10" s="1">
        <v>78.479203676630718</v>
      </c>
      <c r="J10" s="1">
        <v>59.768175556412316</v>
      </c>
      <c r="K10" s="1">
        <v>590.21279523618853</v>
      </c>
      <c r="L10" s="1">
        <v>607.19710540001131</v>
      </c>
      <c r="M10" s="1">
        <v>79.782412136581684</v>
      </c>
      <c r="N10" s="1">
        <v>725.05647196822417</v>
      </c>
      <c r="O10" s="1">
        <v>680.27175670826489</v>
      </c>
      <c r="P10" s="1">
        <v>78.845977959178455</v>
      </c>
      <c r="Q10" s="1">
        <v>85.452158315758979</v>
      </c>
      <c r="R10" s="1">
        <v>107.93033881121593</v>
      </c>
      <c r="S10" s="1">
        <v>272.36655721256506</v>
      </c>
      <c r="T10" s="1">
        <v>202.20588090348676</v>
      </c>
      <c r="U10" s="1">
        <v>528.79636034348709</v>
      </c>
      <c r="V10" s="1">
        <v>37.731560744543799</v>
      </c>
      <c r="W10" s="1">
        <v>122.12722129034675</v>
      </c>
      <c r="X10" s="1">
        <v>24.289512095415578</v>
      </c>
      <c r="Y10" s="1">
        <v>85.940083472536585</v>
      </c>
      <c r="Z10" s="1">
        <v>105.78400288175263</v>
      </c>
      <c r="AA10" s="1">
        <v>49.320315795520578</v>
      </c>
      <c r="AB10" s="1">
        <v>63.901936283299897</v>
      </c>
      <c r="AC10" s="1">
        <v>8.4778958114007033</v>
      </c>
      <c r="AD10" s="1">
        <v>33.569545574520212</v>
      </c>
      <c r="AE10" s="1">
        <v>64.531567017838867</v>
      </c>
      <c r="AF10" s="1">
        <v>147.25890685750386</v>
      </c>
      <c r="AG10" s="1">
        <v>286.66467902877849</v>
      </c>
      <c r="AH10" s="1">
        <v>66.949995496551836</v>
      </c>
      <c r="AI10" s="1">
        <v>375.38299343486688</v>
      </c>
      <c r="AJ10" s="1">
        <v>507.65832405524361</v>
      </c>
      <c r="AK10" s="1">
        <v>949.99131298666225</v>
      </c>
      <c r="AL10" s="1">
        <v>216.21000803878334</v>
      </c>
      <c r="AM10" s="1">
        <v>553.25296027030981</v>
      </c>
      <c r="AN10" s="1">
        <v>429.25827622476032</v>
      </c>
      <c r="AO10" s="1">
        <v>1198.7212445338535</v>
      </c>
      <c r="AP10" s="1">
        <v>63.567962055763012</v>
      </c>
      <c r="AQ10" s="1">
        <v>7.9317889231930012</v>
      </c>
      <c r="AR10" s="1">
        <v>71.499750978956016</v>
      </c>
      <c r="AS10" s="1">
        <v>85.083150909317865</v>
      </c>
      <c r="AT10" s="1">
        <v>0.35512839158159631</v>
      </c>
      <c r="AU10" s="1">
        <v>0</v>
      </c>
      <c r="AV10" s="1">
        <v>85.438279300899467</v>
      </c>
      <c r="AW10" s="1">
        <v>128.2258820114574</v>
      </c>
      <c r="AX10" s="1">
        <v>14.749707708963321</v>
      </c>
      <c r="AY10" s="1">
        <v>76.570299031095189</v>
      </c>
      <c r="AZ10" s="1">
        <v>14.182204075179456</v>
      </c>
      <c r="BA10" s="1">
        <v>525.24188831010565</v>
      </c>
      <c r="BB10" s="1">
        <v>9.1147893083355971</v>
      </c>
      <c r="BC10" s="1">
        <v>1.8434453884434545</v>
      </c>
      <c r="BD10" s="1">
        <v>639.85888843367911</v>
      </c>
      <c r="BE10" s="1">
        <v>641.70233382212257</v>
      </c>
      <c r="BF10" s="1">
        <v>357.8032653116108</v>
      </c>
      <c r="BG10" s="1">
        <v>37.481241549997151</v>
      </c>
      <c r="BH10" s="1">
        <v>19.007040989343334</v>
      </c>
      <c r="BI10" s="1">
        <v>24.247371908021094</v>
      </c>
      <c r="BJ10" s="1">
        <v>2.0372841733386862</v>
      </c>
      <c r="BK10" s="1">
        <v>69.635666631913011</v>
      </c>
      <c r="BL10" s="1">
        <v>485.96449865620298</v>
      </c>
      <c r="BM10" s="1">
        <v>25.619439854121694</v>
      </c>
      <c r="BN10" s="1">
        <v>20.480570679025</v>
      </c>
      <c r="BO10" s="1">
        <v>5.202914371627207</v>
      </c>
      <c r="BP10" s="1">
        <v>8.6784895433962248</v>
      </c>
      <c r="BQ10" s="1">
        <v>7.6706057886566459</v>
      </c>
      <c r="BR10" s="1">
        <v>67.652020236826772</v>
      </c>
      <c r="BS10" s="1">
        <v>859.32937637048144</v>
      </c>
      <c r="BT10" s="1">
        <v>2115.7736375348695</v>
      </c>
      <c r="BU10" s="1">
        <v>605.30602078544541</v>
      </c>
      <c r="BV10" s="1">
        <v>141.38717144643144</v>
      </c>
      <c r="BW10" s="1">
        <v>35.097883856461038</v>
      </c>
      <c r="BX10" s="1">
        <v>3756.8940899936888</v>
      </c>
      <c r="BY10" s="1">
        <v>655.44560204810284</v>
      </c>
      <c r="BZ10" s="1">
        <v>389.13696190650046</v>
      </c>
      <c r="CA10" s="1">
        <v>40.023083481633961</v>
      </c>
      <c r="CB10" s="1">
        <v>1084.6056474362372</v>
      </c>
      <c r="CC10" s="1">
        <v>354.61876970304183</v>
      </c>
      <c r="CD10" s="1">
        <v>1419.4590868436537</v>
      </c>
      <c r="CE10" s="1">
        <v>0</v>
      </c>
      <c r="CF10" s="1">
        <v>955.25165756249555</v>
      </c>
      <c r="CG10" s="1">
        <v>175.33220728936635</v>
      </c>
      <c r="CH10" s="1">
        <v>1653.0913722631412</v>
      </c>
      <c r="CI10" s="1">
        <v>43021.93359375</v>
      </c>
      <c r="CJ10" s="1">
        <v>72343.15625</v>
      </c>
      <c r="CK10" s="1">
        <v>10055.804455069423</v>
      </c>
      <c r="CL10" s="1">
        <v>27169.00390625</v>
      </c>
      <c r="CM10" s="1">
        <v>3729.2627927440099</v>
      </c>
      <c r="CN10" s="1">
        <v>0</v>
      </c>
      <c r="CO10" s="1">
        <v>3622.623331777419</v>
      </c>
      <c r="CP10" s="1">
        <v>844.97008597825152</v>
      </c>
      <c r="CQ10">
        <f t="shared" si="0"/>
        <v>92016</v>
      </c>
    </row>
    <row r="11" spans="1:95">
      <c r="A11" s="1">
        <v>10</v>
      </c>
      <c r="B11" s="1">
        <v>2016</v>
      </c>
      <c r="C11" s="1">
        <v>3297467</v>
      </c>
      <c r="D11" s="1">
        <v>878.96448341029611</v>
      </c>
      <c r="E11" s="1">
        <v>5565.1347082252951</v>
      </c>
      <c r="F11" s="1">
        <v>5541.2967866216159</v>
      </c>
      <c r="G11" s="1">
        <v>1633.8267127100596</v>
      </c>
      <c r="H11" s="1">
        <v>1439.0564907756013</v>
      </c>
      <c r="I11" s="1">
        <v>73.385649465150962</v>
      </c>
      <c r="J11" s="1">
        <v>62.400863489286216</v>
      </c>
      <c r="K11" s="1">
        <v>431.11612015451965</v>
      </c>
      <c r="L11" s="1">
        <v>442.09625996066109</v>
      </c>
      <c r="M11" s="1">
        <v>72.348582033536758</v>
      </c>
      <c r="N11" s="1">
        <v>799.68159569072736</v>
      </c>
      <c r="O11" s="1">
        <v>745.56452204755533</v>
      </c>
      <c r="P11" s="1">
        <v>83.298377488603407</v>
      </c>
      <c r="Q11" s="1">
        <v>80.506944648889814</v>
      </c>
      <c r="R11" s="1">
        <v>85.869204867051337</v>
      </c>
      <c r="S11" s="1">
        <v>242.26705059121207</v>
      </c>
      <c r="T11" s="1">
        <v>197.93635176185234</v>
      </c>
      <c r="U11" s="1">
        <v>576.80332664554942</v>
      </c>
      <c r="V11" s="1">
        <v>46.490136585601796</v>
      </c>
      <c r="W11" s="1">
        <v>174.50662974886174</v>
      </c>
      <c r="X11" s="1">
        <v>34.138746493940388</v>
      </c>
      <c r="Y11" s="1">
        <v>86.479442062449522</v>
      </c>
      <c r="Z11" s="1">
        <v>138.79654693014211</v>
      </c>
      <c r="AA11" s="1">
        <v>47.171381598310731</v>
      </c>
      <c r="AB11" s="1">
        <v>58.718600602826982</v>
      </c>
      <c r="AC11" s="1">
        <v>16.84631492442437</v>
      </c>
      <c r="AD11" s="1">
        <v>39.445099761808919</v>
      </c>
      <c r="AE11" s="1">
        <v>105.71057693446375</v>
      </c>
      <c r="AF11" s="1">
        <v>177.02387413243136</v>
      </c>
      <c r="AG11" s="1">
        <v>345.71871821804109</v>
      </c>
      <c r="AH11" s="1">
        <v>71.593795934879708</v>
      </c>
      <c r="AI11" s="1">
        <v>494.99069434072112</v>
      </c>
      <c r="AJ11" s="1">
        <v>828.68438074196922</v>
      </c>
      <c r="AK11" s="1">
        <v>1395.2688710175701</v>
      </c>
      <c r="AL11" s="1">
        <v>388.7012794359029</v>
      </c>
      <c r="AM11" s="1">
        <v>556.12641692692807</v>
      </c>
      <c r="AN11" s="1">
        <v>1199.5998500544667</v>
      </c>
      <c r="AO11" s="1">
        <v>2144.4275464172979</v>
      </c>
      <c r="AP11" s="1">
        <v>220.24187148658487</v>
      </c>
      <c r="AQ11" s="1">
        <v>12.774236667503374</v>
      </c>
      <c r="AR11" s="1">
        <v>233.01610815408824</v>
      </c>
      <c r="AS11" s="1">
        <v>121.11301288303427</v>
      </c>
      <c r="AT11" s="1">
        <v>5.7219230500508518</v>
      </c>
      <c r="AU11" s="1">
        <v>0</v>
      </c>
      <c r="AV11" s="1">
        <v>126.83493593308512</v>
      </c>
      <c r="AW11" s="1">
        <v>241.67425986760657</v>
      </c>
      <c r="AX11" s="1">
        <v>27.119656119060053</v>
      </c>
      <c r="AY11" s="1">
        <v>107.15967152415516</v>
      </c>
      <c r="AZ11" s="1">
        <v>15.350387754062382</v>
      </c>
      <c r="BA11" s="1">
        <v>464.17545841087843</v>
      </c>
      <c r="BB11" s="1">
        <v>13.739872808747865</v>
      </c>
      <c r="BC11" s="1">
        <v>5.08802473173004</v>
      </c>
      <c r="BD11" s="1">
        <v>627.54504661690385</v>
      </c>
      <c r="BE11" s="1">
        <v>632.63307134863396</v>
      </c>
      <c r="BF11" s="1">
        <v>740.4248921143253</v>
      </c>
      <c r="BG11" s="1">
        <v>70.978376534431192</v>
      </c>
      <c r="BH11" s="1">
        <v>44.017422595559644</v>
      </c>
      <c r="BI11" s="1">
        <v>210.2275413034474</v>
      </c>
      <c r="BJ11" s="1">
        <v>1.8199589052758665</v>
      </c>
      <c r="BK11" s="1">
        <v>131.06259357844971</v>
      </c>
      <c r="BL11" s="1">
        <v>988.30324372804171</v>
      </c>
      <c r="BM11" s="1">
        <v>100.36364348816038</v>
      </c>
      <c r="BN11" s="1">
        <v>40.380611796219597</v>
      </c>
      <c r="BO11" s="1">
        <v>16.385693843217766</v>
      </c>
      <c r="BP11" s="1">
        <v>16.488227924606861</v>
      </c>
      <c r="BQ11" s="1">
        <v>3.2313546305178891</v>
      </c>
      <c r="BR11" s="1">
        <v>176.8495316827225</v>
      </c>
      <c r="BS11" s="1">
        <v>1561.3118534461307</v>
      </c>
      <c r="BT11" s="1">
        <v>4521.5699600496355</v>
      </c>
      <c r="BU11" s="1">
        <v>1159.6112727581321</v>
      </c>
      <c r="BV11" s="1">
        <v>190.10110185908169</v>
      </c>
      <c r="BW11" s="1">
        <v>38.574853732071993</v>
      </c>
      <c r="BX11" s="1">
        <v>7471.1690418450517</v>
      </c>
      <c r="BY11" s="1">
        <v>2339.6079684102347</v>
      </c>
      <c r="BZ11" s="1">
        <v>1325.16836299852</v>
      </c>
      <c r="CA11" s="1">
        <v>31.49918837435618</v>
      </c>
      <c r="CB11" s="1">
        <v>3696.2755197831107</v>
      </c>
      <c r="CC11" s="1">
        <v>713.3901661196038</v>
      </c>
      <c r="CD11" s="1">
        <v>2580.3664040586837</v>
      </c>
      <c r="CE11" s="1">
        <v>0</v>
      </c>
      <c r="CF11" s="1">
        <v>1120.6387432779027</v>
      </c>
      <c r="CG11" s="1">
        <v>423.75338891977054</v>
      </c>
      <c r="CH11" s="1">
        <v>2393.4054884036286</v>
      </c>
      <c r="CI11" s="1">
        <v>77693.59375</v>
      </c>
      <c r="CJ11" s="1">
        <v>170111.03125</v>
      </c>
      <c r="CK11" s="1">
        <v>11921.098657160168</v>
      </c>
      <c r="CL11" s="1">
        <v>57694.56640625</v>
      </c>
      <c r="CM11" s="1">
        <v>6745.2424037952715</v>
      </c>
      <c r="CN11" s="1">
        <v>0</v>
      </c>
      <c r="CO11" s="1">
        <v>11202.46574287751</v>
      </c>
      <c r="CP11" s="1">
        <v>1285.5568198209496</v>
      </c>
      <c r="CQ11">
        <f t="shared" si="0"/>
        <v>102016</v>
      </c>
    </row>
    <row r="12" spans="1:95">
      <c r="A12" s="1">
        <v>1</v>
      </c>
      <c r="B12" s="1">
        <v>2018</v>
      </c>
      <c r="C12" s="1">
        <v>3439948</v>
      </c>
      <c r="D12" s="1">
        <v>334.72827090777037</v>
      </c>
      <c r="E12" s="1">
        <v>195.04974600309998</v>
      </c>
      <c r="F12" s="1">
        <v>192.63303487947971</v>
      </c>
      <c r="G12" s="1">
        <v>691.56136552174939</v>
      </c>
      <c r="H12" s="1">
        <v>638.49222000206021</v>
      </c>
      <c r="I12" s="1">
        <v>110.71820058560778</v>
      </c>
      <c r="J12" s="1">
        <v>74.22150592005562</v>
      </c>
      <c r="K12" s="1">
        <v>418.73695780453068</v>
      </c>
      <c r="L12" s="1">
        <v>521.53256194585947</v>
      </c>
      <c r="M12" s="1">
        <v>22.930004136742248</v>
      </c>
      <c r="N12" s="1">
        <v>147.52446012595189</v>
      </c>
      <c r="O12" s="1">
        <v>326.93402685091752</v>
      </c>
      <c r="P12" s="1">
        <v>65.692448568347828</v>
      </c>
      <c r="Q12" s="1">
        <v>60.597076649761959</v>
      </c>
      <c r="R12" s="1">
        <v>179.71779473838959</v>
      </c>
      <c r="S12" s="1">
        <v>245.67878191135927</v>
      </c>
      <c r="T12" s="1">
        <v>181.66593293893433</v>
      </c>
      <c r="U12" s="1">
        <v>175.305979045546</v>
      </c>
      <c r="V12" s="1">
        <v>8.3019928501682649</v>
      </c>
      <c r="W12" s="1">
        <v>28.410657523924925</v>
      </c>
      <c r="X12" s="1">
        <v>8.0434435256136272</v>
      </c>
      <c r="Y12" s="1">
        <v>77.466589940612451</v>
      </c>
      <c r="Z12" s="1">
        <v>16.054650134732729</v>
      </c>
      <c r="AA12" s="1">
        <v>59.372812740136737</v>
      </c>
      <c r="AB12" s="1">
        <v>127.05407794057136</v>
      </c>
      <c r="AC12" s="1">
        <v>13.08739739458454</v>
      </c>
      <c r="AD12" s="1">
        <v>12.607236823534937</v>
      </c>
      <c r="AE12" s="1">
        <v>15.934484638352876</v>
      </c>
      <c r="AF12" s="1">
        <v>64.736526225916634</v>
      </c>
      <c r="AG12" s="1">
        <v>122.55171080044983</v>
      </c>
      <c r="AH12" s="1">
        <v>12.21662347800714</v>
      </c>
      <c r="AI12" s="1">
        <v>18.463063395144346</v>
      </c>
      <c r="AJ12" s="1">
        <v>17.719075041250623</v>
      </c>
      <c r="AK12" s="1">
        <v>48.398761914402108</v>
      </c>
      <c r="AL12" s="1">
        <v>13.428202791644491</v>
      </c>
      <c r="AM12" s="1">
        <v>129.49757386219349</v>
      </c>
      <c r="AN12" s="1">
        <v>16.225997442441123</v>
      </c>
      <c r="AO12" s="1">
        <v>159.15177409627913</v>
      </c>
      <c r="AP12" s="1">
        <v>2.1582921270029263</v>
      </c>
      <c r="AQ12" s="1">
        <v>0.24278720122417188</v>
      </c>
      <c r="AR12" s="1">
        <v>2.4010793282270981</v>
      </c>
      <c r="AS12" s="1">
        <v>20.589794527569509</v>
      </c>
      <c r="AT12" s="1">
        <v>0</v>
      </c>
      <c r="AU12" s="1">
        <v>2.6629180814342412E-2</v>
      </c>
      <c r="AV12" s="1">
        <v>20.616423708383852</v>
      </c>
      <c r="AW12" s="1">
        <v>25.217381484489771</v>
      </c>
      <c r="AX12" s="1">
        <v>3.4376626198377722</v>
      </c>
      <c r="AY12" s="1">
        <v>25.949771959103611</v>
      </c>
      <c r="AZ12" s="1">
        <v>8.011600458038135</v>
      </c>
      <c r="BA12" s="1">
        <v>234.88309039832288</v>
      </c>
      <c r="BB12" s="1">
        <v>2.5254771998318337</v>
      </c>
      <c r="BC12" s="1">
        <v>0.98793756816121603</v>
      </c>
      <c r="BD12" s="1">
        <v>274.80760263513423</v>
      </c>
      <c r="BE12" s="1">
        <v>275.79554020329545</v>
      </c>
      <c r="BF12" s="1">
        <v>6.1296187702940914</v>
      </c>
      <c r="BG12" s="1">
        <v>0.55883991849549197</v>
      </c>
      <c r="BH12" s="1">
        <v>1.5493970031801003</v>
      </c>
      <c r="BI12" s="1">
        <v>0.71961695938326198</v>
      </c>
      <c r="BJ12" s="1">
        <v>9.0973295934135799E-3</v>
      </c>
      <c r="BK12" s="1">
        <v>3.4884395232561021</v>
      </c>
      <c r="BL12" s="1">
        <v>11.7353925448192</v>
      </c>
      <c r="BM12" s="1">
        <v>2.7606930350281234</v>
      </c>
      <c r="BN12" s="1">
        <v>1.5378880887636222</v>
      </c>
      <c r="BO12" s="1">
        <v>0.18527009033881034</v>
      </c>
      <c r="BP12" s="1">
        <v>0.60958522732447606</v>
      </c>
      <c r="BQ12" s="1">
        <v>0.41075413735921368</v>
      </c>
      <c r="BR12" s="1">
        <v>5.5041905788142458</v>
      </c>
      <c r="BS12" s="1">
        <v>151.10936053277814</v>
      </c>
      <c r="BT12" s="1">
        <v>212.80370511280725</v>
      </c>
      <c r="BU12" s="1">
        <v>62.529220665928548</v>
      </c>
      <c r="BV12" s="1">
        <v>21.390357664298808</v>
      </c>
      <c r="BW12" s="1">
        <v>20.917952142260365</v>
      </c>
      <c r="BX12" s="1">
        <v>468.75059611807308</v>
      </c>
      <c r="BY12" s="1">
        <v>38.217156678000883</v>
      </c>
      <c r="BZ12" s="1">
        <v>12.257265429224647</v>
      </c>
      <c r="CA12" s="1">
        <v>13.256108553869424</v>
      </c>
      <c r="CB12" s="1">
        <v>63.730530661094953</v>
      </c>
      <c r="CC12" s="1">
        <v>23.97090968035366</v>
      </c>
      <c r="CD12" s="1">
        <v>302.81022168103499</v>
      </c>
      <c r="CE12" s="1">
        <v>0</v>
      </c>
      <c r="CF12" s="1">
        <v>359.94565239226011</v>
      </c>
      <c r="CG12" s="1">
        <v>45.412984358139312</v>
      </c>
      <c r="CH12" s="1">
        <v>563.14043533550398</v>
      </c>
      <c r="CI12" s="1">
        <v>10097.2265625</v>
      </c>
      <c r="CJ12" s="1">
        <v>9152.15625</v>
      </c>
      <c r="CK12" s="1">
        <v>4555.5479702193279</v>
      </c>
      <c r="CL12" s="1">
        <v>4320.3388671875</v>
      </c>
      <c r="CM12" s="1">
        <v>1201.834893591312</v>
      </c>
      <c r="CN12" s="1">
        <v>0</v>
      </c>
      <c r="CO12" s="1">
        <v>719.24831541850881</v>
      </c>
      <c r="CP12" s="1">
        <v>221.76707001688729</v>
      </c>
      <c r="CQ12">
        <f t="shared" si="0"/>
        <v>12018</v>
      </c>
    </row>
    <row r="13" spans="1:95">
      <c r="A13" s="1">
        <v>2</v>
      </c>
      <c r="B13" s="1">
        <v>2018</v>
      </c>
      <c r="C13" s="1">
        <v>3440051</v>
      </c>
      <c r="D13" s="1">
        <v>442.0984098677975</v>
      </c>
      <c r="E13" s="1">
        <v>353.95545937356724</v>
      </c>
      <c r="F13" s="1">
        <v>350.82110435367122</v>
      </c>
      <c r="G13" s="1">
        <v>1014.8990463771379</v>
      </c>
      <c r="H13" s="1">
        <v>949.46784522859912</v>
      </c>
      <c r="I13" s="1">
        <v>105.89416206048458</v>
      </c>
      <c r="J13" s="1">
        <v>71.806011140688398</v>
      </c>
      <c r="K13" s="1">
        <v>593.77787640686222</v>
      </c>
      <c r="L13" s="1">
        <v>658.01974145560234</v>
      </c>
      <c r="M13" s="1">
        <v>39.261325786925092</v>
      </c>
      <c r="N13" s="1">
        <v>241.19961682578906</v>
      </c>
      <c r="O13" s="1">
        <v>405.51978423323942</v>
      </c>
      <c r="P13" s="1">
        <v>75.024454325986127</v>
      </c>
      <c r="Q13" s="1">
        <v>69.659818934070998</v>
      </c>
      <c r="R13" s="1">
        <v>166.97688115223045</v>
      </c>
      <c r="S13" s="1">
        <v>295.76540860788327</v>
      </c>
      <c r="T13" s="1">
        <v>205.60619349999214</v>
      </c>
      <c r="U13" s="1">
        <v>267.30889384958783</v>
      </c>
      <c r="V13" s="1">
        <v>15.589156349200534</v>
      </c>
      <c r="W13" s="1">
        <v>43.362172293068674</v>
      </c>
      <c r="X13" s="1">
        <v>13.297820546380493</v>
      </c>
      <c r="Y13" s="1">
        <v>92.628326963529673</v>
      </c>
      <c r="Z13" s="1">
        <v>24.870649587065859</v>
      </c>
      <c r="AA13" s="1">
        <v>59.682013124464753</v>
      </c>
      <c r="AB13" s="1">
        <v>102.96531068510608</v>
      </c>
      <c r="AC13" s="1">
        <v>11.672472138634003</v>
      </c>
      <c r="AD13" s="1">
        <v>17.830020777088215</v>
      </c>
      <c r="AE13" s="1">
        <v>24.938545391315419</v>
      </c>
      <c r="AF13" s="1">
        <v>85.343049335627697</v>
      </c>
      <c r="AG13" s="1">
        <v>156.59523945977483</v>
      </c>
      <c r="AH13" s="1">
        <v>20.702394819146576</v>
      </c>
      <c r="AI13" s="1">
        <v>45.0909948422794</v>
      </c>
      <c r="AJ13" s="1">
        <v>35.763940127631827</v>
      </c>
      <c r="AK13" s="1">
        <v>101.5573297890578</v>
      </c>
      <c r="AL13" s="1">
        <v>15.262307352827612</v>
      </c>
      <c r="AM13" s="1">
        <v>220.22083124746786</v>
      </c>
      <c r="AN13" s="1">
        <v>23.015854706805218</v>
      </c>
      <c r="AO13" s="1">
        <v>258.4989933071007</v>
      </c>
      <c r="AP13" s="1">
        <v>4.283977772468158</v>
      </c>
      <c r="AQ13" s="1">
        <v>0.6613697952023182</v>
      </c>
      <c r="AR13" s="1">
        <v>4.9453475676704768</v>
      </c>
      <c r="AS13" s="1">
        <v>27.049483915291844</v>
      </c>
      <c r="AT13" s="1">
        <v>0</v>
      </c>
      <c r="AU13" s="1">
        <v>0</v>
      </c>
      <c r="AV13" s="1">
        <v>27.049483915291844</v>
      </c>
      <c r="AW13" s="1">
        <v>40.327518601097232</v>
      </c>
      <c r="AX13" s="1">
        <v>4.7467304808121247</v>
      </c>
      <c r="AY13" s="1">
        <v>33.825964302972416</v>
      </c>
      <c r="AZ13" s="1">
        <v>10.753318353873393</v>
      </c>
      <c r="BA13" s="1">
        <v>303.82728270068168</v>
      </c>
      <c r="BB13" s="1">
        <v>3.6242690470876924</v>
      </c>
      <c r="BC13" s="1">
        <v>0.55860762660501051</v>
      </c>
      <c r="BD13" s="1">
        <v>356.7775648854273</v>
      </c>
      <c r="BE13" s="1">
        <v>357.33617251203231</v>
      </c>
      <c r="BF13" s="1">
        <v>17.871566745612078</v>
      </c>
      <c r="BG13" s="1">
        <v>0.8359302377446769</v>
      </c>
      <c r="BH13" s="1">
        <v>2.2245055059856154</v>
      </c>
      <c r="BI13" s="1">
        <v>1.5785582685420501</v>
      </c>
      <c r="BJ13" s="1">
        <v>0.10527917780150473</v>
      </c>
      <c r="BK13" s="1">
        <v>10.027081293639327</v>
      </c>
      <c r="BL13" s="1">
        <v>31.0643629607832</v>
      </c>
      <c r="BM13" s="1">
        <v>2.5248812806662841</v>
      </c>
      <c r="BN13" s="1">
        <v>3.4892260307848737</v>
      </c>
      <c r="BO13" s="1">
        <v>0.67337379552107868</v>
      </c>
      <c r="BP13" s="1">
        <v>0.57851441797016634</v>
      </c>
      <c r="BQ13" s="1">
        <v>0.4140100116660258</v>
      </c>
      <c r="BR13" s="1">
        <v>7.6800055366084292</v>
      </c>
      <c r="BS13" s="1">
        <v>257.27873194440269</v>
      </c>
      <c r="BT13" s="1">
        <v>389.77723051232175</v>
      </c>
      <c r="BU13" s="1">
        <v>113.1660175104283</v>
      </c>
      <c r="BV13" s="1">
        <v>41.277106772716913</v>
      </c>
      <c r="BW13" s="1">
        <v>21.247000742883571</v>
      </c>
      <c r="BX13" s="1">
        <v>822.74608748275318</v>
      </c>
      <c r="BY13" s="1">
        <v>79.835265443297274</v>
      </c>
      <c r="BZ13" s="1">
        <v>16.587679011017933</v>
      </c>
      <c r="CA13" s="1">
        <v>30.763207351629539</v>
      </c>
      <c r="CB13" s="1">
        <v>127.18615180594475</v>
      </c>
      <c r="CC13" s="1">
        <v>39.572680978065179</v>
      </c>
      <c r="CD13" s="1">
        <v>501.53219809014593</v>
      </c>
      <c r="CE13" s="1">
        <v>0</v>
      </c>
      <c r="CF13" s="1">
        <v>482.42592846889471</v>
      </c>
      <c r="CG13" s="1">
        <v>54.351355669934172</v>
      </c>
      <c r="CH13" s="1">
        <v>816.503535447069</v>
      </c>
      <c r="CI13" s="1">
        <v>14349.310546875</v>
      </c>
      <c r="CJ13" s="1">
        <v>16166.8505859375</v>
      </c>
      <c r="CK13" s="1">
        <v>5899.2638545707405</v>
      </c>
      <c r="CL13" s="1">
        <v>6639.09375</v>
      </c>
      <c r="CM13" s="1">
        <v>1344.1561848406855</v>
      </c>
      <c r="CN13" s="1">
        <v>0</v>
      </c>
      <c r="CO13" s="1">
        <v>986.3798835979793</v>
      </c>
      <c r="CP13" s="1">
        <v>312.55822763475095</v>
      </c>
      <c r="CQ13">
        <f t="shared" si="0"/>
        <v>22018</v>
      </c>
    </row>
    <row r="14" spans="1:95">
      <c r="A14" s="1">
        <v>3</v>
      </c>
      <c r="B14" s="1">
        <v>2018</v>
      </c>
      <c r="C14" s="1">
        <v>3440051</v>
      </c>
      <c r="D14" s="1">
        <v>515.70312042231581</v>
      </c>
      <c r="E14" s="1">
        <v>565.97714495308014</v>
      </c>
      <c r="F14" s="1">
        <v>557.98210388149369</v>
      </c>
      <c r="G14" s="1">
        <v>1287.9187022759895</v>
      </c>
      <c r="H14" s="1">
        <v>1221.0917960291722</v>
      </c>
      <c r="I14" s="1">
        <v>100.35876847875817</v>
      </c>
      <c r="J14" s="1">
        <v>71.25020128257772</v>
      </c>
      <c r="K14" s="1">
        <v>681.28840177588847</v>
      </c>
      <c r="L14" s="1">
        <v>730.79746838306369</v>
      </c>
      <c r="M14" s="1">
        <v>50.18605425990858</v>
      </c>
      <c r="N14" s="1">
        <v>321.14675563379495</v>
      </c>
      <c r="O14" s="1">
        <v>496.15258398424663</v>
      </c>
      <c r="P14" s="1">
        <v>80.198349839988154</v>
      </c>
      <c r="Q14" s="1">
        <v>77.147047979889052</v>
      </c>
      <c r="R14" s="1">
        <v>155.40593289175425</v>
      </c>
      <c r="S14" s="1">
        <v>310.55023537438859</v>
      </c>
      <c r="T14" s="1">
        <v>216.91880027312908</v>
      </c>
      <c r="U14" s="1">
        <v>323.99380562268277</v>
      </c>
      <c r="V14" s="1">
        <v>20.336893271494425</v>
      </c>
      <c r="W14" s="1">
        <v>49.98063529867278</v>
      </c>
      <c r="X14" s="1">
        <v>13.687864361344635</v>
      </c>
      <c r="Y14" s="1">
        <v>105.06290687501857</v>
      </c>
      <c r="Z14" s="1">
        <v>34.460265687813525</v>
      </c>
      <c r="AA14" s="1">
        <v>56.55289853327919</v>
      </c>
      <c r="AB14" s="1">
        <v>91.619087356702849</v>
      </c>
      <c r="AC14" s="1">
        <v>9.8824578136465426</v>
      </c>
      <c r="AD14" s="1">
        <v>21.545472071356812</v>
      </c>
      <c r="AE14" s="1">
        <v>27.633235027811228</v>
      </c>
      <c r="AF14" s="1">
        <v>96.42089518986127</v>
      </c>
      <c r="AG14" s="1">
        <v>179.58126941644713</v>
      </c>
      <c r="AH14" s="1">
        <v>33.377863002612465</v>
      </c>
      <c r="AI14" s="1">
        <v>72.174960693905845</v>
      </c>
      <c r="AJ14" s="1">
        <v>62.447450488379388</v>
      </c>
      <c r="AK14" s="1">
        <v>168.00027418489771</v>
      </c>
      <c r="AL14" s="1">
        <v>41.674525106150405</v>
      </c>
      <c r="AM14" s="1">
        <v>291.82445686368061</v>
      </c>
      <c r="AN14" s="1">
        <v>38.774503052425679</v>
      </c>
      <c r="AO14" s="1">
        <v>372.27348502225669</v>
      </c>
      <c r="AP14" s="1">
        <v>10.163760886472186</v>
      </c>
      <c r="AQ14" s="1">
        <v>0.85796969542836066</v>
      </c>
      <c r="AR14" s="1">
        <v>11.021730581900547</v>
      </c>
      <c r="AS14" s="1">
        <v>32.665911206804324</v>
      </c>
      <c r="AT14" s="1">
        <v>0</v>
      </c>
      <c r="AU14" s="1">
        <v>3.8458304415967419E-2</v>
      </c>
      <c r="AV14" s="1">
        <v>32.704369511220293</v>
      </c>
      <c r="AW14" s="1">
        <v>47.445361438974913</v>
      </c>
      <c r="AX14" s="1">
        <v>6.5436357081093988</v>
      </c>
      <c r="AY14" s="1">
        <v>39.346683742338875</v>
      </c>
      <c r="AZ14" s="1">
        <v>10.702802082403533</v>
      </c>
      <c r="BA14" s="1">
        <v>348.64589246438874</v>
      </c>
      <c r="BB14" s="1">
        <v>2.9405140083764154</v>
      </c>
      <c r="BC14" s="1">
        <v>1.540501331382317</v>
      </c>
      <c r="BD14" s="1">
        <v>408.17952800561699</v>
      </c>
      <c r="BE14" s="1">
        <v>409.72002933699929</v>
      </c>
      <c r="BF14" s="1">
        <v>23.542426360850431</v>
      </c>
      <c r="BG14" s="1">
        <v>2.3691575860325593</v>
      </c>
      <c r="BH14" s="1">
        <v>1.805162261082689</v>
      </c>
      <c r="BI14" s="1">
        <v>1.9465293527785863</v>
      </c>
      <c r="BJ14" s="1">
        <v>0.25284512395033637</v>
      </c>
      <c r="BK14" s="1">
        <v>16.063464970638559</v>
      </c>
      <c r="BL14" s="1">
        <v>44.033056302554577</v>
      </c>
      <c r="BM14" s="1">
        <v>3.7826330418449645</v>
      </c>
      <c r="BN14" s="1">
        <v>4.351144517072032</v>
      </c>
      <c r="BO14" s="1">
        <v>0.66848235007774426</v>
      </c>
      <c r="BP14" s="1">
        <v>0.4746105146993182</v>
      </c>
      <c r="BQ14" s="1">
        <v>2.0927169314367262</v>
      </c>
      <c r="BR14" s="1">
        <v>11.369587355130784</v>
      </c>
      <c r="BS14" s="1">
        <v>305.69064521754177</v>
      </c>
      <c r="BT14" s="1">
        <v>487.61411548250152</v>
      </c>
      <c r="BU14" s="1">
        <v>130.63426790572342</v>
      </c>
      <c r="BV14" s="1">
        <v>60.090283239970439</v>
      </c>
      <c r="BW14" s="1">
        <v>12.217879478168827</v>
      </c>
      <c r="BX14" s="1">
        <v>996.24719132390589</v>
      </c>
      <c r="BY14" s="1">
        <v>51.750912049012406</v>
      </c>
      <c r="BZ14" s="1">
        <v>28.957859726444305</v>
      </c>
      <c r="CA14" s="1">
        <v>26.39007619980335</v>
      </c>
      <c r="CB14" s="1">
        <v>107.09884797526006</v>
      </c>
      <c r="CC14" s="1">
        <v>48.80907611819498</v>
      </c>
      <c r="CD14" s="1">
        <v>638.68421902799435</v>
      </c>
      <c r="CE14" s="1">
        <v>0</v>
      </c>
      <c r="CF14" s="1">
        <v>563.14848186129075</v>
      </c>
      <c r="CG14" s="1">
        <v>57.053496717197312</v>
      </c>
      <c r="CH14" s="1">
        <v>941.12799147705221</v>
      </c>
      <c r="CI14" s="1">
        <v>17396.015625</v>
      </c>
      <c r="CJ14" s="1">
        <v>21513.205078125</v>
      </c>
      <c r="CK14" s="1">
        <v>6791.146713694091</v>
      </c>
      <c r="CL14" s="1">
        <v>8235.26953125</v>
      </c>
      <c r="CM14" s="1">
        <v>1444.400872670429</v>
      </c>
      <c r="CN14" s="1">
        <v>0</v>
      </c>
      <c r="CO14" s="1">
        <v>1052.9096864910312</v>
      </c>
      <c r="CP14" s="1">
        <v>359.57044688545727</v>
      </c>
      <c r="CQ14">
        <f t="shared" si="0"/>
        <v>32018</v>
      </c>
    </row>
    <row r="15" spans="1:95">
      <c r="A15" s="1">
        <v>4</v>
      </c>
      <c r="B15" s="1">
        <v>2018</v>
      </c>
      <c r="C15" s="1">
        <v>3440051</v>
      </c>
      <c r="D15" s="1">
        <v>577.93582984113129</v>
      </c>
      <c r="E15" s="1">
        <v>792.33123509564291</v>
      </c>
      <c r="F15" s="1">
        <v>786.75536845875922</v>
      </c>
      <c r="G15" s="1">
        <v>1483.4543437801185</v>
      </c>
      <c r="H15" s="1">
        <v>1409.3444700372331</v>
      </c>
      <c r="I15" s="1">
        <v>99.180029818729381</v>
      </c>
      <c r="J15" s="1">
        <v>70.700754736754917</v>
      </c>
      <c r="K15" s="1">
        <v>723.28427729753673</v>
      </c>
      <c r="L15" s="1">
        <v>763.18164132900188</v>
      </c>
      <c r="M15" s="1">
        <v>58.330532144801623</v>
      </c>
      <c r="N15" s="1">
        <v>389.74138591351254</v>
      </c>
      <c r="O15" s="1">
        <v>540.37291105607039</v>
      </c>
      <c r="P15" s="1">
        <v>84.264361675802292</v>
      </c>
      <c r="Q15" s="1">
        <v>83.571457242713464</v>
      </c>
      <c r="R15" s="1">
        <v>145.09890358979246</v>
      </c>
      <c r="S15" s="1">
        <v>326.25006000903232</v>
      </c>
      <c r="T15" s="1">
        <v>213.59662701892037</v>
      </c>
      <c r="U15" s="1">
        <v>367.28299045487921</v>
      </c>
      <c r="V15" s="1">
        <v>28.338336500609127</v>
      </c>
      <c r="W15" s="1">
        <v>59.071269612938892</v>
      </c>
      <c r="X15" s="1">
        <v>16.42943923671924</v>
      </c>
      <c r="Y15" s="1">
        <v>119.10168994159609</v>
      </c>
      <c r="Z15" s="1">
        <v>44.49501414111122</v>
      </c>
      <c r="AA15" s="1">
        <v>57.361248925296479</v>
      </c>
      <c r="AB15" s="1">
        <v>89.120209914143473</v>
      </c>
      <c r="AC15" s="1">
        <v>8.0881044354610605</v>
      </c>
      <c r="AD15" s="1">
        <v>26.741736021151073</v>
      </c>
      <c r="AE15" s="1">
        <v>31.628336223817289</v>
      </c>
      <c r="AF15" s="1">
        <v>110.48970411125258</v>
      </c>
      <c r="AG15" s="1">
        <v>202.88671699737623</v>
      </c>
      <c r="AH15" s="1">
        <v>49.869954897997772</v>
      </c>
      <c r="AI15" s="1">
        <v>111.67541558540444</v>
      </c>
      <c r="AJ15" s="1">
        <v>113.48063735101601</v>
      </c>
      <c r="AK15" s="1">
        <v>275.02600783441824</v>
      </c>
      <c r="AL15" s="1">
        <v>44.862262084666597</v>
      </c>
      <c r="AM15" s="1">
        <v>354.31353265586404</v>
      </c>
      <c r="AN15" s="1">
        <v>54.576639631602269</v>
      </c>
      <c r="AO15" s="1">
        <v>453.75243437213294</v>
      </c>
      <c r="AP15" s="1">
        <v>6.2603651946313406</v>
      </c>
      <c r="AQ15" s="1">
        <v>1.796694258197961</v>
      </c>
      <c r="AR15" s="1">
        <v>8.0570594528293018</v>
      </c>
      <c r="AS15" s="1">
        <v>39.036961275135084</v>
      </c>
      <c r="AT15" s="1">
        <v>0</v>
      </c>
      <c r="AU15" s="1">
        <v>0.20227165330474933</v>
      </c>
      <c r="AV15" s="1">
        <v>39.239232928439833</v>
      </c>
      <c r="AW15" s="1">
        <v>65.707611419805829</v>
      </c>
      <c r="AX15" s="1">
        <v>6.9656140303144429</v>
      </c>
      <c r="AY15" s="1">
        <v>46.483039779663109</v>
      </c>
      <c r="AZ15" s="1">
        <v>13.541654662887975</v>
      </c>
      <c r="BA15" s="1">
        <v>388.27880058275611</v>
      </c>
      <c r="BB15" s="1">
        <v>3.3008702497860791</v>
      </c>
      <c r="BC15" s="1">
        <v>1.8762956649645088</v>
      </c>
      <c r="BD15" s="1">
        <v>458.56997930540774</v>
      </c>
      <c r="BE15" s="1">
        <v>460.4462749703722</v>
      </c>
      <c r="BF15" s="1">
        <v>48.930637866778952</v>
      </c>
      <c r="BG15" s="1">
        <v>2.7533995065287966</v>
      </c>
      <c r="BH15" s="1">
        <v>2.2674492259206285</v>
      </c>
      <c r="BI15" s="1">
        <v>4.4056341246425825</v>
      </c>
      <c r="BJ15" s="1">
        <v>8.7500125046362121E-2</v>
      </c>
      <c r="BK15" s="1">
        <v>22.611647416280352</v>
      </c>
      <c r="BL15" s="1">
        <v>76.650634140555084</v>
      </c>
      <c r="BM15" s="1">
        <v>1.7661629696271575</v>
      </c>
      <c r="BN15" s="1">
        <v>6.039875867547611</v>
      </c>
      <c r="BO15" s="1">
        <v>0.62028688147101618</v>
      </c>
      <c r="BP15" s="1">
        <v>1.250471441389392</v>
      </c>
      <c r="BQ15" s="1">
        <v>2.7235063927408145</v>
      </c>
      <c r="BR15" s="1">
        <v>12.400303552775991</v>
      </c>
      <c r="BS15" s="1">
        <v>388.77674484525829</v>
      </c>
      <c r="BT15" s="1">
        <v>643.09497962702119</v>
      </c>
      <c r="BU15" s="1">
        <v>192.10688772635484</v>
      </c>
      <c r="BV15" s="1">
        <v>63.323864298623974</v>
      </c>
      <c r="BW15" s="1">
        <v>16.356628571166496</v>
      </c>
      <c r="BX15" s="1">
        <v>1303.6591050684249</v>
      </c>
      <c r="BY15" s="1">
        <v>89.24561035683061</v>
      </c>
      <c r="BZ15" s="1">
        <v>35.097730876082373</v>
      </c>
      <c r="CA15" s="1">
        <v>26.69088107495557</v>
      </c>
      <c r="CB15" s="1">
        <v>151.03422230786856</v>
      </c>
      <c r="CC15" s="1">
        <v>62.569657327326759</v>
      </c>
      <c r="CD15" s="1">
        <v>806.19298301655044</v>
      </c>
      <c r="CE15" s="1">
        <v>0</v>
      </c>
      <c r="CF15" s="1">
        <v>643.64344126093715</v>
      </c>
      <c r="CG15" s="1">
        <v>76.863061067471122</v>
      </c>
      <c r="CH15" s="1">
        <v>1101.7439376711723</v>
      </c>
      <c r="CI15" s="1">
        <v>20477.9609375</v>
      </c>
      <c r="CJ15" s="1">
        <v>26795.98828125</v>
      </c>
      <c r="CK15" s="1">
        <v>7467.6145182179289</v>
      </c>
      <c r="CL15" s="1">
        <v>10156.625</v>
      </c>
      <c r="CM15" s="1">
        <v>1690.0253184925996</v>
      </c>
      <c r="CN15" s="1">
        <v>0</v>
      </c>
      <c r="CO15" s="1">
        <v>1533.3261903912071</v>
      </c>
      <c r="CP15" s="1">
        <v>446.32069419247716</v>
      </c>
      <c r="CQ15">
        <f t="shared" si="0"/>
        <v>42018</v>
      </c>
    </row>
    <row r="16" spans="1:95">
      <c r="A16" s="1">
        <v>5</v>
      </c>
      <c r="B16" s="1">
        <v>2018</v>
      </c>
      <c r="C16" s="1">
        <v>3440051</v>
      </c>
      <c r="D16" s="1">
        <v>633.37102510848786</v>
      </c>
      <c r="E16" s="1">
        <v>1088.3437809657951</v>
      </c>
      <c r="F16" s="1">
        <v>1083.9516771811955</v>
      </c>
      <c r="G16" s="1">
        <v>1763.2310210957403</v>
      </c>
      <c r="H16" s="1">
        <v>1664.1295789352605</v>
      </c>
      <c r="I16" s="1">
        <v>99.909518272809464</v>
      </c>
      <c r="J16" s="1">
        <v>70.662177169361925</v>
      </c>
      <c r="K16" s="1">
        <v>746.2011716301821</v>
      </c>
      <c r="L16" s="1">
        <v>774.31424997256306</v>
      </c>
      <c r="M16" s="1">
        <v>77.229914209851373</v>
      </c>
      <c r="N16" s="1">
        <v>465.90143951503512</v>
      </c>
      <c r="O16" s="1">
        <v>584.16968945349242</v>
      </c>
      <c r="P16" s="1">
        <v>87.141839455977731</v>
      </c>
      <c r="Q16" s="1">
        <v>82.181054899835459</v>
      </c>
      <c r="R16" s="1">
        <v>145.35376990357827</v>
      </c>
      <c r="S16" s="1">
        <v>336.07456698658223</v>
      </c>
      <c r="T16" s="1">
        <v>219.02193763582008</v>
      </c>
      <c r="U16" s="1">
        <v>419.6442617376984</v>
      </c>
      <c r="V16" s="1">
        <v>30.127254271325256</v>
      </c>
      <c r="W16" s="1">
        <v>63.20089047148192</v>
      </c>
      <c r="X16" s="1">
        <v>17.219912608055395</v>
      </c>
      <c r="Y16" s="1">
        <v>122.47074707777765</v>
      </c>
      <c r="Z16" s="1">
        <v>53.568203485131981</v>
      </c>
      <c r="AA16" s="1">
        <v>57.88125571275004</v>
      </c>
      <c r="AB16" s="1">
        <v>82.336470857144917</v>
      </c>
      <c r="AC16" s="1">
        <v>8.7303307858738677</v>
      </c>
      <c r="AD16" s="1">
        <v>28.855798033791853</v>
      </c>
      <c r="AE16" s="1">
        <v>38.353179724853831</v>
      </c>
      <c r="AF16" s="1">
        <v>116.85507236701208</v>
      </c>
      <c r="AG16" s="1">
        <v>221.95486480157152</v>
      </c>
      <c r="AH16" s="1">
        <v>67.314316299524165</v>
      </c>
      <c r="AI16" s="1">
        <v>160.64931214103103</v>
      </c>
      <c r="AJ16" s="1">
        <v>149.21351932916269</v>
      </c>
      <c r="AK16" s="1">
        <v>377.17714776971786</v>
      </c>
      <c r="AL16" s="1">
        <v>60.143805086860354</v>
      </c>
      <c r="AM16" s="1">
        <v>418.89734113719868</v>
      </c>
      <c r="AN16" s="1">
        <v>87.364305820028363</v>
      </c>
      <c r="AO16" s="1">
        <v>566.40545204408738</v>
      </c>
      <c r="AP16" s="1">
        <v>11.913382263064186</v>
      </c>
      <c r="AQ16" s="1">
        <v>1.6227708195871307</v>
      </c>
      <c r="AR16" s="1">
        <v>13.536153082651317</v>
      </c>
      <c r="AS16" s="1">
        <v>36.794129726325643</v>
      </c>
      <c r="AT16" s="1">
        <v>0</v>
      </c>
      <c r="AU16" s="1">
        <v>0</v>
      </c>
      <c r="AV16" s="1">
        <v>36.794129726325643</v>
      </c>
      <c r="AW16" s="1">
        <v>73.426403016511102</v>
      </c>
      <c r="AX16" s="1">
        <v>9.4918602829940664</v>
      </c>
      <c r="AY16" s="1">
        <v>51.338739693732052</v>
      </c>
      <c r="AZ16" s="1">
        <v>12.845505755456328</v>
      </c>
      <c r="BA16" s="1">
        <v>431.19386493019175</v>
      </c>
      <c r="BB16" s="1">
        <v>4.022875503484066</v>
      </c>
      <c r="BC16" s="1">
        <v>1.785069279549552</v>
      </c>
      <c r="BD16" s="1">
        <v>508.89284616585826</v>
      </c>
      <c r="BE16" s="1">
        <v>510.67791544540785</v>
      </c>
      <c r="BF16" s="1">
        <v>64.344773746292191</v>
      </c>
      <c r="BG16" s="1">
        <v>2.8886304401009109</v>
      </c>
      <c r="BH16" s="1">
        <v>1.6686820887506051</v>
      </c>
      <c r="BI16" s="1">
        <v>5.3450489015563019</v>
      </c>
      <c r="BJ16" s="1">
        <v>1.6350923423855836E-2</v>
      </c>
      <c r="BK16" s="1">
        <v>20.964576371972139</v>
      </c>
      <c r="BL16" s="1">
        <v>89.883013570539688</v>
      </c>
      <c r="BM16" s="1">
        <v>8.2821808013764056</v>
      </c>
      <c r="BN16" s="1">
        <v>6.5320289246271255</v>
      </c>
      <c r="BO16" s="1">
        <v>1.0424711389926786</v>
      </c>
      <c r="BP16" s="1">
        <v>1.1849140401003944</v>
      </c>
      <c r="BQ16" s="1">
        <v>1.7800150111963473</v>
      </c>
      <c r="BR16" s="1">
        <v>18.82160991629295</v>
      </c>
      <c r="BS16" s="1">
        <v>438.97043253536236</v>
      </c>
      <c r="BT16" s="1">
        <v>882.53969392959925</v>
      </c>
      <c r="BU16" s="1">
        <v>236.37977377619492</v>
      </c>
      <c r="BV16" s="1">
        <v>106.36715288002974</v>
      </c>
      <c r="BW16" s="1">
        <v>19.099353260590402</v>
      </c>
      <c r="BX16" s="1">
        <v>1683.3564063817767</v>
      </c>
      <c r="BY16" s="1">
        <v>118.02189076535295</v>
      </c>
      <c r="BZ16" s="1">
        <v>57.495511086057881</v>
      </c>
      <c r="CA16" s="1">
        <v>70.808645951956478</v>
      </c>
      <c r="CB16" s="1">
        <v>246.32604780336729</v>
      </c>
      <c r="CC16" s="1">
        <v>80.304368170551058</v>
      </c>
      <c r="CD16" s="1">
        <v>873.11352732443493</v>
      </c>
      <c r="CE16" s="1">
        <v>0</v>
      </c>
      <c r="CF16" s="1">
        <v>706.79742812499899</v>
      </c>
      <c r="CG16" s="1">
        <v>84.622126426398381</v>
      </c>
      <c r="CH16" s="1">
        <v>1210.4586251398332</v>
      </c>
      <c r="CI16" s="1">
        <v>24199.5546875</v>
      </c>
      <c r="CJ16" s="1">
        <v>32440.150390625</v>
      </c>
      <c r="CK16" s="1">
        <v>8246.6008905826966</v>
      </c>
      <c r="CL16" s="1">
        <v>12468.0087890625</v>
      </c>
      <c r="CM16" s="1">
        <v>1807.1143362243511</v>
      </c>
      <c r="CN16" s="1">
        <v>0</v>
      </c>
      <c r="CO16" s="1">
        <v>1662.0596883397461</v>
      </c>
      <c r="CP16" s="1">
        <v>485.64623857907264</v>
      </c>
      <c r="CQ16">
        <f t="shared" si="0"/>
        <v>52018</v>
      </c>
    </row>
    <row r="17" spans="1:95">
      <c r="A17" s="1">
        <v>6</v>
      </c>
      <c r="B17" s="1">
        <v>2018</v>
      </c>
      <c r="C17" s="1">
        <v>3440051</v>
      </c>
      <c r="D17" s="1">
        <v>693.72705370447409</v>
      </c>
      <c r="E17" s="1">
        <v>1426.3095431968318</v>
      </c>
      <c r="F17" s="1">
        <v>1418.6486236076132</v>
      </c>
      <c r="G17" s="1">
        <v>1935.4565099391432</v>
      </c>
      <c r="H17" s="1">
        <v>1840.1693903730302</v>
      </c>
      <c r="I17" s="1">
        <v>92.089303727877137</v>
      </c>
      <c r="J17" s="1">
        <v>69.277712298631386</v>
      </c>
      <c r="K17" s="1">
        <v>742.93303192782207</v>
      </c>
      <c r="L17" s="1">
        <v>769.30583703669106</v>
      </c>
      <c r="M17" s="1">
        <v>91.443152036884186</v>
      </c>
      <c r="N17" s="1">
        <v>498.48074685287025</v>
      </c>
      <c r="O17" s="1">
        <v>627.59179779072667</v>
      </c>
      <c r="P17" s="1">
        <v>93.992392929369402</v>
      </c>
      <c r="Q17" s="1">
        <v>92.385020148135553</v>
      </c>
      <c r="R17" s="1">
        <v>132.78245729929148</v>
      </c>
      <c r="S17" s="1">
        <v>334.6409923105648</v>
      </c>
      <c r="T17" s="1">
        <v>226.61760860158472</v>
      </c>
      <c r="U17" s="1">
        <v>443.91797718663906</v>
      </c>
      <c r="V17" s="1">
        <v>33.246771772077238</v>
      </c>
      <c r="W17" s="1">
        <v>74.112100669481137</v>
      </c>
      <c r="X17" s="1">
        <v>20.610699337648207</v>
      </c>
      <c r="Y17" s="1">
        <v>124.18833617985922</v>
      </c>
      <c r="Z17" s="1">
        <v>63.696881895351645</v>
      </c>
      <c r="AA17" s="1">
        <v>55.662720774226955</v>
      </c>
      <c r="AB17" s="1">
        <v>83.670424086452925</v>
      </c>
      <c r="AC17" s="1">
        <v>8.4681409238581864</v>
      </c>
      <c r="AD17" s="1">
        <v>32.211761182270948</v>
      </c>
      <c r="AE17" s="1">
        <v>43.080028135544005</v>
      </c>
      <c r="AF17" s="1">
        <v>125.15109424672741</v>
      </c>
      <c r="AG17" s="1">
        <v>245.65497865626719</v>
      </c>
      <c r="AH17" s="1">
        <v>77.331437374515559</v>
      </c>
      <c r="AI17" s="1">
        <v>197.84648017515511</v>
      </c>
      <c r="AJ17" s="1">
        <v>213.09506341621099</v>
      </c>
      <c r="AK17" s="1">
        <v>488.27298096588163</v>
      </c>
      <c r="AL17" s="1">
        <v>74.82273764950213</v>
      </c>
      <c r="AM17" s="1">
        <v>492.24387509038837</v>
      </c>
      <c r="AN17" s="1">
        <v>122.64929043199945</v>
      </c>
      <c r="AO17" s="1">
        <v>689.71590317188998</v>
      </c>
      <c r="AP17" s="1">
        <v>15.209669455655698</v>
      </c>
      <c r="AQ17" s="1">
        <v>2.2429206534532273</v>
      </c>
      <c r="AR17" s="1">
        <v>17.452590109108925</v>
      </c>
      <c r="AS17" s="1">
        <v>51.747304750417797</v>
      </c>
      <c r="AT17" s="1">
        <v>0</v>
      </c>
      <c r="AU17" s="1">
        <v>0</v>
      </c>
      <c r="AV17" s="1">
        <v>51.747304750417797</v>
      </c>
      <c r="AW17" s="1">
        <v>82.070924219738842</v>
      </c>
      <c r="AX17" s="1">
        <v>8.4198548394582673</v>
      </c>
      <c r="AY17" s="1">
        <v>53.181518845963595</v>
      </c>
      <c r="AZ17" s="1">
        <v>11.308542105748431</v>
      </c>
      <c r="BA17" s="1">
        <v>473.1136277672183</v>
      </c>
      <c r="BB17" s="1">
        <v>3.90846819434964</v>
      </c>
      <c r="BC17" s="1">
        <v>1.794519695750916</v>
      </c>
      <c r="BD17" s="1">
        <v>549.93201175273828</v>
      </c>
      <c r="BE17" s="1">
        <v>551.72653144848914</v>
      </c>
      <c r="BF17" s="1">
        <v>98.82015881712563</v>
      </c>
      <c r="BG17" s="1">
        <v>5.3980541493273302</v>
      </c>
      <c r="BH17" s="1">
        <v>2.2555322582481478</v>
      </c>
      <c r="BI17" s="1">
        <v>5.522904340193989</v>
      </c>
      <c r="BJ17" s="1">
        <v>0.37046712046958763</v>
      </c>
      <c r="BK17" s="1">
        <v>39.189316220197377</v>
      </c>
      <c r="BL17" s="1">
        <v>146.03352856536807</v>
      </c>
      <c r="BM17" s="1">
        <v>10.837860569222945</v>
      </c>
      <c r="BN17" s="1">
        <v>6.6132094703598314</v>
      </c>
      <c r="BO17" s="1">
        <v>1.4641493349035111</v>
      </c>
      <c r="BP17" s="1">
        <v>2.2436668800050823</v>
      </c>
      <c r="BQ17" s="1">
        <v>3.0959792182798318</v>
      </c>
      <c r="BR17" s="1">
        <v>24.254865472771201</v>
      </c>
      <c r="BS17" s="1">
        <v>516.37883973012288</v>
      </c>
      <c r="BT17" s="1">
        <v>999.08802714657759</v>
      </c>
      <c r="BU17" s="1">
        <v>275.47935890867637</v>
      </c>
      <c r="BV17" s="1">
        <v>104.80023029124233</v>
      </c>
      <c r="BW17" s="1">
        <v>25.93755690834486</v>
      </c>
      <c r="BX17" s="1">
        <v>1921.6840129849641</v>
      </c>
      <c r="BY17" s="1">
        <v>229.06391630700676</v>
      </c>
      <c r="BZ17" s="1">
        <v>80.241081999805161</v>
      </c>
      <c r="CA17" s="1">
        <v>55.896013284477156</v>
      </c>
      <c r="CB17" s="1">
        <v>365.2010115912891</v>
      </c>
      <c r="CC17" s="1">
        <v>130.70513893107599</v>
      </c>
      <c r="CD17" s="1">
        <v>974.51638382241345</v>
      </c>
      <c r="CE17" s="1">
        <v>0</v>
      </c>
      <c r="CF17" s="1">
        <v>775.79797792421289</v>
      </c>
      <c r="CG17" s="1">
        <v>91.883484212883701</v>
      </c>
      <c r="CH17" s="1">
        <v>1366.3433049063556</v>
      </c>
      <c r="CI17" s="1">
        <v>27490.814453125</v>
      </c>
      <c r="CJ17" s="1">
        <v>39098.609375</v>
      </c>
      <c r="CK17" s="1">
        <v>8855.4053143979691</v>
      </c>
      <c r="CL17" s="1">
        <v>14579.9150390625</v>
      </c>
      <c r="CM17" s="1">
        <v>2097.3581774658173</v>
      </c>
      <c r="CN17" s="1">
        <v>0</v>
      </c>
      <c r="CO17" s="1">
        <v>1832.291996265556</v>
      </c>
      <c r="CP17" s="1">
        <v>562.8795762776133</v>
      </c>
      <c r="CQ17">
        <f t="shared" si="0"/>
        <v>62018</v>
      </c>
    </row>
    <row r="18" spans="1:95">
      <c r="A18" s="1">
        <v>7</v>
      </c>
      <c r="B18" s="1">
        <v>2018</v>
      </c>
      <c r="C18" s="1">
        <v>3440051</v>
      </c>
      <c r="D18" s="1">
        <v>758.82420708996688</v>
      </c>
      <c r="E18" s="1">
        <v>1961.3350702646105</v>
      </c>
      <c r="F18" s="1">
        <v>1956.2356604552981</v>
      </c>
      <c r="G18" s="1">
        <v>2094.9701953531144</v>
      </c>
      <c r="H18" s="1">
        <v>1978.274203898872</v>
      </c>
      <c r="I18" s="1">
        <v>95.33684715543626</v>
      </c>
      <c r="J18" s="1">
        <v>72.773654384925081</v>
      </c>
      <c r="K18" s="1">
        <v>757.33732826067285</v>
      </c>
      <c r="L18" s="1">
        <v>780.2498027965263</v>
      </c>
      <c r="M18" s="1">
        <v>74.742731169788769</v>
      </c>
      <c r="N18" s="1">
        <v>607.14797316815998</v>
      </c>
      <c r="O18" s="1">
        <v>686.8500260174593</v>
      </c>
      <c r="P18" s="1">
        <v>97.567913053962258</v>
      </c>
      <c r="Q18" s="1">
        <v>90.892822701606278</v>
      </c>
      <c r="R18" s="1">
        <v>134.71776164103909</v>
      </c>
      <c r="S18" s="1">
        <v>330.6028078437235</v>
      </c>
      <c r="T18" s="1">
        <v>228.12103437788682</v>
      </c>
      <c r="U18" s="1">
        <v>477.28475648996942</v>
      </c>
      <c r="V18" s="1">
        <v>37.468907412954806</v>
      </c>
      <c r="W18" s="1">
        <v>86.49850817040597</v>
      </c>
      <c r="X18" s="1">
        <v>19.399722836057418</v>
      </c>
      <c r="Y18" s="1">
        <v>130.5442353890584</v>
      </c>
      <c r="Z18" s="1">
        <v>76.510008293116016</v>
      </c>
      <c r="AA18" s="1">
        <v>55.702084119439554</v>
      </c>
      <c r="AB18" s="1">
        <v>76.355686667272195</v>
      </c>
      <c r="AC18" s="1">
        <v>8.577088451356639</v>
      </c>
      <c r="AD18" s="1">
        <v>35.158302584217921</v>
      </c>
      <c r="AE18" s="1">
        <v>50.658426317192863</v>
      </c>
      <c r="AF18" s="1">
        <v>136.14564864136864</v>
      </c>
      <c r="AG18" s="1">
        <v>269.6786097909237</v>
      </c>
      <c r="AH18" s="1">
        <v>99.913121418839424</v>
      </c>
      <c r="AI18" s="1">
        <v>228.33675953983692</v>
      </c>
      <c r="AJ18" s="1">
        <v>290.33415934433691</v>
      </c>
      <c r="AK18" s="1">
        <v>618.58404030301324</v>
      </c>
      <c r="AL18" s="1">
        <v>132.51251055794322</v>
      </c>
      <c r="AM18" s="1">
        <v>559.79950024740276</v>
      </c>
      <c r="AN18" s="1">
        <v>171.45528191297163</v>
      </c>
      <c r="AO18" s="1">
        <v>863.76729271831755</v>
      </c>
      <c r="AP18" s="1">
        <v>35.893547736191124</v>
      </c>
      <c r="AQ18" s="1">
        <v>4.622266299764255</v>
      </c>
      <c r="AR18" s="1">
        <v>40.51581403595538</v>
      </c>
      <c r="AS18" s="1">
        <v>65.354784909513384</v>
      </c>
      <c r="AT18" s="1">
        <v>0</v>
      </c>
      <c r="AU18" s="1">
        <v>0</v>
      </c>
      <c r="AV18" s="1">
        <v>65.354784909513384</v>
      </c>
      <c r="AW18" s="1">
        <v>94.336630498299556</v>
      </c>
      <c r="AX18" s="1">
        <v>11.416538599063275</v>
      </c>
      <c r="AY18" s="1">
        <v>63.587346524577654</v>
      </c>
      <c r="AZ18" s="1">
        <v>12.363014467855612</v>
      </c>
      <c r="BA18" s="1">
        <v>513.92186641044486</v>
      </c>
      <c r="BB18" s="1">
        <v>6.0552345965581473</v>
      </c>
      <c r="BC18" s="1">
        <v>1.7134324557560303</v>
      </c>
      <c r="BD18" s="1">
        <v>607.34400059849952</v>
      </c>
      <c r="BE18" s="1">
        <v>609.05743305425563</v>
      </c>
      <c r="BF18" s="1">
        <v>157.60065780834501</v>
      </c>
      <c r="BG18" s="1">
        <v>4.8980765387178193</v>
      </c>
      <c r="BH18" s="1">
        <v>6.6148260459690222</v>
      </c>
      <c r="BI18" s="1">
        <v>4.9378120910062879</v>
      </c>
      <c r="BJ18" s="1">
        <v>2.2309288729561847</v>
      </c>
      <c r="BK18" s="1">
        <v>50.04270291612761</v>
      </c>
      <c r="BL18" s="1">
        <v>221.38719218211565</v>
      </c>
      <c r="BM18" s="1">
        <v>11.112391142881913</v>
      </c>
      <c r="BN18" s="1">
        <v>8.7665145857309987</v>
      </c>
      <c r="BO18" s="1">
        <v>1.4220324220184624</v>
      </c>
      <c r="BP18" s="1">
        <v>2.9435331860190335</v>
      </c>
      <c r="BQ18" s="1">
        <v>1.503214600785828</v>
      </c>
      <c r="BR18" s="1">
        <v>25.747685937436234</v>
      </c>
      <c r="BS18" s="1">
        <v>649.14370296827985</v>
      </c>
      <c r="BT18" s="1">
        <v>1264.4545657010515</v>
      </c>
      <c r="BU18" s="1">
        <v>372.93034881369198</v>
      </c>
      <c r="BV18" s="1">
        <v>134.82138998474824</v>
      </c>
      <c r="BW18" s="1">
        <v>17.594054248184825</v>
      </c>
      <c r="BX18" s="1">
        <v>2438.9440617159562</v>
      </c>
      <c r="BY18" s="1">
        <v>343.68554254666026</v>
      </c>
      <c r="BZ18" s="1">
        <v>136.17149158024242</v>
      </c>
      <c r="CA18" s="1">
        <v>59.018061902348066</v>
      </c>
      <c r="CB18" s="1">
        <v>538.8750960292507</v>
      </c>
      <c r="CC18" s="1">
        <v>160.63698318910349</v>
      </c>
      <c r="CD18" s="1">
        <v>1063.7408746398039</v>
      </c>
      <c r="CE18" s="1">
        <v>0</v>
      </c>
      <c r="CF18" s="1">
        <v>853.16083758826642</v>
      </c>
      <c r="CG18" s="1">
        <v>113.11971752823105</v>
      </c>
      <c r="CH18" s="1">
        <v>1480.4630080447575</v>
      </c>
      <c r="CI18" s="1">
        <v>32123.0703125</v>
      </c>
      <c r="CJ18" s="1">
        <v>47448.05859375</v>
      </c>
      <c r="CK18" s="1">
        <v>9549.0556055767629</v>
      </c>
      <c r="CL18" s="1">
        <v>17758.884765625</v>
      </c>
      <c r="CM18" s="1">
        <v>2286.8240979403977</v>
      </c>
      <c r="CN18" s="1">
        <v>0</v>
      </c>
      <c r="CO18" s="1">
        <v>2372.2472517444385</v>
      </c>
      <c r="CP18" s="1">
        <v>616.91658818374151</v>
      </c>
      <c r="CQ18">
        <f t="shared" si="0"/>
        <v>72018</v>
      </c>
    </row>
    <row r="19" spans="1:95">
      <c r="A19" s="1">
        <v>8</v>
      </c>
      <c r="B19" s="1">
        <v>2018</v>
      </c>
      <c r="C19" s="1">
        <v>3440051</v>
      </c>
      <c r="D19" s="1">
        <v>824.36973175541459</v>
      </c>
      <c r="E19" s="1">
        <v>2630.7291923529951</v>
      </c>
      <c r="F19" s="1">
        <v>2623.775338604125</v>
      </c>
      <c r="G19" s="1">
        <v>2245.0226945686854</v>
      </c>
      <c r="H19" s="1">
        <v>2126.9933567293047</v>
      </c>
      <c r="I19" s="1">
        <v>97.56490985572816</v>
      </c>
      <c r="J19" s="1">
        <v>73.866379010722767</v>
      </c>
      <c r="K19" s="1">
        <v>737.95373725276386</v>
      </c>
      <c r="L19" s="1">
        <v>758.71607134114413</v>
      </c>
      <c r="M19" s="1">
        <v>88.560866771976549</v>
      </c>
      <c r="N19" s="1">
        <v>672.04094682446396</v>
      </c>
      <c r="O19" s="1">
        <v>706.57166203537611</v>
      </c>
      <c r="P19" s="1">
        <v>98.387523777679846</v>
      </c>
      <c r="Q19" s="1">
        <v>91.686142984126235</v>
      </c>
      <c r="R19" s="1">
        <v>123.40659931904973</v>
      </c>
      <c r="S19" s="1">
        <v>334.69176295201851</v>
      </c>
      <c r="T19" s="1">
        <v>224.73767267352011</v>
      </c>
      <c r="U19" s="1">
        <v>508.62587349135379</v>
      </c>
      <c r="V19" s="1">
        <v>42.402123760323875</v>
      </c>
      <c r="W19" s="1">
        <v>110.42801112520975</v>
      </c>
      <c r="X19" s="1">
        <v>24.629763324103223</v>
      </c>
      <c r="Y19" s="1">
        <v>127.03068504367994</v>
      </c>
      <c r="Z19" s="1">
        <v>85.95407550558086</v>
      </c>
      <c r="AA19" s="1">
        <v>54.6971312468241</v>
      </c>
      <c r="AB19" s="1">
        <v>79.469446971136975</v>
      </c>
      <c r="AC19" s="1">
        <v>9.8425838467162201</v>
      </c>
      <c r="AD19" s="1">
        <v>38.415881316165724</v>
      </c>
      <c r="AE19" s="1">
        <v>58.013581773967069</v>
      </c>
      <c r="AF19" s="1">
        <v>152.20913831210271</v>
      </c>
      <c r="AG19" s="1">
        <v>294.73601519621087</v>
      </c>
      <c r="AH19" s="1">
        <v>98.459486810123948</v>
      </c>
      <c r="AI19" s="1">
        <v>292.77313084409377</v>
      </c>
      <c r="AJ19" s="1">
        <v>388.72451683734312</v>
      </c>
      <c r="AK19" s="1">
        <v>779.95713449156085</v>
      </c>
      <c r="AL19" s="1">
        <v>145.35899903400602</v>
      </c>
      <c r="AM19" s="1">
        <v>611.89318009717408</v>
      </c>
      <c r="AN19" s="1">
        <v>290.22713492187131</v>
      </c>
      <c r="AO19" s="1">
        <v>1047.4793140530514</v>
      </c>
      <c r="AP19" s="1">
        <v>33.616466181009386</v>
      </c>
      <c r="AQ19" s="1">
        <v>7.0082943931523083</v>
      </c>
      <c r="AR19" s="1">
        <v>40.624760574161691</v>
      </c>
      <c r="AS19" s="1">
        <v>70.543705861517779</v>
      </c>
      <c r="AT19" s="1">
        <v>0</v>
      </c>
      <c r="AU19" s="1">
        <v>0</v>
      </c>
      <c r="AV19" s="1">
        <v>70.543705861517779</v>
      </c>
      <c r="AW19" s="1">
        <v>88.772910626460174</v>
      </c>
      <c r="AX19" s="1">
        <v>12.15426932005593</v>
      </c>
      <c r="AY19" s="1">
        <v>69.231313592651844</v>
      </c>
      <c r="AZ19" s="1">
        <v>12.492333908954452</v>
      </c>
      <c r="BA19" s="1">
        <v>548.72968740859369</v>
      </c>
      <c r="BB19" s="1">
        <v>6.9315250473745449</v>
      </c>
      <c r="BC19" s="1">
        <v>2.8044520957893546</v>
      </c>
      <c r="BD19" s="1">
        <v>649.53912927763042</v>
      </c>
      <c r="BE19" s="1">
        <v>652.34358137341974</v>
      </c>
      <c r="BF19" s="1">
        <v>229.1514822677828</v>
      </c>
      <c r="BG19" s="1">
        <v>11.913278848538184</v>
      </c>
      <c r="BH19" s="1">
        <v>8.6043731206770229</v>
      </c>
      <c r="BI19" s="1">
        <v>16.898586571279807</v>
      </c>
      <c r="BJ19" s="1">
        <v>1.0012887788127995</v>
      </c>
      <c r="BK19" s="1">
        <v>55.379367673467009</v>
      </c>
      <c r="BL19" s="1">
        <v>306.04979068927781</v>
      </c>
      <c r="BM19" s="1">
        <v>21.211468810355086</v>
      </c>
      <c r="BN19" s="1">
        <v>10.448273062102992</v>
      </c>
      <c r="BO19" s="1">
        <v>2.7877756406057337</v>
      </c>
      <c r="BP19" s="1">
        <v>4.4583080715442627</v>
      </c>
      <c r="BQ19" s="1">
        <v>2.8855945794955766</v>
      </c>
      <c r="BR19" s="1">
        <v>41.791420164103648</v>
      </c>
      <c r="BS19" s="1">
        <v>806.77984863005167</v>
      </c>
      <c r="BT19" s="1">
        <v>1634.1758557216858</v>
      </c>
      <c r="BU19" s="1">
        <v>478.14079650497115</v>
      </c>
      <c r="BV19" s="1">
        <v>136.64571970829087</v>
      </c>
      <c r="BW19" s="1">
        <v>41.19778007017868</v>
      </c>
      <c r="BX19" s="1">
        <v>3096.9400006351784</v>
      </c>
      <c r="BY19" s="1">
        <v>677.18744331692301</v>
      </c>
      <c r="BZ19" s="1">
        <v>119.60118055519543</v>
      </c>
      <c r="CA19" s="1">
        <v>64.599225996209881</v>
      </c>
      <c r="CB19" s="1">
        <v>861.38784986832832</v>
      </c>
      <c r="CC19" s="1">
        <v>246.67216345062766</v>
      </c>
      <c r="CD19" s="1">
        <v>1177.4837486681802</v>
      </c>
      <c r="CE19" s="1">
        <v>0</v>
      </c>
      <c r="CF19" s="1">
        <v>913.14264238187479</v>
      </c>
      <c r="CG19" s="1">
        <v>146.1780090438144</v>
      </c>
      <c r="CH19" s="1">
        <v>1665.9023258893988</v>
      </c>
      <c r="CI19" s="1">
        <v>38152.8125</v>
      </c>
      <c r="CJ19" s="1">
        <v>59117.31640625</v>
      </c>
      <c r="CK19" s="1">
        <v>10267.962327604993</v>
      </c>
      <c r="CL19" s="1">
        <v>22184.73046875</v>
      </c>
      <c r="CM19" s="1">
        <v>2799.3617430487952</v>
      </c>
      <c r="CN19" s="1">
        <v>0</v>
      </c>
      <c r="CO19" s="1">
        <v>3009.4575303803986</v>
      </c>
      <c r="CP19" s="1">
        <v>708.59623624581354</v>
      </c>
      <c r="CQ19">
        <f t="shared" si="0"/>
        <v>82018</v>
      </c>
    </row>
    <row r="20" spans="1:95">
      <c r="A20" s="1">
        <v>9</v>
      </c>
      <c r="B20" s="1">
        <v>2018</v>
      </c>
      <c r="C20" s="1">
        <v>3440051</v>
      </c>
      <c r="D20" s="1">
        <v>913.29899851032587</v>
      </c>
      <c r="E20" s="1">
        <v>3896.3300869913614</v>
      </c>
      <c r="F20" s="1">
        <v>3877.4264431083452</v>
      </c>
      <c r="G20" s="1">
        <v>2221.5447684161377</v>
      </c>
      <c r="H20" s="1">
        <v>2067.5356153872558</v>
      </c>
      <c r="I20" s="1">
        <v>89.24413002442617</v>
      </c>
      <c r="J20" s="1">
        <v>66.897262428110636</v>
      </c>
      <c r="K20" s="1">
        <v>693.78815656835616</v>
      </c>
      <c r="L20" s="1">
        <v>715.62197773130299</v>
      </c>
      <c r="M20" s="1">
        <v>101.59626281529505</v>
      </c>
      <c r="N20" s="1">
        <v>776.15118995396983</v>
      </c>
      <c r="O20" s="1">
        <v>748.89699975989549</v>
      </c>
      <c r="P20" s="1">
        <v>103.52170608344234</v>
      </c>
      <c r="Q20" s="1">
        <v>92.87488872506998</v>
      </c>
      <c r="R20" s="1">
        <v>105.88110299702016</v>
      </c>
      <c r="S20" s="1">
        <v>324.65633682776956</v>
      </c>
      <c r="T20" s="1">
        <v>222.1825963030507</v>
      </c>
      <c r="U20" s="1">
        <v>541.58525625561754</v>
      </c>
      <c r="V20" s="1">
        <v>49.49327199141598</v>
      </c>
      <c r="W20" s="1">
        <v>125.11539718265463</v>
      </c>
      <c r="X20" s="1">
        <v>25.415586413586723</v>
      </c>
      <c r="Y20" s="1">
        <v>128.73000418029608</v>
      </c>
      <c r="Z20" s="1">
        <v>109.36549451189944</v>
      </c>
      <c r="AA20" s="1">
        <v>52.937849672972995</v>
      </c>
      <c r="AB20" s="1">
        <v>72.103988447651389</v>
      </c>
      <c r="AC20" s="1">
        <v>9.3702014457098528</v>
      </c>
      <c r="AD20" s="1">
        <v>39.915131552829259</v>
      </c>
      <c r="AE20" s="1">
        <v>64.854802107902529</v>
      </c>
      <c r="AF20" s="1">
        <v>168.00944362474866</v>
      </c>
      <c r="AG20" s="1">
        <v>334.55300935115605</v>
      </c>
      <c r="AH20" s="1">
        <v>110.05320662397156</v>
      </c>
      <c r="AI20" s="1">
        <v>375.10653657452769</v>
      </c>
      <c r="AJ20" s="1">
        <v>551.89993215216873</v>
      </c>
      <c r="AK20" s="1">
        <v>1037.0596753506679</v>
      </c>
      <c r="AL20" s="1">
        <v>204.17979548410406</v>
      </c>
      <c r="AM20" s="1">
        <v>687.46392880284316</v>
      </c>
      <c r="AN20" s="1">
        <v>514.33032174342725</v>
      </c>
      <c r="AO20" s="1">
        <v>1405.9740460303744</v>
      </c>
      <c r="AP20" s="1">
        <v>62.603435880173237</v>
      </c>
      <c r="AQ20" s="1">
        <v>6.2642613633897994</v>
      </c>
      <c r="AR20" s="1">
        <v>68.867697243563029</v>
      </c>
      <c r="AS20" s="1">
        <v>91.209896811269417</v>
      </c>
      <c r="AT20" s="1">
        <v>0.10360171707619668</v>
      </c>
      <c r="AU20" s="1">
        <v>0</v>
      </c>
      <c r="AV20" s="1">
        <v>91.313498528345605</v>
      </c>
      <c r="AW20" s="1">
        <v>119.51006459316763</v>
      </c>
      <c r="AX20" s="1">
        <v>22.356713957208143</v>
      </c>
      <c r="AY20" s="1">
        <v>73.802872490347809</v>
      </c>
      <c r="AZ20" s="1">
        <v>11.864400263113785</v>
      </c>
      <c r="BA20" s="1">
        <v>589.25597827756383</v>
      </c>
      <c r="BB20" s="1">
        <v>8.1266984146798045</v>
      </c>
      <c r="BC20" s="1">
        <v>2.6879041435827937</v>
      </c>
      <c r="BD20" s="1">
        <v>705.40666340291341</v>
      </c>
      <c r="BE20" s="1">
        <v>708.09456754649625</v>
      </c>
      <c r="BF20" s="1">
        <v>363.72750233637896</v>
      </c>
      <c r="BG20" s="1">
        <v>24.755276188540815</v>
      </c>
      <c r="BH20" s="1">
        <v>16.863900781983844</v>
      </c>
      <c r="BI20" s="1">
        <v>49.92273185116575</v>
      </c>
      <c r="BJ20" s="1">
        <v>1.7807282987004702</v>
      </c>
      <c r="BK20" s="1">
        <v>74.521642907635581</v>
      </c>
      <c r="BL20" s="1">
        <v>481.64905051323967</v>
      </c>
      <c r="BM20" s="1">
        <v>29.527123854705739</v>
      </c>
      <c r="BN20" s="1">
        <v>15.498363978565608</v>
      </c>
      <c r="BO20" s="1">
        <v>3.9256464572070269</v>
      </c>
      <c r="BP20" s="1">
        <v>6.0408643393340116</v>
      </c>
      <c r="BQ20" s="1">
        <v>4.0496911118240488</v>
      </c>
      <c r="BR20" s="1">
        <v>59.041689741636432</v>
      </c>
      <c r="BS20" s="1">
        <v>1070.8223556146454</v>
      </c>
      <c r="BT20" s="1">
        <v>2387.1235804967187</v>
      </c>
      <c r="BU20" s="1">
        <v>700.37201061537996</v>
      </c>
      <c r="BV20" s="1">
        <v>162.97647496607831</v>
      </c>
      <c r="BW20" s="1">
        <v>29.811434415708767</v>
      </c>
      <c r="BX20" s="1">
        <v>4351.105856108531</v>
      </c>
      <c r="BY20" s="1">
        <v>816.21746443336201</v>
      </c>
      <c r="BZ20" s="1">
        <v>272.62530388648594</v>
      </c>
      <c r="CA20" s="1">
        <v>84.912890578943973</v>
      </c>
      <c r="CB20" s="1">
        <v>1173.7556588987918</v>
      </c>
      <c r="CC20" s="1">
        <v>366.20299096868376</v>
      </c>
      <c r="CD20" s="1">
        <v>1494.1135601939166</v>
      </c>
      <c r="CE20" s="1">
        <v>0</v>
      </c>
      <c r="CF20" s="1">
        <v>1032.8090631034934</v>
      </c>
      <c r="CG20" s="1">
        <v>240.84986257699802</v>
      </c>
      <c r="CH20" s="1">
        <v>1999.8438349503006</v>
      </c>
      <c r="CI20" s="1">
        <v>48373.328125</v>
      </c>
      <c r="CJ20" s="1">
        <v>78927.0546875</v>
      </c>
      <c r="CK20" s="1">
        <v>11396.682764377631</v>
      </c>
      <c r="CL20" s="1">
        <v>29945.470703125</v>
      </c>
      <c r="CM20" s="1">
        <v>3697.3962227935158</v>
      </c>
      <c r="CN20" s="1">
        <v>0</v>
      </c>
      <c r="CO20" s="1">
        <v>5005.6402217569766</v>
      </c>
      <c r="CP20" s="1">
        <v>902.6170920844778</v>
      </c>
      <c r="CQ20">
        <f t="shared" si="0"/>
        <v>92018</v>
      </c>
    </row>
    <row r="21" spans="1:95">
      <c r="A21" s="1">
        <v>10</v>
      </c>
      <c r="B21" s="1">
        <v>2018</v>
      </c>
      <c r="C21" s="1">
        <v>3440056</v>
      </c>
      <c r="D21" s="1">
        <v>950.60686835109107</v>
      </c>
      <c r="E21" s="1">
        <v>7145.9356782738378</v>
      </c>
      <c r="F21" s="1">
        <v>7127.1357776708282</v>
      </c>
      <c r="G21" s="1">
        <v>1954.2619657788628</v>
      </c>
      <c r="H21" s="1">
        <v>1682.6216945100593</v>
      </c>
      <c r="I21" s="1">
        <v>86.362213640945527</v>
      </c>
      <c r="J21" s="1">
        <v>68.774901118048945</v>
      </c>
      <c r="K21" s="1">
        <v>533.50496716097211</v>
      </c>
      <c r="L21" s="1">
        <v>551.64698701525754</v>
      </c>
      <c r="M21" s="1">
        <v>85.711065403271135</v>
      </c>
      <c r="N21" s="1">
        <v>889.48897543018848</v>
      </c>
      <c r="O21" s="1">
        <v>796.83218150482867</v>
      </c>
      <c r="P21" s="1">
        <v>108.2047906744683</v>
      </c>
      <c r="Q21" s="1">
        <v>91.989010619200457</v>
      </c>
      <c r="R21" s="1">
        <v>85.416658640804386</v>
      </c>
      <c r="S21" s="1">
        <v>298.35758971556072</v>
      </c>
      <c r="T21" s="1">
        <v>220.54427195863704</v>
      </c>
      <c r="U21" s="1">
        <v>606.33448655051745</v>
      </c>
      <c r="V21" s="1">
        <v>64.717596652136535</v>
      </c>
      <c r="W21" s="1">
        <v>182.70872656370284</v>
      </c>
      <c r="X21" s="1">
        <v>37.434928217303401</v>
      </c>
      <c r="Y21" s="1">
        <v>129.90052878738976</v>
      </c>
      <c r="Z21" s="1">
        <v>146.35400537837538</v>
      </c>
      <c r="AA21" s="1">
        <v>51.688212411720528</v>
      </c>
      <c r="AB21" s="1">
        <v>66.300031373574271</v>
      </c>
      <c r="AC21" s="1">
        <v>20.693247060355237</v>
      </c>
      <c r="AD21" s="1">
        <v>49.924545076566638</v>
      </c>
      <c r="AE21" s="1">
        <v>102.45494139117447</v>
      </c>
      <c r="AF21" s="1">
        <v>198.90027995708888</v>
      </c>
      <c r="AG21" s="1">
        <v>406.03909460012653</v>
      </c>
      <c r="AH21" s="1">
        <v>99.318064008260336</v>
      </c>
      <c r="AI21" s="1">
        <v>458.19093230660184</v>
      </c>
      <c r="AJ21" s="1">
        <v>884.38972032619267</v>
      </c>
      <c r="AK21" s="1">
        <v>1441.8987166410548</v>
      </c>
      <c r="AL21" s="1">
        <v>513.30567576515091</v>
      </c>
      <c r="AM21" s="1">
        <v>663.72909369342926</v>
      </c>
      <c r="AN21" s="1">
        <v>1444.3689909153552</v>
      </c>
      <c r="AO21" s="1">
        <v>2621.4037603739353</v>
      </c>
      <c r="AP21" s="1">
        <v>178.37605911623501</v>
      </c>
      <c r="AQ21" s="1">
        <v>18.359131265697407</v>
      </c>
      <c r="AR21" s="1">
        <v>196.73519038193243</v>
      </c>
      <c r="AS21" s="1">
        <v>140.87184811027433</v>
      </c>
      <c r="AT21" s="1">
        <v>10.390193712734982</v>
      </c>
      <c r="AU21" s="1">
        <v>0</v>
      </c>
      <c r="AV21" s="1">
        <v>151.2620418230093</v>
      </c>
      <c r="AW21" s="1">
        <v>325.76321757939036</v>
      </c>
      <c r="AX21" s="1">
        <v>23.047341012041972</v>
      </c>
      <c r="AY21" s="1">
        <v>103.08798711400868</v>
      </c>
      <c r="AZ21" s="1">
        <v>13.529301772338409</v>
      </c>
      <c r="BA21" s="1">
        <v>522.30837206647379</v>
      </c>
      <c r="BB21" s="1">
        <v>14.835825696389934</v>
      </c>
      <c r="BC21" s="1">
        <v>4.1992278184390344</v>
      </c>
      <c r="BD21" s="1">
        <v>676.80882766125274</v>
      </c>
      <c r="BE21" s="1">
        <v>681.00805547969185</v>
      </c>
      <c r="BF21" s="1">
        <v>758.91089129526165</v>
      </c>
      <c r="BG21" s="1">
        <v>84.242447871132484</v>
      </c>
      <c r="BH21" s="1">
        <v>61.201018115689806</v>
      </c>
      <c r="BI21" s="1">
        <v>249.98072365608877</v>
      </c>
      <c r="BJ21" s="1">
        <v>3.5333344299143805</v>
      </c>
      <c r="BK21" s="1">
        <v>146.49282090897395</v>
      </c>
      <c r="BL21" s="1">
        <v>1054.3805126209722</v>
      </c>
      <c r="BM21" s="1">
        <v>78.248645786263154</v>
      </c>
      <c r="BN21" s="1">
        <v>29.366908318306574</v>
      </c>
      <c r="BO21" s="1">
        <v>11.038934279629002</v>
      </c>
      <c r="BP21" s="1">
        <v>14.464851779102871</v>
      </c>
      <c r="BQ21" s="1">
        <v>8.5039822190448504</v>
      </c>
      <c r="BR21" s="1">
        <v>141.62332238234646</v>
      </c>
      <c r="BS21" s="1">
        <v>2023.0054731895527</v>
      </c>
      <c r="BT21" s="1">
        <v>4963.1796997737874</v>
      </c>
      <c r="BU21" s="1">
        <v>1413.1037940999097</v>
      </c>
      <c r="BV21" s="1">
        <v>234.33352182395654</v>
      </c>
      <c r="BW21" s="1">
        <v>30.142512152880819</v>
      </c>
      <c r="BX21" s="1">
        <v>8663.7650010400885</v>
      </c>
      <c r="BY21" s="1">
        <v>2640.7143168988409</v>
      </c>
      <c r="BZ21" s="1">
        <v>1534.01667088716</v>
      </c>
      <c r="CA21" s="1">
        <v>78.454054323903307</v>
      </c>
      <c r="CB21" s="1">
        <v>4253.1850421099043</v>
      </c>
      <c r="CC21" s="1">
        <v>756.02708409301522</v>
      </c>
      <c r="CD21" s="1">
        <v>2989.6178606849553</v>
      </c>
      <c r="CE21" s="1">
        <v>0</v>
      </c>
      <c r="CF21" s="1">
        <v>1276.3700859304815</v>
      </c>
      <c r="CG21" s="1">
        <v>438.05688398473188</v>
      </c>
      <c r="CH21" s="1">
        <v>2750.921164271851</v>
      </c>
      <c r="CI21" s="1">
        <v>87703.7421875</v>
      </c>
      <c r="CJ21" s="1">
        <v>167850.625</v>
      </c>
      <c r="CK21" s="1">
        <v>13465.220075539468</v>
      </c>
      <c r="CL21" s="1">
        <v>64187.71875</v>
      </c>
      <c r="CM21" s="1">
        <v>7096.3059123613066</v>
      </c>
      <c r="CN21" s="1">
        <v>0</v>
      </c>
      <c r="CO21" s="1">
        <v>16458.923991202613</v>
      </c>
      <c r="CP21" s="1">
        <v>1315.8472192029985</v>
      </c>
      <c r="CQ21">
        <f t="shared" si="0"/>
        <v>102018</v>
      </c>
    </row>
    <row r="22" spans="1:95">
      <c r="A22" s="1">
        <v>1</v>
      </c>
      <c r="B22" s="1">
        <v>2020</v>
      </c>
      <c r="C22" s="1">
        <v>3574877</v>
      </c>
      <c r="D22" s="1">
        <v>391.21253161525135</v>
      </c>
      <c r="E22" s="1">
        <v>261.06978958406143</v>
      </c>
      <c r="F22" s="1">
        <v>258.93647681862808</v>
      </c>
      <c r="G22" s="1">
        <v>557.19810501933569</v>
      </c>
      <c r="H22" s="1">
        <v>528.92692569631799</v>
      </c>
      <c r="I22" s="1">
        <v>104.32241526572908</v>
      </c>
      <c r="J22" s="1">
        <v>93.44154985150702</v>
      </c>
      <c r="K22" s="1">
        <v>508.68205370014493</v>
      </c>
      <c r="L22" s="1">
        <v>619.29218438248677</v>
      </c>
      <c r="M22" s="1">
        <v>36.855014155087659</v>
      </c>
      <c r="N22" s="1">
        <v>178.09186087735324</v>
      </c>
      <c r="O22" s="1">
        <v>404.18219042959925</v>
      </c>
      <c r="P22" s="1">
        <v>78.619598049626305</v>
      </c>
      <c r="Q22" s="1">
        <v>72.899155267603319</v>
      </c>
      <c r="R22" s="1">
        <v>202.11209174200638</v>
      </c>
      <c r="S22" s="1">
        <v>314.51476480089241</v>
      </c>
      <c r="T22" s="1">
        <v>195.80550271136639</v>
      </c>
      <c r="U22" s="1">
        <v>186.51204442694845</v>
      </c>
      <c r="V22" s="1">
        <v>16.169338423416296</v>
      </c>
      <c r="W22" s="1">
        <v>35.265994186026909</v>
      </c>
      <c r="X22" s="1">
        <v>14.366093206911875</v>
      </c>
      <c r="Y22" s="1">
        <v>84.23578843110333</v>
      </c>
      <c r="Z22" s="1">
        <v>18.533078674577979</v>
      </c>
      <c r="AA22" s="1">
        <v>62.416949590316669</v>
      </c>
      <c r="AB22" s="1">
        <v>140.83371196302514</v>
      </c>
      <c r="AC22" s="1">
        <v>10.621004723366898</v>
      </c>
      <c r="AD22" s="1">
        <v>16.11370578657753</v>
      </c>
      <c r="AE22" s="1">
        <v>20.275110007430605</v>
      </c>
      <c r="AF22" s="1">
        <v>73.807355974327308</v>
      </c>
      <c r="AG22" s="1">
        <v>153.34122003356481</v>
      </c>
      <c r="AH22" s="1">
        <v>43.74736754938634</v>
      </c>
      <c r="AI22" s="1">
        <v>39.874009132971942</v>
      </c>
      <c r="AJ22" s="1">
        <v>50.913805395437556</v>
      </c>
      <c r="AK22" s="1">
        <v>134.53518207779584</v>
      </c>
      <c r="AL22" s="1">
        <v>29.880694067951435</v>
      </c>
      <c r="AM22" s="1">
        <v>211.11988383769267</v>
      </c>
      <c r="AN22" s="1">
        <v>24.946613112613697</v>
      </c>
      <c r="AO22" s="1">
        <v>265.9471910182578</v>
      </c>
      <c r="AP22" s="1">
        <v>11.027686910111838</v>
      </c>
      <c r="AQ22" s="1">
        <v>1.2693006810548739</v>
      </c>
      <c r="AR22" s="1">
        <v>12.296987591166712</v>
      </c>
      <c r="AS22" s="1">
        <v>22.747114467500712</v>
      </c>
      <c r="AT22" s="1">
        <v>0</v>
      </c>
      <c r="AU22" s="1">
        <v>0</v>
      </c>
      <c r="AV22" s="1">
        <v>22.747114467500712</v>
      </c>
      <c r="AW22" s="1">
        <v>45.138605535314518</v>
      </c>
      <c r="AX22" s="1">
        <v>4.791138952019752</v>
      </c>
      <c r="AY22" s="1">
        <v>22.139368943187733</v>
      </c>
      <c r="AZ22" s="1">
        <v>9.7891443679712609</v>
      </c>
      <c r="BA22" s="1">
        <v>271.96365838926175</v>
      </c>
      <c r="BB22" s="1">
        <v>3.9252058487286359</v>
      </c>
      <c r="BC22" s="1">
        <v>1.3728753237699824</v>
      </c>
      <c r="BD22" s="1">
        <v>312.60851650116916</v>
      </c>
      <c r="BE22" s="1">
        <v>313.98139182493912</v>
      </c>
      <c r="BF22" s="1">
        <v>0.1008890421961432</v>
      </c>
      <c r="BG22" s="1">
        <v>0.13924169770024794</v>
      </c>
      <c r="BH22" s="1">
        <v>0.33799710028884999</v>
      </c>
      <c r="BI22" s="1">
        <v>1.2229752453520253</v>
      </c>
      <c r="BJ22" s="1">
        <v>0</v>
      </c>
      <c r="BK22" s="1">
        <v>1.447535658297521</v>
      </c>
      <c r="BL22" s="1">
        <v>2.0256634984827619</v>
      </c>
      <c r="BM22" s="1">
        <v>2.5236424585388013</v>
      </c>
      <c r="BN22" s="1">
        <v>1.816060061323403</v>
      </c>
      <c r="BO22" s="1">
        <v>0.13507752426387268</v>
      </c>
      <c r="BP22" s="1">
        <v>0.20041320671862423</v>
      </c>
      <c r="BQ22" s="1">
        <v>0.18802686079152392</v>
      </c>
      <c r="BR22" s="1">
        <v>4.8632201116362248</v>
      </c>
      <c r="BS22" s="1">
        <v>127.94808384987573</v>
      </c>
      <c r="BT22" s="1">
        <v>229.45785388166027</v>
      </c>
      <c r="BU22" s="1">
        <v>65.928298677472469</v>
      </c>
      <c r="BV22" s="1">
        <v>11.342273345534279</v>
      </c>
      <c r="BW22" s="1">
        <v>24.318986183111445</v>
      </c>
      <c r="BX22" s="1">
        <v>458.9954959376542</v>
      </c>
      <c r="BY22" s="1">
        <v>26.192927507968463</v>
      </c>
      <c r="BZ22" s="1">
        <v>21.953080766118919</v>
      </c>
      <c r="CA22" s="1">
        <v>32.373030987784745</v>
      </c>
      <c r="CB22" s="1">
        <v>80.519039261872123</v>
      </c>
      <c r="CC22" s="1">
        <v>36.771541280185097</v>
      </c>
      <c r="CD22" s="1">
        <v>621.59464187683352</v>
      </c>
      <c r="CE22" s="1">
        <v>0</v>
      </c>
      <c r="CF22" s="1">
        <v>436.35113715056588</v>
      </c>
      <c r="CG22" s="1">
        <v>93.490360727507337</v>
      </c>
      <c r="CH22" s="1">
        <v>689.33813201648343</v>
      </c>
      <c r="CI22" s="1">
        <v>11880.8125</v>
      </c>
      <c r="CJ22" s="1">
        <v>9937.9619140625</v>
      </c>
      <c r="CK22" s="1">
        <v>5482.86864716745</v>
      </c>
      <c r="CL22" s="1">
        <v>5189.1005859375</v>
      </c>
      <c r="CM22" s="1">
        <v>1555.5615127595063</v>
      </c>
      <c r="CN22" s="1">
        <v>0</v>
      </c>
      <c r="CO22" s="1">
        <v>1256.3173988930689</v>
      </c>
      <c r="CP22" s="1">
        <v>286.88676253069832</v>
      </c>
      <c r="CQ22">
        <f t="shared" si="0"/>
        <v>12020</v>
      </c>
    </row>
    <row r="23" spans="1:95">
      <c r="A23" s="1">
        <v>2</v>
      </c>
      <c r="B23" s="1">
        <v>2020</v>
      </c>
      <c r="C23" s="1">
        <v>3574965</v>
      </c>
      <c r="D23" s="1">
        <v>495.78868699866314</v>
      </c>
      <c r="E23" s="1">
        <v>395.65425264070541</v>
      </c>
      <c r="F23" s="1">
        <v>393.02316633305264</v>
      </c>
      <c r="G23" s="1">
        <v>742.64179558085266</v>
      </c>
      <c r="H23" s="1">
        <v>709.75338668421705</v>
      </c>
      <c r="I23" s="1">
        <v>100.14698172453681</v>
      </c>
      <c r="J23" s="1">
        <v>90.374328808168841</v>
      </c>
      <c r="K23" s="1">
        <v>671.83324757505386</v>
      </c>
      <c r="L23" s="1">
        <v>735.47377116771077</v>
      </c>
      <c r="M23" s="1">
        <v>54.889368855376155</v>
      </c>
      <c r="N23" s="1">
        <v>276.78589098165997</v>
      </c>
      <c r="O23" s="1">
        <v>470.41910247082257</v>
      </c>
      <c r="P23" s="1">
        <v>88.778595191774727</v>
      </c>
      <c r="Q23" s="1">
        <v>80.320910499494502</v>
      </c>
      <c r="R23" s="1">
        <v>189.93395142847419</v>
      </c>
      <c r="S23" s="1">
        <v>343.64480748127374</v>
      </c>
      <c r="T23" s="1">
        <v>223.80715718823785</v>
      </c>
      <c r="U23" s="1">
        <v>259.58083502895607</v>
      </c>
      <c r="V23" s="1">
        <v>22.885621872020909</v>
      </c>
      <c r="W23" s="1">
        <v>42.275554411126777</v>
      </c>
      <c r="X23" s="1">
        <v>18.670243206121512</v>
      </c>
      <c r="Y23" s="1">
        <v>98.79350893346421</v>
      </c>
      <c r="Z23" s="1">
        <v>27.558429174059899</v>
      </c>
      <c r="AA23" s="1">
        <v>63.184236906168458</v>
      </c>
      <c r="AB23" s="1">
        <v>117.48786381107142</v>
      </c>
      <c r="AC23" s="1">
        <v>10.388734649790475</v>
      </c>
      <c r="AD23" s="1">
        <v>20.687992421910202</v>
      </c>
      <c r="AE23" s="1">
        <v>27.24810690781899</v>
      </c>
      <c r="AF23" s="1">
        <v>90.389679215755748</v>
      </c>
      <c r="AG23" s="1">
        <v>190.93026588140546</v>
      </c>
      <c r="AH23" s="1">
        <v>71.880006797269345</v>
      </c>
      <c r="AI23" s="1">
        <v>71.229063707971832</v>
      </c>
      <c r="AJ23" s="1">
        <v>84.908444977783006</v>
      </c>
      <c r="AK23" s="1">
        <v>228.01751548302417</v>
      </c>
      <c r="AL23" s="1">
        <v>56.765767918685469</v>
      </c>
      <c r="AM23" s="1">
        <v>311.4468162366025</v>
      </c>
      <c r="AN23" s="1">
        <v>32.329883229626027</v>
      </c>
      <c r="AO23" s="1">
        <v>400.542467384914</v>
      </c>
      <c r="AP23" s="1">
        <v>6.8332207114216796</v>
      </c>
      <c r="AQ23" s="1">
        <v>0.63125803563602401</v>
      </c>
      <c r="AR23" s="1">
        <v>7.4644787470577034</v>
      </c>
      <c r="AS23" s="1">
        <v>36.103523657110998</v>
      </c>
      <c r="AT23" s="1">
        <v>0</v>
      </c>
      <c r="AU23" s="1">
        <v>0</v>
      </c>
      <c r="AV23" s="1">
        <v>36.103523657110998</v>
      </c>
      <c r="AW23" s="1">
        <v>42.995652124364966</v>
      </c>
      <c r="AX23" s="1">
        <v>5.1958925734451373</v>
      </c>
      <c r="AY23" s="1">
        <v>28.982905312015085</v>
      </c>
      <c r="AZ23" s="1">
        <v>12.053524123021873</v>
      </c>
      <c r="BA23" s="1">
        <v>336.65007778927009</v>
      </c>
      <c r="BB23" s="1">
        <v>3.802712043972535</v>
      </c>
      <c r="BC23" s="1">
        <v>1.5687143647675899</v>
      </c>
      <c r="BD23" s="1">
        <v>386.68511184172468</v>
      </c>
      <c r="BE23" s="1">
        <v>388.25382620649231</v>
      </c>
      <c r="BF23" s="1">
        <v>0.3571386965471029</v>
      </c>
      <c r="BG23" s="1">
        <v>0.36922416263015972</v>
      </c>
      <c r="BH23" s="1">
        <v>1.0102733395324932</v>
      </c>
      <c r="BI23" s="1">
        <v>8.3023292003738369E-2</v>
      </c>
      <c r="BJ23" s="1">
        <v>0</v>
      </c>
      <c r="BK23" s="1">
        <v>1.2802597969949872</v>
      </c>
      <c r="BL23" s="1">
        <v>3.016895995704743</v>
      </c>
      <c r="BM23" s="1">
        <v>1.6519507185533651</v>
      </c>
      <c r="BN23" s="1">
        <v>1.3773545325543921</v>
      </c>
      <c r="BO23" s="1">
        <v>0.21204554725633945</v>
      </c>
      <c r="BP23" s="1">
        <v>0.21892167967807574</v>
      </c>
      <c r="BQ23" s="1">
        <v>0.82149979671557749</v>
      </c>
      <c r="BR23" s="1">
        <v>4.28177227475775</v>
      </c>
      <c r="BS23" s="1">
        <v>144.4165283199369</v>
      </c>
      <c r="BT23" s="1">
        <v>317.14914237788838</v>
      </c>
      <c r="BU23" s="1">
        <v>71.869651116414403</v>
      </c>
      <c r="BV23" s="1">
        <v>16.690000059150901</v>
      </c>
      <c r="BW23" s="1">
        <v>27.421349144849717</v>
      </c>
      <c r="BX23" s="1">
        <v>577.54667101824032</v>
      </c>
      <c r="BY23" s="1">
        <v>48.071485075109976</v>
      </c>
      <c r="BZ23" s="1">
        <v>15.141093580665052</v>
      </c>
      <c r="CA23" s="1">
        <v>26.166000590732878</v>
      </c>
      <c r="CB23" s="1">
        <v>89.378579246507897</v>
      </c>
      <c r="CC23" s="1">
        <v>35.377464670389827</v>
      </c>
      <c r="CD23" s="1">
        <v>646.25770119175058</v>
      </c>
      <c r="CE23" s="1">
        <v>0</v>
      </c>
      <c r="CF23" s="1">
        <v>538.78433912302808</v>
      </c>
      <c r="CG23" s="1">
        <v>116.37283854640262</v>
      </c>
      <c r="CH23" s="1">
        <v>906.03733293004825</v>
      </c>
      <c r="CI23" s="1">
        <v>14831.4765625</v>
      </c>
      <c r="CJ23" s="1">
        <v>16862.470703125</v>
      </c>
      <c r="CK23" s="1">
        <v>6610.362709430744</v>
      </c>
      <c r="CL23" s="1">
        <v>6587.029296875</v>
      </c>
      <c r="CM23" s="1">
        <v>1594.0465909030002</v>
      </c>
      <c r="CN23" s="1">
        <v>0</v>
      </c>
      <c r="CO23" s="1">
        <v>1629.3241883489118</v>
      </c>
      <c r="CP23" s="1">
        <v>366.81281393241227</v>
      </c>
      <c r="CQ23">
        <f t="shared" si="0"/>
        <v>22020</v>
      </c>
    </row>
    <row r="24" spans="1:95">
      <c r="A24" s="1">
        <v>3</v>
      </c>
      <c r="B24" s="1">
        <v>2020</v>
      </c>
      <c r="C24" s="1">
        <v>3574965</v>
      </c>
      <c r="D24" s="1">
        <v>567.12093741227432</v>
      </c>
      <c r="E24" s="1">
        <v>587.43074720925165</v>
      </c>
      <c r="F24" s="1">
        <v>583.27723017778089</v>
      </c>
      <c r="G24" s="1">
        <v>867.56112252126366</v>
      </c>
      <c r="H24" s="1">
        <v>830.89349283983404</v>
      </c>
      <c r="I24" s="1">
        <v>104.98622381712583</v>
      </c>
      <c r="J24" s="1">
        <v>97.119051377673543</v>
      </c>
      <c r="K24" s="1">
        <v>734.04655621056781</v>
      </c>
      <c r="L24" s="1">
        <v>773.71885231299257</v>
      </c>
      <c r="M24" s="1">
        <v>55.453175976195126</v>
      </c>
      <c r="N24" s="1">
        <v>342.54566684476322</v>
      </c>
      <c r="O24" s="1">
        <v>569.38617050240657</v>
      </c>
      <c r="P24" s="1">
        <v>95.078029229433071</v>
      </c>
      <c r="Q24" s="1">
        <v>90.394914141470949</v>
      </c>
      <c r="R24" s="1">
        <v>183.50341133027305</v>
      </c>
      <c r="S24" s="1">
        <v>363.12064193552573</v>
      </c>
      <c r="T24" s="1">
        <v>234.4261284739699</v>
      </c>
      <c r="U24" s="1">
        <v>315.68252742228088</v>
      </c>
      <c r="V24" s="1">
        <v>32.335742072735179</v>
      </c>
      <c r="W24" s="1">
        <v>56.934593921477429</v>
      </c>
      <c r="X24" s="1">
        <v>21.712224045950201</v>
      </c>
      <c r="Y24" s="1">
        <v>107.87560757496657</v>
      </c>
      <c r="Z24" s="1">
        <v>36.162252272704961</v>
      </c>
      <c r="AA24" s="1">
        <v>62.123326499853142</v>
      </c>
      <c r="AB24" s="1">
        <v>112.14109925916908</v>
      </c>
      <c r="AC24" s="1">
        <v>8.1043315662712612</v>
      </c>
      <c r="AD24" s="1">
        <v>26.982728729153507</v>
      </c>
      <c r="AE24" s="1">
        <v>29.158445676262506</v>
      </c>
      <c r="AF24" s="1">
        <v>100.05557391036571</v>
      </c>
      <c r="AG24" s="1">
        <v>214.37745814527148</v>
      </c>
      <c r="AH24" s="1">
        <v>91.740586702362933</v>
      </c>
      <c r="AI24" s="1">
        <v>120.95067315344346</v>
      </c>
      <c r="AJ24" s="1">
        <v>140.98429224542443</v>
      </c>
      <c r="AK24" s="1">
        <v>353.67555210123083</v>
      </c>
      <c r="AL24" s="1">
        <v>68.188837353582073</v>
      </c>
      <c r="AM24" s="1">
        <v>390.96248811815593</v>
      </c>
      <c r="AN24" s="1">
        <v>46.137687501835686</v>
      </c>
      <c r="AO24" s="1">
        <v>505.28901297357368</v>
      </c>
      <c r="AP24" s="1">
        <v>11.658439922567116</v>
      </c>
      <c r="AQ24" s="1">
        <v>0.88767284752306419</v>
      </c>
      <c r="AR24" s="1">
        <v>12.546112770090181</v>
      </c>
      <c r="AS24" s="1">
        <v>39.410605512361329</v>
      </c>
      <c r="AT24" s="1">
        <v>0</v>
      </c>
      <c r="AU24" s="1">
        <v>0</v>
      </c>
      <c r="AV24" s="1">
        <v>39.410605512361329</v>
      </c>
      <c r="AW24" s="1">
        <v>67.637650225397209</v>
      </c>
      <c r="AX24" s="1">
        <v>6.5803654090036696</v>
      </c>
      <c r="AY24" s="1">
        <v>32.650480118490478</v>
      </c>
      <c r="AZ24" s="1">
        <v>12.325472711523252</v>
      </c>
      <c r="BA24" s="1">
        <v>381.48769044610657</v>
      </c>
      <c r="BB24" s="1">
        <v>5.6398565054225589</v>
      </c>
      <c r="BC24" s="1">
        <v>1.6271910573284856</v>
      </c>
      <c r="BD24" s="1">
        <v>438.6838651905465</v>
      </c>
      <c r="BE24" s="1">
        <v>440.311056247875</v>
      </c>
      <c r="BF24" s="1">
        <v>1.179692152657343</v>
      </c>
      <c r="BG24" s="1">
        <v>0.34666308722616535</v>
      </c>
      <c r="BH24" s="1">
        <v>1.4815828340690622</v>
      </c>
      <c r="BI24" s="1">
        <v>5.2349490157212664</v>
      </c>
      <c r="BJ24" s="1">
        <v>0.10033974586879697</v>
      </c>
      <c r="BK24" s="1">
        <v>2.4697607644352457</v>
      </c>
      <c r="BL24" s="1">
        <v>5.5780385842566131</v>
      </c>
      <c r="BM24" s="1">
        <v>1.1708486072650248</v>
      </c>
      <c r="BN24" s="1">
        <v>3.0441642955050998</v>
      </c>
      <c r="BO24" s="1">
        <v>0.55925223089587717</v>
      </c>
      <c r="BP24" s="1">
        <v>0.34553776538269354</v>
      </c>
      <c r="BQ24" s="1">
        <v>0.50204982772640561</v>
      </c>
      <c r="BR24" s="1">
        <v>5.6218527267751011</v>
      </c>
      <c r="BS24" s="1">
        <v>182.00976473533987</v>
      </c>
      <c r="BT24" s="1">
        <v>389.13100266415438</v>
      </c>
      <c r="BU24" s="1">
        <v>103.11510064883684</v>
      </c>
      <c r="BV24" s="1">
        <v>17.978404114549424</v>
      </c>
      <c r="BW24" s="1">
        <v>26.608442277288084</v>
      </c>
      <c r="BX24" s="1">
        <v>718.84271444016861</v>
      </c>
      <c r="BY24" s="1">
        <v>108.53685149875238</v>
      </c>
      <c r="BZ24" s="1">
        <v>55.282425971455162</v>
      </c>
      <c r="CA24" s="1">
        <v>38.387792692322058</v>
      </c>
      <c r="CB24" s="1">
        <v>202.20707016252962</v>
      </c>
      <c r="CC24" s="1">
        <v>55.142582968908393</v>
      </c>
      <c r="CD24" s="1">
        <v>833.01433782999766</v>
      </c>
      <c r="CE24" s="1">
        <v>0</v>
      </c>
      <c r="CF24" s="1">
        <v>634.75858763767155</v>
      </c>
      <c r="CG24" s="1">
        <v>137.16542319584528</v>
      </c>
      <c r="CH24" s="1">
        <v>1071.7412687388346</v>
      </c>
      <c r="CI24" s="1">
        <v>17764.83203125</v>
      </c>
      <c r="CJ24" s="1">
        <v>22273.712890625</v>
      </c>
      <c r="CK24" s="1">
        <v>7528.4867444772362</v>
      </c>
      <c r="CL24" s="1">
        <v>8214.2314453125</v>
      </c>
      <c r="CM24" s="1">
        <v>1770.2037262233782</v>
      </c>
      <c r="CN24" s="1">
        <v>0</v>
      </c>
      <c r="CO24" s="1">
        <v>1770.1452263833592</v>
      </c>
      <c r="CP24" s="1">
        <v>439.08422392360166</v>
      </c>
      <c r="CQ24">
        <f t="shared" si="0"/>
        <v>32020</v>
      </c>
    </row>
    <row r="25" spans="1:95">
      <c r="A25" s="1">
        <v>4</v>
      </c>
      <c r="B25" s="1">
        <v>2020</v>
      </c>
      <c r="C25" s="1">
        <v>3574965</v>
      </c>
      <c r="D25" s="1">
        <v>643.42343051535329</v>
      </c>
      <c r="E25" s="1">
        <v>820.12921363245846</v>
      </c>
      <c r="F25" s="1">
        <v>817.75637647443591</v>
      </c>
      <c r="G25" s="1">
        <v>957.08522306776092</v>
      </c>
      <c r="H25" s="1">
        <v>919.23493673120447</v>
      </c>
      <c r="I25" s="1">
        <v>104.64512751129227</v>
      </c>
      <c r="J25" s="1">
        <v>94.352715980474542</v>
      </c>
      <c r="K25" s="1">
        <v>760.95469990417462</v>
      </c>
      <c r="L25" s="1">
        <v>796.71089248901478</v>
      </c>
      <c r="M25" s="1">
        <v>68.051924368305507</v>
      </c>
      <c r="N25" s="1">
        <v>433.46075768771749</v>
      </c>
      <c r="O25" s="1">
        <v>628.06676142624519</v>
      </c>
      <c r="P25" s="1">
        <v>100.23219212864916</v>
      </c>
      <c r="Q25" s="1">
        <v>90.610834157762142</v>
      </c>
      <c r="R25" s="1">
        <v>186.39122189844153</v>
      </c>
      <c r="S25" s="1">
        <v>374.33277451463977</v>
      </c>
      <c r="T25" s="1">
        <v>242.50268505170538</v>
      </c>
      <c r="U25" s="1">
        <v>362.34948466317957</v>
      </c>
      <c r="V25" s="1">
        <v>40.31331702301582</v>
      </c>
      <c r="W25" s="1">
        <v>69.682002367266676</v>
      </c>
      <c r="X25" s="1">
        <v>23.799600231607194</v>
      </c>
      <c r="Y25" s="1">
        <v>119.96604762174974</v>
      </c>
      <c r="Z25" s="1">
        <v>44.045669759412505</v>
      </c>
      <c r="AA25" s="1">
        <v>63.594085075767183</v>
      </c>
      <c r="AB25" s="1">
        <v>108.60070197507061</v>
      </c>
      <c r="AC25" s="1">
        <v>9.2107639901840539</v>
      </c>
      <c r="AD25" s="1">
        <v>32.384814693602671</v>
      </c>
      <c r="AE25" s="1">
        <v>35.604073657102752</v>
      </c>
      <c r="AF25" s="1">
        <v>111.1578819673374</v>
      </c>
      <c r="AG25" s="1">
        <v>237.16815878178954</v>
      </c>
      <c r="AH25" s="1">
        <v>116.73246423391558</v>
      </c>
      <c r="AI25" s="1">
        <v>159.79576576274172</v>
      </c>
      <c r="AJ25" s="1">
        <v>199.11530714286712</v>
      </c>
      <c r="AK25" s="1">
        <v>475.64353713952443</v>
      </c>
      <c r="AL25" s="1">
        <v>76.300987181727734</v>
      </c>
      <c r="AM25" s="1">
        <v>449.04587887934605</v>
      </c>
      <c r="AN25" s="1">
        <v>77.499085977076078</v>
      </c>
      <c r="AO25" s="1">
        <v>602.84595203814979</v>
      </c>
      <c r="AP25" s="1">
        <v>18.831870758190536</v>
      </c>
      <c r="AQ25" s="1">
        <v>1.6794380024845688</v>
      </c>
      <c r="AR25" s="1">
        <v>20.511308760675103</v>
      </c>
      <c r="AS25" s="1">
        <v>40.056135177624043</v>
      </c>
      <c r="AT25" s="1">
        <v>0</v>
      </c>
      <c r="AU25" s="1">
        <v>0</v>
      </c>
      <c r="AV25" s="1">
        <v>40.056135177624043</v>
      </c>
      <c r="AW25" s="1">
        <v>65.245619690370873</v>
      </c>
      <c r="AX25" s="1">
        <v>8.75803959987363</v>
      </c>
      <c r="AY25" s="1">
        <v>39.464201053260034</v>
      </c>
      <c r="AZ25" s="1">
        <v>13.20967884952127</v>
      </c>
      <c r="BA25" s="1">
        <v>425.24588897235486</v>
      </c>
      <c r="BB25" s="1">
        <v>6.0635330358482786</v>
      </c>
      <c r="BC25" s="1">
        <v>2.1973245913749841</v>
      </c>
      <c r="BD25" s="1">
        <v>492.74134151085809</v>
      </c>
      <c r="BE25" s="1">
        <v>494.93866610223307</v>
      </c>
      <c r="BF25" s="1">
        <v>2.3931372724564564</v>
      </c>
      <c r="BG25" s="1">
        <v>0.12369351867780523</v>
      </c>
      <c r="BH25" s="1">
        <v>0.98282375152612778</v>
      </c>
      <c r="BI25" s="1">
        <v>0.98700314123759336</v>
      </c>
      <c r="BJ25" s="1">
        <v>0</v>
      </c>
      <c r="BK25" s="1">
        <v>3.1919142128775855</v>
      </c>
      <c r="BL25" s="1">
        <v>6.6915687555379746</v>
      </c>
      <c r="BM25" s="1">
        <v>4.0381854657309741</v>
      </c>
      <c r="BN25" s="1">
        <v>4.5746040218058601</v>
      </c>
      <c r="BO25" s="1">
        <v>0.98987534146593315</v>
      </c>
      <c r="BP25" s="1">
        <v>0.61117945713706534</v>
      </c>
      <c r="BQ25" s="1">
        <v>1.4053812399783816</v>
      </c>
      <c r="BR25" s="1">
        <v>11.619225526118214</v>
      </c>
      <c r="BS25" s="1">
        <v>203.1267129042341</v>
      </c>
      <c r="BT25" s="1">
        <v>454.69845472181146</v>
      </c>
      <c r="BU25" s="1">
        <v>140.43538795004022</v>
      </c>
      <c r="BV25" s="1">
        <v>26.261548721996373</v>
      </c>
      <c r="BW25" s="1">
        <v>22.890734651320724</v>
      </c>
      <c r="BX25" s="1">
        <v>847.41283894940284</v>
      </c>
      <c r="BY25" s="1">
        <v>92.14389214586825</v>
      </c>
      <c r="BZ25" s="1">
        <v>33.396406658712479</v>
      </c>
      <c r="CA25" s="1">
        <v>44.470965768114382</v>
      </c>
      <c r="CB25" s="1">
        <v>170.01126457269513</v>
      </c>
      <c r="CC25" s="1">
        <v>81.325816116923392</v>
      </c>
      <c r="CD25" s="1">
        <v>888.10245138746518</v>
      </c>
      <c r="CE25" s="1">
        <v>0</v>
      </c>
      <c r="CF25" s="1">
        <v>708.66905020572415</v>
      </c>
      <c r="CG25" s="1">
        <v>158.47262652162846</v>
      </c>
      <c r="CH25" s="1">
        <v>1206.1905779581514</v>
      </c>
      <c r="CI25" s="1">
        <v>20517.15625</v>
      </c>
      <c r="CJ25" s="1">
        <v>27558.38671875</v>
      </c>
      <c r="CK25" s="1">
        <v>8379.9083240842756</v>
      </c>
      <c r="CL25" s="1">
        <v>9716.611328125</v>
      </c>
      <c r="CM25" s="1">
        <v>1951.3035862450447</v>
      </c>
      <c r="CN25" s="1">
        <v>0</v>
      </c>
      <c r="CO25" s="1">
        <v>1806.7660728522303</v>
      </c>
      <c r="CP25" s="1">
        <v>494.65612229394316</v>
      </c>
      <c r="CQ25">
        <f t="shared" si="0"/>
        <v>42020</v>
      </c>
    </row>
    <row r="26" spans="1:95">
      <c r="A26" s="1">
        <v>5</v>
      </c>
      <c r="B26" s="1">
        <v>2020</v>
      </c>
      <c r="C26" s="1">
        <v>3574965</v>
      </c>
      <c r="D26" s="1">
        <v>685.03596872230105</v>
      </c>
      <c r="E26" s="1">
        <v>1110.4834472933119</v>
      </c>
      <c r="F26" s="1">
        <v>1107.9994753302494</v>
      </c>
      <c r="G26" s="1">
        <v>1097.4265580065498</v>
      </c>
      <c r="H26" s="1">
        <v>1054.3035971839984</v>
      </c>
      <c r="I26" s="1">
        <v>99.915564878580994</v>
      </c>
      <c r="J26" s="1">
        <v>90.633560660669716</v>
      </c>
      <c r="K26" s="1">
        <v>787.90183418325864</v>
      </c>
      <c r="L26" s="1">
        <v>824.24071564060841</v>
      </c>
      <c r="M26" s="1">
        <v>89.225204990576685</v>
      </c>
      <c r="N26" s="1">
        <v>527.13770734198124</v>
      </c>
      <c r="O26" s="1">
        <v>676.76563629439522</v>
      </c>
      <c r="P26" s="1">
        <v>109.81798671270924</v>
      </c>
      <c r="Q26" s="1">
        <v>96.073940443313205</v>
      </c>
      <c r="R26" s="1">
        <v>178.05981236756958</v>
      </c>
      <c r="S26" s="1">
        <v>380.33066063863748</v>
      </c>
      <c r="T26" s="1">
        <v>244.52054584892804</v>
      </c>
      <c r="U26" s="1">
        <v>377.09350561964322</v>
      </c>
      <c r="V26" s="1">
        <v>41.946824306439893</v>
      </c>
      <c r="W26" s="1">
        <v>72.36357925529876</v>
      </c>
      <c r="X26" s="1">
        <v>28.475112627402737</v>
      </c>
      <c r="Y26" s="1">
        <v>120.20303562321479</v>
      </c>
      <c r="Z26" s="1">
        <v>54.123155852020766</v>
      </c>
      <c r="AA26" s="1">
        <v>60.485435753823083</v>
      </c>
      <c r="AB26" s="1">
        <v>103.09682453327201</v>
      </c>
      <c r="AC26" s="1">
        <v>6.9768404101283323</v>
      </c>
      <c r="AD26" s="1">
        <v>33.358836203654384</v>
      </c>
      <c r="AE26" s="1">
        <v>36.871211973280154</v>
      </c>
      <c r="AF26" s="1">
        <v>125.25869276753191</v>
      </c>
      <c r="AG26" s="1">
        <v>263.01059711059361</v>
      </c>
      <c r="AH26" s="1">
        <v>135.36804695990031</v>
      </c>
      <c r="AI26" s="1">
        <v>192.26662183765546</v>
      </c>
      <c r="AJ26" s="1">
        <v>277.91031773131215</v>
      </c>
      <c r="AK26" s="1">
        <v>605.54498652886798</v>
      </c>
      <c r="AL26" s="1">
        <v>61.680632874529486</v>
      </c>
      <c r="AM26" s="1">
        <v>515.1861449131103</v>
      </c>
      <c r="AN26" s="1">
        <v>100.09367021200961</v>
      </c>
      <c r="AO26" s="1">
        <v>676.96044799964943</v>
      </c>
      <c r="AP26" s="1">
        <v>38.428351469760571</v>
      </c>
      <c r="AQ26" s="1">
        <v>2.6142450340732575</v>
      </c>
      <c r="AR26" s="1">
        <v>41.042596503833828</v>
      </c>
      <c r="AS26" s="1">
        <v>47.656133027848227</v>
      </c>
      <c r="AT26" s="1">
        <v>0</v>
      </c>
      <c r="AU26" s="1">
        <v>2.3664305753856595E-2</v>
      </c>
      <c r="AV26" s="1">
        <v>47.679797333602082</v>
      </c>
      <c r="AW26" s="1">
        <v>74.768976443139593</v>
      </c>
      <c r="AX26" s="1">
        <v>8.2122316931219288</v>
      </c>
      <c r="AY26" s="1">
        <v>40.075473301789145</v>
      </c>
      <c r="AZ26" s="1">
        <v>13.85678943615077</v>
      </c>
      <c r="BA26" s="1">
        <v>468.98215381686185</v>
      </c>
      <c r="BB26" s="1">
        <v>5.1005146623667983</v>
      </c>
      <c r="BC26" s="1">
        <v>1.4602970297194897</v>
      </c>
      <c r="BD26" s="1">
        <v>536.22716291029042</v>
      </c>
      <c r="BE26" s="1">
        <v>537.68745994000994</v>
      </c>
      <c r="BF26" s="1">
        <v>1.6760089016069666</v>
      </c>
      <c r="BG26" s="1">
        <v>5.444528827554955E-2</v>
      </c>
      <c r="BH26" s="1">
        <v>5.5044142439962167</v>
      </c>
      <c r="BI26" s="1">
        <v>0.98477374756982428</v>
      </c>
      <c r="BJ26" s="1">
        <v>5.9874619285772292E-2</v>
      </c>
      <c r="BK26" s="1">
        <v>4.1547918314145438</v>
      </c>
      <c r="BL26" s="1">
        <v>11.449534884579048</v>
      </c>
      <c r="BM26" s="1">
        <v>3.5580739473492708</v>
      </c>
      <c r="BN26" s="1">
        <v>4.3834200820390281</v>
      </c>
      <c r="BO26" s="1">
        <v>0.6674033921214485</v>
      </c>
      <c r="BP26" s="1">
        <v>0.47377713047600933</v>
      </c>
      <c r="BQ26" s="1">
        <v>1.1982168971369389</v>
      </c>
      <c r="BR26" s="1">
        <v>10.280891449122695</v>
      </c>
      <c r="BS26" s="1">
        <v>267.60578406681839</v>
      </c>
      <c r="BT26" s="1">
        <v>552.40018353326377</v>
      </c>
      <c r="BU26" s="1">
        <v>162.69186455517638</v>
      </c>
      <c r="BV26" s="1">
        <v>29.941866138655119</v>
      </c>
      <c r="BW26" s="1">
        <v>26.311207326245786</v>
      </c>
      <c r="BX26" s="1">
        <v>1038.9509056201593</v>
      </c>
      <c r="BY26" s="1">
        <v>193.09462373656433</v>
      </c>
      <c r="BZ26" s="1">
        <v>111.46201540192909</v>
      </c>
      <c r="CA26" s="1">
        <v>41.493313834337528</v>
      </c>
      <c r="CB26" s="1">
        <v>346.04995297283097</v>
      </c>
      <c r="CC26" s="1">
        <v>95.448386578611135</v>
      </c>
      <c r="CD26" s="1">
        <v>946.14247425136637</v>
      </c>
      <c r="CE26" s="1">
        <v>0</v>
      </c>
      <c r="CF26" s="1">
        <v>759.80494516544059</v>
      </c>
      <c r="CG26" s="1">
        <v>181.78889208543245</v>
      </c>
      <c r="CH26" s="1">
        <v>1329.2981125891508</v>
      </c>
      <c r="CI26" s="1">
        <v>23343.234375</v>
      </c>
      <c r="CJ26" s="1">
        <v>33366.62890625</v>
      </c>
      <c r="CK26" s="1">
        <v>8951.2905408249044</v>
      </c>
      <c r="CL26" s="1">
        <v>11498.998046875</v>
      </c>
      <c r="CM26" s="1">
        <v>2088.2929393540826</v>
      </c>
      <c r="CN26" s="1">
        <v>0</v>
      </c>
      <c r="CO26" s="1">
        <v>2176.1128965397602</v>
      </c>
      <c r="CP26" s="1">
        <v>575.93502681270024</v>
      </c>
      <c r="CQ26">
        <f t="shared" si="0"/>
        <v>52020</v>
      </c>
    </row>
    <row r="27" spans="1:95">
      <c r="A27" s="1">
        <v>6</v>
      </c>
      <c r="B27" s="1">
        <v>2020</v>
      </c>
      <c r="C27" s="1">
        <v>3574965</v>
      </c>
      <c r="D27" s="1">
        <v>778.20043305583374</v>
      </c>
      <c r="E27" s="1">
        <v>1418.5458516892547</v>
      </c>
      <c r="F27" s="1">
        <v>1406.7414697355412</v>
      </c>
      <c r="G27" s="1">
        <v>1180.8047044208204</v>
      </c>
      <c r="H27" s="1">
        <v>1130.379137911609</v>
      </c>
      <c r="I27" s="1">
        <v>101.64844507638946</v>
      </c>
      <c r="J27" s="1">
        <v>93.394011285393248</v>
      </c>
      <c r="K27" s="1">
        <v>813.27301083867997</v>
      </c>
      <c r="L27" s="1">
        <v>839.37231301133454</v>
      </c>
      <c r="M27" s="1">
        <v>98.616812937305554</v>
      </c>
      <c r="N27" s="1">
        <v>622.14659850860505</v>
      </c>
      <c r="O27" s="1">
        <v>671.60899865708893</v>
      </c>
      <c r="P27" s="1">
        <v>112.04099996778245</v>
      </c>
      <c r="Q27" s="1">
        <v>97.788304422942602</v>
      </c>
      <c r="R27" s="1">
        <v>178.26697400342519</v>
      </c>
      <c r="S27" s="1">
        <v>394.11797961288312</v>
      </c>
      <c r="T27" s="1">
        <v>250.61766107745947</v>
      </c>
      <c r="U27" s="1">
        <v>424.33181742437631</v>
      </c>
      <c r="V27" s="1">
        <v>47.991438347830602</v>
      </c>
      <c r="W27" s="1">
        <v>79.60581347392781</v>
      </c>
      <c r="X27" s="1">
        <v>30.058193959275791</v>
      </c>
      <c r="Y27" s="1">
        <v>128.07213673004725</v>
      </c>
      <c r="Z27" s="1">
        <v>62.800523222723037</v>
      </c>
      <c r="AA27" s="1">
        <v>62.39406006302076</v>
      </c>
      <c r="AB27" s="1">
        <v>105.72076236096308</v>
      </c>
      <c r="AC27" s="1">
        <v>7.4699939721183446</v>
      </c>
      <c r="AD27" s="1">
        <v>36.246068209149193</v>
      </c>
      <c r="AE27" s="1">
        <v>46.436983666269384</v>
      </c>
      <c r="AF27" s="1">
        <v>137.48595457297387</v>
      </c>
      <c r="AG27" s="1">
        <v>282.02980648561339</v>
      </c>
      <c r="AH27" s="1">
        <v>160.27552555233612</v>
      </c>
      <c r="AI27" s="1">
        <v>226.45052941669323</v>
      </c>
      <c r="AJ27" s="1">
        <v>348.60494130422381</v>
      </c>
      <c r="AK27" s="1">
        <v>735.33099627325316</v>
      </c>
      <c r="AL27" s="1">
        <v>122.86914424578177</v>
      </c>
      <c r="AM27" s="1">
        <v>579.65640724533102</v>
      </c>
      <c r="AN27" s="1">
        <v>135.34993806096827</v>
      </c>
      <c r="AO27" s="1">
        <v>837.87548955208104</v>
      </c>
      <c r="AP27" s="1">
        <v>40.025467458864178</v>
      </c>
      <c r="AQ27" s="1">
        <v>4.7915884483429991</v>
      </c>
      <c r="AR27" s="1">
        <v>44.817055907207177</v>
      </c>
      <c r="AS27" s="1">
        <v>55.965051188562839</v>
      </c>
      <c r="AT27" s="1">
        <v>0</v>
      </c>
      <c r="AU27" s="1">
        <v>2.8986976348948958E-2</v>
      </c>
      <c r="AV27" s="1">
        <v>55.994038164911792</v>
      </c>
      <c r="AW27" s="1">
        <v>88.805047423273166</v>
      </c>
      <c r="AX27" s="1">
        <v>10.55190399322426</v>
      </c>
      <c r="AY27" s="1">
        <v>45.73981091637858</v>
      </c>
      <c r="AZ27" s="1">
        <v>12.666220820106211</v>
      </c>
      <c r="BA27" s="1">
        <v>518.94217599907768</v>
      </c>
      <c r="BB27" s="1">
        <v>6.6440091158752423</v>
      </c>
      <c r="BC27" s="1">
        <v>3.4095229394033471</v>
      </c>
      <c r="BD27" s="1">
        <v>594.54412084466207</v>
      </c>
      <c r="BE27" s="1">
        <v>597.95364378406532</v>
      </c>
      <c r="BF27" s="1">
        <v>2.888736134124521</v>
      </c>
      <c r="BG27" s="1">
        <v>0.40300212375945571</v>
      </c>
      <c r="BH27" s="1">
        <v>1.6502724595341471</v>
      </c>
      <c r="BI27" s="1">
        <v>1.2680905790718842</v>
      </c>
      <c r="BJ27" s="1">
        <v>0.12900300149525337</v>
      </c>
      <c r="BK27" s="1">
        <v>6.8645957221775022</v>
      </c>
      <c r="BL27" s="1">
        <v>11.935609441090881</v>
      </c>
      <c r="BM27" s="1">
        <v>5.488745310135176</v>
      </c>
      <c r="BN27" s="1">
        <v>4.7485095244612552</v>
      </c>
      <c r="BO27" s="1">
        <v>1.3672762139273198</v>
      </c>
      <c r="BP27" s="1">
        <v>3.5143988789765586</v>
      </c>
      <c r="BQ27" s="1">
        <v>1.5394281367105673</v>
      </c>
      <c r="BR27" s="1">
        <v>16.658358064210876</v>
      </c>
      <c r="BS27" s="1">
        <v>296.88719349594948</v>
      </c>
      <c r="BT27" s="1">
        <v>686.66160530628144</v>
      </c>
      <c r="BU27" s="1">
        <v>205.05708665380126</v>
      </c>
      <c r="BV27" s="1">
        <v>29.460715974741579</v>
      </c>
      <c r="BW27" s="1">
        <v>13.95991603697027</v>
      </c>
      <c r="BX27" s="1">
        <v>1232.026517467744</v>
      </c>
      <c r="BY27" s="1">
        <v>221.33426663533004</v>
      </c>
      <c r="BZ27" s="1">
        <v>94.793780218195622</v>
      </c>
      <c r="CA27" s="1">
        <v>65.939861979911385</v>
      </c>
      <c r="CB27" s="1">
        <v>382.06790883343706</v>
      </c>
      <c r="CC27" s="1">
        <v>124.63997366161621</v>
      </c>
      <c r="CD27" s="1">
        <v>986.68778781412266</v>
      </c>
      <c r="CE27" s="1">
        <v>0</v>
      </c>
      <c r="CF27" s="1">
        <v>867.00548047910684</v>
      </c>
      <c r="CG27" s="1">
        <v>190.70407100312951</v>
      </c>
      <c r="CH27" s="1">
        <v>1476.9440571607754</v>
      </c>
      <c r="CI27" s="1">
        <v>26538.630859375</v>
      </c>
      <c r="CJ27" s="1">
        <v>40107.59375</v>
      </c>
      <c r="CK27" s="1">
        <v>9802.3532201965627</v>
      </c>
      <c r="CL27" s="1">
        <v>13358.7265625</v>
      </c>
      <c r="CM27" s="1">
        <v>2271.8790022993494</v>
      </c>
      <c r="CN27" s="1">
        <v>0</v>
      </c>
      <c r="CO27" s="1">
        <v>2717.975961016964</v>
      </c>
      <c r="CP27" s="1">
        <v>649.50573343882184</v>
      </c>
      <c r="CQ27">
        <f t="shared" si="0"/>
        <v>62020</v>
      </c>
    </row>
    <row r="28" spans="1:95">
      <c r="A28" s="1">
        <v>7</v>
      </c>
      <c r="B28" s="1">
        <v>2020</v>
      </c>
      <c r="C28" s="1">
        <v>3574965</v>
      </c>
      <c r="D28" s="1">
        <v>853.05379774937398</v>
      </c>
      <c r="E28" s="1">
        <v>1836.0748588527492</v>
      </c>
      <c r="F28" s="1">
        <v>1822.6027547779506</v>
      </c>
      <c r="G28" s="1">
        <v>1277.5685483414397</v>
      </c>
      <c r="H28" s="1">
        <v>1227.0420432659748</v>
      </c>
      <c r="I28" s="1">
        <v>106.48843111279787</v>
      </c>
      <c r="J28" s="1">
        <v>97.354216088786927</v>
      </c>
      <c r="K28" s="1">
        <v>837.04979155628075</v>
      </c>
      <c r="L28" s="1">
        <v>860.83548873071254</v>
      </c>
      <c r="M28" s="1">
        <v>92.479000439922842</v>
      </c>
      <c r="N28" s="1">
        <v>670.5043367338676</v>
      </c>
      <c r="O28" s="1">
        <v>738.23667961317256</v>
      </c>
      <c r="P28" s="1">
        <v>115.64476478032161</v>
      </c>
      <c r="Q28" s="1">
        <v>102.46529503503005</v>
      </c>
      <c r="R28" s="1">
        <v>165.40581937302059</v>
      </c>
      <c r="S28" s="1">
        <v>404.40991109540465</v>
      </c>
      <c r="T28" s="1">
        <v>249.20444827015757</v>
      </c>
      <c r="U28" s="1">
        <v>463.57730504545719</v>
      </c>
      <c r="V28" s="1">
        <v>53.737192828933281</v>
      </c>
      <c r="W28" s="1">
        <v>96.308998088610267</v>
      </c>
      <c r="X28" s="1">
        <v>35.394514432038733</v>
      </c>
      <c r="Y28" s="1">
        <v>132.64500428038917</v>
      </c>
      <c r="Z28" s="1">
        <v>71.793092713731212</v>
      </c>
      <c r="AA28" s="1">
        <v>59.848063761850568</v>
      </c>
      <c r="AB28" s="1">
        <v>96.610898657234685</v>
      </c>
      <c r="AC28" s="1">
        <v>9.1992482398768836</v>
      </c>
      <c r="AD28" s="1">
        <v>44.294781100673426</v>
      </c>
      <c r="AE28" s="1">
        <v>56.02042843347477</v>
      </c>
      <c r="AF28" s="1">
        <v>143.87213043551213</v>
      </c>
      <c r="AG28" s="1">
        <v>312.91839412110738</v>
      </c>
      <c r="AH28" s="1">
        <v>173.17471846551311</v>
      </c>
      <c r="AI28" s="1">
        <v>270.32549860078683</v>
      </c>
      <c r="AJ28" s="1">
        <v>413.58448851288961</v>
      </c>
      <c r="AK28" s="1">
        <v>857.08470557918952</v>
      </c>
      <c r="AL28" s="1">
        <v>164.87433565576526</v>
      </c>
      <c r="AM28" s="1">
        <v>632.69147805243517</v>
      </c>
      <c r="AN28" s="1">
        <v>192.87274940294458</v>
      </c>
      <c r="AO28" s="1">
        <v>990.43856311114496</v>
      </c>
      <c r="AP28" s="1">
        <v>65.965244104572932</v>
      </c>
      <c r="AQ28" s="1">
        <v>7.7442407683363896</v>
      </c>
      <c r="AR28" s="1">
        <v>73.709484872909314</v>
      </c>
      <c r="AS28" s="1">
        <v>51.675069322590367</v>
      </c>
      <c r="AT28" s="1">
        <v>0</v>
      </c>
      <c r="AU28" s="1">
        <v>0</v>
      </c>
      <c r="AV28" s="1">
        <v>51.675069322590367</v>
      </c>
      <c r="AW28" s="1">
        <v>109.50428517717127</v>
      </c>
      <c r="AX28" s="1">
        <v>11.236594127921352</v>
      </c>
      <c r="AY28" s="1">
        <v>55.045136387205496</v>
      </c>
      <c r="AZ28" s="1">
        <v>12.399687009787716</v>
      </c>
      <c r="BA28" s="1">
        <v>574.10710855400487</v>
      </c>
      <c r="BB28" s="1">
        <v>7.1722506056183466</v>
      </c>
      <c r="BC28" s="1">
        <v>2.9160797378073071</v>
      </c>
      <c r="BD28" s="1">
        <v>659.96077668453779</v>
      </c>
      <c r="BE28" s="1">
        <v>662.8768564223451</v>
      </c>
      <c r="BF28" s="1">
        <v>3.6878487408401504</v>
      </c>
      <c r="BG28" s="1">
        <v>0.36146362334906601</v>
      </c>
      <c r="BH28" s="1">
        <v>2.829190885146923</v>
      </c>
      <c r="BI28" s="1">
        <v>1.9798806509721321</v>
      </c>
      <c r="BJ28" s="1">
        <v>1.1963505493122917</v>
      </c>
      <c r="BK28" s="1">
        <v>9.2024322704610526</v>
      </c>
      <c r="BL28" s="1">
        <v>17.277286069109483</v>
      </c>
      <c r="BM28" s="1">
        <v>10.219017659705944</v>
      </c>
      <c r="BN28" s="1">
        <v>5.8732254227486802</v>
      </c>
      <c r="BO28" s="1">
        <v>0.8859740554941864</v>
      </c>
      <c r="BP28" s="1">
        <v>4.183594787772142</v>
      </c>
      <c r="BQ28" s="1">
        <v>1.2891309322265074</v>
      </c>
      <c r="BR28" s="1">
        <v>22.45094285794746</v>
      </c>
      <c r="BS28" s="1">
        <v>346.44707317410371</v>
      </c>
      <c r="BT28" s="1">
        <v>802.68438839870737</v>
      </c>
      <c r="BU28" s="1">
        <v>237.14987078897914</v>
      </c>
      <c r="BV28" s="1">
        <v>40.587441977545083</v>
      </c>
      <c r="BW28" s="1">
        <v>20.265721770255745</v>
      </c>
      <c r="BX28" s="1">
        <v>1447.1344961095911</v>
      </c>
      <c r="BY28" s="1">
        <v>324.08438637859251</v>
      </c>
      <c r="BZ28" s="1">
        <v>180.25571122048191</v>
      </c>
      <c r="CA28" s="1">
        <v>86.754388601835657</v>
      </c>
      <c r="CB28" s="1">
        <v>591.09448620091007</v>
      </c>
      <c r="CC28" s="1">
        <v>150.6994072133042</v>
      </c>
      <c r="CD28" s="1">
        <v>1107.6312754147416</v>
      </c>
      <c r="CE28" s="1">
        <v>0</v>
      </c>
      <c r="CF28" s="1">
        <v>962.55808292654524</v>
      </c>
      <c r="CG28" s="1">
        <v>223.11688503915124</v>
      </c>
      <c r="CH28" s="1">
        <v>1626.3544198582463</v>
      </c>
      <c r="CI28" s="1">
        <v>30614.69921875</v>
      </c>
      <c r="CJ28" s="1">
        <v>48670.21484375</v>
      </c>
      <c r="CK28" s="1">
        <v>10660.997471650784</v>
      </c>
      <c r="CL28" s="1">
        <v>15987.00390625</v>
      </c>
      <c r="CM28" s="1">
        <v>2568.7582649064484</v>
      </c>
      <c r="CN28" s="1">
        <v>0</v>
      </c>
      <c r="CO28" s="1">
        <v>3416.5143651734561</v>
      </c>
      <c r="CP28" s="1">
        <v>738.22667778945367</v>
      </c>
      <c r="CQ28">
        <f t="shared" si="0"/>
        <v>72020</v>
      </c>
    </row>
    <row r="29" spans="1:95">
      <c r="A29" s="1">
        <v>8</v>
      </c>
      <c r="B29" s="1">
        <v>2020</v>
      </c>
      <c r="C29" s="1">
        <v>3574965</v>
      </c>
      <c r="D29" s="1">
        <v>928.72670465083434</v>
      </c>
      <c r="E29" s="1">
        <v>2345.1911485415699</v>
      </c>
      <c r="F29" s="1">
        <v>2335.4694211945925</v>
      </c>
      <c r="G29" s="1">
        <v>1274.9354878300308</v>
      </c>
      <c r="H29" s="1">
        <v>1211.7341864742682</v>
      </c>
      <c r="I29" s="1">
        <v>94.505343320196374</v>
      </c>
      <c r="J29" s="1">
        <v>93.205870576993803</v>
      </c>
      <c r="K29" s="1">
        <v>816.08118221616098</v>
      </c>
      <c r="L29" s="1">
        <v>839.40082219179556</v>
      </c>
      <c r="M29" s="1">
        <v>108.00736548460486</v>
      </c>
      <c r="N29" s="1">
        <v>747.59121433966925</v>
      </c>
      <c r="O29" s="1">
        <v>800.92073292071086</v>
      </c>
      <c r="P29" s="1">
        <v>121.04830054941242</v>
      </c>
      <c r="Q29" s="1">
        <v>99.720106996742729</v>
      </c>
      <c r="R29" s="1">
        <v>160.79006215513843</v>
      </c>
      <c r="S29" s="1">
        <v>394.20818606590058</v>
      </c>
      <c r="T29" s="1">
        <v>250.37770639207668</v>
      </c>
      <c r="U29" s="1">
        <v>491.93229474874653</v>
      </c>
      <c r="V29" s="1">
        <v>64.074309657562978</v>
      </c>
      <c r="W29" s="1">
        <v>111.52800177518661</v>
      </c>
      <c r="X29" s="1">
        <v>39.552163789545716</v>
      </c>
      <c r="Y29" s="1">
        <v>133.88651217992418</v>
      </c>
      <c r="Z29" s="1">
        <v>83.050980775029799</v>
      </c>
      <c r="AA29" s="1">
        <v>58.380528955297279</v>
      </c>
      <c r="AB29" s="1">
        <v>100.6293457838245</v>
      </c>
      <c r="AC29" s="1">
        <v>8.2430770973067826</v>
      </c>
      <c r="AD29" s="1">
        <v>43.651771943690861</v>
      </c>
      <c r="AE29" s="1">
        <v>62.787664880474367</v>
      </c>
      <c r="AF29" s="1">
        <v>157.06643884322804</v>
      </c>
      <c r="AG29" s="1">
        <v>336.4222899406418</v>
      </c>
      <c r="AH29" s="1">
        <v>167.78252640235638</v>
      </c>
      <c r="AI29" s="1">
        <v>292.36089486947958</v>
      </c>
      <c r="AJ29" s="1">
        <v>542.73401378037011</v>
      </c>
      <c r="AK29" s="1">
        <v>1002.8774350522061</v>
      </c>
      <c r="AL29" s="1">
        <v>199.21429977499903</v>
      </c>
      <c r="AM29" s="1">
        <v>685.23963582438148</v>
      </c>
      <c r="AN29" s="1">
        <v>311.48178426496804</v>
      </c>
      <c r="AO29" s="1">
        <v>1195.9357198643486</v>
      </c>
      <c r="AP29" s="1">
        <v>96.306812953142412</v>
      </c>
      <c r="AQ29" s="1">
        <v>8.0288162010185378</v>
      </c>
      <c r="AR29" s="1">
        <v>104.33562915416096</v>
      </c>
      <c r="AS29" s="1">
        <v>74.163867532648652</v>
      </c>
      <c r="AT29" s="1">
        <v>0</v>
      </c>
      <c r="AU29" s="1">
        <v>0</v>
      </c>
      <c r="AV29" s="1">
        <v>74.163867532648652</v>
      </c>
      <c r="AW29" s="1">
        <v>129.51023656973558</v>
      </c>
      <c r="AX29" s="1">
        <v>14.908225882690859</v>
      </c>
      <c r="AY29" s="1">
        <v>59.067144571535472</v>
      </c>
      <c r="AZ29" s="1">
        <v>12.167379706360611</v>
      </c>
      <c r="BA29" s="1">
        <v>614.26939807380745</v>
      </c>
      <c r="BB29" s="1">
        <v>7.23097901741692</v>
      </c>
      <c r="BC29" s="1">
        <v>3.4429480167733271</v>
      </c>
      <c r="BD29" s="1">
        <v>707.64312725181128</v>
      </c>
      <c r="BE29" s="1">
        <v>711.08607526858464</v>
      </c>
      <c r="BF29" s="1">
        <v>6.3283542140710454</v>
      </c>
      <c r="BG29" s="1">
        <v>0.73609216669797362</v>
      </c>
      <c r="BH29" s="1">
        <v>3.7848233057784753</v>
      </c>
      <c r="BI29" s="1">
        <v>6.1547617108718633</v>
      </c>
      <c r="BJ29" s="1">
        <v>1.5884059949333775</v>
      </c>
      <c r="BK29" s="1">
        <v>18.272689698766847</v>
      </c>
      <c r="BL29" s="1">
        <v>30.710365380247719</v>
      </c>
      <c r="BM29" s="1">
        <v>11.79600729949291</v>
      </c>
      <c r="BN29" s="1">
        <v>7.4447459726027789</v>
      </c>
      <c r="BO29" s="1">
        <v>0.99143363183799638</v>
      </c>
      <c r="BP29" s="1">
        <v>4.5866395852027946</v>
      </c>
      <c r="BQ29" s="1">
        <v>3.0906854078356809</v>
      </c>
      <c r="BR29" s="1">
        <v>27.909511896972159</v>
      </c>
      <c r="BS29" s="1">
        <v>438.83782638540907</v>
      </c>
      <c r="BT29" s="1">
        <v>1048.7910130620446</v>
      </c>
      <c r="BU29" s="1">
        <v>327.49698766757325</v>
      </c>
      <c r="BV29" s="1">
        <v>42.560892554662345</v>
      </c>
      <c r="BW29" s="1">
        <v>18.647938738697661</v>
      </c>
      <c r="BX29" s="1">
        <v>1876.334658408387</v>
      </c>
      <c r="BY29" s="1">
        <v>425.43917373565523</v>
      </c>
      <c r="BZ29" s="1">
        <v>137.52717793899075</v>
      </c>
      <c r="CA29" s="1">
        <v>82.172874306538915</v>
      </c>
      <c r="CB29" s="1">
        <v>645.13922598118495</v>
      </c>
      <c r="CC29" s="1">
        <v>225.91938873947166</v>
      </c>
      <c r="CD29" s="1">
        <v>1178.5444985839035</v>
      </c>
      <c r="CE29" s="1">
        <v>0</v>
      </c>
      <c r="CF29" s="1">
        <v>1058.2369412205699</v>
      </c>
      <c r="CG29" s="1">
        <v>274.93664615443623</v>
      </c>
      <c r="CH29" s="1">
        <v>1836.2157552297087</v>
      </c>
      <c r="CI29" s="1">
        <v>35471.5625</v>
      </c>
      <c r="CJ29" s="1">
        <v>60597.7890625</v>
      </c>
      <c r="CK29" s="1">
        <v>11477.97022492527</v>
      </c>
      <c r="CL29" s="1">
        <v>19444.73828125</v>
      </c>
      <c r="CM29" s="1">
        <v>3021.0109964980725</v>
      </c>
      <c r="CN29" s="1">
        <v>0</v>
      </c>
      <c r="CO29" s="1">
        <v>4878.5958253028475</v>
      </c>
      <c r="CP29" s="1">
        <v>836.56952347009894</v>
      </c>
      <c r="CQ29">
        <f t="shared" si="0"/>
        <v>82020</v>
      </c>
    </row>
    <row r="30" spans="1:95">
      <c r="A30" s="1">
        <v>9</v>
      </c>
      <c r="B30" s="1">
        <v>2020</v>
      </c>
      <c r="C30" s="1">
        <v>3574965</v>
      </c>
      <c r="D30" s="1">
        <v>978.92036378628018</v>
      </c>
      <c r="E30" s="1">
        <v>3365.302241700279</v>
      </c>
      <c r="F30" s="1">
        <v>3353.7157333129326</v>
      </c>
      <c r="G30" s="1">
        <v>1217.691813420282</v>
      </c>
      <c r="H30" s="1">
        <v>1152.0088281497115</v>
      </c>
      <c r="I30" s="1">
        <v>98.524290240115633</v>
      </c>
      <c r="J30" s="1">
        <v>96.206812787465552</v>
      </c>
      <c r="K30" s="1">
        <v>761.65482659831673</v>
      </c>
      <c r="L30" s="1">
        <v>783.35253898756048</v>
      </c>
      <c r="M30" s="1">
        <v>107.90073460138068</v>
      </c>
      <c r="N30" s="1">
        <v>888.01331591563201</v>
      </c>
      <c r="O30" s="1">
        <v>836.47205324712729</v>
      </c>
      <c r="P30" s="1">
        <v>128.40401391828081</v>
      </c>
      <c r="Q30" s="1">
        <v>108.4564123025845</v>
      </c>
      <c r="R30" s="1">
        <v>147.44375702656831</v>
      </c>
      <c r="S30" s="1">
        <v>386.16169903996945</v>
      </c>
      <c r="T30" s="1">
        <v>255.96176687030339</v>
      </c>
      <c r="U30" s="1">
        <v>545.94356660348035</v>
      </c>
      <c r="V30" s="1">
        <v>73.55919011706392</v>
      </c>
      <c r="W30" s="1">
        <v>126.12340470711781</v>
      </c>
      <c r="X30" s="1">
        <v>42.843251515140537</v>
      </c>
      <c r="Y30" s="1">
        <v>133.04569215972515</v>
      </c>
      <c r="Z30" s="1">
        <v>102.74519750447617</v>
      </c>
      <c r="AA30" s="1">
        <v>61.106683214415177</v>
      </c>
      <c r="AB30" s="1">
        <v>93.452951816059496</v>
      </c>
      <c r="AC30" s="1">
        <v>10.697394707543793</v>
      </c>
      <c r="AD30" s="1">
        <v>49.009810091154172</v>
      </c>
      <c r="AE30" s="1">
        <v>74.158769317137001</v>
      </c>
      <c r="AF30" s="1">
        <v>178.36602889951669</v>
      </c>
      <c r="AG30" s="1">
        <v>391.95379148166336</v>
      </c>
      <c r="AH30" s="1">
        <v>180.40401908831382</v>
      </c>
      <c r="AI30" s="1">
        <v>329.90697995680307</v>
      </c>
      <c r="AJ30" s="1">
        <v>714.29821728086188</v>
      </c>
      <c r="AK30" s="1">
        <v>1224.6092163259789</v>
      </c>
      <c r="AL30" s="1">
        <v>257.23440222603517</v>
      </c>
      <c r="AM30" s="1">
        <v>727.13618172978738</v>
      </c>
      <c r="AN30" s="1">
        <v>545.0426600950783</v>
      </c>
      <c r="AO30" s="1">
        <v>1529.4132440509009</v>
      </c>
      <c r="AP30" s="1">
        <v>131.21735607352161</v>
      </c>
      <c r="AQ30" s="1">
        <v>9.2544668532232084</v>
      </c>
      <c r="AR30" s="1">
        <v>140.47182292674484</v>
      </c>
      <c r="AS30" s="1">
        <v>86.148209406319182</v>
      </c>
      <c r="AT30" s="1">
        <v>1.7920298990252352</v>
      </c>
      <c r="AU30" s="1">
        <v>1.2429275487662117</v>
      </c>
      <c r="AV30" s="1">
        <v>89.183166854110624</v>
      </c>
      <c r="AW30" s="1">
        <v>172.89301357742767</v>
      </c>
      <c r="AX30" s="1">
        <v>17.014680249625123</v>
      </c>
      <c r="AY30" s="1">
        <v>64.946714023412994</v>
      </c>
      <c r="AZ30" s="1">
        <v>15.24235626481855</v>
      </c>
      <c r="BA30" s="1">
        <v>626.22957980511637</v>
      </c>
      <c r="BB30" s="1">
        <v>12.217183777595837</v>
      </c>
      <c r="BC30" s="1">
        <v>4.1228978841448196</v>
      </c>
      <c r="BD30" s="1">
        <v>735.6505141205688</v>
      </c>
      <c r="BE30" s="1">
        <v>739.77341200471369</v>
      </c>
      <c r="BF30" s="1">
        <v>9.8174804939496561</v>
      </c>
      <c r="BG30" s="1">
        <v>0.83660699833228258</v>
      </c>
      <c r="BH30" s="1">
        <v>4.0681517063558426</v>
      </c>
      <c r="BI30" s="1">
        <v>22.494190051429044</v>
      </c>
      <c r="BJ30" s="1">
        <v>1.1315475760424123</v>
      </c>
      <c r="BK30" s="1">
        <v>25.604515856211375</v>
      </c>
      <c r="BL30" s="1">
        <v>41.458302630891566</v>
      </c>
      <c r="BM30" s="1">
        <v>22.07047627606228</v>
      </c>
      <c r="BN30" s="1">
        <v>8.5712932004151945</v>
      </c>
      <c r="BO30" s="1">
        <v>1.9254609805015239</v>
      </c>
      <c r="BP30" s="1">
        <v>7.4311507981155698</v>
      </c>
      <c r="BQ30" s="1">
        <v>2.6482209530801555</v>
      </c>
      <c r="BR30" s="1">
        <v>42.646602208174727</v>
      </c>
      <c r="BS30" s="1">
        <v>620.74658719537842</v>
      </c>
      <c r="BT30" s="1">
        <v>1414.0792244760064</v>
      </c>
      <c r="BU30" s="1">
        <v>411.68815820594421</v>
      </c>
      <c r="BV30" s="1">
        <v>41.928851923283453</v>
      </c>
      <c r="BW30" s="1">
        <v>14.444945994827485</v>
      </c>
      <c r="BX30" s="1">
        <v>2502.8877677954401</v>
      </c>
      <c r="BY30" s="1">
        <v>1041.1249459601718</v>
      </c>
      <c r="BZ30" s="1">
        <v>266.9250156752791</v>
      </c>
      <c r="CA30" s="1">
        <v>92.325570938394591</v>
      </c>
      <c r="CB30" s="1">
        <v>1400.3755325738455</v>
      </c>
      <c r="CC30" s="1">
        <v>328.71744430025768</v>
      </c>
      <c r="CD30" s="1">
        <v>1599.549293275936</v>
      </c>
      <c r="CE30" s="1">
        <v>0</v>
      </c>
      <c r="CF30" s="1">
        <v>1151.813377363708</v>
      </c>
      <c r="CG30" s="1">
        <v>352.90041341648259</v>
      </c>
      <c r="CH30" s="1">
        <v>2098.0215798376348</v>
      </c>
      <c r="CI30" s="1">
        <v>44539.6328125</v>
      </c>
      <c r="CJ30" s="1">
        <v>80436.75</v>
      </c>
      <c r="CK30" s="1">
        <v>12787.726194362656</v>
      </c>
      <c r="CL30" s="1">
        <v>26189.994140625</v>
      </c>
      <c r="CM30" s="1">
        <v>4310.2406187400702</v>
      </c>
      <c r="CN30" s="1">
        <v>0</v>
      </c>
      <c r="CO30" s="1">
        <v>7451.1031233828689</v>
      </c>
      <c r="CP30" s="1">
        <v>1003.2076565723748</v>
      </c>
      <c r="CQ30">
        <f t="shared" si="0"/>
        <v>92020</v>
      </c>
    </row>
    <row r="31" spans="1:95">
      <c r="A31" s="1">
        <v>10</v>
      </c>
      <c r="B31" s="1">
        <v>2020</v>
      </c>
      <c r="C31" s="1">
        <v>3574974</v>
      </c>
      <c r="D31" s="1">
        <v>1078.2215584735159</v>
      </c>
      <c r="E31" s="1">
        <v>5661.558288136679</v>
      </c>
      <c r="F31" s="1">
        <v>5629.4484875912931</v>
      </c>
      <c r="G31" s="1">
        <v>904.25792827573139</v>
      </c>
      <c r="H31" s="1">
        <v>832.89590404505441</v>
      </c>
      <c r="I31" s="1">
        <v>107.54451697146573</v>
      </c>
      <c r="J31" s="1">
        <v>103.56168727868749</v>
      </c>
      <c r="K31" s="1">
        <v>620.47476154959634</v>
      </c>
      <c r="L31" s="1">
        <v>633.83666792808947</v>
      </c>
      <c r="M31" s="1">
        <v>114.26830873102108</v>
      </c>
      <c r="N31" s="1">
        <v>1063.1748856492432</v>
      </c>
      <c r="O31" s="1">
        <v>944.46183014988617</v>
      </c>
      <c r="P31" s="1">
        <v>140.52556574639604</v>
      </c>
      <c r="Q31" s="1">
        <v>114.08843675569071</v>
      </c>
      <c r="R31" s="1">
        <v>138.22469285230193</v>
      </c>
      <c r="S31" s="1">
        <v>375.07319710987895</v>
      </c>
      <c r="T31" s="1">
        <v>269.04056288475118</v>
      </c>
      <c r="U31" s="1">
        <v>631.73520730489963</v>
      </c>
      <c r="V31" s="1">
        <v>94.154837118282884</v>
      </c>
      <c r="W31" s="1">
        <v>189.52408308968944</v>
      </c>
      <c r="X31" s="1">
        <v>66.076600354490921</v>
      </c>
      <c r="Y31" s="1">
        <v>136.0515475388201</v>
      </c>
      <c r="Z31" s="1">
        <v>152.00145018012847</v>
      </c>
      <c r="AA31" s="1">
        <v>65.726415851032257</v>
      </c>
      <c r="AB31" s="1">
        <v>82.820944849357261</v>
      </c>
      <c r="AC31" s="1">
        <v>19.218811454709844</v>
      </c>
      <c r="AD31" s="1">
        <v>64.290980894690335</v>
      </c>
      <c r="AE31" s="1">
        <v>115.77031833637433</v>
      </c>
      <c r="AF31" s="1">
        <v>226.01782930362458</v>
      </c>
      <c r="AG31" s="1">
        <v>478.62113975214783</v>
      </c>
      <c r="AH31" s="1">
        <v>162.06594453554067</v>
      </c>
      <c r="AI31" s="1">
        <v>403.25124129662612</v>
      </c>
      <c r="AJ31" s="1">
        <v>1013.7373321010892</v>
      </c>
      <c r="AK31" s="1">
        <v>1579.054517933256</v>
      </c>
      <c r="AL31" s="1">
        <v>386.17625142967665</v>
      </c>
      <c r="AM31" s="1">
        <v>690.35824729159458</v>
      </c>
      <c r="AN31" s="1">
        <v>1338.1282300195644</v>
      </c>
      <c r="AO31" s="1">
        <v>2414.6627287408355</v>
      </c>
      <c r="AP31" s="1">
        <v>329.78687926293821</v>
      </c>
      <c r="AQ31" s="1">
        <v>27.317258613276437</v>
      </c>
      <c r="AR31" s="1">
        <v>357.10413787621462</v>
      </c>
      <c r="AS31" s="1">
        <v>128.82506067226419</v>
      </c>
      <c r="AT31" s="1">
        <v>0</v>
      </c>
      <c r="AU31" s="1">
        <v>0</v>
      </c>
      <c r="AV31" s="1">
        <v>128.82506067226419</v>
      </c>
      <c r="AW31" s="1">
        <v>343.02854520842527</v>
      </c>
      <c r="AX31" s="1">
        <v>29.572396947618032</v>
      </c>
      <c r="AY31" s="1">
        <v>94.916457921830371</v>
      </c>
      <c r="AZ31" s="1">
        <v>11.705564689393261</v>
      </c>
      <c r="BA31" s="1">
        <v>598.84026304422002</v>
      </c>
      <c r="BB31" s="1">
        <v>20.673753674120668</v>
      </c>
      <c r="BC31" s="1">
        <v>5.8865720658951748</v>
      </c>
      <c r="BD31" s="1">
        <v>755.70843627718227</v>
      </c>
      <c r="BE31" s="1">
        <v>761.59500834307744</v>
      </c>
      <c r="BF31" s="1">
        <v>21.208095723748034</v>
      </c>
      <c r="BG31" s="1">
        <v>1.5660057599328978</v>
      </c>
      <c r="BH31" s="1">
        <v>21.028821235966358</v>
      </c>
      <c r="BI31" s="1">
        <v>68.514388825963749</v>
      </c>
      <c r="BJ31" s="1">
        <v>7.2328504403505036</v>
      </c>
      <c r="BK31" s="1">
        <v>60.726483675638214</v>
      </c>
      <c r="BL31" s="1">
        <v>111.76225683563601</v>
      </c>
      <c r="BM31" s="1">
        <v>53.590482027066457</v>
      </c>
      <c r="BN31" s="1">
        <v>17.880136472758455</v>
      </c>
      <c r="BO31" s="1">
        <v>6.1234995250911552</v>
      </c>
      <c r="BP31" s="1">
        <v>15.667067270128737</v>
      </c>
      <c r="BQ31" s="1">
        <v>12.035796514576603</v>
      </c>
      <c r="BR31" s="1">
        <v>105.29698180962141</v>
      </c>
      <c r="BS31" s="1">
        <v>905.43113156089873</v>
      </c>
      <c r="BT31" s="1">
        <v>2772.5184076422765</v>
      </c>
      <c r="BU31" s="1">
        <v>724.17806793421119</v>
      </c>
      <c r="BV31" s="1">
        <v>76.44246596613398</v>
      </c>
      <c r="BW31" s="1">
        <v>19.655879644105017</v>
      </c>
      <c r="BX31" s="1">
        <v>4498.2259527476253</v>
      </c>
      <c r="BY31" s="1">
        <v>2009.7502808731297</v>
      </c>
      <c r="BZ31" s="1">
        <v>1012.5873592902791</v>
      </c>
      <c r="CA31" s="1">
        <v>145.05577381659668</v>
      </c>
      <c r="CB31" s="1">
        <v>3167.3934139800053</v>
      </c>
      <c r="CC31" s="1">
        <v>599.66335095128738</v>
      </c>
      <c r="CD31" s="1">
        <v>2577.0500209523211</v>
      </c>
      <c r="CE31" s="1">
        <v>0</v>
      </c>
      <c r="CF31" s="1">
        <v>1421.2501036819413</v>
      </c>
      <c r="CG31" s="1">
        <v>688.8032018460674</v>
      </c>
      <c r="CH31" s="1">
        <v>2989.6204267614958</v>
      </c>
      <c r="CI31" s="1">
        <v>73600.7421875</v>
      </c>
      <c r="CJ31" s="1">
        <v>163281.515625</v>
      </c>
      <c r="CK31" s="1">
        <v>16334.408457356563</v>
      </c>
      <c r="CL31" s="1">
        <v>49622.30078125</v>
      </c>
      <c r="CM31" s="1">
        <v>7692.5364304997302</v>
      </c>
      <c r="CN31" s="1">
        <v>0</v>
      </c>
      <c r="CO31" s="1">
        <v>25364.822369539826</v>
      </c>
      <c r="CP31" s="1">
        <v>1573.2938247510751</v>
      </c>
      <c r="CQ31">
        <f t="shared" si="0"/>
        <v>102020</v>
      </c>
    </row>
    <row r="32" spans="1:95">
      <c r="A32" s="1">
        <v>1</v>
      </c>
      <c r="B32" s="1">
        <v>2022</v>
      </c>
      <c r="C32" s="1">
        <v>3755906</v>
      </c>
      <c r="D32" s="1">
        <v>506.09472421240281</v>
      </c>
      <c r="E32" s="1">
        <v>369.87540158778864</v>
      </c>
      <c r="F32" s="1">
        <v>365.48826828951997</v>
      </c>
      <c r="G32" s="1">
        <v>761.31943756442865</v>
      </c>
      <c r="H32" s="1">
        <v>712.25051834058377</v>
      </c>
      <c r="I32" s="1">
        <v>178.36482894893976</v>
      </c>
      <c r="J32" s="1">
        <v>98.12235680168051</v>
      </c>
      <c r="K32" s="1">
        <v>664.13986747094873</v>
      </c>
      <c r="L32" s="1">
        <v>806.53764076179914</v>
      </c>
      <c r="M32" s="1">
        <v>40.84916060544343</v>
      </c>
      <c r="N32" s="1">
        <v>231.19689485550299</v>
      </c>
      <c r="O32" s="1">
        <v>489.72514173266387</v>
      </c>
      <c r="P32" s="1">
        <v>112.49056034882406</v>
      </c>
      <c r="Q32" s="1">
        <v>80.527303773865711</v>
      </c>
      <c r="R32" s="1">
        <v>216.36945258853865</v>
      </c>
      <c r="S32" s="1">
        <v>401.28480411999061</v>
      </c>
      <c r="T32" s="1">
        <v>233.03603226810159</v>
      </c>
      <c r="U32" s="1">
        <v>233.7962932589341</v>
      </c>
      <c r="V32" s="1">
        <v>16.102452929639771</v>
      </c>
      <c r="W32" s="1">
        <v>51.882908461385526</v>
      </c>
      <c r="X32" s="1">
        <v>9.135245014376423</v>
      </c>
      <c r="Y32" s="1">
        <v>108.1291123641616</v>
      </c>
      <c r="Z32" s="1">
        <v>23.764646302987366</v>
      </c>
      <c r="AA32" s="1">
        <v>78.547867601251667</v>
      </c>
      <c r="AB32" s="1">
        <v>130.29267995885513</v>
      </c>
      <c r="AC32" s="1">
        <v>15.11056175535756</v>
      </c>
      <c r="AD32" s="1">
        <v>19.591686195353407</v>
      </c>
      <c r="AE32" s="1">
        <v>30.414014279573514</v>
      </c>
      <c r="AF32" s="1">
        <v>85.236257972328133</v>
      </c>
      <c r="AG32" s="1">
        <v>175.93919596480885</v>
      </c>
      <c r="AH32" s="1">
        <v>76.723765916931896</v>
      </c>
      <c r="AI32" s="1">
        <v>36.609966277111305</v>
      </c>
      <c r="AJ32" s="1">
        <v>55.37281477491716</v>
      </c>
      <c r="AK32" s="1">
        <v>168.70654696896034</v>
      </c>
      <c r="AL32" s="1">
        <v>32.894484820108843</v>
      </c>
      <c r="AM32" s="1">
        <v>225.60344789740742</v>
      </c>
      <c r="AN32" s="1">
        <v>22.040500747356297</v>
      </c>
      <c r="AO32" s="1">
        <v>280.53843346487253</v>
      </c>
      <c r="AP32" s="1">
        <v>4.5517380936616503</v>
      </c>
      <c r="AQ32" s="1">
        <v>0.8195882624215578</v>
      </c>
      <c r="AR32" s="1">
        <v>5.3713263560832081</v>
      </c>
      <c r="AS32" s="1">
        <v>37.49621419504372</v>
      </c>
      <c r="AT32" s="1">
        <v>0</v>
      </c>
      <c r="AU32" s="1">
        <v>0</v>
      </c>
      <c r="AV32" s="1">
        <v>37.49621419504372</v>
      </c>
      <c r="AW32" s="1">
        <v>49.628611564992219</v>
      </c>
      <c r="AX32" s="1">
        <v>5.3363205290870797</v>
      </c>
      <c r="AY32" s="1">
        <v>30.124315958443709</v>
      </c>
      <c r="AZ32" s="1">
        <v>8.5191353031898451</v>
      </c>
      <c r="BA32" s="1">
        <v>370.21726718953295</v>
      </c>
      <c r="BB32" s="1">
        <v>6.0034514666765926</v>
      </c>
      <c r="BC32" s="1">
        <v>0.91761281469221923</v>
      </c>
      <c r="BD32" s="1">
        <v>420.20049044693019</v>
      </c>
      <c r="BE32" s="1">
        <v>421.11810326162242</v>
      </c>
      <c r="BF32" s="1">
        <v>8.3192162347396881</v>
      </c>
      <c r="BG32" s="1">
        <v>0.53323281653533727</v>
      </c>
      <c r="BH32" s="1">
        <v>0.63198683868550087</v>
      </c>
      <c r="BI32" s="1">
        <v>1.1640186860531989</v>
      </c>
      <c r="BJ32" s="1">
        <v>0.16375354854896726</v>
      </c>
      <c r="BK32" s="1">
        <v>5.577810832733987</v>
      </c>
      <c r="BL32" s="1">
        <v>15.22600027124348</v>
      </c>
      <c r="BM32" s="1">
        <v>0.78287763053572745</v>
      </c>
      <c r="BN32" s="1">
        <v>0.95042823224885309</v>
      </c>
      <c r="BO32" s="1">
        <v>6.9057658205419037E-2</v>
      </c>
      <c r="BP32" s="1">
        <v>2.6466037782564251E-2</v>
      </c>
      <c r="BQ32" s="1">
        <v>1.1684010423688187</v>
      </c>
      <c r="BR32" s="1">
        <v>2.9972306011413825</v>
      </c>
      <c r="BS32" s="1">
        <v>182.93933619718453</v>
      </c>
      <c r="BT32" s="1">
        <v>301.43291014038471</v>
      </c>
      <c r="BU32" s="1">
        <v>92.201613245191197</v>
      </c>
      <c r="BV32" s="1">
        <v>20.073734601141499</v>
      </c>
      <c r="BW32" s="1">
        <v>18.624562600658656</v>
      </c>
      <c r="BX32" s="1">
        <v>615.27215678456059</v>
      </c>
      <c r="BY32" s="1">
        <v>57.478340485728509</v>
      </c>
      <c r="BZ32" s="1">
        <v>35.501121981846623</v>
      </c>
      <c r="CA32" s="1">
        <v>28.113406572335961</v>
      </c>
      <c r="CB32" s="1">
        <v>121.09286903991109</v>
      </c>
      <c r="CC32" s="1">
        <v>46.188242722262025</v>
      </c>
      <c r="CD32" s="1">
        <v>616.40026792777769</v>
      </c>
      <c r="CE32" s="1">
        <v>0</v>
      </c>
      <c r="CF32" s="1">
        <v>555.72333577739505</v>
      </c>
      <c r="CG32" s="1">
        <v>98.537591401456382</v>
      </c>
      <c r="CH32" s="1">
        <v>774.24820683873327</v>
      </c>
      <c r="CI32" s="1">
        <v>14722.7939453125</v>
      </c>
      <c r="CJ32" s="1">
        <v>13411.0068359375</v>
      </c>
      <c r="CK32" s="1">
        <v>6870.3572022303069</v>
      </c>
      <c r="CL32" s="1">
        <v>6215.1474609375</v>
      </c>
      <c r="CM32" s="1">
        <v>1713.5937674584463</v>
      </c>
      <c r="CN32" s="1">
        <v>0</v>
      </c>
      <c r="CO32" s="1">
        <v>1680.6766785178409</v>
      </c>
      <c r="CP32" s="1">
        <v>284.03160971138129</v>
      </c>
      <c r="CQ32">
        <f t="shared" si="0"/>
        <v>12022</v>
      </c>
    </row>
    <row r="33" spans="1:95">
      <c r="A33" s="1">
        <v>2</v>
      </c>
      <c r="B33" s="1">
        <v>2022</v>
      </c>
      <c r="C33" s="1">
        <v>3756012</v>
      </c>
      <c r="D33" s="1">
        <v>585.17845629917349</v>
      </c>
      <c r="E33" s="1">
        <v>583.49013969893838</v>
      </c>
      <c r="F33" s="1">
        <v>580.48618954178926</v>
      </c>
      <c r="G33" s="1">
        <v>1106.6794935304615</v>
      </c>
      <c r="H33" s="1">
        <v>1054.4779140282717</v>
      </c>
      <c r="I33" s="1">
        <v>174.54140262567614</v>
      </c>
      <c r="J33" s="1">
        <v>98.300050028913418</v>
      </c>
      <c r="K33" s="1">
        <v>840.18438442306274</v>
      </c>
      <c r="L33" s="1">
        <v>921.94341595203252</v>
      </c>
      <c r="M33" s="1">
        <v>60.20617213239106</v>
      </c>
      <c r="N33" s="1">
        <v>340.86520376382191</v>
      </c>
      <c r="O33" s="1">
        <v>620.49933048676087</v>
      </c>
      <c r="P33" s="1">
        <v>126.30419577366078</v>
      </c>
      <c r="Q33" s="1">
        <v>92.017537891235406</v>
      </c>
      <c r="R33" s="1">
        <v>193.22253607067444</v>
      </c>
      <c r="S33" s="1">
        <v>458.51852753184164</v>
      </c>
      <c r="T33" s="1">
        <v>250.95207073532194</v>
      </c>
      <c r="U33" s="1">
        <v>315.16768655011316</v>
      </c>
      <c r="V33" s="1">
        <v>22.413190680296157</v>
      </c>
      <c r="W33" s="1">
        <v>69.799604367702173</v>
      </c>
      <c r="X33" s="1">
        <v>13.954861199320456</v>
      </c>
      <c r="Y33" s="1">
        <v>135.7130031966974</v>
      </c>
      <c r="Z33" s="1">
        <v>39.953795626332983</v>
      </c>
      <c r="AA33" s="1">
        <v>76.044609043119394</v>
      </c>
      <c r="AB33" s="1">
        <v>114.59143819520553</v>
      </c>
      <c r="AC33" s="1">
        <v>13.693259119543026</v>
      </c>
      <c r="AD33" s="1">
        <v>29.783890157454596</v>
      </c>
      <c r="AE33" s="1">
        <v>29.303270512932741</v>
      </c>
      <c r="AF33" s="1">
        <v>106.12605220488472</v>
      </c>
      <c r="AG33" s="1">
        <v>208.35245500178527</v>
      </c>
      <c r="AH33" s="1">
        <v>131.08689537216813</v>
      </c>
      <c r="AI33" s="1">
        <v>75.364502895624398</v>
      </c>
      <c r="AJ33" s="1">
        <v>104.26958632098754</v>
      </c>
      <c r="AK33" s="1">
        <v>310.72098458878003</v>
      </c>
      <c r="AL33" s="1">
        <v>43.599865895771046</v>
      </c>
      <c r="AM33" s="1">
        <v>349.07217559872566</v>
      </c>
      <c r="AN33" s="1">
        <v>34.71366838018622</v>
      </c>
      <c r="AO33" s="1">
        <v>427.38570987468296</v>
      </c>
      <c r="AP33" s="1">
        <v>4.2006838081767386</v>
      </c>
      <c r="AQ33" s="1">
        <v>0.5497290417327525</v>
      </c>
      <c r="AR33" s="1">
        <v>4.7504128499094911</v>
      </c>
      <c r="AS33" s="1">
        <v>37.522824132840583</v>
      </c>
      <c r="AT33" s="1">
        <v>0</v>
      </c>
      <c r="AU33" s="1">
        <v>0</v>
      </c>
      <c r="AV33" s="1">
        <v>37.522824132840583</v>
      </c>
      <c r="AW33" s="1">
        <v>63.058604792794242</v>
      </c>
      <c r="AX33" s="1">
        <v>7.0061935884423461</v>
      </c>
      <c r="AY33" s="1">
        <v>32.914266709452228</v>
      </c>
      <c r="AZ33" s="1">
        <v>10.212378117862178</v>
      </c>
      <c r="BA33" s="1">
        <v>414.80348942152438</v>
      </c>
      <c r="BB33" s="1">
        <v>8.2790003463277912</v>
      </c>
      <c r="BC33" s="1">
        <v>0.87172143289149673</v>
      </c>
      <c r="BD33" s="1">
        <v>473.2153281836089</v>
      </c>
      <c r="BE33" s="1">
        <v>474.08704961650045</v>
      </c>
      <c r="BF33" s="1">
        <v>8.8693399717525008</v>
      </c>
      <c r="BG33" s="1">
        <v>0.61124799787305861</v>
      </c>
      <c r="BH33" s="1">
        <v>2.050453895822518</v>
      </c>
      <c r="BI33" s="1">
        <v>1.0042923189611426</v>
      </c>
      <c r="BJ33" s="1">
        <v>1.9230516605382744E-2</v>
      </c>
      <c r="BK33" s="1">
        <v>12.678454022786548</v>
      </c>
      <c r="BL33" s="1">
        <v>24.228726404840007</v>
      </c>
      <c r="BM33" s="1">
        <v>2.260891694830315</v>
      </c>
      <c r="BN33" s="1">
        <v>0.97292542959273609</v>
      </c>
      <c r="BO33" s="1">
        <v>0.40570171940465488</v>
      </c>
      <c r="BP33" s="1">
        <v>6.7920708304595241</v>
      </c>
      <c r="BQ33" s="1">
        <v>0.60173749105265173</v>
      </c>
      <c r="BR33" s="1">
        <v>11.033327165339882</v>
      </c>
      <c r="BS33" s="1">
        <v>295.75839573131486</v>
      </c>
      <c r="BT33" s="1">
        <v>497.13934232037309</v>
      </c>
      <c r="BU33" s="1">
        <v>144.57121584054619</v>
      </c>
      <c r="BV33" s="1">
        <v>38.863315502317313</v>
      </c>
      <c r="BW33" s="1">
        <v>35.79035087726735</v>
      </c>
      <c r="BX33" s="1">
        <v>1012.1226202718188</v>
      </c>
      <c r="BY33" s="1">
        <v>65.092976255961233</v>
      </c>
      <c r="BZ33" s="1">
        <v>45.828523876666765</v>
      </c>
      <c r="CA33" s="1">
        <v>36.817968277702988</v>
      </c>
      <c r="CB33" s="1">
        <v>147.73946841033097</v>
      </c>
      <c r="CC33" s="1">
        <v>53.183170692620898</v>
      </c>
      <c r="CD33" s="1">
        <v>723.47360876217397</v>
      </c>
      <c r="CE33" s="1">
        <v>0</v>
      </c>
      <c r="CF33" s="1">
        <v>648.23706109196769</v>
      </c>
      <c r="CG33" s="1">
        <v>104.19637526911035</v>
      </c>
      <c r="CH33" s="1">
        <v>1060.4409014968667</v>
      </c>
      <c r="CI33" s="1">
        <v>19218.978515625</v>
      </c>
      <c r="CJ33" s="1">
        <v>22421.359375</v>
      </c>
      <c r="CK33" s="1">
        <v>8323.1655635551961</v>
      </c>
      <c r="CL33" s="1">
        <v>8620.46484375</v>
      </c>
      <c r="CM33" s="1">
        <v>1733.8424478297554</v>
      </c>
      <c r="CN33" s="1">
        <v>0</v>
      </c>
      <c r="CO33" s="1">
        <v>1929.8657759016492</v>
      </c>
      <c r="CP33" s="1">
        <v>373.09553146034358</v>
      </c>
      <c r="CQ33">
        <f t="shared" si="0"/>
        <v>22022</v>
      </c>
    </row>
    <row r="34" spans="1:95">
      <c r="A34" s="1">
        <v>3</v>
      </c>
      <c r="B34" s="1">
        <v>2022</v>
      </c>
      <c r="C34" s="1">
        <v>3756012</v>
      </c>
      <c r="D34" s="1">
        <v>692.57145029968024</v>
      </c>
      <c r="E34" s="1">
        <v>901.47249676870433</v>
      </c>
      <c r="F34" s="1">
        <v>897.72947059103626</v>
      </c>
      <c r="G34" s="1">
        <v>1346.6890626099523</v>
      </c>
      <c r="H34" s="1">
        <v>1285.5904260224406</v>
      </c>
      <c r="I34" s="1">
        <v>183.49080589389513</v>
      </c>
      <c r="J34" s="1">
        <v>102.00988967037686</v>
      </c>
      <c r="K34" s="1">
        <v>941.51524325274693</v>
      </c>
      <c r="L34" s="1">
        <v>1006.243363335572</v>
      </c>
      <c r="M34" s="1">
        <v>88.907838878206874</v>
      </c>
      <c r="N34" s="1">
        <v>415.30157602181589</v>
      </c>
      <c r="O34" s="1">
        <v>713.00950305576544</v>
      </c>
      <c r="P34" s="1">
        <v>138.47729129001451</v>
      </c>
      <c r="Q34" s="1">
        <v>100.70950152364624</v>
      </c>
      <c r="R34" s="1">
        <v>187.08035748523716</v>
      </c>
      <c r="S34" s="1">
        <v>495.4648857238879</v>
      </c>
      <c r="T34" s="1">
        <v>265.11711916093344</v>
      </c>
      <c r="U34" s="1">
        <v>369.73539125697135</v>
      </c>
      <c r="V34" s="1">
        <v>30.175964713538288</v>
      </c>
      <c r="W34" s="1">
        <v>79.136951756801366</v>
      </c>
      <c r="X34" s="1">
        <v>15.918456294119999</v>
      </c>
      <c r="Y34" s="1">
        <v>148.35567195046903</v>
      </c>
      <c r="Z34" s="1">
        <v>46.250895558080806</v>
      </c>
      <c r="AA34" s="1">
        <v>75.708232724446191</v>
      </c>
      <c r="AB34" s="1">
        <v>108.72694913975421</v>
      </c>
      <c r="AC34" s="1">
        <v>10.695817053940919</v>
      </c>
      <c r="AD34" s="1">
        <v>31.706031830286854</v>
      </c>
      <c r="AE34" s="1">
        <v>37.661162039134254</v>
      </c>
      <c r="AF34" s="1">
        <v>126.41013659135916</v>
      </c>
      <c r="AG34" s="1">
        <v>244.51884785790821</v>
      </c>
      <c r="AH34" s="1">
        <v>168.23019295465511</v>
      </c>
      <c r="AI34" s="1">
        <v>115.06698677650206</v>
      </c>
      <c r="AJ34" s="1">
        <v>189.13216442589021</v>
      </c>
      <c r="AK34" s="1">
        <v>472.42934415704735</v>
      </c>
      <c r="AL34" s="1">
        <v>42.67009280282398</v>
      </c>
      <c r="AM34" s="1">
        <v>444.68092095180253</v>
      </c>
      <c r="AN34" s="1">
        <v>57.836450533173853</v>
      </c>
      <c r="AO34" s="1">
        <v>545.18746428780037</v>
      </c>
      <c r="AP34" s="1">
        <v>12.014589163542007</v>
      </c>
      <c r="AQ34" s="1">
        <v>1.4837806431774234</v>
      </c>
      <c r="AR34" s="1">
        <v>13.498369806719431</v>
      </c>
      <c r="AS34" s="1">
        <v>44.056268436253951</v>
      </c>
      <c r="AT34" s="1">
        <v>8.6997580979475783E-2</v>
      </c>
      <c r="AU34" s="1">
        <v>0</v>
      </c>
      <c r="AV34" s="1">
        <v>44.143266017233429</v>
      </c>
      <c r="AW34" s="1">
        <v>68.065689369300287</v>
      </c>
      <c r="AX34" s="1">
        <v>8.8655632408063667</v>
      </c>
      <c r="AY34" s="1">
        <v>42.746856010145663</v>
      </c>
      <c r="AZ34" s="1">
        <v>11.622442435933278</v>
      </c>
      <c r="BA34" s="1">
        <v>482.66098706563974</v>
      </c>
      <c r="BB34" s="1">
        <v>6.9609304817513307</v>
      </c>
      <c r="BC34" s="1">
        <v>1.7357607931036252</v>
      </c>
      <c r="BD34" s="1">
        <v>552.85677923427636</v>
      </c>
      <c r="BE34" s="1">
        <v>554.59254002737998</v>
      </c>
      <c r="BF34" s="1">
        <v>26.847564769037767</v>
      </c>
      <c r="BG34" s="1">
        <v>2.4307180974450695</v>
      </c>
      <c r="BH34" s="1">
        <v>2.4016874812677065</v>
      </c>
      <c r="BI34" s="1">
        <v>3.9054253215141967</v>
      </c>
      <c r="BJ34" s="1">
        <v>0.10978825040013558</v>
      </c>
      <c r="BK34" s="1">
        <v>18.295396963017438</v>
      </c>
      <c r="BL34" s="1">
        <v>50.085155561168115</v>
      </c>
      <c r="BM34" s="1">
        <v>3.0366854105469789</v>
      </c>
      <c r="BN34" s="1">
        <v>2.0866971781855668</v>
      </c>
      <c r="BO34" s="1">
        <v>0.33024801481882005</v>
      </c>
      <c r="BP34" s="1">
        <v>5.3436195666303095E-2</v>
      </c>
      <c r="BQ34" s="1">
        <v>0.52700379774176642</v>
      </c>
      <c r="BR34" s="1">
        <v>6.0340705969594355</v>
      </c>
      <c r="BS34" s="1">
        <v>365.2183929547864</v>
      </c>
      <c r="BT34" s="1">
        <v>640.07936128083031</v>
      </c>
      <c r="BU34" s="1">
        <v>216.10821368273449</v>
      </c>
      <c r="BV34" s="1">
        <v>37.654870451702408</v>
      </c>
      <c r="BW34" s="1">
        <v>25.006572542164726</v>
      </c>
      <c r="BX34" s="1">
        <v>1284.0674109122183</v>
      </c>
      <c r="BY34" s="1">
        <v>84.194958372002333</v>
      </c>
      <c r="BZ34" s="1">
        <v>61.674790179509209</v>
      </c>
      <c r="CA34" s="1">
        <v>53.736577673576882</v>
      </c>
      <c r="CB34" s="1">
        <v>199.60632622508842</v>
      </c>
      <c r="CC34" s="1">
        <v>84.195607954528086</v>
      </c>
      <c r="CD34" s="1">
        <v>957.04085626547862</v>
      </c>
      <c r="CE34" s="1">
        <v>0</v>
      </c>
      <c r="CF34" s="1">
        <v>760.63713966898047</v>
      </c>
      <c r="CG34" s="1">
        <v>118.06861893186421</v>
      </c>
      <c r="CH34" s="1">
        <v>1215.3358862174493</v>
      </c>
      <c r="CI34" s="1">
        <v>23336.84375</v>
      </c>
      <c r="CJ34" s="1">
        <v>29200.796875</v>
      </c>
      <c r="CK34" s="1">
        <v>9509.4868155373206</v>
      </c>
      <c r="CL34" s="1">
        <v>10886.6240234375</v>
      </c>
      <c r="CM34" s="1">
        <v>2036.2146689893812</v>
      </c>
      <c r="CN34" s="1">
        <v>0</v>
      </c>
      <c r="CO34" s="1">
        <v>2003.5086354210632</v>
      </c>
      <c r="CP34" s="1">
        <v>446.73411670739557</v>
      </c>
      <c r="CQ34">
        <f t="shared" si="0"/>
        <v>32022</v>
      </c>
    </row>
    <row r="35" spans="1:95">
      <c r="A35" s="1">
        <v>4</v>
      </c>
      <c r="B35" s="1">
        <v>2022</v>
      </c>
      <c r="C35" s="1">
        <v>3756012</v>
      </c>
      <c r="D35" s="1">
        <v>754.6411950042143</v>
      </c>
      <c r="E35" s="1">
        <v>1219.2612696806323</v>
      </c>
      <c r="F35" s="1">
        <v>1213.4550942253029</v>
      </c>
      <c r="G35" s="1">
        <v>1534.4632156472303</v>
      </c>
      <c r="H35" s="1">
        <v>1460.0486724990642</v>
      </c>
      <c r="I35" s="1">
        <v>170.13913498742912</v>
      </c>
      <c r="J35" s="1">
        <v>102.69503832093189</v>
      </c>
      <c r="K35" s="1">
        <v>993.89696296845102</v>
      </c>
      <c r="L35" s="1">
        <v>1048.543704918889</v>
      </c>
      <c r="M35" s="1">
        <v>107.09328791142588</v>
      </c>
      <c r="N35" s="1">
        <v>540.73087098857434</v>
      </c>
      <c r="O35" s="1">
        <v>809.31485049192895</v>
      </c>
      <c r="P35" s="1">
        <v>149.19631160807236</v>
      </c>
      <c r="Q35" s="1">
        <v>104.03634664576487</v>
      </c>
      <c r="R35" s="1">
        <v>184.07837266997652</v>
      </c>
      <c r="S35" s="1">
        <v>523.42158328153801</v>
      </c>
      <c r="T35" s="1">
        <v>273.61762711428742</v>
      </c>
      <c r="U35" s="1">
        <v>416.61916847215844</v>
      </c>
      <c r="V35" s="1">
        <v>37.39394465689945</v>
      </c>
      <c r="W35" s="1">
        <v>88.894441260778692</v>
      </c>
      <c r="X35" s="1">
        <v>19.828103491739125</v>
      </c>
      <c r="Y35" s="1">
        <v>163.41915866155884</v>
      </c>
      <c r="Z35" s="1">
        <v>58.930254111140272</v>
      </c>
      <c r="AA35" s="1">
        <v>81.382818805753658</v>
      </c>
      <c r="AB35" s="1">
        <v>99.994204483841798</v>
      </c>
      <c r="AC35" s="1">
        <v>8.6665263697848012</v>
      </c>
      <c r="AD35" s="1">
        <v>37.975432149822872</v>
      </c>
      <c r="AE35" s="1">
        <v>39.464888250446435</v>
      </c>
      <c r="AF35" s="1">
        <v>141.17751318400437</v>
      </c>
      <c r="AG35" s="1">
        <v>269.65197357460227</v>
      </c>
      <c r="AH35" s="1">
        <v>203.57746470231484</v>
      </c>
      <c r="AI35" s="1">
        <v>169.39419742269195</v>
      </c>
      <c r="AJ35" s="1">
        <v>254.49729186174341</v>
      </c>
      <c r="AK35" s="1">
        <v>627.46895398675019</v>
      </c>
      <c r="AL35" s="1">
        <v>62.786327812396515</v>
      </c>
      <c r="AM35" s="1">
        <v>521.99247971854732</v>
      </c>
      <c r="AN35" s="1">
        <v>85.273126922917186</v>
      </c>
      <c r="AO35" s="1">
        <v>670.05193445386101</v>
      </c>
      <c r="AP35" s="1">
        <v>13.114250230657001</v>
      </c>
      <c r="AQ35" s="1">
        <v>1.904481193024699</v>
      </c>
      <c r="AR35" s="1">
        <v>15.0187314236817</v>
      </c>
      <c r="AS35" s="1">
        <v>48.113677091888256</v>
      </c>
      <c r="AT35" s="1">
        <v>0</v>
      </c>
      <c r="AU35" s="1">
        <v>0</v>
      </c>
      <c r="AV35" s="1">
        <v>48.113677091888256</v>
      </c>
      <c r="AW35" s="1">
        <v>80.598008829438655</v>
      </c>
      <c r="AX35" s="1">
        <v>10.866685922612348</v>
      </c>
      <c r="AY35" s="1">
        <v>46.249700351049462</v>
      </c>
      <c r="AZ35" s="1">
        <v>11.464303179140151</v>
      </c>
      <c r="BA35" s="1">
        <v>536.20678318819557</v>
      </c>
      <c r="BB35" s="1">
        <v>5.2873076246466351</v>
      </c>
      <c r="BC35" s="1">
        <v>1.6210576057309161</v>
      </c>
      <c r="BD35" s="1">
        <v>610.07478026564422</v>
      </c>
      <c r="BE35" s="1">
        <v>611.69583787137515</v>
      </c>
      <c r="BF35" s="1">
        <v>33.599534196918121</v>
      </c>
      <c r="BG35" s="1">
        <v>3.7795883227655906</v>
      </c>
      <c r="BH35" s="1">
        <v>2.6993707068009476</v>
      </c>
      <c r="BI35" s="1">
        <v>6.4481828482332979</v>
      </c>
      <c r="BJ35" s="1">
        <v>0.10442422211314986</v>
      </c>
      <c r="BK35" s="1">
        <v>23.841839257174968</v>
      </c>
      <c r="BL35" s="1">
        <v>64.024756705772774</v>
      </c>
      <c r="BM35" s="1">
        <v>2.0788865140121549</v>
      </c>
      <c r="BN35" s="1">
        <v>2.4357603275926083</v>
      </c>
      <c r="BO35" s="1">
        <v>0.6091043096670512</v>
      </c>
      <c r="BP35" s="1">
        <v>0.27504174214759247</v>
      </c>
      <c r="BQ35" s="1">
        <v>1.0634427122602408</v>
      </c>
      <c r="BR35" s="1">
        <v>6.4622356056796475</v>
      </c>
      <c r="BS35" s="1">
        <v>446.3221161687236</v>
      </c>
      <c r="BT35" s="1">
        <v>775.17874363638532</v>
      </c>
      <c r="BU35" s="1">
        <v>265.6267546249004</v>
      </c>
      <c r="BV35" s="1">
        <v>49.983981862665061</v>
      </c>
      <c r="BW35" s="1">
        <v>17.913531692884497</v>
      </c>
      <c r="BX35" s="1">
        <v>1555.0251279855588</v>
      </c>
      <c r="BY35" s="1">
        <v>146.57155995093302</v>
      </c>
      <c r="BZ35" s="1">
        <v>43.475529806200633</v>
      </c>
      <c r="CA35" s="1">
        <v>54.068963422882753</v>
      </c>
      <c r="CB35" s="1">
        <v>244.11605318001639</v>
      </c>
      <c r="CC35" s="1">
        <v>102.41001471113904</v>
      </c>
      <c r="CD35" s="1">
        <v>1103.096753714133</v>
      </c>
      <c r="CE35" s="1">
        <v>0</v>
      </c>
      <c r="CF35" s="1">
        <v>835.23920383365294</v>
      </c>
      <c r="CG35" s="1">
        <v>136.21918530651303</v>
      </c>
      <c r="CH35" s="1">
        <v>1386.4363863870058</v>
      </c>
      <c r="CI35" s="1">
        <v>27281.541015625</v>
      </c>
      <c r="CJ35" s="1">
        <v>35947.03515625</v>
      </c>
      <c r="CK35" s="1">
        <v>10563.356097613634</v>
      </c>
      <c r="CL35" s="1">
        <v>13209.818359375</v>
      </c>
      <c r="CM35" s="1">
        <v>2219.719004825718</v>
      </c>
      <c r="CN35" s="1">
        <v>0</v>
      </c>
      <c r="CO35" s="1">
        <v>2489.6796396276336</v>
      </c>
      <c r="CP35" s="1">
        <v>513.91497000107245</v>
      </c>
      <c r="CQ35">
        <f t="shared" si="0"/>
        <v>42022</v>
      </c>
    </row>
    <row r="36" spans="1:95">
      <c r="A36" s="1">
        <v>5</v>
      </c>
      <c r="B36" s="1">
        <v>2022</v>
      </c>
      <c r="C36" s="1">
        <v>3756012</v>
      </c>
      <c r="D36" s="1">
        <v>841.98616956416572</v>
      </c>
      <c r="E36" s="1">
        <v>1631.9609043153293</v>
      </c>
      <c r="F36" s="1">
        <v>1626.040384874153</v>
      </c>
      <c r="G36" s="1">
        <v>1648.6900630496625</v>
      </c>
      <c r="H36" s="1">
        <v>1575.7585559107904</v>
      </c>
      <c r="I36" s="1">
        <v>178.5857798437701</v>
      </c>
      <c r="J36" s="1">
        <v>106.58213424810586</v>
      </c>
      <c r="K36" s="1">
        <v>1025.3074910325372</v>
      </c>
      <c r="L36" s="1">
        <v>1072.6603023620382</v>
      </c>
      <c r="M36" s="1">
        <v>103.23683214057876</v>
      </c>
      <c r="N36" s="1">
        <v>607.94109418396715</v>
      </c>
      <c r="O36" s="1">
        <v>817.50987652416563</v>
      </c>
      <c r="P36" s="1">
        <v>154.68834169944506</v>
      </c>
      <c r="Q36" s="1">
        <v>111.84169929814054</v>
      </c>
      <c r="R36" s="1">
        <v>175.68588040353168</v>
      </c>
      <c r="S36" s="1">
        <v>534.54433270965001</v>
      </c>
      <c r="T36" s="1">
        <v>279.02060455673944</v>
      </c>
      <c r="U36" s="1">
        <v>452.22618936695079</v>
      </c>
      <c r="V36" s="1">
        <v>46.775031022371664</v>
      </c>
      <c r="W36" s="1">
        <v>99.202031609779482</v>
      </c>
      <c r="X36" s="1">
        <v>20.659689914180287</v>
      </c>
      <c r="Y36" s="1">
        <v>175.70168852933426</v>
      </c>
      <c r="Z36" s="1">
        <v>76.533560523618874</v>
      </c>
      <c r="AA36" s="1">
        <v>79.040051260062171</v>
      </c>
      <c r="AB36" s="1">
        <v>107.97982781193097</v>
      </c>
      <c r="AC36" s="1">
        <v>8.8137104247384013</v>
      </c>
      <c r="AD36" s="1">
        <v>41.554469177688176</v>
      </c>
      <c r="AE36" s="1">
        <v>47.417153222444014</v>
      </c>
      <c r="AF36" s="1">
        <v>153.20854526920471</v>
      </c>
      <c r="AG36" s="1">
        <v>294.25735915756945</v>
      </c>
      <c r="AH36" s="1">
        <v>233.20037103182844</v>
      </c>
      <c r="AI36" s="1">
        <v>198.51786874947206</v>
      </c>
      <c r="AJ36" s="1">
        <v>341.99519985045004</v>
      </c>
      <c r="AK36" s="1">
        <v>773.71343963175048</v>
      </c>
      <c r="AL36" s="1">
        <v>84.700056383634688</v>
      </c>
      <c r="AM36" s="1">
        <v>594.62596345835391</v>
      </c>
      <c r="AN36" s="1">
        <v>110.40827541028004</v>
      </c>
      <c r="AO36" s="1">
        <v>789.73429525226868</v>
      </c>
      <c r="AP36" s="1">
        <v>19.131143299654116</v>
      </c>
      <c r="AQ36" s="1">
        <v>1.5316855243798224</v>
      </c>
      <c r="AR36" s="1">
        <v>20.662828824033941</v>
      </c>
      <c r="AS36" s="1">
        <v>49.756945051527133</v>
      </c>
      <c r="AT36" s="1">
        <v>0</v>
      </c>
      <c r="AU36" s="1">
        <v>0</v>
      </c>
      <c r="AV36" s="1">
        <v>49.756945051527133</v>
      </c>
      <c r="AW36" s="1">
        <v>89.312141565149744</v>
      </c>
      <c r="AX36" s="1">
        <v>15.8612868562012</v>
      </c>
      <c r="AY36" s="1">
        <v>53.143884819623374</v>
      </c>
      <c r="AZ36" s="1">
        <v>13.084863808994008</v>
      </c>
      <c r="BA36" s="1">
        <v>583.24742596097667</v>
      </c>
      <c r="BB36" s="1">
        <v>8.2765859855835888</v>
      </c>
      <c r="BC36" s="1">
        <v>2.348941131250661</v>
      </c>
      <c r="BD36" s="1">
        <v>673.61404743137894</v>
      </c>
      <c r="BE36" s="1">
        <v>675.96298856262956</v>
      </c>
      <c r="BF36" s="1">
        <v>51.802798200584164</v>
      </c>
      <c r="BG36" s="1">
        <v>3.9503962627405458</v>
      </c>
      <c r="BH36" s="1">
        <v>3.0211495586185446</v>
      </c>
      <c r="BI36" s="1">
        <v>4.0230729358283295</v>
      </c>
      <c r="BJ36" s="1">
        <v>1.0396995302268122</v>
      </c>
      <c r="BK36" s="1">
        <v>39.234006837377798</v>
      </c>
      <c r="BL36" s="1">
        <v>99.048050389547868</v>
      </c>
      <c r="BM36" s="1">
        <v>5.7012443499783618</v>
      </c>
      <c r="BN36" s="1">
        <v>2.8809726530920665</v>
      </c>
      <c r="BO36" s="1">
        <v>0.96997874269364581</v>
      </c>
      <c r="BP36" s="1">
        <v>0.6253113390204621</v>
      </c>
      <c r="BQ36" s="1">
        <v>1.5431829084718476</v>
      </c>
      <c r="BR36" s="1">
        <v>11.720689993256384</v>
      </c>
      <c r="BS36" s="1">
        <v>480.05305715912584</v>
      </c>
      <c r="BT36" s="1">
        <v>921.15010990728138</v>
      </c>
      <c r="BU36" s="1">
        <v>317.25368612467008</v>
      </c>
      <c r="BV36" s="1">
        <v>64.541529493378135</v>
      </c>
      <c r="BW36" s="1">
        <v>16.700453559026045</v>
      </c>
      <c r="BX36" s="1">
        <v>1799.6988362434815</v>
      </c>
      <c r="BY36" s="1">
        <v>247.48963310692173</v>
      </c>
      <c r="BZ36" s="1">
        <v>87.464448500980936</v>
      </c>
      <c r="CA36" s="1">
        <v>70.093726273662256</v>
      </c>
      <c r="CB36" s="1">
        <v>405.04780788156489</v>
      </c>
      <c r="CC36" s="1">
        <v>140.32222164494755</v>
      </c>
      <c r="CD36" s="1">
        <v>1081.4729404326795</v>
      </c>
      <c r="CE36" s="1">
        <v>0</v>
      </c>
      <c r="CF36" s="1">
        <v>931.29831112931538</v>
      </c>
      <c r="CG36" s="1">
        <v>155.78043037254642</v>
      </c>
      <c r="CH36" s="1">
        <v>1535.4452185642133</v>
      </c>
      <c r="CI36" s="1">
        <v>30801.296875</v>
      </c>
      <c r="CJ36" s="1">
        <v>43340.89453125</v>
      </c>
      <c r="CK36" s="1">
        <v>11384.021438765378</v>
      </c>
      <c r="CL36" s="1">
        <v>15294.638671875</v>
      </c>
      <c r="CM36" s="1">
        <v>2491.1916646195818</v>
      </c>
      <c r="CN36" s="1">
        <v>0</v>
      </c>
      <c r="CO36" s="1">
        <v>3166.0463843819316</v>
      </c>
      <c r="CP36" s="1">
        <v>588.0316158059934</v>
      </c>
      <c r="CQ36">
        <f t="shared" si="0"/>
        <v>52022</v>
      </c>
    </row>
    <row r="37" spans="1:95">
      <c r="A37" s="1">
        <v>6</v>
      </c>
      <c r="B37" s="1">
        <v>2022</v>
      </c>
      <c r="C37" s="1">
        <v>3756012</v>
      </c>
      <c r="D37" s="1">
        <v>891.83776019915808</v>
      </c>
      <c r="E37" s="1">
        <v>2040.0382901039081</v>
      </c>
      <c r="F37" s="1">
        <v>2034.9343272296273</v>
      </c>
      <c r="G37" s="1">
        <v>1857.7474753679076</v>
      </c>
      <c r="H37" s="1">
        <v>1761.0900680422071</v>
      </c>
      <c r="I37" s="1">
        <v>175.37420701335111</v>
      </c>
      <c r="J37" s="1">
        <v>99.399169795005236</v>
      </c>
      <c r="K37" s="1">
        <v>1027.7415966221772</v>
      </c>
      <c r="L37" s="1">
        <v>1061.0735235175102</v>
      </c>
      <c r="M37" s="1">
        <v>120.5362693321327</v>
      </c>
      <c r="N37" s="1">
        <v>739.53718111591763</v>
      </c>
      <c r="O37" s="1">
        <v>883.8258782002647</v>
      </c>
      <c r="P37" s="1">
        <v>155.70661900014269</v>
      </c>
      <c r="Q37" s="1">
        <v>118.2983159589906</v>
      </c>
      <c r="R37" s="1">
        <v>173.51095210801313</v>
      </c>
      <c r="S37" s="1">
        <v>547.15975924572001</v>
      </c>
      <c r="T37" s="1">
        <v>281.26018401129471</v>
      </c>
      <c r="U37" s="1">
        <v>475.09112424300389</v>
      </c>
      <c r="V37" s="1">
        <v>53.774511611975178</v>
      </c>
      <c r="W37" s="1">
        <v>112.45563316341864</v>
      </c>
      <c r="X37" s="1">
        <v>20.854261878534111</v>
      </c>
      <c r="Y37" s="1">
        <v>175.25761899415394</v>
      </c>
      <c r="Z37" s="1">
        <v>85.305989833233795</v>
      </c>
      <c r="AA37" s="1">
        <v>77.501107201022762</v>
      </c>
      <c r="AB37" s="1">
        <v>106.21529172639856</v>
      </c>
      <c r="AC37" s="1">
        <v>12.046818498598997</v>
      </c>
      <c r="AD37" s="1">
        <v>44.506664849560302</v>
      </c>
      <c r="AE37" s="1">
        <v>54.926503589136246</v>
      </c>
      <c r="AF37" s="1">
        <v>165.04733992607726</v>
      </c>
      <c r="AG37" s="1">
        <v>322.58551978219788</v>
      </c>
      <c r="AH37" s="1">
        <v>239.07839691406735</v>
      </c>
      <c r="AI37" s="1">
        <v>207.43423336859829</v>
      </c>
      <c r="AJ37" s="1">
        <v>452.87963014973042</v>
      </c>
      <c r="AK37" s="1">
        <v>899.39226043239603</v>
      </c>
      <c r="AL37" s="1">
        <v>106.16049869965009</v>
      </c>
      <c r="AM37" s="1">
        <v>673.23225849293692</v>
      </c>
      <c r="AN37" s="1">
        <v>164.78414139784431</v>
      </c>
      <c r="AO37" s="1">
        <v>944.17689859043128</v>
      </c>
      <c r="AP37" s="1">
        <v>29.747368078879081</v>
      </c>
      <c r="AQ37" s="1">
        <v>3.1399880848606929</v>
      </c>
      <c r="AR37" s="1">
        <v>32.887356163739774</v>
      </c>
      <c r="AS37" s="1">
        <v>70.583779098236263</v>
      </c>
      <c r="AT37" s="1">
        <v>0</v>
      </c>
      <c r="AU37" s="1">
        <v>5.2201931673037619E-2</v>
      </c>
      <c r="AV37" s="1">
        <v>70.635981029909303</v>
      </c>
      <c r="AW37" s="1">
        <v>113.67051352063875</v>
      </c>
      <c r="AX37" s="1">
        <v>14.785949750157707</v>
      </c>
      <c r="AY37" s="1">
        <v>57.723692466147128</v>
      </c>
      <c r="AZ37" s="1">
        <v>13.700369843067554</v>
      </c>
      <c r="BA37" s="1">
        <v>608.96376752604112</v>
      </c>
      <c r="BB37" s="1">
        <v>7.1959917334934556</v>
      </c>
      <c r="BC37" s="1">
        <v>1.2701171278714753</v>
      </c>
      <c r="BD37" s="1">
        <v>702.36977131890694</v>
      </c>
      <c r="BE37" s="1">
        <v>703.6398884467784</v>
      </c>
      <c r="BF37" s="1">
        <v>81.673419531985033</v>
      </c>
      <c r="BG37" s="1">
        <v>12.338884615839405</v>
      </c>
      <c r="BH37" s="1">
        <v>7.6394026108329456</v>
      </c>
      <c r="BI37" s="1">
        <v>12.95491633736459</v>
      </c>
      <c r="BJ37" s="1">
        <v>0.90740088574307565</v>
      </c>
      <c r="BK37" s="1">
        <v>40.318959447072935</v>
      </c>
      <c r="BL37" s="1">
        <v>142.87806709147338</v>
      </c>
      <c r="BM37" s="1">
        <v>12.892131736304654</v>
      </c>
      <c r="BN37" s="1">
        <v>4.167548161008547</v>
      </c>
      <c r="BO37" s="1">
        <v>1.4026404219930551</v>
      </c>
      <c r="BP37" s="1">
        <v>1.0603265775786124</v>
      </c>
      <c r="BQ37" s="1">
        <v>2.7394920191914629</v>
      </c>
      <c r="BR37" s="1">
        <v>22.262138916076331</v>
      </c>
      <c r="BS37" s="1">
        <v>598.7704559075853</v>
      </c>
      <c r="BT37" s="1">
        <v>1166.1336652759976</v>
      </c>
      <c r="BU37" s="1">
        <v>405.28269856129691</v>
      </c>
      <c r="BV37" s="1">
        <v>74.591787164339294</v>
      </c>
      <c r="BW37" s="1">
        <v>30.734852121407084</v>
      </c>
      <c r="BX37" s="1">
        <v>2275.5134590306261</v>
      </c>
      <c r="BY37" s="1">
        <v>299.45747548841547</v>
      </c>
      <c r="BZ37" s="1">
        <v>112.13748520471336</v>
      </c>
      <c r="CA37" s="1">
        <v>100.79818242878775</v>
      </c>
      <c r="CB37" s="1">
        <v>512.39314312191652</v>
      </c>
      <c r="CC37" s="1">
        <v>175.85021837825465</v>
      </c>
      <c r="CD37" s="1">
        <v>1212.0984048820196</v>
      </c>
      <c r="CE37" s="1">
        <v>0</v>
      </c>
      <c r="CF37" s="1">
        <v>1005.5082737197969</v>
      </c>
      <c r="CG37" s="1">
        <v>212.23629871780355</v>
      </c>
      <c r="CH37" s="1">
        <v>1666.8361913383628</v>
      </c>
      <c r="CI37" s="1">
        <v>35466.41015625</v>
      </c>
      <c r="CJ37" s="1">
        <v>51924.4375</v>
      </c>
      <c r="CK37" s="1">
        <v>12273.771548450835</v>
      </c>
      <c r="CL37" s="1">
        <v>18403.015625</v>
      </c>
      <c r="CM37" s="1">
        <v>2640.1181513425549</v>
      </c>
      <c r="CN37" s="1">
        <v>0</v>
      </c>
      <c r="CO37" s="1">
        <v>3753.5566475898677</v>
      </c>
      <c r="CP37" s="1">
        <v>660.53701563410493</v>
      </c>
      <c r="CQ37">
        <f t="shared" si="0"/>
        <v>62022</v>
      </c>
    </row>
    <row r="38" spans="1:95">
      <c r="A38" s="1">
        <v>7</v>
      </c>
      <c r="B38" s="1">
        <v>2022</v>
      </c>
      <c r="C38" s="1">
        <v>3756012</v>
      </c>
      <c r="D38" s="1">
        <v>984.1516130699066</v>
      </c>
      <c r="E38" s="1">
        <v>2578.9027760890845</v>
      </c>
      <c r="F38" s="1">
        <v>2563.6655006973015</v>
      </c>
      <c r="G38" s="1">
        <v>1918.7646876685324</v>
      </c>
      <c r="H38" s="1">
        <v>1832.6377829719481</v>
      </c>
      <c r="I38" s="1">
        <v>178.25493805105742</v>
      </c>
      <c r="J38" s="1">
        <v>99.546628862974387</v>
      </c>
      <c r="K38" s="1">
        <v>1046.0077863825818</v>
      </c>
      <c r="L38" s="1">
        <v>1078.7359607648998</v>
      </c>
      <c r="M38" s="1">
        <v>125.12323547995275</v>
      </c>
      <c r="N38" s="1">
        <v>800.06516287627676</v>
      </c>
      <c r="O38" s="1">
        <v>954.48107775693677</v>
      </c>
      <c r="P38" s="1">
        <v>165.96675688871031</v>
      </c>
      <c r="Q38" s="1">
        <v>118.34120074829355</v>
      </c>
      <c r="R38" s="1">
        <v>176.90282502507102</v>
      </c>
      <c r="S38" s="1">
        <v>551.37040708236987</v>
      </c>
      <c r="T38" s="1">
        <v>279.75947236622841</v>
      </c>
      <c r="U38" s="1">
        <v>514.90113270091672</v>
      </c>
      <c r="V38" s="1">
        <v>56.977682444209826</v>
      </c>
      <c r="W38" s="1">
        <v>115.85769165775935</v>
      </c>
      <c r="X38" s="1">
        <v>24.232422189912612</v>
      </c>
      <c r="Y38" s="1">
        <v>176.10309013243247</v>
      </c>
      <c r="Z38" s="1">
        <v>97.564543902520498</v>
      </c>
      <c r="AA38" s="1">
        <v>78.239858310760397</v>
      </c>
      <c r="AB38" s="1">
        <v>92.168266220797861</v>
      </c>
      <c r="AC38" s="1">
        <v>7.3943453226392917</v>
      </c>
      <c r="AD38" s="1">
        <v>45.758550364249437</v>
      </c>
      <c r="AE38" s="1">
        <v>55.93410517271812</v>
      </c>
      <c r="AF38" s="1">
        <v>180.02917716410477</v>
      </c>
      <c r="AG38" s="1">
        <v>356.75267494723954</v>
      </c>
      <c r="AH38" s="1">
        <v>255.17768935982295</v>
      </c>
      <c r="AI38" s="1">
        <v>252.70351718342602</v>
      </c>
      <c r="AJ38" s="1">
        <v>539.41999588353053</v>
      </c>
      <c r="AK38" s="1">
        <v>1047.3012024267796</v>
      </c>
      <c r="AL38" s="1">
        <v>153.74704118085302</v>
      </c>
      <c r="AM38" s="1">
        <v>742.81974166767918</v>
      </c>
      <c r="AN38" s="1">
        <v>229.27785081623807</v>
      </c>
      <c r="AO38" s="1">
        <v>1125.8446336647703</v>
      </c>
      <c r="AP38" s="1">
        <v>45.236642979047609</v>
      </c>
      <c r="AQ38" s="1">
        <v>4.4745611927644573</v>
      </c>
      <c r="AR38" s="1">
        <v>49.711204171812064</v>
      </c>
      <c r="AS38" s="1">
        <v>60.278697044863009</v>
      </c>
      <c r="AT38" s="1">
        <v>0</v>
      </c>
      <c r="AU38" s="1">
        <v>0</v>
      </c>
      <c r="AV38" s="1">
        <v>60.278697044863009</v>
      </c>
      <c r="AW38" s="1">
        <v>142.89067517762408</v>
      </c>
      <c r="AX38" s="1">
        <v>15.080282163063586</v>
      </c>
      <c r="AY38" s="1">
        <v>60.521557079627279</v>
      </c>
      <c r="AZ38" s="1">
        <v>12.562887807562774</v>
      </c>
      <c r="BA38" s="1">
        <v>670.56439150401536</v>
      </c>
      <c r="BB38" s="1">
        <v>10.246411015615138</v>
      </c>
      <c r="BC38" s="1">
        <v>1.8910274944588392</v>
      </c>
      <c r="BD38" s="1">
        <v>768.9755295698842</v>
      </c>
      <c r="BE38" s="1">
        <v>770.86655706434294</v>
      </c>
      <c r="BF38" s="1">
        <v>118.49167238198142</v>
      </c>
      <c r="BG38" s="1">
        <v>12.699723395822931</v>
      </c>
      <c r="BH38" s="1">
        <v>5.9211774254295948</v>
      </c>
      <c r="BI38" s="1">
        <v>21.863591429726903</v>
      </c>
      <c r="BJ38" s="1">
        <v>0.52628699200935203</v>
      </c>
      <c r="BK38" s="1">
        <v>65.141131015235459</v>
      </c>
      <c r="BL38" s="1">
        <v>202.77999121047876</v>
      </c>
      <c r="BM38" s="1">
        <v>11.080385599993306</v>
      </c>
      <c r="BN38" s="1">
        <v>4.8732729867575788</v>
      </c>
      <c r="BO38" s="1">
        <v>0.62410148632638585</v>
      </c>
      <c r="BP38" s="1">
        <v>3.1274702103560879</v>
      </c>
      <c r="BQ38" s="1">
        <v>6.5367679753937793</v>
      </c>
      <c r="BR38" s="1">
        <v>26.241998258827138</v>
      </c>
      <c r="BS38" s="1">
        <v>708.01194705756939</v>
      </c>
      <c r="BT38" s="1">
        <v>1426.1362814046681</v>
      </c>
      <c r="BU38" s="1">
        <v>461.38969971889651</v>
      </c>
      <c r="BV38" s="1">
        <v>78.729655679708543</v>
      </c>
      <c r="BW38" s="1">
        <v>22.454403492077684</v>
      </c>
      <c r="BX38" s="1">
        <v>2696.7219873529202</v>
      </c>
      <c r="BY38" s="1">
        <v>504.65950321231458</v>
      </c>
      <c r="BZ38" s="1">
        <v>108.00267300263046</v>
      </c>
      <c r="CA38" s="1">
        <v>87.063967834479357</v>
      </c>
      <c r="CB38" s="1">
        <v>699.72614404942442</v>
      </c>
      <c r="CC38" s="1">
        <v>257.51553135992248</v>
      </c>
      <c r="CD38" s="1">
        <v>1287.8233443136476</v>
      </c>
      <c r="CE38" s="1">
        <v>0</v>
      </c>
      <c r="CF38" s="1">
        <v>1127.0422882475307</v>
      </c>
      <c r="CG38" s="1">
        <v>209.71979766282459</v>
      </c>
      <c r="CH38" s="1">
        <v>1888.8651121956839</v>
      </c>
      <c r="CI38" s="1">
        <v>40150.28125</v>
      </c>
      <c r="CJ38" s="1">
        <v>62411.6484375</v>
      </c>
      <c r="CK38" s="1">
        <v>13101.26915836266</v>
      </c>
      <c r="CL38" s="1">
        <v>21567.193359375</v>
      </c>
      <c r="CM38" s="1">
        <v>3063.356851784456</v>
      </c>
      <c r="CN38" s="1">
        <v>0</v>
      </c>
      <c r="CO38" s="1">
        <v>4660.1821883936718</v>
      </c>
      <c r="CP38" s="1">
        <v>761.00519206624995</v>
      </c>
      <c r="CQ38">
        <f t="shared" si="0"/>
        <v>72022</v>
      </c>
    </row>
    <row r="39" spans="1:95">
      <c r="A39" s="1">
        <v>8</v>
      </c>
      <c r="B39" s="1">
        <v>2022</v>
      </c>
      <c r="C39" s="1">
        <v>3756012</v>
      </c>
      <c r="D39" s="1">
        <v>1057.4870136632335</v>
      </c>
      <c r="E39" s="1">
        <v>3498.6787225442126</v>
      </c>
      <c r="F39" s="1">
        <v>3491.8784555421225</v>
      </c>
      <c r="G39" s="1">
        <v>2095.4996533073777</v>
      </c>
      <c r="H39" s="1">
        <v>1966.4655277692973</v>
      </c>
      <c r="I39" s="1">
        <v>169.2255660366495</v>
      </c>
      <c r="J39" s="1">
        <v>102.40958026366989</v>
      </c>
      <c r="K39" s="1">
        <v>1004.2837680406184</v>
      </c>
      <c r="L39" s="1">
        <v>1030.955173481211</v>
      </c>
      <c r="M39" s="1">
        <v>139.73466840949277</v>
      </c>
      <c r="N39" s="1">
        <v>926.23689306703068</v>
      </c>
      <c r="O39" s="1">
        <v>1008.0406137562064</v>
      </c>
      <c r="P39" s="1">
        <v>170.45969294213947</v>
      </c>
      <c r="Q39" s="1">
        <v>120.954998974437</v>
      </c>
      <c r="R39" s="1">
        <v>160.17972928803269</v>
      </c>
      <c r="S39" s="1">
        <v>552.14949993900734</v>
      </c>
      <c r="T39" s="1">
        <v>280.33125396412925</v>
      </c>
      <c r="U39" s="1">
        <v>551.61837366386328</v>
      </c>
      <c r="V39" s="1">
        <v>58.960397352335583</v>
      </c>
      <c r="W39" s="1">
        <v>143.58262317674021</v>
      </c>
      <c r="X39" s="1">
        <v>33.012069165988152</v>
      </c>
      <c r="Y39" s="1">
        <v>181.56465283932727</v>
      </c>
      <c r="Z39" s="1">
        <v>113.51323184358905</v>
      </c>
      <c r="AA39" s="1">
        <v>70.77047458398485</v>
      </c>
      <c r="AB39" s="1">
        <v>86.659338416722818</v>
      </c>
      <c r="AC39" s="1">
        <v>8.6540648585451159</v>
      </c>
      <c r="AD39" s="1">
        <v>51.394088172906301</v>
      </c>
      <c r="AE39" s="1">
        <v>68.304699176840401</v>
      </c>
      <c r="AF39" s="1">
        <v>199.76710253651692</v>
      </c>
      <c r="AG39" s="1">
        <v>390.07891042614165</v>
      </c>
      <c r="AH39" s="1">
        <v>250.56507005887676</v>
      </c>
      <c r="AI39" s="1">
        <v>295.30511469764645</v>
      </c>
      <c r="AJ39" s="1">
        <v>694.26828277899017</v>
      </c>
      <c r="AK39" s="1">
        <v>1240.1384675355134</v>
      </c>
      <c r="AL39" s="1">
        <v>235.77811784686668</v>
      </c>
      <c r="AM39" s="1">
        <v>804.92944781906078</v>
      </c>
      <c r="AN39" s="1">
        <v>352.89555436991276</v>
      </c>
      <c r="AO39" s="1">
        <v>1393.6031200358402</v>
      </c>
      <c r="AP39" s="1">
        <v>69.53117024192251</v>
      </c>
      <c r="AQ39" s="1">
        <v>5.6495439759136925</v>
      </c>
      <c r="AR39" s="1">
        <v>75.180714217836211</v>
      </c>
      <c r="AS39" s="1">
        <v>91.595596994765501</v>
      </c>
      <c r="AT39" s="1">
        <v>0</v>
      </c>
      <c r="AU39" s="1">
        <v>0</v>
      </c>
      <c r="AV39" s="1">
        <v>91.595596994765501</v>
      </c>
      <c r="AW39" s="1">
        <v>170.15991864927679</v>
      </c>
      <c r="AX39" s="1">
        <v>24.118151142230701</v>
      </c>
      <c r="AY39" s="1">
        <v>68.715670241712459</v>
      </c>
      <c r="AZ39" s="1">
        <v>10.708287609685176</v>
      </c>
      <c r="BA39" s="1">
        <v>702.3927615310854</v>
      </c>
      <c r="BB39" s="1">
        <v>13.194517757204567</v>
      </c>
      <c r="BC39" s="1">
        <v>2.8132725914513723</v>
      </c>
      <c r="BD39" s="1">
        <v>819.1293882819183</v>
      </c>
      <c r="BE39" s="1">
        <v>821.94266087336973</v>
      </c>
      <c r="BF39" s="1">
        <v>171.23326342689822</v>
      </c>
      <c r="BG39" s="1">
        <v>19.66687275631887</v>
      </c>
      <c r="BH39" s="1">
        <v>19.433389649113955</v>
      </c>
      <c r="BI39" s="1">
        <v>21.330966954780699</v>
      </c>
      <c r="BJ39" s="1">
        <v>1.8837705049305318</v>
      </c>
      <c r="BK39" s="1">
        <v>73.491011438546039</v>
      </c>
      <c r="BL39" s="1">
        <v>285.70830777580761</v>
      </c>
      <c r="BM39" s="1">
        <v>14.766147667597231</v>
      </c>
      <c r="BN39" s="1">
        <v>4.5419392998620927</v>
      </c>
      <c r="BO39" s="1">
        <v>1.9444307372341885</v>
      </c>
      <c r="BP39" s="1">
        <v>5.7824103484898801</v>
      </c>
      <c r="BQ39" s="1">
        <v>4.7774195370045405</v>
      </c>
      <c r="BR39" s="1">
        <v>31.812347590187933</v>
      </c>
      <c r="BS39" s="1">
        <v>801.77635887303836</v>
      </c>
      <c r="BT39" s="1">
        <v>1864.8864306103947</v>
      </c>
      <c r="BU39" s="1">
        <v>567.34487581337805</v>
      </c>
      <c r="BV39" s="1">
        <v>117.0211789009705</v>
      </c>
      <c r="BW39" s="1">
        <v>35.851027603964596</v>
      </c>
      <c r="BX39" s="1">
        <v>3386.879871801746</v>
      </c>
      <c r="BY39" s="1">
        <v>543.53776913982358</v>
      </c>
      <c r="BZ39" s="1">
        <v>329.31826376682068</v>
      </c>
      <c r="CA39" s="1">
        <v>114.40808021587928</v>
      </c>
      <c r="CB39" s="1">
        <v>987.26411312252355</v>
      </c>
      <c r="CC39" s="1">
        <v>329.68290480155252</v>
      </c>
      <c r="CD39" s="1">
        <v>1449.9393629661897</v>
      </c>
      <c r="CE39" s="1">
        <v>0</v>
      </c>
      <c r="CF39" s="1">
        <v>1227.6469323125102</v>
      </c>
      <c r="CG39" s="1">
        <v>285.20442799116313</v>
      </c>
      <c r="CH39" s="1">
        <v>2103.2165765259001</v>
      </c>
      <c r="CI39" s="1">
        <v>47722.7421875</v>
      </c>
      <c r="CJ39" s="1">
        <v>76735.609375</v>
      </c>
      <c r="CK39" s="1">
        <v>14134.926492458007</v>
      </c>
      <c r="CL39" s="1">
        <v>26936.1484375</v>
      </c>
      <c r="CM39" s="1">
        <v>3564.6591229276319</v>
      </c>
      <c r="CN39" s="1">
        <v>0</v>
      </c>
      <c r="CO39" s="1">
        <v>5709.9130766843837</v>
      </c>
      <c r="CP39" s="1">
        <v>910.83915235620611</v>
      </c>
      <c r="CQ39">
        <f t="shared" si="0"/>
        <v>82022</v>
      </c>
    </row>
    <row r="40" spans="1:95">
      <c r="A40" s="1">
        <v>9</v>
      </c>
      <c r="B40" s="1">
        <v>2022</v>
      </c>
      <c r="C40" s="1">
        <v>3756012</v>
      </c>
      <c r="D40" s="1">
        <v>1165.5992703311813</v>
      </c>
      <c r="E40" s="1">
        <v>4752.9331926707646</v>
      </c>
      <c r="F40" s="1">
        <v>4734.9826461220264</v>
      </c>
      <c r="G40" s="1">
        <v>2074.1989932371694</v>
      </c>
      <c r="H40" s="1">
        <v>1940.7284752227811</v>
      </c>
      <c r="I40" s="1">
        <v>161.30520750309861</v>
      </c>
      <c r="J40" s="1">
        <v>96.474416545029612</v>
      </c>
      <c r="K40" s="1">
        <v>982.73878989888556</v>
      </c>
      <c r="L40" s="1">
        <v>1015.3443793952281</v>
      </c>
      <c r="M40" s="1">
        <v>141.96860276848784</v>
      </c>
      <c r="N40" s="1">
        <v>1076.3120342761245</v>
      </c>
      <c r="O40" s="1">
        <v>1022.0760690654915</v>
      </c>
      <c r="P40" s="1">
        <v>182.70419841941484</v>
      </c>
      <c r="Q40" s="1">
        <v>126.4171494508991</v>
      </c>
      <c r="R40" s="1">
        <v>156.1758469704711</v>
      </c>
      <c r="S40" s="1">
        <v>562.05336509532538</v>
      </c>
      <c r="T40" s="1">
        <v>282.91759402379876</v>
      </c>
      <c r="U40" s="1">
        <v>619.080199436111</v>
      </c>
      <c r="V40" s="1">
        <v>66.123636978883908</v>
      </c>
      <c r="W40" s="1">
        <v>159.95793825071618</v>
      </c>
      <c r="X40" s="1">
        <v>33.359350352414786</v>
      </c>
      <c r="Y40" s="1">
        <v>200.77786597141923</v>
      </c>
      <c r="Z40" s="1">
        <v>132.74029178338199</v>
      </c>
      <c r="AA40" s="1">
        <v>71.983461797591019</v>
      </c>
      <c r="AB40" s="1">
        <v>97.858840897297213</v>
      </c>
      <c r="AC40" s="1">
        <v>16.353388271027729</v>
      </c>
      <c r="AD40" s="1">
        <v>53.534932957545045</v>
      </c>
      <c r="AE40" s="1">
        <v>79.787367716202553</v>
      </c>
      <c r="AF40" s="1">
        <v>222.32771115919914</v>
      </c>
      <c r="AG40" s="1">
        <v>446.33478316433349</v>
      </c>
      <c r="AH40" s="1">
        <v>238.75235969697937</v>
      </c>
      <c r="AI40" s="1">
        <v>319.2091035786234</v>
      </c>
      <c r="AJ40" s="1">
        <v>836.91529574441199</v>
      </c>
      <c r="AK40" s="1">
        <v>1394.8767590200148</v>
      </c>
      <c r="AL40" s="1">
        <v>224.82934513504162</v>
      </c>
      <c r="AM40" s="1">
        <v>897.76894135818202</v>
      </c>
      <c r="AN40" s="1">
        <v>583.01617189894864</v>
      </c>
      <c r="AO40" s="1">
        <v>1705.6144583921723</v>
      </c>
      <c r="AP40" s="1">
        <v>82.821287766794882</v>
      </c>
      <c r="AQ40" s="1">
        <v>9.9753148023636999</v>
      </c>
      <c r="AR40" s="1">
        <v>92.79660256915858</v>
      </c>
      <c r="AS40" s="1">
        <v>108.49691875256138</v>
      </c>
      <c r="AT40" s="1">
        <v>0</v>
      </c>
      <c r="AU40" s="1">
        <v>0</v>
      </c>
      <c r="AV40" s="1">
        <v>108.49691875256138</v>
      </c>
      <c r="AW40" s="1">
        <v>229.37837209658099</v>
      </c>
      <c r="AX40" s="1">
        <v>23.674083808049549</v>
      </c>
      <c r="AY40" s="1">
        <v>74.638003940704294</v>
      </c>
      <c r="AZ40" s="1">
        <v>13.050995870848038</v>
      </c>
      <c r="BA40" s="1">
        <v>763.45533012751423</v>
      </c>
      <c r="BB40" s="1">
        <v>12.244106219327469</v>
      </c>
      <c r="BC40" s="1">
        <v>4.4273352517640205</v>
      </c>
      <c r="BD40" s="1">
        <v>887.06251996644357</v>
      </c>
      <c r="BE40" s="1">
        <v>891.48985521820759</v>
      </c>
      <c r="BF40" s="1">
        <v>254.15771183814783</v>
      </c>
      <c r="BG40" s="1">
        <v>36.436216478649023</v>
      </c>
      <c r="BH40" s="1">
        <v>24.738560915808069</v>
      </c>
      <c r="BI40" s="1">
        <v>47.055888395915076</v>
      </c>
      <c r="BJ40" s="1">
        <v>1.6142096519424511</v>
      </c>
      <c r="BK40" s="1">
        <v>110.52197967105774</v>
      </c>
      <c r="BL40" s="1">
        <v>427.46867855560515</v>
      </c>
      <c r="BM40" s="1">
        <v>31.082950707627191</v>
      </c>
      <c r="BN40" s="1">
        <v>6.9531007428588767</v>
      </c>
      <c r="BO40" s="1">
        <v>1.393677437737459</v>
      </c>
      <c r="BP40" s="1">
        <v>4.141360949288698</v>
      </c>
      <c r="BQ40" s="1">
        <v>11.032533204688445</v>
      </c>
      <c r="BR40" s="1">
        <v>54.603623042200667</v>
      </c>
      <c r="BS40" s="1">
        <v>1089.5343362692715</v>
      </c>
      <c r="BT40" s="1">
        <v>2527.4030672604736</v>
      </c>
      <c r="BU40" s="1">
        <v>870.23281018228352</v>
      </c>
      <c r="BV40" s="1">
        <v>113.09335528867075</v>
      </c>
      <c r="BW40" s="1">
        <v>50.624234388812944</v>
      </c>
      <c r="BX40" s="1">
        <v>4650.8878033895116</v>
      </c>
      <c r="BY40" s="1">
        <v>1214.8740489356187</v>
      </c>
      <c r="BZ40" s="1">
        <v>456.54003156484413</v>
      </c>
      <c r="CA40" s="1">
        <v>132.93766561466236</v>
      </c>
      <c r="CB40" s="1">
        <v>1804.3517461151253</v>
      </c>
      <c r="CC40" s="1">
        <v>515.6047243084148</v>
      </c>
      <c r="CD40" s="1">
        <v>1690.1464554581271</v>
      </c>
      <c r="CE40" s="1">
        <v>0</v>
      </c>
      <c r="CF40" s="1">
        <v>1394.9776424277622</v>
      </c>
      <c r="CG40" s="1">
        <v>323.84055715329941</v>
      </c>
      <c r="CH40" s="1">
        <v>2469.6658080896109</v>
      </c>
      <c r="CI40" s="1">
        <v>58706.49609375</v>
      </c>
      <c r="CJ40" s="1">
        <v>100866</v>
      </c>
      <c r="CK40" s="1">
        <v>15648.221915281447</v>
      </c>
      <c r="CL40" s="1">
        <v>35065.54296875</v>
      </c>
      <c r="CM40" s="1">
        <v>4491.1023330059952</v>
      </c>
      <c r="CN40" s="1">
        <v>0</v>
      </c>
      <c r="CO40" s="1">
        <v>8682.2018742836335</v>
      </c>
      <c r="CP40" s="1">
        <v>1107.1293263999034</v>
      </c>
      <c r="CQ40">
        <f t="shared" si="0"/>
        <v>92022</v>
      </c>
    </row>
    <row r="41" spans="1:95">
      <c r="A41" s="1">
        <v>10</v>
      </c>
      <c r="B41" s="1">
        <v>2022</v>
      </c>
      <c r="C41" s="1">
        <v>3756015</v>
      </c>
      <c r="D41" s="1">
        <v>1271.6935773296416</v>
      </c>
      <c r="E41" s="1">
        <v>8266.2165571901187</v>
      </c>
      <c r="F41" s="1">
        <v>8219.9235731111421</v>
      </c>
      <c r="G41" s="1">
        <v>1653.1809247040649</v>
      </c>
      <c r="H41" s="1">
        <v>1471.1679041275431</v>
      </c>
      <c r="I41" s="1">
        <v>158.21646180389286</v>
      </c>
      <c r="J41" s="1">
        <v>95.345303633807561</v>
      </c>
      <c r="K41" s="1">
        <v>770.38163960753616</v>
      </c>
      <c r="L41" s="1">
        <v>789.63690053805067</v>
      </c>
      <c r="M41" s="1">
        <v>125.21191173649052</v>
      </c>
      <c r="N41" s="1">
        <v>1211.3308424550205</v>
      </c>
      <c r="O41" s="1">
        <v>1106.478183404419</v>
      </c>
      <c r="P41" s="1">
        <v>193.20115504092348</v>
      </c>
      <c r="Q41" s="1">
        <v>126.23767719501149</v>
      </c>
      <c r="R41" s="1">
        <v>114.29823197024386</v>
      </c>
      <c r="S41" s="1">
        <v>517.02378803829401</v>
      </c>
      <c r="T41" s="1">
        <v>274.67295767687915</v>
      </c>
      <c r="U41" s="1">
        <v>686.41990351489881</v>
      </c>
      <c r="V41" s="1">
        <v>78.605617568942634</v>
      </c>
      <c r="W41" s="1">
        <v>200.79964663174002</v>
      </c>
      <c r="X41" s="1">
        <v>43.466819967250295</v>
      </c>
      <c r="Y41" s="1">
        <v>178.56843124273908</v>
      </c>
      <c r="Z41" s="1">
        <v>188.37600184529845</v>
      </c>
      <c r="AA41" s="1">
        <v>74.964182398970294</v>
      </c>
      <c r="AB41" s="1">
        <v>85.100917801034399</v>
      </c>
      <c r="AC41" s="1">
        <v>11.29025815425716</v>
      </c>
      <c r="AD41" s="1">
        <v>58.162522722369339</v>
      </c>
      <c r="AE41" s="1">
        <v>111.49033941461785</v>
      </c>
      <c r="AF41" s="1">
        <v>266.45794939503878</v>
      </c>
      <c r="AG41" s="1">
        <v>534.33081639469503</v>
      </c>
      <c r="AH41" s="1">
        <v>237.24941593161296</v>
      </c>
      <c r="AI41" s="1">
        <v>345.24529471998238</v>
      </c>
      <c r="AJ41" s="1">
        <v>1195.3198761654162</v>
      </c>
      <c r="AK41" s="1">
        <v>1777.8145868170116</v>
      </c>
      <c r="AL41" s="1">
        <v>524.24807371663235</v>
      </c>
      <c r="AM41" s="1">
        <v>806.46839998281428</v>
      </c>
      <c r="AN41" s="1">
        <v>1345.4154848361591</v>
      </c>
      <c r="AO41" s="1">
        <v>2676.1319585356055</v>
      </c>
      <c r="AP41" s="1">
        <v>272.46730209025731</v>
      </c>
      <c r="AQ41" s="1">
        <v>16.646425084975466</v>
      </c>
      <c r="AR41" s="1">
        <v>289.11372717523273</v>
      </c>
      <c r="AS41" s="1">
        <v>164.54949535477564</v>
      </c>
      <c r="AT41" s="1">
        <v>0</v>
      </c>
      <c r="AU41" s="1">
        <v>0.28445779642630303</v>
      </c>
      <c r="AV41" s="1">
        <v>164.83395315120194</v>
      </c>
      <c r="AW41" s="1">
        <v>463.67900600846076</v>
      </c>
      <c r="AX41" s="1">
        <v>30.0738558180478</v>
      </c>
      <c r="AY41" s="1">
        <v>111.14142944944987</v>
      </c>
      <c r="AZ41" s="1">
        <v>11.197395715229518</v>
      </c>
      <c r="BA41" s="1">
        <v>718.68958658569716</v>
      </c>
      <c r="BB41" s="1">
        <v>25.933568327817383</v>
      </c>
      <c r="BC41" s="1">
        <v>5.5017904921314313</v>
      </c>
      <c r="BD41" s="1">
        <v>897.03583589624168</v>
      </c>
      <c r="BE41" s="1">
        <v>902.53762638837316</v>
      </c>
      <c r="BF41" s="1">
        <v>520.16819734071146</v>
      </c>
      <c r="BG41" s="1">
        <v>96.406302045108518</v>
      </c>
      <c r="BH41" s="1">
        <v>50.347129550898359</v>
      </c>
      <c r="BI41" s="1">
        <v>208.10169366044587</v>
      </c>
      <c r="BJ41" s="1">
        <v>6.5477857669049495</v>
      </c>
      <c r="BK41" s="1">
        <v>193.69011288394026</v>
      </c>
      <c r="BL41" s="1">
        <v>867.15952758756362</v>
      </c>
      <c r="BM41" s="1">
        <v>59.716156299829578</v>
      </c>
      <c r="BN41" s="1">
        <v>9.9514260300621284</v>
      </c>
      <c r="BO41" s="1">
        <v>4.0914287534684419</v>
      </c>
      <c r="BP41" s="1">
        <v>17.352206349248227</v>
      </c>
      <c r="BQ41" s="1">
        <v>8.430090663072221</v>
      </c>
      <c r="BR41" s="1">
        <v>99.541308095680591</v>
      </c>
      <c r="BS41" s="1">
        <v>2466.7979909556998</v>
      </c>
      <c r="BT41" s="1">
        <v>5792.2240606763789</v>
      </c>
      <c r="BU41" s="1">
        <v>1810.8059703318518</v>
      </c>
      <c r="BV41" s="1">
        <v>183.92802946059993</v>
      </c>
      <c r="BW41" s="1">
        <v>37.207705814092947</v>
      </c>
      <c r="BX41" s="1">
        <v>10290.963757238624</v>
      </c>
      <c r="BY41" s="1">
        <v>3410.4225667713881</v>
      </c>
      <c r="BZ41" s="1">
        <v>1217.8757051998816</v>
      </c>
      <c r="CA41" s="1">
        <v>122.89573975843561</v>
      </c>
      <c r="CB41" s="1">
        <v>4751.1940117297054</v>
      </c>
      <c r="CC41" s="1">
        <v>893.45112256286109</v>
      </c>
      <c r="CD41" s="1">
        <v>3120.0045226143138</v>
      </c>
      <c r="CE41" s="1">
        <v>0</v>
      </c>
      <c r="CF41" s="1">
        <v>1735.3725833381025</v>
      </c>
      <c r="CG41" s="1">
        <v>637.34245839843709</v>
      </c>
      <c r="CH41" s="1">
        <v>3327.1618589552068</v>
      </c>
      <c r="CI41" s="1">
        <v>102241.109375</v>
      </c>
      <c r="CJ41" s="1">
        <v>200695.921875</v>
      </c>
      <c r="CK41" s="1">
        <v>18505.242518544284</v>
      </c>
      <c r="CL41" s="1">
        <v>72544.78125</v>
      </c>
      <c r="CM41" s="1">
        <v>8349.7007828897786</v>
      </c>
      <c r="CN41" s="1">
        <v>0</v>
      </c>
      <c r="CO41" s="1">
        <v>28510.096784495512</v>
      </c>
      <c r="CP41" s="1">
        <v>1602.1954132484236</v>
      </c>
      <c r="CQ41">
        <f t="shared" si="0"/>
        <v>102022</v>
      </c>
    </row>
    <row r="42" spans="1:95">
      <c r="A42" s="1">
        <v>1</v>
      </c>
      <c r="B42" s="1">
        <v>2024</v>
      </c>
      <c r="C42" s="1">
        <v>3883023</v>
      </c>
      <c r="D42" s="1">
        <v>563.85509760089201</v>
      </c>
      <c r="E42" s="1">
        <v>471.985012690659</v>
      </c>
      <c r="F42" s="1">
        <v>467.44262236753434</v>
      </c>
      <c r="G42" s="1">
        <v>831.26078319789485</v>
      </c>
      <c r="H42" s="1">
        <v>792.2836224261589</v>
      </c>
      <c r="I42" s="1">
        <v>157.10944172476857</v>
      </c>
      <c r="J42" s="1">
        <v>108.30924513800336</v>
      </c>
      <c r="K42" s="1">
        <v>652.28758021758904</v>
      </c>
      <c r="L42" s="1">
        <v>791.93301159241605</v>
      </c>
      <c r="M42" s="1">
        <v>75.780646903636324</v>
      </c>
      <c r="N42" s="1">
        <v>303.97348669523285</v>
      </c>
      <c r="O42" s="1">
        <v>556.45062327483504</v>
      </c>
      <c r="P42" s="1">
        <v>109.17862806229384</v>
      </c>
      <c r="Q42" s="1">
        <v>89.14585100274283</v>
      </c>
      <c r="R42" s="1">
        <v>271.08862139230041</v>
      </c>
      <c r="S42" s="1">
        <v>456.12519547007503</v>
      </c>
      <c r="T42" s="1">
        <v>276.31650627732887</v>
      </c>
      <c r="U42" s="1">
        <v>250.49827554490389</v>
      </c>
      <c r="V42" s="1">
        <v>20.86906080793738</v>
      </c>
      <c r="W42" s="1">
        <v>65.794164881906056</v>
      </c>
      <c r="X42" s="1">
        <v>13.149398173092067</v>
      </c>
      <c r="Y42" s="1">
        <v>121.98654010653037</v>
      </c>
      <c r="Z42" s="1">
        <v>29.099226250600584</v>
      </c>
      <c r="AA42" s="1">
        <v>91.254748976045008</v>
      </c>
      <c r="AB42" s="1">
        <v>156.3227020569168</v>
      </c>
      <c r="AC42" s="1">
        <v>12.126735787059262</v>
      </c>
      <c r="AD42" s="1">
        <v>26.656749877176999</v>
      </c>
      <c r="AE42" s="1">
        <v>29.501109636617358</v>
      </c>
      <c r="AF42" s="1">
        <v>66.353909871469497</v>
      </c>
      <c r="AG42" s="1">
        <v>204.54152455980494</v>
      </c>
      <c r="AH42" s="1">
        <v>117.03461452316752</v>
      </c>
      <c r="AI42" s="1">
        <v>47.400149574184859</v>
      </c>
      <c r="AJ42" s="1">
        <v>74.211919417073261</v>
      </c>
      <c r="AK42" s="1">
        <v>238.64668351442563</v>
      </c>
      <c r="AL42" s="1">
        <v>35.554424369616015</v>
      </c>
      <c r="AM42" s="1">
        <v>285.55096040344858</v>
      </c>
      <c r="AN42" s="1">
        <v>21.229112320487928</v>
      </c>
      <c r="AO42" s="1">
        <v>342.33449709355256</v>
      </c>
      <c r="AP42" s="1">
        <v>7.0342782094593233</v>
      </c>
      <c r="AQ42" s="1">
        <v>0</v>
      </c>
      <c r="AR42" s="1">
        <v>7.0342782094593233</v>
      </c>
      <c r="AS42" s="1">
        <v>30.448883310114606</v>
      </c>
      <c r="AT42" s="1">
        <v>8.4762828018836742E-4</v>
      </c>
      <c r="AU42" s="1">
        <v>0</v>
      </c>
      <c r="AV42" s="1">
        <v>30.449730938394794</v>
      </c>
      <c r="AW42" s="1">
        <v>48.653953401346875</v>
      </c>
      <c r="AX42" s="1">
        <v>7.8489246304812283</v>
      </c>
      <c r="AY42" s="1">
        <v>25.517777954906318</v>
      </c>
      <c r="AZ42" s="1">
        <v>8.8460332821897136</v>
      </c>
      <c r="BA42" s="1">
        <v>402.78574890804629</v>
      </c>
      <c r="BB42" s="1">
        <v>10.512234328855635</v>
      </c>
      <c r="BC42" s="1">
        <v>3.2502334271303455</v>
      </c>
      <c r="BD42" s="1">
        <v>455.51071910447916</v>
      </c>
      <c r="BE42" s="1">
        <v>458.76095253160952</v>
      </c>
      <c r="BF42" s="1">
        <v>3.8399821613374394</v>
      </c>
      <c r="BG42" s="1">
        <v>9.3881907964530789E-2</v>
      </c>
      <c r="BH42" s="1">
        <v>0.80995674087334102</v>
      </c>
      <c r="BI42" s="1">
        <v>1.2428033389803637</v>
      </c>
      <c r="BJ42" s="1">
        <v>0</v>
      </c>
      <c r="BK42" s="1">
        <v>17.583254862050705</v>
      </c>
      <c r="BL42" s="1">
        <v>23.569879011206378</v>
      </c>
      <c r="BM42" s="1">
        <v>2.4217527778176682</v>
      </c>
      <c r="BN42" s="1">
        <v>0.16295065569150025</v>
      </c>
      <c r="BO42" s="1">
        <v>4.3660374502142309E-2</v>
      </c>
      <c r="BP42" s="1">
        <v>11.675786270997994</v>
      </c>
      <c r="BQ42" s="1">
        <v>79.69626151840896</v>
      </c>
      <c r="BR42" s="1">
        <v>14.304150079009306</v>
      </c>
      <c r="BS42" s="1">
        <v>227.9072989137801</v>
      </c>
      <c r="BT42" s="1">
        <v>416.80921784964607</v>
      </c>
      <c r="BU42" s="1">
        <v>110.19033355370975</v>
      </c>
      <c r="BV42" s="1">
        <v>23.313292296670678</v>
      </c>
      <c r="BW42" s="1">
        <v>35.074713869764132</v>
      </c>
      <c r="BX42" s="1">
        <v>813.2948564835707</v>
      </c>
      <c r="BY42" s="1">
        <v>77.292982378961199</v>
      </c>
      <c r="BZ42" s="1">
        <v>0</v>
      </c>
      <c r="CA42" s="1">
        <v>40.756899037873765</v>
      </c>
      <c r="CB42" s="1">
        <v>118.04988141683496</v>
      </c>
      <c r="CC42" s="1">
        <v>58.658205449826852</v>
      </c>
      <c r="CD42" s="1">
        <v>15.736651584969833</v>
      </c>
      <c r="CE42" s="1">
        <v>0</v>
      </c>
      <c r="CF42" s="1"/>
      <c r="CG42" s="1">
        <v>324.85065936921478</v>
      </c>
      <c r="CH42" s="1">
        <v>842.63668838945796</v>
      </c>
      <c r="CI42" s="1">
        <v>16954.849609375</v>
      </c>
      <c r="CJ42" s="1">
        <v>16795.326171875</v>
      </c>
      <c r="CK42" s="1">
        <v>7824.526425975353</v>
      </c>
      <c r="CL42" s="1">
        <v>7263.2216796875</v>
      </c>
      <c r="CM42" s="1">
        <v>1884.0722128792165</v>
      </c>
      <c r="CN42" s="1">
        <v>0</v>
      </c>
      <c r="CO42" s="1">
        <v>2475.5773792195932</v>
      </c>
      <c r="CP42" s="1">
        <v>346.38235778221861</v>
      </c>
      <c r="CQ42">
        <f t="shared" si="0"/>
        <v>12024</v>
      </c>
    </row>
    <row r="43" spans="1:95">
      <c r="A43" s="1">
        <v>2</v>
      </c>
      <c r="B43" s="1">
        <v>2024</v>
      </c>
      <c r="C43" s="1">
        <v>3883023</v>
      </c>
      <c r="D43" s="1">
        <v>728.49745586279278</v>
      </c>
      <c r="E43" s="1">
        <v>797.53584584403222</v>
      </c>
      <c r="F43" s="1">
        <v>784.31103103068381</v>
      </c>
      <c r="G43" s="1">
        <v>1214.0829508439913</v>
      </c>
      <c r="H43" s="1">
        <v>1170.5241669758086</v>
      </c>
      <c r="I43" s="1">
        <v>152.30209080645687</v>
      </c>
      <c r="J43" s="1">
        <v>107.54438736272232</v>
      </c>
      <c r="K43" s="1">
        <v>866.42747820051954</v>
      </c>
      <c r="L43" s="1">
        <v>964.9368995960873</v>
      </c>
      <c r="M43" s="1">
        <v>98.46354921325829</v>
      </c>
      <c r="N43" s="1">
        <v>442.70252568077922</v>
      </c>
      <c r="O43" s="1">
        <v>721.22341389908979</v>
      </c>
      <c r="P43" s="1">
        <v>123.50763388462438</v>
      </c>
      <c r="Q43" s="1">
        <v>104.78302083081519</v>
      </c>
      <c r="R43" s="1">
        <v>233.96065232773415</v>
      </c>
      <c r="S43" s="1">
        <v>536.29026158674787</v>
      </c>
      <c r="T43" s="1">
        <v>304.75938151890097</v>
      </c>
      <c r="U43" s="1">
        <v>350.52689730300506</v>
      </c>
      <c r="V43" s="1">
        <v>34.969851776158464</v>
      </c>
      <c r="W43" s="1">
        <v>84.795576571598517</v>
      </c>
      <c r="X43" s="1">
        <v>20.647517102103603</v>
      </c>
      <c r="Y43" s="1">
        <v>141.04021658470265</v>
      </c>
      <c r="Z43" s="1">
        <v>46.99697390685499</v>
      </c>
      <c r="AA43" s="1">
        <v>89.007795840171212</v>
      </c>
      <c r="AB43" s="1">
        <v>139.67926057587738</v>
      </c>
      <c r="AC43" s="1">
        <v>11.307071413332077</v>
      </c>
      <c r="AD43" s="1">
        <v>37.714797262431276</v>
      </c>
      <c r="AE43" s="1">
        <v>40.980700943641587</v>
      </c>
      <c r="AF43" s="1">
        <v>90.385783368689744</v>
      </c>
      <c r="AG43" s="1">
        <v>246.52486317294293</v>
      </c>
      <c r="AH43" s="1">
        <v>196.04314889229471</v>
      </c>
      <c r="AI43" s="1">
        <v>75.23797563147285</v>
      </c>
      <c r="AJ43" s="1">
        <v>168.11138154489066</v>
      </c>
      <c r="AK43" s="1">
        <v>439.39250606865818</v>
      </c>
      <c r="AL43" s="1">
        <v>53.436018137971473</v>
      </c>
      <c r="AM43" s="1">
        <v>433.45272917466536</v>
      </c>
      <c r="AN43" s="1">
        <v>35.240257309692566</v>
      </c>
      <c r="AO43" s="1">
        <v>522.12900462232938</v>
      </c>
      <c r="AP43" s="1">
        <v>16.296818790577163</v>
      </c>
      <c r="AQ43" s="1">
        <v>0.27823286814568488</v>
      </c>
      <c r="AR43" s="1">
        <v>16.575051658722849</v>
      </c>
      <c r="AS43" s="1">
        <v>38.602575581900396</v>
      </c>
      <c r="AT43" s="1">
        <v>6.6451653250154336E-3</v>
      </c>
      <c r="AU43" s="1">
        <v>0</v>
      </c>
      <c r="AV43" s="1">
        <v>38.609220747225415</v>
      </c>
      <c r="AW43" s="1">
        <v>68.786403549131109</v>
      </c>
      <c r="AX43" s="1">
        <v>10.842690782355284</v>
      </c>
      <c r="AY43" s="1">
        <v>35.325847299679417</v>
      </c>
      <c r="AZ43" s="1">
        <v>10.714995746322312</v>
      </c>
      <c r="BA43" s="1">
        <v>504.53730841827775</v>
      </c>
      <c r="BB43" s="1">
        <v>10.241053382932426</v>
      </c>
      <c r="BC43" s="1">
        <v>3.0699233883395016</v>
      </c>
      <c r="BD43" s="1">
        <v>571.6618956295672</v>
      </c>
      <c r="BE43" s="1">
        <v>574.73181901790667</v>
      </c>
      <c r="BF43" s="1">
        <v>20.467652658557537</v>
      </c>
      <c r="BG43" s="1">
        <v>0.29683683668898309</v>
      </c>
      <c r="BH43" s="1">
        <v>3.6378248864691454</v>
      </c>
      <c r="BI43" s="1">
        <v>3.1510165259898866</v>
      </c>
      <c r="BJ43" s="1">
        <v>9.9266237973496568E-2</v>
      </c>
      <c r="BK43" s="1">
        <v>25.361066347039515</v>
      </c>
      <c r="BL43" s="1">
        <v>53.013663492718564</v>
      </c>
      <c r="BM43" s="1">
        <v>4.4058008416368795</v>
      </c>
      <c r="BN43" s="1">
        <v>0.49995120463365383</v>
      </c>
      <c r="BO43" s="1">
        <v>4.1946252175918256E-2</v>
      </c>
      <c r="BP43" s="1">
        <v>25.788453905349137</v>
      </c>
      <c r="BQ43" s="1">
        <v>102.14543205441088</v>
      </c>
      <c r="BR43" s="1">
        <v>30.736152203795587</v>
      </c>
      <c r="BS43" s="1">
        <v>350.50183744679481</v>
      </c>
      <c r="BT43" s="1">
        <v>653.73987695897517</v>
      </c>
      <c r="BU43" s="1">
        <v>179.25131293369455</v>
      </c>
      <c r="BV43" s="1">
        <v>41.854271079725443</v>
      </c>
      <c r="BW43" s="1">
        <v>49.751108814573136</v>
      </c>
      <c r="BX43" s="1">
        <v>1275.0984072337631</v>
      </c>
      <c r="BY43" s="1">
        <v>145.4422110360747</v>
      </c>
      <c r="BZ43" s="1">
        <v>0</v>
      </c>
      <c r="CA43" s="1">
        <v>113.9007292123879</v>
      </c>
      <c r="CB43" s="1">
        <v>259.34294024846258</v>
      </c>
      <c r="CC43" s="1">
        <v>79.330159838416193</v>
      </c>
      <c r="CD43" s="1">
        <v>19.97442033516673</v>
      </c>
      <c r="CE43" s="1">
        <v>0</v>
      </c>
      <c r="CF43" s="1"/>
      <c r="CG43" s="1">
        <v>372.65425766917042</v>
      </c>
      <c r="CH43" s="1">
        <v>1082.8926051546673</v>
      </c>
      <c r="CI43" s="1">
        <v>23333.64453125</v>
      </c>
      <c r="CJ43" s="1">
        <v>28296.82421875</v>
      </c>
      <c r="CK43" s="1">
        <v>9848.934112674604</v>
      </c>
      <c r="CL43" s="1">
        <v>10744.5947265625</v>
      </c>
      <c r="CM43" s="1">
        <v>2077.1192996388636</v>
      </c>
      <c r="CN43" s="1">
        <v>0</v>
      </c>
      <c r="CO43" s="1">
        <v>2967.8705076983319</v>
      </c>
      <c r="CP43" s="1">
        <v>453.94449294430615</v>
      </c>
      <c r="CQ43">
        <f t="shared" si="0"/>
        <v>22024</v>
      </c>
    </row>
    <row r="44" spans="1:95">
      <c r="A44" s="1">
        <v>3</v>
      </c>
      <c r="B44" s="1">
        <v>2024</v>
      </c>
      <c r="C44" s="1">
        <v>3883023</v>
      </c>
      <c r="D44" s="1">
        <v>825.67237385980161</v>
      </c>
      <c r="E44" s="1">
        <v>1185.9649106088746</v>
      </c>
      <c r="F44" s="1">
        <v>1174.8455510330898</v>
      </c>
      <c r="G44" s="1">
        <v>1463.6025833318738</v>
      </c>
      <c r="H44" s="1">
        <v>1418.5252144762208</v>
      </c>
      <c r="I44" s="1">
        <v>147.34870030062399</v>
      </c>
      <c r="J44" s="1">
        <v>113.23452780437906</v>
      </c>
      <c r="K44" s="1">
        <v>946.43528843655781</v>
      </c>
      <c r="L44" s="1">
        <v>1001.5099400887835</v>
      </c>
      <c r="M44" s="1">
        <v>119.56550103954852</v>
      </c>
      <c r="N44" s="1">
        <v>584.27851159746433</v>
      </c>
      <c r="O44" s="1">
        <v>829.6722492011553</v>
      </c>
      <c r="P44" s="1">
        <v>136.86977299069636</v>
      </c>
      <c r="Q44" s="1">
        <v>119.04417687609644</v>
      </c>
      <c r="R44" s="1">
        <v>204.60270603366519</v>
      </c>
      <c r="S44" s="1">
        <v>568.11409081146189</v>
      </c>
      <c r="T44" s="1">
        <v>314.18151259394546</v>
      </c>
      <c r="U44" s="1">
        <v>385.9963750393357</v>
      </c>
      <c r="V44" s="1">
        <v>44.033637394926608</v>
      </c>
      <c r="W44" s="1">
        <v>99.887414875355546</v>
      </c>
      <c r="X44" s="1">
        <v>23.612230626615922</v>
      </c>
      <c r="Y44" s="1">
        <v>161.55455983669069</v>
      </c>
      <c r="Z44" s="1">
        <v>67.055847723950464</v>
      </c>
      <c r="AA44" s="1">
        <v>92.518602734654706</v>
      </c>
      <c r="AB44" s="1">
        <v>126.55289134614536</v>
      </c>
      <c r="AC44" s="1">
        <v>9.7783925321134095</v>
      </c>
      <c r="AD44" s="1">
        <v>45.768957306706398</v>
      </c>
      <c r="AE44" s="1">
        <v>44.35378510070381</v>
      </c>
      <c r="AF44" s="1">
        <v>105.28163122310141</v>
      </c>
      <c r="AG44" s="1">
        <v>281.81807860622348</v>
      </c>
      <c r="AH44" s="1">
        <v>242.23834184907105</v>
      </c>
      <c r="AI44" s="1">
        <v>119.78816025979589</v>
      </c>
      <c r="AJ44" s="1">
        <v>258.09427165381197</v>
      </c>
      <c r="AK44" s="1">
        <v>620.12077376267894</v>
      </c>
      <c r="AL44" s="1">
        <v>80.878474635195033</v>
      </c>
      <c r="AM44" s="1">
        <v>547.42386151400297</v>
      </c>
      <c r="AN44" s="1">
        <v>53.30648960064854</v>
      </c>
      <c r="AO44" s="1">
        <v>681.60882574984657</v>
      </c>
      <c r="AP44" s="1">
        <v>22.421948204720969</v>
      </c>
      <c r="AQ44" s="1">
        <v>0.26763240185834908</v>
      </c>
      <c r="AR44" s="1">
        <v>22.68958060657932</v>
      </c>
      <c r="AS44" s="1">
        <v>58.918638055220839</v>
      </c>
      <c r="AT44" s="1">
        <v>0</v>
      </c>
      <c r="AU44" s="1">
        <v>0</v>
      </c>
      <c r="AV44" s="1">
        <v>58.918638055220839</v>
      </c>
      <c r="AW44" s="1">
        <v>93.464064881223862</v>
      </c>
      <c r="AX44" s="1">
        <v>11.878490917706023</v>
      </c>
      <c r="AY44" s="1">
        <v>38.432176196230586</v>
      </c>
      <c r="AZ44" s="1">
        <v>10.92491311800752</v>
      </c>
      <c r="BA44" s="1">
        <v>577.13522310547035</v>
      </c>
      <c r="BB44" s="1">
        <v>10.042794840284447</v>
      </c>
      <c r="BC44" s="1">
        <v>4.3741113038046855</v>
      </c>
      <c r="BD44" s="1">
        <v>648.41359817769887</v>
      </c>
      <c r="BE44" s="1">
        <v>652.78770948150361</v>
      </c>
      <c r="BF44" s="1">
        <v>21.903275218096045</v>
      </c>
      <c r="BG44" s="1">
        <v>0.89897230302996411</v>
      </c>
      <c r="BH44" s="1">
        <v>4.0370314961030438</v>
      </c>
      <c r="BI44" s="1">
        <v>3.5517672303531249</v>
      </c>
      <c r="BJ44" s="1">
        <v>1.07289915746122E-2</v>
      </c>
      <c r="BK44" s="1">
        <v>35.17595370556019</v>
      </c>
      <c r="BL44" s="1">
        <v>65.577728944716981</v>
      </c>
      <c r="BM44" s="1">
        <v>9.5381973460689231</v>
      </c>
      <c r="BN44" s="1">
        <v>1.2079768793178343</v>
      </c>
      <c r="BO44" s="1">
        <v>1.1302850936218876</v>
      </c>
      <c r="BP44" s="1">
        <v>44.121042420944029</v>
      </c>
      <c r="BQ44" s="1">
        <v>145.41639506131904</v>
      </c>
      <c r="BR44" s="1">
        <v>55.997501739952675</v>
      </c>
      <c r="BS44" s="1">
        <v>509.26641604654884</v>
      </c>
      <c r="BT44" s="1">
        <v>856.08664367782887</v>
      </c>
      <c r="BU44" s="1">
        <v>233.26725509459612</v>
      </c>
      <c r="BV44" s="1">
        <v>53.929064679404611</v>
      </c>
      <c r="BW44" s="1">
        <v>43.921628883328331</v>
      </c>
      <c r="BX44" s="1">
        <v>1696.4710083817067</v>
      </c>
      <c r="BY44" s="1">
        <v>317.40783410256375</v>
      </c>
      <c r="BZ44" s="1">
        <v>0</v>
      </c>
      <c r="CA44" s="1">
        <v>86.753162886580981</v>
      </c>
      <c r="CB44" s="1">
        <v>404.16099698914473</v>
      </c>
      <c r="CC44" s="1">
        <v>111.66694970445134</v>
      </c>
      <c r="CD44" s="1">
        <v>25.374212341777241</v>
      </c>
      <c r="CE44" s="1">
        <v>0</v>
      </c>
      <c r="CF44" s="1"/>
      <c r="CG44" s="1">
        <v>410.260529035503</v>
      </c>
      <c r="CH44" s="1">
        <v>1275.0599399136415</v>
      </c>
      <c r="CI44" s="1">
        <v>28329.611328125</v>
      </c>
      <c r="CJ44" s="1">
        <v>36844.60546875</v>
      </c>
      <c r="CK44" s="1">
        <v>11288.88953604961</v>
      </c>
      <c r="CL44" s="1">
        <v>13565.482421875</v>
      </c>
      <c r="CM44" s="1">
        <v>2310.6880926819285</v>
      </c>
      <c r="CN44" s="1">
        <v>0</v>
      </c>
      <c r="CO44" s="1">
        <v>3368.1116689743885</v>
      </c>
      <c r="CP44" s="1">
        <v>545.39373898406382</v>
      </c>
      <c r="CQ44">
        <f t="shared" si="0"/>
        <v>32024</v>
      </c>
    </row>
    <row r="45" spans="1:95">
      <c r="A45" s="1">
        <v>4</v>
      </c>
      <c r="B45" s="1">
        <v>2024</v>
      </c>
      <c r="C45" s="1">
        <v>3883023</v>
      </c>
      <c r="D45" s="1">
        <v>893.74296408826081</v>
      </c>
      <c r="E45" s="1">
        <v>1610.9908403151107</v>
      </c>
      <c r="F45" s="1">
        <v>1593.3138951639239</v>
      </c>
      <c r="G45" s="1">
        <v>1663.201957332237</v>
      </c>
      <c r="H45" s="1">
        <v>1604.7621331653575</v>
      </c>
      <c r="I45" s="1">
        <v>136.95147500514895</v>
      </c>
      <c r="J45" s="1">
        <v>115.73240033509121</v>
      </c>
      <c r="K45" s="1">
        <v>1024.0444317195531</v>
      </c>
      <c r="L45" s="1">
        <v>1071.7016550075316</v>
      </c>
      <c r="M45" s="1">
        <v>161.5008438038758</v>
      </c>
      <c r="N45" s="1">
        <v>695.03316883583932</v>
      </c>
      <c r="O45" s="1">
        <v>918.89091865133958</v>
      </c>
      <c r="P45" s="1">
        <v>141.59325785980036</v>
      </c>
      <c r="Q45" s="1">
        <v>115.60588308997484</v>
      </c>
      <c r="R45" s="1">
        <v>206.38986837942431</v>
      </c>
      <c r="S45" s="1">
        <v>574.59720540076682</v>
      </c>
      <c r="T45" s="1">
        <v>319.54501757682527</v>
      </c>
      <c r="U45" s="1">
        <v>442.81271821041963</v>
      </c>
      <c r="V45" s="1">
        <v>56.991577395174154</v>
      </c>
      <c r="W45" s="1">
        <v>115.92372541094605</v>
      </c>
      <c r="X45" s="1">
        <v>26.877874511145688</v>
      </c>
      <c r="Y45" s="1">
        <v>169.00184587729902</v>
      </c>
      <c r="Z45" s="1">
        <v>80.548354511640753</v>
      </c>
      <c r="AA45" s="1">
        <v>90.996710389712305</v>
      </c>
      <c r="AB45" s="1">
        <v>118.60103548286938</v>
      </c>
      <c r="AC45" s="1">
        <v>8.0680398829991553</v>
      </c>
      <c r="AD45" s="1">
        <v>50.995652774784539</v>
      </c>
      <c r="AE45" s="1">
        <v>44.438403818860515</v>
      </c>
      <c r="AF45" s="1">
        <v>124.09467937766365</v>
      </c>
      <c r="AG45" s="1">
        <v>305.7114209392966</v>
      </c>
      <c r="AH45" s="1">
        <v>262.64144558664975</v>
      </c>
      <c r="AI45" s="1">
        <v>150.4572734225633</v>
      </c>
      <c r="AJ45" s="1">
        <v>348.47403854411942</v>
      </c>
      <c r="AK45" s="1">
        <v>761.57275755333239</v>
      </c>
      <c r="AL45" s="1">
        <v>64.283234152940921</v>
      </c>
      <c r="AM45" s="1">
        <v>632.80696372461421</v>
      </c>
      <c r="AN45" s="1">
        <v>98.923722058818612</v>
      </c>
      <c r="AO45" s="1">
        <v>796.01391993637378</v>
      </c>
      <c r="AP45" s="1">
        <v>32.297728405721394</v>
      </c>
      <c r="AQ45" s="1">
        <v>0.66725210275572888</v>
      </c>
      <c r="AR45" s="1">
        <v>32.964980508477119</v>
      </c>
      <c r="AS45" s="1">
        <v>63.778336862788777</v>
      </c>
      <c r="AT45" s="1">
        <v>1.3095269187257582E-2</v>
      </c>
      <c r="AU45" s="1">
        <v>1.0939322609314114E-2</v>
      </c>
      <c r="AV45" s="1">
        <v>63.802371454585348</v>
      </c>
      <c r="AW45" s="1">
        <v>77.481475617729544</v>
      </c>
      <c r="AX45" s="1">
        <v>15.432467184913524</v>
      </c>
      <c r="AY45" s="1">
        <v>44.877549423228317</v>
      </c>
      <c r="AZ45" s="1">
        <v>11.034034808054026</v>
      </c>
      <c r="BA45" s="1">
        <v>603.83734654869932</v>
      </c>
      <c r="BB45" s="1">
        <v>10.22901378462857</v>
      </c>
      <c r="BC45" s="1">
        <v>3.8252090404875263</v>
      </c>
      <c r="BD45" s="1">
        <v>685.41041174952375</v>
      </c>
      <c r="BE45" s="1">
        <v>689.23562079001124</v>
      </c>
      <c r="BF45" s="1">
        <v>34.20385436566729</v>
      </c>
      <c r="BG45" s="1">
        <v>1.9291065296296404</v>
      </c>
      <c r="BH45" s="1">
        <v>3.3487340280037605</v>
      </c>
      <c r="BI45" s="1">
        <v>12.668305579497794</v>
      </c>
      <c r="BJ45" s="1">
        <v>0.4679946437703838</v>
      </c>
      <c r="BK45" s="1">
        <v>50.637405185777332</v>
      </c>
      <c r="BL45" s="1">
        <v>103.2554003323462</v>
      </c>
      <c r="BM45" s="1">
        <v>8.3786193369329638</v>
      </c>
      <c r="BN45" s="1">
        <v>2.9873415591904666</v>
      </c>
      <c r="BO45" s="1">
        <v>0.23810057194932474</v>
      </c>
      <c r="BP45" s="1">
        <v>69.295290771122666</v>
      </c>
      <c r="BQ45" s="1">
        <v>173.37560661890211</v>
      </c>
      <c r="BR45" s="1">
        <v>80.899352239195423</v>
      </c>
      <c r="BS45" s="1">
        <v>614.0821074394745</v>
      </c>
      <c r="BT45" s="1">
        <v>1064.6268819336296</v>
      </c>
      <c r="BU45" s="1">
        <v>320.59488824063362</v>
      </c>
      <c r="BV45" s="1">
        <v>68.605875179326645</v>
      </c>
      <c r="BW45" s="1">
        <v>41.303763015591855</v>
      </c>
      <c r="BX45" s="1">
        <v>2109.2135158086562</v>
      </c>
      <c r="BY45" s="1">
        <v>354.43043343959664</v>
      </c>
      <c r="BZ45" s="1">
        <v>0</v>
      </c>
      <c r="CA45" s="1">
        <v>104.17932948125073</v>
      </c>
      <c r="CB45" s="1">
        <v>458.60976292084734</v>
      </c>
      <c r="CC45" s="1">
        <v>153.21136907783563</v>
      </c>
      <c r="CD45" s="1">
        <v>67.692685274315579</v>
      </c>
      <c r="CE45" s="1">
        <v>0</v>
      </c>
      <c r="CF45" s="1"/>
      <c r="CG45" s="1">
        <v>451.14794635066698</v>
      </c>
      <c r="CH45" s="1">
        <v>1396.207666953962</v>
      </c>
      <c r="CI45" s="1">
        <v>32817.234375</v>
      </c>
      <c r="CJ45" s="1">
        <v>45244.515625</v>
      </c>
      <c r="CK45" s="1">
        <v>12396.833714327697</v>
      </c>
      <c r="CL45" s="1">
        <v>16252.466796875</v>
      </c>
      <c r="CM45" s="1">
        <v>2652.7515963880842</v>
      </c>
      <c r="CN45" s="1">
        <v>0</v>
      </c>
      <c r="CO45" s="1">
        <v>3531.5794929513991</v>
      </c>
      <c r="CP45" s="1">
        <v>633.14441760325326</v>
      </c>
      <c r="CQ45">
        <f t="shared" si="0"/>
        <v>42024</v>
      </c>
    </row>
    <row r="46" spans="1:95">
      <c r="A46" s="1">
        <v>5</v>
      </c>
      <c r="B46" s="1">
        <v>2024</v>
      </c>
      <c r="C46" s="1">
        <v>3883023</v>
      </c>
      <c r="D46" s="1">
        <v>1001.0133052514951</v>
      </c>
      <c r="E46" s="1">
        <v>2064.0700026152576</v>
      </c>
      <c r="F46" s="1">
        <v>2035.8764757745976</v>
      </c>
      <c r="G46" s="1">
        <v>1826.1078357787308</v>
      </c>
      <c r="H46" s="1">
        <v>1760.9179705562701</v>
      </c>
      <c r="I46" s="1">
        <v>143.70105705019196</v>
      </c>
      <c r="J46" s="1">
        <v>113.21292506005155</v>
      </c>
      <c r="K46" s="1">
        <v>1016.3238304132991</v>
      </c>
      <c r="L46" s="1">
        <v>1046.0662790414062</v>
      </c>
      <c r="M46" s="1">
        <v>135.17317249971927</v>
      </c>
      <c r="N46" s="1">
        <v>803.8038498194876</v>
      </c>
      <c r="O46" s="1">
        <v>954.27475502552352</v>
      </c>
      <c r="P46" s="1">
        <v>144.37457412282973</v>
      </c>
      <c r="Q46" s="1">
        <v>122.70391344292973</v>
      </c>
      <c r="R46" s="1">
        <v>184.42417264083051</v>
      </c>
      <c r="S46" s="1">
        <v>590.29826748994412</v>
      </c>
      <c r="T46" s="1">
        <v>313.27582735670916</v>
      </c>
      <c r="U46" s="1">
        <v>496.72076510037385</v>
      </c>
      <c r="V46" s="1">
        <v>60.314001070140549</v>
      </c>
      <c r="W46" s="1">
        <v>131.33988355619994</v>
      </c>
      <c r="X46" s="1">
        <v>30.262994839018223</v>
      </c>
      <c r="Y46" s="1">
        <v>174.24034688660424</v>
      </c>
      <c r="Z46" s="1">
        <v>93.697649810022412</v>
      </c>
      <c r="AA46" s="1">
        <v>90.991892987376986</v>
      </c>
      <c r="AB46" s="1">
        <v>118.1254940651456</v>
      </c>
      <c r="AC46" s="1">
        <v>9.1607071382133292</v>
      </c>
      <c r="AD46" s="1">
        <v>54.96191730367719</v>
      </c>
      <c r="AE46" s="1">
        <v>62.73348008978315</v>
      </c>
      <c r="AF46" s="1">
        <v>132.92282027966502</v>
      </c>
      <c r="AG46" s="1">
        <v>338.70596242939024</v>
      </c>
      <c r="AH46" s="1">
        <v>282.14676798214896</v>
      </c>
      <c r="AI46" s="1">
        <v>182.96088335888729</v>
      </c>
      <c r="AJ46" s="1">
        <v>448.56988978196733</v>
      </c>
      <c r="AK46" s="1">
        <v>913.67754112300349</v>
      </c>
      <c r="AL46" s="1">
        <v>99.691174115467703</v>
      </c>
      <c r="AM46" s="1">
        <v>719.47758299595694</v>
      </c>
      <c r="AN46" s="1">
        <v>139.60715414253275</v>
      </c>
      <c r="AO46" s="1">
        <v>958.77591125395736</v>
      </c>
      <c r="AP46" s="1">
        <v>50.719875608902854</v>
      </c>
      <c r="AQ46" s="1">
        <v>0.39975035063228948</v>
      </c>
      <c r="AR46" s="1">
        <v>51.119625959535142</v>
      </c>
      <c r="AS46" s="1">
        <v>73.861169738623119</v>
      </c>
      <c r="AT46" s="1">
        <v>0</v>
      </c>
      <c r="AU46" s="1">
        <v>6.4664673516170584E-2</v>
      </c>
      <c r="AV46" s="1">
        <v>73.925834412139281</v>
      </c>
      <c r="AW46" s="1">
        <v>135.34366543347829</v>
      </c>
      <c r="AX46" s="1">
        <v>20.943844148765198</v>
      </c>
      <c r="AY46" s="1">
        <v>49.331637060010372</v>
      </c>
      <c r="AZ46" s="1">
        <v>11.173457936308768</v>
      </c>
      <c r="BA46" s="1">
        <v>684.60509274223432</v>
      </c>
      <c r="BB46" s="1">
        <v>14.482130478051577</v>
      </c>
      <c r="BC46" s="1">
        <v>5.283112730918778</v>
      </c>
      <c r="BD46" s="1">
        <v>780.53616236537016</v>
      </c>
      <c r="BE46" s="1">
        <v>785.81927509628895</v>
      </c>
      <c r="BF46" s="1">
        <v>58.408859602260755</v>
      </c>
      <c r="BG46" s="1">
        <v>3.9419383140326416</v>
      </c>
      <c r="BH46" s="1">
        <v>10.15743410940574</v>
      </c>
      <c r="BI46" s="1">
        <v>12.102079123673709</v>
      </c>
      <c r="BJ46" s="1">
        <v>0.58529673567795049</v>
      </c>
      <c r="BK46" s="1">
        <v>67.009555667200217</v>
      </c>
      <c r="BL46" s="1">
        <v>152.20516355225101</v>
      </c>
      <c r="BM46" s="1">
        <v>10.195760863587982</v>
      </c>
      <c r="BN46" s="1">
        <v>0.50900957704451133</v>
      </c>
      <c r="BO46" s="1">
        <v>0.53108961426694457</v>
      </c>
      <c r="BP46" s="1">
        <v>112.91504647345799</v>
      </c>
      <c r="BQ46" s="1">
        <v>182.72425633840422</v>
      </c>
      <c r="BR46" s="1">
        <v>124.15090652835742</v>
      </c>
      <c r="BS46" s="1">
        <v>720.33766244832725</v>
      </c>
      <c r="BT46" s="1">
        <v>1366.9731419052841</v>
      </c>
      <c r="BU46" s="1">
        <v>375.63454754274676</v>
      </c>
      <c r="BV46" s="1">
        <v>81.500041185561926</v>
      </c>
      <c r="BW46" s="1">
        <v>64.24320782119409</v>
      </c>
      <c r="BX46" s="1">
        <v>2608.6886009031141</v>
      </c>
      <c r="BY46" s="1">
        <v>305.76343893393761</v>
      </c>
      <c r="BZ46" s="1">
        <v>0</v>
      </c>
      <c r="CA46" s="1">
        <v>95.693878577662971</v>
      </c>
      <c r="CB46" s="1">
        <v>401.45731751160059</v>
      </c>
      <c r="CC46" s="1">
        <v>204.92324405596955</v>
      </c>
      <c r="CD46" s="1">
        <v>55.56300259323347</v>
      </c>
      <c r="CE46" s="1">
        <v>0</v>
      </c>
      <c r="CF46" s="1"/>
      <c r="CG46" s="1">
        <v>491.00098117216237</v>
      </c>
      <c r="CH46" s="1">
        <v>1546.361506577683</v>
      </c>
      <c r="CI46" s="1">
        <v>37470.43359375</v>
      </c>
      <c r="CJ46" s="1">
        <v>54307.66015625</v>
      </c>
      <c r="CK46" s="1">
        <v>13389.730983532669</v>
      </c>
      <c r="CL46" s="1">
        <v>19189.509765625</v>
      </c>
      <c r="CM46" s="1">
        <v>2904.2032266576316</v>
      </c>
      <c r="CN46" s="1">
        <v>0</v>
      </c>
      <c r="CO46" s="1">
        <v>4478.1708798493783</v>
      </c>
      <c r="CP46" s="1">
        <v>724.46772880916228</v>
      </c>
      <c r="CQ46">
        <f t="shared" si="0"/>
        <v>52024</v>
      </c>
    </row>
    <row r="47" spans="1:95">
      <c r="A47" s="1">
        <v>6</v>
      </c>
      <c r="B47" s="1">
        <v>2024</v>
      </c>
      <c r="C47" s="1">
        <v>3883023</v>
      </c>
      <c r="D47" s="1">
        <v>1115.7648931267681</v>
      </c>
      <c r="E47" s="1">
        <v>2616.2522273164827</v>
      </c>
      <c r="F47" s="1">
        <v>2582.4169458678202</v>
      </c>
      <c r="G47" s="1">
        <v>1974.7725298947316</v>
      </c>
      <c r="H47" s="1">
        <v>1898.6196119545175</v>
      </c>
      <c r="I47" s="1">
        <v>131.0468061091839</v>
      </c>
      <c r="J47" s="1">
        <v>108.95112631826102</v>
      </c>
      <c r="K47" s="1">
        <v>1043.8474722257636</v>
      </c>
      <c r="L47" s="1">
        <v>1076.4682868718739</v>
      </c>
      <c r="M47" s="1">
        <v>156.22514306235306</v>
      </c>
      <c r="N47" s="1">
        <v>907.6163236364448</v>
      </c>
      <c r="O47" s="1">
        <v>978.70799182249982</v>
      </c>
      <c r="P47" s="1">
        <v>154.71951669318142</v>
      </c>
      <c r="Q47" s="1">
        <v>128.49807156199722</v>
      </c>
      <c r="R47" s="1">
        <v>191.00844224840023</v>
      </c>
      <c r="S47" s="1">
        <v>618.5481393656388</v>
      </c>
      <c r="T47" s="1">
        <v>321.22457290656871</v>
      </c>
      <c r="U47" s="1">
        <v>515.05235169895604</v>
      </c>
      <c r="V47" s="1">
        <v>68.281833915344393</v>
      </c>
      <c r="W47" s="1">
        <v>131.79860333495526</v>
      </c>
      <c r="X47" s="1">
        <v>31.884143948901322</v>
      </c>
      <c r="Y47" s="1">
        <v>181.5629390021214</v>
      </c>
      <c r="Z47" s="1">
        <v>112.21486411781635</v>
      </c>
      <c r="AA47" s="1">
        <v>90.427514974004012</v>
      </c>
      <c r="AB47" s="1">
        <v>122.98615164659078</v>
      </c>
      <c r="AC47" s="1">
        <v>9.08503510685523</v>
      </c>
      <c r="AD47" s="1">
        <v>59.100324629535336</v>
      </c>
      <c r="AE47" s="1">
        <v>70.651323907232708</v>
      </c>
      <c r="AF47" s="1">
        <v>144.30314638704556</v>
      </c>
      <c r="AG47" s="1">
        <v>366.58777945471513</v>
      </c>
      <c r="AH47" s="1">
        <v>294.04530907143055</v>
      </c>
      <c r="AI47" s="1">
        <v>229.76794136939185</v>
      </c>
      <c r="AJ47" s="1">
        <v>527.2741402038755</v>
      </c>
      <c r="AK47" s="1">
        <v>1051.0873906446977</v>
      </c>
      <c r="AL47" s="1">
        <v>99.520310214906331</v>
      </c>
      <c r="AM47" s="1">
        <v>818.0714004439202</v>
      </c>
      <c r="AN47" s="1">
        <v>156.13715471702162</v>
      </c>
      <c r="AO47" s="1">
        <v>1073.728865375848</v>
      </c>
      <c r="AP47" s="1">
        <v>78.328073623672708</v>
      </c>
      <c r="AQ47" s="1">
        <v>1.770509518582055</v>
      </c>
      <c r="AR47" s="1">
        <v>80.098583142254768</v>
      </c>
      <c r="AS47" s="1">
        <v>81.158625294114444</v>
      </c>
      <c r="AT47" s="1">
        <v>0.20506292732039494</v>
      </c>
      <c r="AU47" s="1">
        <v>2.0157805852523358E-2</v>
      </c>
      <c r="AV47" s="1">
        <v>81.383846027287362</v>
      </c>
      <c r="AW47" s="1">
        <v>117.38371274470192</v>
      </c>
      <c r="AX47" s="1">
        <v>23.410434145200675</v>
      </c>
      <c r="AY47" s="1">
        <v>56.555438147930808</v>
      </c>
      <c r="AZ47" s="1">
        <v>11.009351320891996</v>
      </c>
      <c r="BA47" s="1">
        <v>758.99469057144938</v>
      </c>
      <c r="BB47" s="1">
        <v>14.548658828834318</v>
      </c>
      <c r="BC47" s="1">
        <v>6.6782891622116622</v>
      </c>
      <c r="BD47" s="1">
        <v>864.51857301430721</v>
      </c>
      <c r="BE47" s="1">
        <v>871.19686217651895</v>
      </c>
      <c r="BF47" s="1">
        <v>84.867197654441952</v>
      </c>
      <c r="BG47" s="1">
        <v>6.979375897171165</v>
      </c>
      <c r="BH47" s="1">
        <v>6.9247769801444683</v>
      </c>
      <c r="BI47" s="1">
        <v>27.808663770175933</v>
      </c>
      <c r="BJ47" s="1">
        <v>1.9696140757505642</v>
      </c>
      <c r="BK47" s="1">
        <v>75.289346512257211</v>
      </c>
      <c r="BL47" s="1">
        <v>203.83897488994128</v>
      </c>
      <c r="BM47" s="1">
        <v>16.195308993383641</v>
      </c>
      <c r="BN47" s="1">
        <v>1.1822274463081519</v>
      </c>
      <c r="BO47" s="1">
        <v>0.76166017938294173</v>
      </c>
      <c r="BP47" s="1">
        <v>142.45672768502629</v>
      </c>
      <c r="BQ47" s="1">
        <v>197.8957212241657</v>
      </c>
      <c r="BR47" s="1">
        <v>160.59592430410103</v>
      </c>
      <c r="BS47" s="1">
        <v>884.50452952442129</v>
      </c>
      <c r="BT47" s="1">
        <v>1637.1455625066669</v>
      </c>
      <c r="BU47" s="1">
        <v>522.4963543553032</v>
      </c>
      <c r="BV47" s="1">
        <v>90.824996978940348</v>
      </c>
      <c r="BW47" s="1">
        <v>63.881237324832028</v>
      </c>
      <c r="BX47" s="1">
        <v>3198.8526806901637</v>
      </c>
      <c r="BY47" s="1">
        <v>663.66351290429236</v>
      </c>
      <c r="BZ47" s="1">
        <v>0</v>
      </c>
      <c r="CA47" s="1">
        <v>228.16528058827799</v>
      </c>
      <c r="CB47" s="1">
        <v>891.82879349257041</v>
      </c>
      <c r="CC47" s="1">
        <v>238.24798398305308</v>
      </c>
      <c r="CD47" s="1">
        <v>44.785952432078439</v>
      </c>
      <c r="CE47" s="1">
        <v>0</v>
      </c>
      <c r="CF47" s="1"/>
      <c r="CG47" s="1">
        <v>572.43552513965892</v>
      </c>
      <c r="CH47" s="1">
        <v>1714.5723369207969</v>
      </c>
      <c r="CI47" s="1">
        <v>43025.76171875</v>
      </c>
      <c r="CJ47" s="1">
        <v>64599.75</v>
      </c>
      <c r="CK47" s="1">
        <v>14480.685816409054</v>
      </c>
      <c r="CL47" s="1">
        <v>22838.28515625</v>
      </c>
      <c r="CM47" s="1">
        <v>3218.9665617870587</v>
      </c>
      <c r="CN47" s="1">
        <v>0</v>
      </c>
      <c r="CO47" s="1">
        <v>5068.1138649808699</v>
      </c>
      <c r="CP47" s="1">
        <v>836.75583349915598</v>
      </c>
      <c r="CQ47">
        <f t="shared" si="0"/>
        <v>62024</v>
      </c>
    </row>
    <row r="48" spans="1:95">
      <c r="A48" s="1">
        <v>7</v>
      </c>
      <c r="B48" s="1">
        <v>2024</v>
      </c>
      <c r="C48" s="1">
        <v>3883023</v>
      </c>
      <c r="D48" s="1">
        <v>1161.1745182611483</v>
      </c>
      <c r="E48" s="1">
        <v>3233.0362577872465</v>
      </c>
      <c r="F48" s="1">
        <v>3203.2661009369981</v>
      </c>
      <c r="G48" s="1">
        <v>2161.9560515903436</v>
      </c>
      <c r="H48" s="1">
        <v>2069.0667853468999</v>
      </c>
      <c r="I48" s="1">
        <v>130.67900883811211</v>
      </c>
      <c r="J48" s="1">
        <v>107.67508491161114</v>
      </c>
      <c r="K48" s="1">
        <v>1008.0817147784768</v>
      </c>
      <c r="L48" s="1">
        <v>1030.6658680832177</v>
      </c>
      <c r="M48" s="1">
        <v>155.86393581721592</v>
      </c>
      <c r="N48" s="1">
        <v>932.65948212282603</v>
      </c>
      <c r="O48" s="1">
        <v>1033.6705650797235</v>
      </c>
      <c r="P48" s="1">
        <v>156.06408904375471</v>
      </c>
      <c r="Q48" s="1">
        <v>131.90831047796925</v>
      </c>
      <c r="R48" s="1">
        <v>180.45417241741083</v>
      </c>
      <c r="S48" s="1">
        <v>606.84627875978595</v>
      </c>
      <c r="T48" s="1">
        <v>326.94582409078959</v>
      </c>
      <c r="U48" s="1">
        <v>588.48504247148912</v>
      </c>
      <c r="V48" s="1">
        <v>76.065119669846894</v>
      </c>
      <c r="W48" s="1">
        <v>141.19130584258343</v>
      </c>
      <c r="X48" s="1">
        <v>34.0231908483347</v>
      </c>
      <c r="Y48" s="1">
        <v>182.0794198422949</v>
      </c>
      <c r="Z48" s="1">
        <v>124.15837367190545</v>
      </c>
      <c r="AA48" s="1">
        <v>84.516619339299524</v>
      </c>
      <c r="AB48" s="1">
        <v>107.63678237011459</v>
      </c>
      <c r="AC48" s="1">
        <v>8.5221659978299069</v>
      </c>
      <c r="AD48" s="1">
        <v>61.065434751541531</v>
      </c>
      <c r="AE48" s="1">
        <v>74.817327720074417</v>
      </c>
      <c r="AF48" s="1">
        <v>154.74727948682033</v>
      </c>
      <c r="AG48" s="1">
        <v>392.24710742645129</v>
      </c>
      <c r="AH48" s="1">
        <v>301.95963640083113</v>
      </c>
      <c r="AI48" s="1">
        <v>256.80219895684365</v>
      </c>
      <c r="AJ48" s="1">
        <v>628.63596737737919</v>
      </c>
      <c r="AK48" s="1">
        <v>1187.397802735054</v>
      </c>
      <c r="AL48" s="1">
        <v>176.04969774811866</v>
      </c>
      <c r="AM48" s="1">
        <v>869.00233665383644</v>
      </c>
      <c r="AN48" s="1">
        <v>255.77298042015204</v>
      </c>
      <c r="AO48" s="1">
        <v>1300.8250148221071</v>
      </c>
      <c r="AP48" s="1">
        <v>98.414911252291816</v>
      </c>
      <c r="AQ48" s="1">
        <v>2.6609416894250484</v>
      </c>
      <c r="AR48" s="1">
        <v>101.07585294171686</v>
      </c>
      <c r="AS48" s="1">
        <v>87.682812640743521</v>
      </c>
      <c r="AT48" s="1">
        <v>0.19859682524701316</v>
      </c>
      <c r="AU48" s="1">
        <v>0.13350403871666161</v>
      </c>
      <c r="AV48" s="1">
        <v>88.014913504707195</v>
      </c>
      <c r="AW48" s="1">
        <v>166.25247899226409</v>
      </c>
      <c r="AX48" s="1">
        <v>21.339114679619769</v>
      </c>
      <c r="AY48" s="1">
        <v>60.773154162448265</v>
      </c>
      <c r="AZ48" s="1">
        <v>10.908031253927934</v>
      </c>
      <c r="BA48" s="1">
        <v>776.82565691338687</v>
      </c>
      <c r="BB48" s="1">
        <v>15.348044011352117</v>
      </c>
      <c r="BC48" s="1">
        <v>7.4170301653537756</v>
      </c>
      <c r="BD48" s="1">
        <v>885.19400102073496</v>
      </c>
      <c r="BE48" s="1">
        <v>892.61103118608867</v>
      </c>
      <c r="BF48" s="1">
        <v>111.20777977316783</v>
      </c>
      <c r="BG48" s="1">
        <v>5.4322652821308708</v>
      </c>
      <c r="BH48" s="1">
        <v>13.819786952991752</v>
      </c>
      <c r="BI48" s="1">
        <v>29.601788437757854</v>
      </c>
      <c r="BJ48" s="1">
        <v>2.3189449192428992</v>
      </c>
      <c r="BK48" s="1">
        <v>80.962517072541814</v>
      </c>
      <c r="BL48" s="1">
        <v>243.343082437833</v>
      </c>
      <c r="BM48" s="1">
        <v>12.563864157811107</v>
      </c>
      <c r="BN48" s="1">
        <v>0.81739331437403018</v>
      </c>
      <c r="BO48" s="1">
        <v>0.58023046157302016</v>
      </c>
      <c r="BP48" s="1">
        <v>192.27852590391686</v>
      </c>
      <c r="BQ48" s="1">
        <v>206.15323702829082</v>
      </c>
      <c r="BR48" s="1">
        <v>206.24001383767501</v>
      </c>
      <c r="BS48" s="1">
        <v>986.58898049876098</v>
      </c>
      <c r="BT48" s="1">
        <v>1974.5470905179391</v>
      </c>
      <c r="BU48" s="1">
        <v>655.25299011281527</v>
      </c>
      <c r="BV48" s="1">
        <v>124.37478930948011</v>
      </c>
      <c r="BW48" s="1">
        <v>64.577508790228933</v>
      </c>
      <c r="BX48" s="1">
        <v>3805.3413592292245</v>
      </c>
      <c r="BY48" s="1">
        <v>1145.9617020165888</v>
      </c>
      <c r="BZ48" s="1">
        <v>0</v>
      </c>
      <c r="CA48" s="1">
        <v>131.15809783821078</v>
      </c>
      <c r="CB48" s="1">
        <v>1277.1197998547996</v>
      </c>
      <c r="CC48" s="1">
        <v>343.78088141760878</v>
      </c>
      <c r="CD48" s="1">
        <v>93.500603877158724</v>
      </c>
      <c r="CE48" s="1">
        <v>0</v>
      </c>
      <c r="CF48" s="1"/>
      <c r="CG48" s="1">
        <v>570.70044536705905</v>
      </c>
      <c r="CH48" s="1">
        <v>1882.7321470032905</v>
      </c>
      <c r="CI48" s="1">
        <v>48844.0859375</v>
      </c>
      <c r="CJ48" s="1">
        <v>77450.7890625</v>
      </c>
      <c r="CK48" s="1">
        <v>15262.932381948242</v>
      </c>
      <c r="CL48" s="1">
        <v>27024.986328125</v>
      </c>
      <c r="CM48" s="1">
        <v>3807.2516138623673</v>
      </c>
      <c r="CN48" s="1">
        <v>0</v>
      </c>
      <c r="CO48" s="1">
        <v>6857.8724458947036</v>
      </c>
      <c r="CP48" s="1">
        <v>939.79030633917012</v>
      </c>
      <c r="CQ48">
        <f t="shared" si="0"/>
        <v>72024</v>
      </c>
    </row>
    <row r="49" spans="1:95">
      <c r="A49" s="1">
        <v>8</v>
      </c>
      <c r="B49" s="1">
        <v>2024</v>
      </c>
      <c r="C49" s="1">
        <v>3883023</v>
      </c>
      <c r="D49" s="1">
        <v>1284.73258647592</v>
      </c>
      <c r="E49" s="1">
        <v>4168.6891758988868</v>
      </c>
      <c r="F49" s="1">
        <v>4091.5447017530287</v>
      </c>
      <c r="G49" s="1">
        <v>2065.0574026871996</v>
      </c>
      <c r="H49" s="1">
        <v>1969.5352399613705</v>
      </c>
      <c r="I49" s="1">
        <v>127.76558136389814</v>
      </c>
      <c r="J49" s="1">
        <v>109.80285146530629</v>
      </c>
      <c r="K49" s="1">
        <v>998.3370857010724</v>
      </c>
      <c r="L49" s="1">
        <v>1022.3214210769787</v>
      </c>
      <c r="M49" s="1">
        <v>151.12430228653636</v>
      </c>
      <c r="N49" s="1">
        <v>1089.5938186852266</v>
      </c>
      <c r="O49" s="1">
        <v>1074.8268984990352</v>
      </c>
      <c r="P49" s="1">
        <v>156.33631144074454</v>
      </c>
      <c r="Q49" s="1">
        <v>127.39430443430872</v>
      </c>
      <c r="R49" s="1">
        <v>164.74256787986133</v>
      </c>
      <c r="S49" s="1">
        <v>637.30685072087965</v>
      </c>
      <c r="T49" s="1">
        <v>309.88121803780007</v>
      </c>
      <c r="U49" s="1">
        <v>614.09720789490052</v>
      </c>
      <c r="V49" s="1">
        <v>80.197320836679594</v>
      </c>
      <c r="W49" s="1">
        <v>159.79492941622772</v>
      </c>
      <c r="X49" s="1">
        <v>37.154150871009939</v>
      </c>
      <c r="Y49" s="1">
        <v>186.48582480395058</v>
      </c>
      <c r="Z49" s="1">
        <v>135.56784884112872</v>
      </c>
      <c r="AA49" s="1">
        <v>81.918623972249492</v>
      </c>
      <c r="AB49" s="1">
        <v>97.563626057063757</v>
      </c>
      <c r="AC49" s="1">
        <v>6.9793271006249515</v>
      </c>
      <c r="AD49" s="1">
        <v>64.104568017542363</v>
      </c>
      <c r="AE49" s="1">
        <v>84.595589076357911</v>
      </c>
      <c r="AF49" s="1">
        <v>165.82368546759534</v>
      </c>
      <c r="AG49" s="1">
        <v>437.11321905886177</v>
      </c>
      <c r="AH49" s="1">
        <v>265.21576669558232</v>
      </c>
      <c r="AI49" s="1">
        <v>250.88910641549833</v>
      </c>
      <c r="AJ49" s="1">
        <v>820.50408172010805</v>
      </c>
      <c r="AK49" s="1">
        <v>1336.6089548311888</v>
      </c>
      <c r="AL49" s="1">
        <v>249.21900906443395</v>
      </c>
      <c r="AM49" s="1">
        <v>932.70790722878905</v>
      </c>
      <c r="AN49" s="1">
        <v>414.26454765780733</v>
      </c>
      <c r="AO49" s="1">
        <v>1596.1914639510303</v>
      </c>
      <c r="AP49" s="1">
        <v>135.58347665852583</v>
      </c>
      <c r="AQ49" s="1">
        <v>1.5030814215322374</v>
      </c>
      <c r="AR49" s="1">
        <v>137.08655808005807</v>
      </c>
      <c r="AS49" s="1">
        <v>95.282604034761874</v>
      </c>
      <c r="AT49" s="1">
        <v>4.2565676946542459E-2</v>
      </c>
      <c r="AU49" s="1">
        <v>0.38696883371326846</v>
      </c>
      <c r="AV49" s="1">
        <v>95.712138545421695</v>
      </c>
      <c r="AW49" s="1">
        <v>184.08844551186476</v>
      </c>
      <c r="AX49" s="1">
        <v>27.451635581048883</v>
      </c>
      <c r="AY49" s="1">
        <v>69.015825648726278</v>
      </c>
      <c r="AZ49" s="1">
        <v>14.766770106578452</v>
      </c>
      <c r="BA49" s="1">
        <v>844.85166326961121</v>
      </c>
      <c r="BB49" s="1">
        <v>20.94955566803597</v>
      </c>
      <c r="BC49" s="1">
        <v>10.07039173477164</v>
      </c>
      <c r="BD49" s="1">
        <v>977.03545027400082</v>
      </c>
      <c r="BE49" s="1">
        <v>987.10584200877247</v>
      </c>
      <c r="BF49" s="1">
        <v>190.2477962557744</v>
      </c>
      <c r="BG49" s="1">
        <v>21.149321084448733</v>
      </c>
      <c r="BH49" s="1">
        <v>15.760697529306992</v>
      </c>
      <c r="BI49" s="1">
        <v>53.62639241807539</v>
      </c>
      <c r="BJ49" s="1">
        <v>3.3273065439703431</v>
      </c>
      <c r="BK49" s="1">
        <v>102.66510551765664</v>
      </c>
      <c r="BL49" s="1">
        <v>386.77661934923248</v>
      </c>
      <c r="BM49" s="1">
        <v>23.12125845213421</v>
      </c>
      <c r="BN49" s="1">
        <v>2.4332388594715999</v>
      </c>
      <c r="BO49" s="1">
        <v>0.94670955551339664</v>
      </c>
      <c r="BP49" s="1">
        <v>287.08779648262021</v>
      </c>
      <c r="BQ49" s="1">
        <v>226.18586511558101</v>
      </c>
      <c r="BR49" s="1">
        <v>313.58900334973941</v>
      </c>
      <c r="BS49" s="1">
        <v>1258.0948841207437</v>
      </c>
      <c r="BT49" s="1">
        <v>2586.2919455496217</v>
      </c>
      <c r="BU49" s="1">
        <v>785.31308419168681</v>
      </c>
      <c r="BV49" s="1">
        <v>130.3739148816849</v>
      </c>
      <c r="BW49" s="1">
        <v>119.35984622039801</v>
      </c>
      <c r="BX49" s="1">
        <v>4879.4336749641352</v>
      </c>
      <c r="BY49" s="1">
        <v>1455.405197086304</v>
      </c>
      <c r="BZ49" s="1">
        <v>0</v>
      </c>
      <c r="CA49" s="1">
        <v>210.03403641765811</v>
      </c>
      <c r="CB49" s="1">
        <v>1665.4392335039622</v>
      </c>
      <c r="CC49" s="1">
        <v>451.18599479608622</v>
      </c>
      <c r="CD49" s="1">
        <v>94.62600851670642</v>
      </c>
      <c r="CE49" s="1">
        <v>0</v>
      </c>
      <c r="CF49" s="1"/>
      <c r="CG49" s="1">
        <v>737.67257371967025</v>
      </c>
      <c r="CH49" s="1">
        <v>2125.2421416498614</v>
      </c>
      <c r="CI49" s="1">
        <v>57487.99609375</v>
      </c>
      <c r="CJ49" s="1">
        <v>95291.2109375</v>
      </c>
      <c r="CK49" s="1">
        <v>16381.876394219164</v>
      </c>
      <c r="CL49" s="1">
        <v>33587.640625</v>
      </c>
      <c r="CM49" s="1">
        <v>4427.7282255028622</v>
      </c>
      <c r="CN49" s="1">
        <v>0</v>
      </c>
      <c r="CO49" s="1">
        <v>8680.4318562060507</v>
      </c>
      <c r="CP49" s="1">
        <v>1109.7691804592409</v>
      </c>
      <c r="CQ49">
        <f t="shared" si="0"/>
        <v>82024</v>
      </c>
    </row>
    <row r="50" spans="1:95">
      <c r="A50" s="1">
        <v>9</v>
      </c>
      <c r="B50" s="1">
        <v>2024</v>
      </c>
      <c r="C50" s="1">
        <v>3883023</v>
      </c>
      <c r="D50" s="1">
        <v>1367.8754476571123</v>
      </c>
      <c r="E50" s="1">
        <v>5517.3373794266854</v>
      </c>
      <c r="F50" s="1">
        <v>5454.4565707772745</v>
      </c>
      <c r="G50" s="1">
        <v>2076.0535774156892</v>
      </c>
      <c r="H50" s="1">
        <v>1929.9741419243396</v>
      </c>
      <c r="I50" s="1">
        <v>125.11658577631404</v>
      </c>
      <c r="J50" s="1">
        <v>101.89758712854923</v>
      </c>
      <c r="K50" s="1">
        <v>960.99061460242569</v>
      </c>
      <c r="L50" s="1">
        <v>974.99425280218998</v>
      </c>
      <c r="M50" s="1">
        <v>173.48745556541826</v>
      </c>
      <c r="N50" s="1">
        <v>1203.1110752773402</v>
      </c>
      <c r="O50" s="1">
        <v>1113.3474540697275</v>
      </c>
      <c r="P50" s="1">
        <v>161.54239414202266</v>
      </c>
      <c r="Q50" s="1">
        <v>140.45917507559457</v>
      </c>
      <c r="R50" s="1">
        <v>148.64491096159477</v>
      </c>
      <c r="S50" s="1">
        <v>623.28409486384783</v>
      </c>
      <c r="T50" s="1">
        <v>320.69498352409801</v>
      </c>
      <c r="U50" s="1">
        <v>630.34719736735428</v>
      </c>
      <c r="V50" s="1">
        <v>94.470386095738576</v>
      </c>
      <c r="W50" s="1">
        <v>188.27897680443002</v>
      </c>
      <c r="X50" s="1">
        <v>38.67432634432533</v>
      </c>
      <c r="Y50" s="1">
        <v>184.87581829201929</v>
      </c>
      <c r="Z50" s="1">
        <v>171.59803676809148</v>
      </c>
      <c r="AA50" s="1">
        <v>83.346097091234341</v>
      </c>
      <c r="AB50" s="1">
        <v>108.44707893700061</v>
      </c>
      <c r="AC50" s="1">
        <v>8.1596304055591222</v>
      </c>
      <c r="AD50" s="1">
        <v>73.505789442727121</v>
      </c>
      <c r="AE50" s="1">
        <v>89.430055884651708</v>
      </c>
      <c r="AF50" s="1">
        <v>188.96928857291488</v>
      </c>
      <c r="AG50" s="1">
        <v>478.15910848339956</v>
      </c>
      <c r="AH50" s="1">
        <v>268.36284551256421</v>
      </c>
      <c r="AI50" s="1">
        <v>277.05077264527284</v>
      </c>
      <c r="AJ50" s="1">
        <v>976.25970639512502</v>
      </c>
      <c r="AK50" s="1">
        <v>1521.6733245529622</v>
      </c>
      <c r="AL50" s="1">
        <v>300.74897778353642</v>
      </c>
      <c r="AM50" s="1">
        <v>990.42747728098357</v>
      </c>
      <c r="AN50" s="1">
        <v>636.89023704547287</v>
      </c>
      <c r="AO50" s="1">
        <v>1928.0666921099928</v>
      </c>
      <c r="AP50" s="1">
        <v>215.65097038236866</v>
      </c>
      <c r="AQ50" s="1">
        <v>4.8190559879914066</v>
      </c>
      <c r="AR50" s="1">
        <v>220.47002637036005</v>
      </c>
      <c r="AS50" s="1">
        <v>130.17552415188888</v>
      </c>
      <c r="AT50" s="1">
        <v>0.28475287372951757</v>
      </c>
      <c r="AU50" s="1">
        <v>0.40770500020354528</v>
      </c>
      <c r="AV50" s="1">
        <v>130.86798202582196</v>
      </c>
      <c r="AW50" s="1">
        <v>211.45857115196864</v>
      </c>
      <c r="AX50" s="1">
        <v>29.819033306862224</v>
      </c>
      <c r="AY50" s="1">
        <v>72.686106341030495</v>
      </c>
      <c r="AZ50" s="1">
        <v>10.450898858551117</v>
      </c>
      <c r="BA50" s="1">
        <v>853.38803009870946</v>
      </c>
      <c r="BB50" s="1">
        <v>23.528864172453758</v>
      </c>
      <c r="BC50" s="1">
        <v>9.2511743650113551</v>
      </c>
      <c r="BD50" s="1">
        <v>989.87293277760705</v>
      </c>
      <c r="BE50" s="1">
        <v>999.12410714261841</v>
      </c>
      <c r="BF50" s="1">
        <v>250.59043683333681</v>
      </c>
      <c r="BG50" s="1">
        <v>31.478677789014927</v>
      </c>
      <c r="BH50" s="1">
        <v>20.557501670291664</v>
      </c>
      <c r="BI50" s="1">
        <v>88.133781355155648</v>
      </c>
      <c r="BJ50" s="1">
        <v>4.6421053674462618</v>
      </c>
      <c r="BK50" s="1">
        <v>151.45418457978681</v>
      </c>
      <c r="BL50" s="1">
        <v>546.8566875950321</v>
      </c>
      <c r="BM50" s="1">
        <v>37.08676372361699</v>
      </c>
      <c r="BN50" s="1">
        <v>2.5221935970483025</v>
      </c>
      <c r="BO50" s="1">
        <v>0.74419477853030014</v>
      </c>
      <c r="BP50" s="1">
        <v>403.43122120547861</v>
      </c>
      <c r="BQ50" s="1">
        <v>227.99927328169875</v>
      </c>
      <c r="BR50" s="1">
        <v>443.7843733046742</v>
      </c>
      <c r="BS50" s="1">
        <v>1641.4122270986022</v>
      </c>
      <c r="BT50" s="1">
        <v>3394.4236684365128</v>
      </c>
      <c r="BU50" s="1">
        <v>1054.3755866004371</v>
      </c>
      <c r="BV50" s="1">
        <v>191.71221859087311</v>
      </c>
      <c r="BW50" s="1">
        <v>90.983368896014895</v>
      </c>
      <c r="BX50" s="1">
        <v>6372.9070696224398</v>
      </c>
      <c r="BY50" s="1">
        <v>2162.0598477908384</v>
      </c>
      <c r="BZ50" s="1">
        <v>0</v>
      </c>
      <c r="CA50" s="1">
        <v>234.33435695499614</v>
      </c>
      <c r="CB50" s="1">
        <v>2396.3942047458345</v>
      </c>
      <c r="CC50" s="1">
        <v>587.5207692566845</v>
      </c>
      <c r="CD50" s="1">
        <v>172.35939223184531</v>
      </c>
      <c r="CE50" s="1">
        <v>0</v>
      </c>
      <c r="CF50" s="1"/>
      <c r="CG50" s="1">
        <v>844.7704063167364</v>
      </c>
      <c r="CH50" s="1">
        <v>2475.1958378239415</v>
      </c>
      <c r="CI50" s="1">
        <v>70492.3515625</v>
      </c>
      <c r="CJ50" s="1">
        <v>123712.4375</v>
      </c>
      <c r="CK50" s="1">
        <v>17637.039171447141</v>
      </c>
      <c r="CL50" s="1">
        <v>43894.046875</v>
      </c>
      <c r="CM50" s="1">
        <v>5827.7472586964705</v>
      </c>
      <c r="CN50" s="1">
        <v>0</v>
      </c>
      <c r="CO50" s="1">
        <v>11984.266205030835</v>
      </c>
      <c r="CP50" s="1">
        <v>1321.6700760746246</v>
      </c>
      <c r="CQ50">
        <f t="shared" si="0"/>
        <v>92024</v>
      </c>
    </row>
    <row r="51" spans="1:95">
      <c r="A51" s="1">
        <v>10</v>
      </c>
      <c r="B51" s="1">
        <v>2024</v>
      </c>
      <c r="C51" s="1">
        <v>3883023</v>
      </c>
      <c r="D51" s="1">
        <v>1479.8271244561877</v>
      </c>
      <c r="E51" s="1">
        <v>9014.0724264087221</v>
      </c>
      <c r="F51" s="1">
        <v>8910.6823054171909</v>
      </c>
      <c r="G51" s="1">
        <v>1649.9144698573732</v>
      </c>
      <c r="H51" s="1">
        <v>1493.2386588387985</v>
      </c>
      <c r="I51" s="1">
        <v>119.83240748415778</v>
      </c>
      <c r="J51" s="1">
        <v>112.80760528931653</v>
      </c>
      <c r="K51" s="1">
        <v>756.44903367564234</v>
      </c>
      <c r="L51" s="1">
        <v>773.31167891999485</v>
      </c>
      <c r="M51" s="1">
        <v>156.36337198865155</v>
      </c>
      <c r="N51" s="1">
        <v>1348.8906455688948</v>
      </c>
      <c r="O51" s="1">
        <v>1260.0404383804164</v>
      </c>
      <c r="P51" s="1">
        <v>169.64716124051208</v>
      </c>
      <c r="Q51" s="1">
        <v>135.89707642267155</v>
      </c>
      <c r="R51" s="1">
        <v>127.68328235992411</v>
      </c>
      <c r="S51" s="1">
        <v>608.26251447629215</v>
      </c>
      <c r="T51" s="1">
        <v>327.71444540863934</v>
      </c>
      <c r="U51" s="1">
        <v>736.70217093507972</v>
      </c>
      <c r="V51" s="1">
        <v>104.24436928393142</v>
      </c>
      <c r="W51" s="1">
        <v>245.22800494763683</v>
      </c>
      <c r="X51" s="1">
        <v>52.968063415348183</v>
      </c>
      <c r="Y51" s="1">
        <v>176.73173897887628</v>
      </c>
      <c r="Z51" s="1">
        <v>216.66703693233907</v>
      </c>
      <c r="AA51" s="1">
        <v>83.288386713032892</v>
      </c>
      <c r="AB51" s="1">
        <v>85.060497162898457</v>
      </c>
      <c r="AC51" s="1">
        <v>8.2686946254303564</v>
      </c>
      <c r="AD51" s="1">
        <v>80.748028711486981</v>
      </c>
      <c r="AE51" s="1">
        <v>141.52103751151688</v>
      </c>
      <c r="AF51" s="1">
        <v>232.07676310505775</v>
      </c>
      <c r="AG51" s="1">
        <v>608.21367294933032</v>
      </c>
      <c r="AH51" s="1">
        <v>238.63183353068098</v>
      </c>
      <c r="AI51" s="1">
        <v>313.56528809751978</v>
      </c>
      <c r="AJ51" s="1">
        <v>1304.0555140707102</v>
      </c>
      <c r="AK51" s="1">
        <v>1856.252635698911</v>
      </c>
      <c r="AL51" s="1">
        <v>530.9204116601926</v>
      </c>
      <c r="AM51" s="1">
        <v>882.02913887681518</v>
      </c>
      <c r="AN51" s="1">
        <v>1582.6563907762863</v>
      </c>
      <c r="AO51" s="1">
        <v>2995.6059413132944</v>
      </c>
      <c r="AP51" s="1">
        <v>491.3283357201924</v>
      </c>
      <c r="AQ51" s="1">
        <v>9.2571472973797402</v>
      </c>
      <c r="AR51" s="1">
        <v>500.58548301757219</v>
      </c>
      <c r="AS51" s="1">
        <v>158.759279490957</v>
      </c>
      <c r="AT51" s="1">
        <v>0</v>
      </c>
      <c r="AU51" s="1">
        <v>0.10714691464870564</v>
      </c>
      <c r="AV51" s="1">
        <v>158.86642640560569</v>
      </c>
      <c r="AW51" s="1">
        <v>398.77221884830351</v>
      </c>
      <c r="AX51" s="1">
        <v>49.302594332632239</v>
      </c>
      <c r="AY51" s="1">
        <v>97.116207817962604</v>
      </c>
      <c r="AZ51" s="1">
        <v>11.906398873381866</v>
      </c>
      <c r="BA51" s="1">
        <v>820.70478691986011</v>
      </c>
      <c r="BB51" s="1">
        <v>32.6987020046084</v>
      </c>
      <c r="BC51" s="1">
        <v>21.116286139350031</v>
      </c>
      <c r="BD51" s="1">
        <v>1011.7286899484452</v>
      </c>
      <c r="BE51" s="1">
        <v>1032.8449760877952</v>
      </c>
      <c r="BF51" s="1">
        <v>450.47584562954864</v>
      </c>
      <c r="BG51" s="1">
        <v>76.551412500289615</v>
      </c>
      <c r="BH51" s="1">
        <v>51.242678113728552</v>
      </c>
      <c r="BI51" s="1">
        <v>285.40946118692085</v>
      </c>
      <c r="BJ51" s="1">
        <v>6.6191219129548333</v>
      </c>
      <c r="BK51" s="1">
        <v>252.96964974508833</v>
      </c>
      <c r="BL51" s="1">
        <v>1123.2681690885308</v>
      </c>
      <c r="BM51" s="1">
        <v>59.677103715205917</v>
      </c>
      <c r="BN51" s="1">
        <v>8.4591397677237499</v>
      </c>
      <c r="BO51" s="1">
        <v>8.2397812797216812</v>
      </c>
      <c r="BP51" s="1">
        <v>740.70450834812095</v>
      </c>
      <c r="BQ51" s="1">
        <v>261.56436096787598</v>
      </c>
      <c r="BR51" s="1">
        <v>817.08053311077231</v>
      </c>
      <c r="BS51" s="1">
        <v>2858.4416124267696</v>
      </c>
      <c r="BT51" s="1">
        <v>6714.681960093616</v>
      </c>
      <c r="BU51" s="1">
        <v>2178.328633264683</v>
      </c>
      <c r="BV51" s="1">
        <v>293.88998397100653</v>
      </c>
      <c r="BW51" s="1">
        <v>156.3628275458336</v>
      </c>
      <c r="BX51" s="1">
        <v>12201.705017301909</v>
      </c>
      <c r="BY51" s="1">
        <v>6336.1578296430152</v>
      </c>
      <c r="BZ51" s="1">
        <v>0</v>
      </c>
      <c r="CA51" s="1">
        <v>210.44703354049958</v>
      </c>
      <c r="CB51" s="1">
        <v>6546.6048631835147</v>
      </c>
      <c r="CC51" s="1">
        <v>1088.1013501960913</v>
      </c>
      <c r="CD51" s="1">
        <v>254.76324635883321</v>
      </c>
      <c r="CE51" s="1">
        <v>0</v>
      </c>
      <c r="CF51" s="1"/>
      <c r="CG51" s="1">
        <v>1375.7444205573356</v>
      </c>
      <c r="CH51" s="1">
        <v>3283.8556958350791</v>
      </c>
      <c r="CI51" s="1">
        <v>117987.703125</v>
      </c>
      <c r="CJ51" s="1">
        <v>236095.3125</v>
      </c>
      <c r="CK51" s="1">
        <v>21527.386051970356</v>
      </c>
      <c r="CL51" s="1">
        <v>84316.5</v>
      </c>
      <c r="CM51" s="1">
        <v>10101.577874832597</v>
      </c>
      <c r="CN51" s="1">
        <v>0</v>
      </c>
      <c r="CO51" s="1">
        <v>27422.772952127601</v>
      </c>
      <c r="CP51" s="1">
        <v>1796.6730002070367</v>
      </c>
      <c r="CQ51">
        <f t="shared" si="0"/>
        <v>102024</v>
      </c>
    </row>
    <row r="52" spans="1:9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9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9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9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9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9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9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9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9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9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9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9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9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2:3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2:3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2:3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2:3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2:3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2:3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2:3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2:3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2:3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2:3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2:3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2:3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2:3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2:3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2:3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2:3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2:3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2:3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2:3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2:3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2:3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2:3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2:3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2:3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2:3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2:3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2:3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2:3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2:3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2:3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2:3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2:3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100" spans="1:31">
      <c r="A100" t="s">
        <v>113</v>
      </c>
      <c r="B100" s="1">
        <v>6.1296187702940914</v>
      </c>
      <c r="C100" s="1">
        <v>17.871566745612078</v>
      </c>
      <c r="D100" s="1">
        <v>23.542426360850431</v>
      </c>
      <c r="E100" s="1">
        <v>48.930637866778952</v>
      </c>
      <c r="F100" s="1">
        <v>64.344773746292191</v>
      </c>
      <c r="G100" s="1">
        <v>98.82015881712563</v>
      </c>
      <c r="H100" s="1">
        <v>157.60065780834501</v>
      </c>
      <c r="I100" s="1">
        <v>229.1514822677828</v>
      </c>
      <c r="J100" s="1">
        <v>363.72750233637896</v>
      </c>
      <c r="K100" s="1">
        <v>758.91089129526165</v>
      </c>
      <c r="L100" s="1">
        <v>0.1008890421961432</v>
      </c>
      <c r="M100" s="1">
        <v>0.3571386965471029</v>
      </c>
      <c r="N100" s="1">
        <v>1.179692152657343</v>
      </c>
      <c r="O100" s="1">
        <v>2.3931372724564564</v>
      </c>
      <c r="P100" s="1">
        <v>1.6760089016069666</v>
      </c>
      <c r="Q100" s="1">
        <v>2.888736134124521</v>
      </c>
      <c r="R100" s="1">
        <v>3.6878487408401504</v>
      </c>
      <c r="S100" s="1">
        <v>6.3283542140710454</v>
      </c>
      <c r="T100" s="1">
        <v>9.8174804939496561</v>
      </c>
      <c r="U100" s="1">
        <v>21.208095723748034</v>
      </c>
      <c r="V100" s="1">
        <v>8.3192162347396881</v>
      </c>
      <c r="W100" s="1">
        <v>8.8693399717525008</v>
      </c>
      <c r="X100" s="1">
        <v>26.847564769037767</v>
      </c>
      <c r="Y100" s="1">
        <v>33.599534196918121</v>
      </c>
      <c r="Z100" s="1">
        <v>51.802798200584164</v>
      </c>
      <c r="AA100" s="1">
        <v>81.673419531985033</v>
      </c>
      <c r="AB100" s="1">
        <v>118.49167238198142</v>
      </c>
      <c r="AC100" s="1">
        <v>171.23326342689822</v>
      </c>
      <c r="AD100" s="1">
        <v>254.15771183814783</v>
      </c>
      <c r="AE100" s="1">
        <v>520.16819734071146</v>
      </c>
    </row>
    <row r="101" spans="1:31">
      <c r="A101" t="s">
        <v>114</v>
      </c>
      <c r="B101" s="1">
        <v>0.55883991849549197</v>
      </c>
      <c r="C101" s="1">
        <v>0.8359302377446769</v>
      </c>
      <c r="D101" s="1">
        <v>2.3691575860325593</v>
      </c>
      <c r="E101" s="1">
        <v>2.7533995065287966</v>
      </c>
      <c r="F101" s="1">
        <v>2.8886304401009109</v>
      </c>
      <c r="G101" s="1">
        <v>5.3980541493273302</v>
      </c>
      <c r="H101" s="1">
        <v>4.8980765387178193</v>
      </c>
      <c r="I101" s="1">
        <v>11.913278848538184</v>
      </c>
      <c r="J101" s="1">
        <v>24.755276188540815</v>
      </c>
      <c r="K101" s="1">
        <v>84.242447871132484</v>
      </c>
      <c r="L101" s="1">
        <v>0.13924169770024794</v>
      </c>
      <c r="M101" s="1">
        <v>0.36922416263015972</v>
      </c>
      <c r="N101" s="1">
        <v>0.34666308722616535</v>
      </c>
      <c r="O101" s="1">
        <v>0.12369351867780523</v>
      </c>
      <c r="P101" s="1">
        <v>5.444528827554955E-2</v>
      </c>
      <c r="Q101" s="1">
        <v>0.40300212375945571</v>
      </c>
      <c r="R101" s="1">
        <v>0.36146362334906601</v>
      </c>
      <c r="S101" s="1">
        <v>0.73609216669797362</v>
      </c>
      <c r="T101" s="1">
        <v>0.83660699833228258</v>
      </c>
      <c r="U101" s="1">
        <v>1.5660057599328978</v>
      </c>
      <c r="V101" s="1">
        <v>0.53323281653533727</v>
      </c>
      <c r="W101" s="1">
        <v>0.61124799787305861</v>
      </c>
      <c r="X101" s="1">
        <v>2.4307180974450695</v>
      </c>
      <c r="Y101" s="1">
        <v>3.7795883227655906</v>
      </c>
      <c r="Z101" s="1">
        <v>3.9503962627405458</v>
      </c>
      <c r="AA101" s="1">
        <v>12.338884615839405</v>
      </c>
      <c r="AB101" s="1">
        <v>12.699723395822931</v>
      </c>
      <c r="AC101" s="1">
        <v>19.66687275631887</v>
      </c>
      <c r="AD101" s="1">
        <v>36.436216478649023</v>
      </c>
      <c r="AE101" s="1">
        <v>96.406302045108518</v>
      </c>
    </row>
    <row r="102" spans="1:31">
      <c r="A102" t="s">
        <v>115</v>
      </c>
      <c r="B102" s="1">
        <v>1.5493970031801003</v>
      </c>
      <c r="C102" s="1">
        <v>2.2245055059856154</v>
      </c>
      <c r="D102" s="1">
        <v>1.805162261082689</v>
      </c>
      <c r="E102" s="1">
        <v>2.2674492259206285</v>
      </c>
      <c r="F102" s="1">
        <v>1.6686820887506051</v>
      </c>
      <c r="G102" s="1">
        <v>2.2555322582481478</v>
      </c>
      <c r="H102" s="1">
        <v>6.6148260459690222</v>
      </c>
      <c r="I102" s="1">
        <v>8.6043731206770229</v>
      </c>
      <c r="J102" s="1">
        <v>16.863900781983844</v>
      </c>
      <c r="K102" s="1">
        <v>61.201018115689806</v>
      </c>
      <c r="L102" s="1">
        <v>0.33799710028884999</v>
      </c>
      <c r="M102" s="1">
        <v>1.0102733395324932</v>
      </c>
      <c r="N102" s="1">
        <v>1.4815828340690622</v>
      </c>
      <c r="O102" s="1">
        <v>0.98282375152612778</v>
      </c>
      <c r="P102" s="1">
        <v>5.5044142439962167</v>
      </c>
      <c r="Q102" s="1">
        <v>1.6502724595341471</v>
      </c>
      <c r="R102" s="1">
        <v>2.829190885146923</v>
      </c>
      <c r="S102" s="1">
        <v>3.7848233057784753</v>
      </c>
      <c r="T102" s="1">
        <v>4.0681517063558426</v>
      </c>
      <c r="U102" s="1">
        <v>21.028821235966358</v>
      </c>
      <c r="V102" s="1">
        <v>0.63198683868550087</v>
      </c>
      <c r="W102" s="1">
        <v>2.050453895822518</v>
      </c>
      <c r="X102" s="1">
        <v>2.4016874812677065</v>
      </c>
      <c r="Y102" s="1">
        <v>2.6993707068009476</v>
      </c>
      <c r="Z102" s="1">
        <v>3.0211495586185446</v>
      </c>
      <c r="AA102" s="1">
        <v>7.6394026108329456</v>
      </c>
      <c r="AB102" s="1">
        <v>5.9211774254295948</v>
      </c>
      <c r="AC102" s="1">
        <v>19.433389649113955</v>
      </c>
      <c r="AD102" s="1">
        <v>24.738560915808069</v>
      </c>
      <c r="AE102" s="1">
        <v>50.347129550898359</v>
      </c>
    </row>
    <row r="103" spans="1:31">
      <c r="A103" t="s">
        <v>116</v>
      </c>
      <c r="B103" s="1">
        <v>0.71961695938326198</v>
      </c>
      <c r="C103" s="1">
        <v>1.5785582685420501</v>
      </c>
      <c r="D103" s="1">
        <v>1.9465293527785863</v>
      </c>
      <c r="E103" s="1">
        <v>4.4056341246425825</v>
      </c>
      <c r="F103" s="1">
        <v>5.3450489015563019</v>
      </c>
      <c r="G103" s="1">
        <v>5.522904340193989</v>
      </c>
      <c r="H103" s="1">
        <v>4.9378120910062879</v>
      </c>
      <c r="I103" s="1">
        <v>16.898586571279807</v>
      </c>
      <c r="J103" s="1">
        <v>49.92273185116575</v>
      </c>
      <c r="K103" s="1">
        <v>249.98072365608877</v>
      </c>
      <c r="L103" s="1">
        <v>1.2229752453520253</v>
      </c>
      <c r="M103" s="1">
        <v>8.3023292003738369E-2</v>
      </c>
      <c r="N103" s="1">
        <v>5.2349490157212664</v>
      </c>
      <c r="O103" s="1">
        <v>0.98700314123759336</v>
      </c>
      <c r="P103" s="1">
        <v>0.98477374756982428</v>
      </c>
      <c r="Q103" s="1">
        <v>1.2680905790718842</v>
      </c>
      <c r="R103" s="1">
        <v>1.9798806509721321</v>
      </c>
      <c r="S103" s="1">
        <v>6.1547617108718633</v>
      </c>
      <c r="T103" s="1">
        <v>22.494190051429044</v>
      </c>
      <c r="U103" s="1">
        <v>68.514388825963749</v>
      </c>
      <c r="V103" s="1">
        <v>1.1640186860531989</v>
      </c>
      <c r="W103" s="1">
        <v>1.0042923189611426</v>
      </c>
      <c r="X103" s="1">
        <v>3.9054253215141967</v>
      </c>
      <c r="Y103" s="1">
        <v>6.4481828482332979</v>
      </c>
      <c r="Z103" s="1">
        <v>4.0230729358283295</v>
      </c>
      <c r="AA103" s="1">
        <v>12.95491633736459</v>
      </c>
      <c r="AB103" s="1">
        <v>21.863591429726903</v>
      </c>
      <c r="AC103" s="1">
        <v>21.330966954780699</v>
      </c>
      <c r="AD103" s="1">
        <v>47.055888395915076</v>
      </c>
      <c r="AE103" s="1">
        <v>208.10169366044587</v>
      </c>
    </row>
    <row r="104" spans="1:31">
      <c r="A104" t="s">
        <v>117</v>
      </c>
      <c r="B104" s="1">
        <v>9.0973295934135799E-3</v>
      </c>
      <c r="C104" s="1">
        <v>0.10527917780150473</v>
      </c>
      <c r="D104" s="1">
        <v>0.25284512395033637</v>
      </c>
      <c r="E104" s="1">
        <v>8.7500125046362121E-2</v>
      </c>
      <c r="F104" s="1">
        <v>1.6350923423855836E-2</v>
      </c>
      <c r="G104" s="1">
        <v>0.37046712046958763</v>
      </c>
      <c r="H104" s="1">
        <v>2.2309288729561847</v>
      </c>
      <c r="I104" s="1">
        <v>1.0012887788127995</v>
      </c>
      <c r="J104" s="1">
        <v>1.7807282987004702</v>
      </c>
      <c r="K104" s="1">
        <v>3.5333344299143805</v>
      </c>
      <c r="L104" s="1">
        <v>0</v>
      </c>
      <c r="M104" s="1">
        <v>0</v>
      </c>
      <c r="N104" s="1">
        <v>0.10033974586879697</v>
      </c>
      <c r="O104" s="1">
        <v>0</v>
      </c>
      <c r="P104" s="1">
        <v>5.9874619285772292E-2</v>
      </c>
      <c r="Q104" s="1">
        <v>0.12900300149525337</v>
      </c>
      <c r="R104" s="1">
        <v>1.1963505493122917</v>
      </c>
      <c r="S104" s="1">
        <v>1.5884059949333775</v>
      </c>
      <c r="T104" s="1">
        <v>1.1315475760424123</v>
      </c>
      <c r="U104" s="1">
        <v>7.2328504403505036</v>
      </c>
      <c r="V104" s="1">
        <v>0.16375354854896726</v>
      </c>
      <c r="W104" s="1">
        <v>1.9230516605382744E-2</v>
      </c>
      <c r="X104" s="1">
        <v>0.10978825040013558</v>
      </c>
      <c r="Y104" s="1">
        <v>0.10442422211314986</v>
      </c>
      <c r="Z104" s="1">
        <v>1.0396995302268122</v>
      </c>
      <c r="AA104" s="1">
        <v>0.90740088574307565</v>
      </c>
      <c r="AB104" s="1">
        <v>0.52628699200935203</v>
      </c>
      <c r="AC104" s="1">
        <v>1.8837705049305318</v>
      </c>
      <c r="AD104" s="1">
        <v>1.6142096519424511</v>
      </c>
      <c r="AE104" s="1">
        <v>6.5477857669049495</v>
      </c>
    </row>
    <row r="105" spans="1:31">
      <c r="A105" t="s">
        <v>118</v>
      </c>
      <c r="B105" s="1">
        <v>3.4884395232561021</v>
      </c>
      <c r="C105" s="1">
        <v>10.027081293639327</v>
      </c>
      <c r="D105" s="1">
        <v>16.063464970638559</v>
      </c>
      <c r="E105" s="1">
        <v>22.611647416280352</v>
      </c>
      <c r="F105" s="1">
        <v>20.964576371972139</v>
      </c>
      <c r="G105" s="1">
        <v>39.189316220197377</v>
      </c>
      <c r="H105" s="1">
        <v>50.04270291612761</v>
      </c>
      <c r="I105" s="1">
        <v>55.379367673467009</v>
      </c>
      <c r="J105" s="1">
        <v>74.521642907635581</v>
      </c>
      <c r="K105" s="1">
        <v>146.49282090897395</v>
      </c>
      <c r="L105" s="1">
        <v>1.447535658297521</v>
      </c>
      <c r="M105" s="1">
        <v>1.2802597969949872</v>
      </c>
      <c r="N105" s="1">
        <v>2.4697607644352457</v>
      </c>
      <c r="O105" s="1">
        <v>3.1919142128775855</v>
      </c>
      <c r="P105" s="1">
        <v>4.1547918314145438</v>
      </c>
      <c r="Q105" s="1">
        <v>6.8645957221775022</v>
      </c>
      <c r="R105" s="1">
        <v>9.2024322704610526</v>
      </c>
      <c r="S105" s="1">
        <v>18.272689698766847</v>
      </c>
      <c r="T105" s="1">
        <v>25.604515856211375</v>
      </c>
      <c r="U105" s="1">
        <v>60.726483675638214</v>
      </c>
      <c r="V105" s="1">
        <v>5.577810832733987</v>
      </c>
      <c r="W105" s="1">
        <v>12.678454022786548</v>
      </c>
      <c r="X105" s="1">
        <v>18.295396963017438</v>
      </c>
      <c r="Y105" s="1">
        <v>23.841839257174968</v>
      </c>
      <c r="Z105" s="1">
        <v>39.234006837377798</v>
      </c>
      <c r="AA105" s="1">
        <v>40.318959447072935</v>
      </c>
      <c r="AB105" s="1">
        <v>65.141131015235459</v>
      </c>
      <c r="AC105" s="1">
        <v>73.491011438546039</v>
      </c>
      <c r="AD105" s="1">
        <v>110.52197967105774</v>
      </c>
      <c r="AE105" s="1">
        <v>193.69011288394026</v>
      </c>
    </row>
    <row r="106" spans="1:31">
      <c r="A106" t="s">
        <v>119</v>
      </c>
      <c r="B106" s="1">
        <v>11.7353925448192</v>
      </c>
      <c r="C106" s="1">
        <v>31.0643629607832</v>
      </c>
      <c r="D106" s="1">
        <v>44.033056302554577</v>
      </c>
      <c r="E106" s="1">
        <v>76.650634140555084</v>
      </c>
      <c r="F106" s="1">
        <v>89.883013570539688</v>
      </c>
      <c r="G106" s="1">
        <v>146.03352856536807</v>
      </c>
      <c r="H106" s="1">
        <v>221.38719218211565</v>
      </c>
      <c r="I106" s="1">
        <v>306.04979068927781</v>
      </c>
      <c r="J106" s="1">
        <v>481.64905051323967</v>
      </c>
      <c r="K106" s="1">
        <v>1054.3805126209722</v>
      </c>
      <c r="L106" s="1">
        <v>2.0256634984827619</v>
      </c>
      <c r="M106" s="1">
        <v>3.016895995704743</v>
      </c>
      <c r="N106" s="1">
        <v>5.5780385842566131</v>
      </c>
      <c r="O106" s="1">
        <v>6.6915687555379746</v>
      </c>
      <c r="P106" s="1">
        <v>11.449534884579048</v>
      </c>
      <c r="Q106" s="1">
        <v>11.935609441090881</v>
      </c>
      <c r="R106" s="1">
        <v>17.277286069109483</v>
      </c>
      <c r="S106" s="1">
        <v>30.710365380247719</v>
      </c>
      <c r="T106" s="1">
        <v>41.458302630891566</v>
      </c>
      <c r="U106" s="1">
        <v>111.76225683563601</v>
      </c>
      <c r="V106" s="1">
        <v>15.22600027124348</v>
      </c>
      <c r="W106" s="1">
        <v>24.228726404840007</v>
      </c>
      <c r="X106" s="1">
        <v>50.085155561168115</v>
      </c>
      <c r="Y106" s="1">
        <v>64.024756705772774</v>
      </c>
      <c r="Z106" s="1">
        <v>99.048050389547868</v>
      </c>
      <c r="AA106" s="1">
        <v>142.87806709147338</v>
      </c>
      <c r="AB106" s="1">
        <v>202.77999121047876</v>
      </c>
      <c r="AC106" s="1">
        <v>285.70830777580761</v>
      </c>
      <c r="AD106" s="1">
        <v>427.46867855560515</v>
      </c>
      <c r="AE106" s="1">
        <v>867.15952758756362</v>
      </c>
    </row>
    <row r="107" spans="1:31">
      <c r="A107" t="s">
        <v>120</v>
      </c>
      <c r="B107" s="1">
        <v>2.7606930350281234</v>
      </c>
      <c r="C107" s="1">
        <v>2.5248812806662841</v>
      </c>
      <c r="D107" s="1">
        <v>3.7826330418449645</v>
      </c>
      <c r="E107" s="1">
        <v>1.7661629696271575</v>
      </c>
      <c r="F107" s="1">
        <v>8.2821808013764056</v>
      </c>
      <c r="G107" s="1">
        <v>10.837860569222945</v>
      </c>
      <c r="H107" s="1">
        <v>11.112391142881913</v>
      </c>
      <c r="I107" s="1">
        <v>21.211468810355086</v>
      </c>
      <c r="J107" s="1">
        <v>29.527123854705739</v>
      </c>
      <c r="K107" s="1">
        <v>78.248645786263154</v>
      </c>
      <c r="L107" s="1">
        <v>2.5236424585388013</v>
      </c>
      <c r="M107" s="1">
        <v>1.6519507185533651</v>
      </c>
      <c r="N107" s="1">
        <v>1.1708486072650248</v>
      </c>
      <c r="O107" s="1">
        <v>4.0381854657309741</v>
      </c>
      <c r="P107" s="1">
        <v>3.5580739473492708</v>
      </c>
      <c r="Q107" s="1">
        <v>5.488745310135176</v>
      </c>
      <c r="R107" s="1">
        <v>10.219017659705944</v>
      </c>
      <c r="S107" s="1">
        <v>11.79600729949291</v>
      </c>
      <c r="T107" s="1">
        <v>22.07047627606228</v>
      </c>
      <c r="U107" s="1">
        <v>53.590482027066457</v>
      </c>
      <c r="V107" s="1">
        <v>0.78287763053572745</v>
      </c>
      <c r="W107" s="1">
        <v>2.260891694830315</v>
      </c>
      <c r="X107" s="1">
        <v>3.0366854105469789</v>
      </c>
      <c r="Y107" s="1">
        <v>2.0788865140121549</v>
      </c>
      <c r="Z107" s="1">
        <v>5.7012443499783618</v>
      </c>
      <c r="AA107" s="1">
        <v>12.892131736304654</v>
      </c>
      <c r="AB107" s="1">
        <v>11.080385599993306</v>
      </c>
      <c r="AC107" s="1">
        <v>14.766147667597231</v>
      </c>
      <c r="AD107" s="1">
        <v>31.082950707627191</v>
      </c>
      <c r="AE107" s="1">
        <v>59.716156299829578</v>
      </c>
    </row>
    <row r="108" spans="1:31">
      <c r="A108" t="s">
        <v>121</v>
      </c>
      <c r="B108" s="1">
        <v>1.5378880887636222</v>
      </c>
      <c r="C108" s="1">
        <v>3.4892260307848737</v>
      </c>
      <c r="D108" s="1">
        <v>4.351144517072032</v>
      </c>
      <c r="E108" s="1">
        <v>6.039875867547611</v>
      </c>
      <c r="F108" s="1">
        <v>6.5320289246271255</v>
      </c>
      <c r="G108" s="1">
        <v>6.6132094703598314</v>
      </c>
      <c r="H108" s="1">
        <v>8.7665145857309987</v>
      </c>
      <c r="I108" s="1">
        <v>10.448273062102992</v>
      </c>
      <c r="J108" s="1">
        <v>15.498363978565608</v>
      </c>
      <c r="K108" s="1">
        <v>29.366908318306574</v>
      </c>
      <c r="L108" s="1">
        <v>1.816060061323403</v>
      </c>
      <c r="M108" s="1">
        <v>1.3773545325543921</v>
      </c>
      <c r="N108" s="1">
        <v>3.0441642955050998</v>
      </c>
      <c r="O108" s="1">
        <v>4.5746040218058601</v>
      </c>
      <c r="P108" s="1">
        <v>4.3834200820390281</v>
      </c>
      <c r="Q108" s="1">
        <v>4.7485095244612552</v>
      </c>
      <c r="R108" s="1">
        <v>5.8732254227486802</v>
      </c>
      <c r="S108" s="1">
        <v>7.4447459726027789</v>
      </c>
      <c r="T108" s="1">
        <v>8.5712932004151945</v>
      </c>
      <c r="U108" s="1">
        <v>17.880136472758455</v>
      </c>
      <c r="V108" s="1">
        <v>0.95042823224885309</v>
      </c>
      <c r="W108" s="1">
        <v>0.97292542959273609</v>
      </c>
      <c r="X108" s="1">
        <v>2.0866971781855668</v>
      </c>
      <c r="Y108" s="1">
        <v>2.4357603275926083</v>
      </c>
      <c r="Z108" s="1">
        <v>2.8809726530920665</v>
      </c>
      <c r="AA108" s="1">
        <v>4.167548161008547</v>
      </c>
      <c r="AB108" s="1">
        <v>4.8732729867575788</v>
      </c>
      <c r="AC108" s="1">
        <v>4.5419392998620927</v>
      </c>
      <c r="AD108" s="1">
        <v>6.9531007428588767</v>
      </c>
      <c r="AE108" s="1">
        <v>9.9514260300621284</v>
      </c>
    </row>
    <row r="109" spans="1:31">
      <c r="A109" t="s">
        <v>122</v>
      </c>
      <c r="B109" s="1">
        <v>0.18527009033881034</v>
      </c>
      <c r="C109" s="1">
        <v>0.67337379552107868</v>
      </c>
      <c r="D109" s="1">
        <v>0.66848235007774426</v>
      </c>
      <c r="E109" s="1">
        <v>0.62028688147101618</v>
      </c>
      <c r="F109" s="1">
        <v>1.0424711389926786</v>
      </c>
      <c r="G109" s="1">
        <v>1.4641493349035111</v>
      </c>
      <c r="H109" s="1">
        <v>1.4220324220184624</v>
      </c>
      <c r="I109" s="1">
        <v>2.7877756406057337</v>
      </c>
      <c r="J109" s="1">
        <v>3.9256464572070269</v>
      </c>
      <c r="K109" s="1">
        <v>11.038934279629002</v>
      </c>
      <c r="L109" s="1">
        <v>0.13507752426387268</v>
      </c>
      <c r="M109" s="1">
        <v>0.21204554725633945</v>
      </c>
      <c r="N109" s="1">
        <v>0.55925223089587717</v>
      </c>
      <c r="O109" s="1">
        <v>0.98987534146593315</v>
      </c>
      <c r="P109" s="1">
        <v>0.6674033921214485</v>
      </c>
      <c r="Q109" s="1">
        <v>1.3672762139273198</v>
      </c>
      <c r="R109" s="1">
        <v>0.8859740554941864</v>
      </c>
      <c r="S109" s="1">
        <v>0.99143363183799638</v>
      </c>
      <c r="T109" s="1">
        <v>1.9254609805015239</v>
      </c>
      <c r="U109" s="1">
        <v>6.1234995250911552</v>
      </c>
      <c r="V109" s="1">
        <v>6.9057658205419037E-2</v>
      </c>
      <c r="W109" s="1">
        <v>0.40570171940465488</v>
      </c>
      <c r="X109" s="1">
        <v>0.33024801481882005</v>
      </c>
      <c r="Y109" s="1">
        <v>0.6091043096670512</v>
      </c>
      <c r="Z109" s="1">
        <v>0.96997874269364581</v>
      </c>
      <c r="AA109" s="1">
        <v>1.4026404219930551</v>
      </c>
      <c r="AB109" s="1">
        <v>0.62410148632638585</v>
      </c>
      <c r="AC109" s="1">
        <v>1.9444307372341885</v>
      </c>
      <c r="AD109" s="1">
        <v>1.393677437737459</v>
      </c>
      <c r="AE109" s="1">
        <v>4.0914287534684419</v>
      </c>
    </row>
    <row r="110" spans="1:31">
      <c r="A110" t="s">
        <v>123</v>
      </c>
      <c r="B110" s="1">
        <v>0.60958522732447606</v>
      </c>
      <c r="C110" s="1">
        <v>0.57851441797016634</v>
      </c>
      <c r="D110" s="1">
        <v>0.4746105146993182</v>
      </c>
      <c r="E110" s="1">
        <v>1.250471441389392</v>
      </c>
      <c r="F110" s="1">
        <v>1.1849140401003944</v>
      </c>
      <c r="G110" s="1">
        <v>2.2436668800050823</v>
      </c>
      <c r="H110" s="1">
        <v>2.9435331860190335</v>
      </c>
      <c r="I110" s="1">
        <v>4.4583080715442627</v>
      </c>
      <c r="J110" s="1">
        <v>6.0408643393340116</v>
      </c>
      <c r="K110" s="1">
        <v>14.464851779102871</v>
      </c>
      <c r="L110" s="1">
        <v>0.20041320671862423</v>
      </c>
      <c r="M110" s="1">
        <v>0.21892167967807574</v>
      </c>
      <c r="N110" s="1">
        <v>0.34553776538269354</v>
      </c>
      <c r="O110" s="1">
        <v>0.61117945713706534</v>
      </c>
      <c r="P110" s="1">
        <v>0.47377713047600933</v>
      </c>
      <c r="Q110" s="1">
        <v>3.5143988789765586</v>
      </c>
      <c r="R110" s="1">
        <v>4.183594787772142</v>
      </c>
      <c r="S110" s="1">
        <v>4.5866395852027946</v>
      </c>
      <c r="T110" s="1">
        <v>7.4311507981155698</v>
      </c>
      <c r="U110" s="1">
        <v>15.667067270128737</v>
      </c>
      <c r="V110" s="1">
        <v>2.6466037782564251E-2</v>
      </c>
      <c r="W110" s="1">
        <v>6.7920708304595241</v>
      </c>
      <c r="X110" s="1">
        <v>5.3436195666303095E-2</v>
      </c>
      <c r="Y110" s="1">
        <v>0.27504174214759247</v>
      </c>
      <c r="Z110" s="1">
        <v>0.6253113390204621</v>
      </c>
      <c r="AA110" s="1">
        <v>1.0603265775786124</v>
      </c>
      <c r="AB110" s="1">
        <v>3.1274702103560879</v>
      </c>
      <c r="AC110" s="1">
        <v>5.7824103484898801</v>
      </c>
      <c r="AD110" s="1">
        <v>4.141360949288698</v>
      </c>
      <c r="AE110" s="1">
        <v>17.352206349248227</v>
      </c>
    </row>
    <row r="111" spans="1:31">
      <c r="A111" t="s">
        <v>124</v>
      </c>
      <c r="B111" s="1">
        <v>0.41075413735921368</v>
      </c>
      <c r="C111" s="1">
        <v>0.4140100116660258</v>
      </c>
      <c r="D111" s="1">
        <v>2.0927169314367262</v>
      </c>
      <c r="E111" s="1">
        <v>2.7235063927408145</v>
      </c>
      <c r="F111" s="1">
        <v>1.7800150111963473</v>
      </c>
      <c r="G111" s="1">
        <v>3.0959792182798318</v>
      </c>
      <c r="H111" s="1">
        <v>1.503214600785828</v>
      </c>
      <c r="I111" s="1">
        <v>2.8855945794955766</v>
      </c>
      <c r="J111" s="1">
        <v>4.0496911118240488</v>
      </c>
      <c r="K111" s="1">
        <v>8.5039822190448504</v>
      </c>
      <c r="L111" s="1">
        <v>0.18802686079152392</v>
      </c>
      <c r="M111" s="1">
        <v>0.82149979671557749</v>
      </c>
      <c r="N111" s="1">
        <v>0.50204982772640561</v>
      </c>
      <c r="O111" s="1">
        <v>1.4053812399783816</v>
      </c>
      <c r="P111" s="1">
        <v>1.1982168971369389</v>
      </c>
      <c r="Q111" s="1">
        <v>1.5394281367105673</v>
      </c>
      <c r="R111" s="1">
        <v>1.2891309322265074</v>
      </c>
      <c r="S111" s="1">
        <v>3.0906854078356809</v>
      </c>
      <c r="T111" s="1">
        <v>2.6482209530801555</v>
      </c>
      <c r="U111" s="1">
        <v>12.035796514576603</v>
      </c>
      <c r="V111" s="1">
        <v>1.1684010423688187</v>
      </c>
      <c r="W111" s="1">
        <v>0.60173749105265173</v>
      </c>
      <c r="X111" s="1">
        <v>0.52700379774176642</v>
      </c>
      <c r="Y111" s="1">
        <v>1.0634427122602408</v>
      </c>
      <c r="Z111" s="1">
        <v>1.5431829084718476</v>
      </c>
      <c r="AA111" s="1">
        <v>2.7394920191914629</v>
      </c>
      <c r="AB111" s="1">
        <v>6.5367679753937793</v>
      </c>
      <c r="AC111" s="1">
        <v>4.7774195370045405</v>
      </c>
      <c r="AD111" s="1">
        <v>11.032533204688445</v>
      </c>
      <c r="AE111" s="1">
        <v>8.430090663072221</v>
      </c>
    </row>
    <row r="112" spans="1:31">
      <c r="A112" t="s">
        <v>125</v>
      </c>
      <c r="B112" s="1">
        <v>5.5041905788142458</v>
      </c>
      <c r="C112" s="1">
        <v>7.6800055366084292</v>
      </c>
      <c r="D112" s="1">
        <v>11.369587355130784</v>
      </c>
      <c r="E112" s="1">
        <v>12.400303552775991</v>
      </c>
      <c r="F112" s="1">
        <v>18.82160991629295</v>
      </c>
      <c r="G112" s="1">
        <v>24.254865472771201</v>
      </c>
      <c r="H112" s="1">
        <v>25.747685937436234</v>
      </c>
      <c r="I112" s="1">
        <v>41.791420164103648</v>
      </c>
      <c r="J112" s="1">
        <v>59.041689741636432</v>
      </c>
      <c r="K112" s="1">
        <v>141.62332238234646</v>
      </c>
      <c r="L112" s="1">
        <v>4.8632201116362248</v>
      </c>
      <c r="M112" s="1">
        <v>4.28177227475775</v>
      </c>
      <c r="N112" s="1">
        <v>5.6218527267751011</v>
      </c>
      <c r="O112" s="1">
        <v>11.619225526118214</v>
      </c>
      <c r="P112" s="1">
        <v>10.280891449122695</v>
      </c>
      <c r="Q112" s="1">
        <v>16.658358064210876</v>
      </c>
      <c r="R112" s="1">
        <v>22.45094285794746</v>
      </c>
      <c r="S112" s="1">
        <v>27.909511896972159</v>
      </c>
      <c r="T112" s="1">
        <v>42.646602208174727</v>
      </c>
      <c r="U112" s="1">
        <v>105.29698180962141</v>
      </c>
      <c r="V112" s="1">
        <v>2.9972306011413825</v>
      </c>
      <c r="W112" s="1">
        <v>11.033327165339882</v>
      </c>
      <c r="X112" s="1">
        <v>6.0340705969594355</v>
      </c>
      <c r="Y112" s="1">
        <v>6.4622356056796475</v>
      </c>
      <c r="Z112" s="1">
        <v>11.720689993256384</v>
      </c>
      <c r="AA112" s="1">
        <v>22.262138916076331</v>
      </c>
      <c r="AB112" s="1">
        <v>26.241998258827138</v>
      </c>
      <c r="AC112" s="1">
        <v>31.812347590187933</v>
      </c>
      <c r="AD112" s="1">
        <v>54.603623042200667</v>
      </c>
      <c r="AE112" s="1">
        <v>99.541308095680591</v>
      </c>
    </row>
    <row r="113" spans="1:31">
      <c r="A113" t="s">
        <v>126</v>
      </c>
      <c r="B113" s="1">
        <v>151.10936053277814</v>
      </c>
      <c r="C113" s="1">
        <v>257.27873194440269</v>
      </c>
      <c r="D113" s="1">
        <v>305.69064521754177</v>
      </c>
      <c r="E113" s="1">
        <v>388.77674484525829</v>
      </c>
      <c r="F113" s="1">
        <v>438.97043253536236</v>
      </c>
      <c r="G113" s="1">
        <v>516.37883973012288</v>
      </c>
      <c r="H113" s="1">
        <v>649.14370296827985</v>
      </c>
      <c r="I113" s="1">
        <v>806.77984863005167</v>
      </c>
      <c r="J113" s="1">
        <v>1070.8223556146454</v>
      </c>
      <c r="K113" s="1">
        <v>2023.0054731895527</v>
      </c>
      <c r="L113" s="1">
        <v>127.94808384987573</v>
      </c>
      <c r="M113" s="1">
        <v>144.4165283199369</v>
      </c>
      <c r="N113" s="1">
        <v>182.00976473533987</v>
      </c>
      <c r="O113" s="1">
        <v>203.1267129042341</v>
      </c>
      <c r="P113" s="1">
        <v>267.60578406681839</v>
      </c>
      <c r="Q113" s="1">
        <v>296.88719349594948</v>
      </c>
      <c r="R113" s="1">
        <v>346.44707317410371</v>
      </c>
      <c r="S113" s="1">
        <v>438.83782638540907</v>
      </c>
      <c r="T113" s="1">
        <v>620.74658719537842</v>
      </c>
      <c r="U113" s="1">
        <v>905.43113156089873</v>
      </c>
      <c r="V113" s="1">
        <v>182.93933619718453</v>
      </c>
      <c r="W113" s="1">
        <v>295.75839573131486</v>
      </c>
      <c r="X113" s="1">
        <v>365.2183929547864</v>
      </c>
      <c r="Y113" s="1">
        <v>446.3221161687236</v>
      </c>
      <c r="Z113" s="1">
        <v>480.05305715912584</v>
      </c>
      <c r="AA113" s="1">
        <v>598.7704559075853</v>
      </c>
      <c r="AB113" s="1">
        <v>708.01194705756939</v>
      </c>
      <c r="AC113" s="1">
        <v>801.77635887303836</v>
      </c>
      <c r="AD113" s="1">
        <v>1089.5343362692715</v>
      </c>
      <c r="AE113" s="1">
        <v>2466.7979909556998</v>
      </c>
    </row>
    <row r="114" spans="1:31">
      <c r="A114" t="s">
        <v>127</v>
      </c>
      <c r="B114" s="1">
        <v>212.80370511280725</v>
      </c>
      <c r="C114" s="1">
        <v>389.77723051232175</v>
      </c>
      <c r="D114" s="1">
        <v>487.61411548250152</v>
      </c>
      <c r="E114" s="1">
        <v>643.09497962702119</v>
      </c>
      <c r="F114" s="1">
        <v>882.53969392959925</v>
      </c>
      <c r="G114" s="1">
        <v>999.08802714657759</v>
      </c>
      <c r="H114" s="1">
        <v>1264.4545657010515</v>
      </c>
      <c r="I114" s="1">
        <v>1634.1758557216858</v>
      </c>
      <c r="J114" s="1">
        <v>2387.1235804967187</v>
      </c>
      <c r="K114" s="1">
        <v>4963.1796997737874</v>
      </c>
      <c r="L114" s="1">
        <v>229.45785388166027</v>
      </c>
      <c r="M114" s="1">
        <v>317.14914237788838</v>
      </c>
      <c r="N114" s="1">
        <v>389.13100266415438</v>
      </c>
      <c r="O114" s="1">
        <v>454.69845472181146</v>
      </c>
      <c r="P114" s="1">
        <v>552.40018353326377</v>
      </c>
      <c r="Q114" s="1">
        <v>686.66160530628144</v>
      </c>
      <c r="R114" s="1">
        <v>802.68438839870737</v>
      </c>
      <c r="S114" s="1">
        <v>1048.7910130620446</v>
      </c>
      <c r="T114" s="1">
        <v>1414.0792244760064</v>
      </c>
      <c r="U114" s="1">
        <v>2772.5184076422765</v>
      </c>
      <c r="V114" s="1">
        <v>301.43291014038471</v>
      </c>
      <c r="W114" s="1">
        <v>497.13934232037309</v>
      </c>
      <c r="X114" s="1">
        <v>640.07936128083031</v>
      </c>
      <c r="Y114" s="1">
        <v>775.17874363638532</v>
      </c>
      <c r="Z114" s="1">
        <v>921.15010990728138</v>
      </c>
      <c r="AA114" s="1">
        <v>1166.1336652759976</v>
      </c>
      <c r="AB114" s="1">
        <v>1426.1362814046681</v>
      </c>
      <c r="AC114" s="1">
        <v>1864.8864306103947</v>
      </c>
      <c r="AD114" s="1">
        <v>2527.4030672604736</v>
      </c>
      <c r="AE114" s="1">
        <v>5792.2240606763789</v>
      </c>
    </row>
    <row r="115" spans="1:31">
      <c r="A115" t="s">
        <v>128</v>
      </c>
      <c r="B115" s="1">
        <v>62.529220665928548</v>
      </c>
      <c r="C115" s="1">
        <v>113.1660175104283</v>
      </c>
      <c r="D115" s="1">
        <v>130.63426790572342</v>
      </c>
      <c r="E115" s="1">
        <v>192.10688772635484</v>
      </c>
      <c r="F115" s="1">
        <v>236.37977377619492</v>
      </c>
      <c r="G115" s="1">
        <v>275.47935890867637</v>
      </c>
      <c r="H115" s="1">
        <v>372.93034881369198</v>
      </c>
      <c r="I115" s="1">
        <v>478.14079650497115</v>
      </c>
      <c r="J115" s="1">
        <v>700.37201061537996</v>
      </c>
      <c r="K115" s="1">
        <v>1413.1037940999097</v>
      </c>
      <c r="L115" s="1">
        <v>65.928298677472469</v>
      </c>
      <c r="M115" s="1">
        <v>71.869651116414403</v>
      </c>
      <c r="N115" s="1">
        <v>103.11510064883684</v>
      </c>
      <c r="O115" s="1">
        <v>140.43538795004022</v>
      </c>
      <c r="P115" s="1">
        <v>162.69186455517638</v>
      </c>
      <c r="Q115" s="1">
        <v>205.05708665380126</v>
      </c>
      <c r="R115" s="1">
        <v>237.14987078897914</v>
      </c>
      <c r="S115" s="1">
        <v>327.49698766757325</v>
      </c>
      <c r="T115" s="1">
        <v>411.68815820594421</v>
      </c>
      <c r="U115" s="1">
        <v>724.17806793421119</v>
      </c>
      <c r="V115" s="1">
        <v>92.201613245191197</v>
      </c>
      <c r="W115" s="1">
        <v>144.57121584054619</v>
      </c>
      <c r="X115" s="1">
        <v>216.10821368273449</v>
      </c>
      <c r="Y115" s="1">
        <v>265.6267546249004</v>
      </c>
      <c r="Z115" s="1">
        <v>317.25368612467008</v>
      </c>
      <c r="AA115" s="1">
        <v>405.28269856129691</v>
      </c>
      <c r="AB115" s="1">
        <v>461.38969971889651</v>
      </c>
      <c r="AC115" s="1">
        <v>567.34487581337805</v>
      </c>
      <c r="AD115" s="1">
        <v>870.23281018228352</v>
      </c>
      <c r="AE115" s="1">
        <v>1810.8059703318518</v>
      </c>
    </row>
    <row r="116" spans="1:31">
      <c r="A116" t="s">
        <v>129</v>
      </c>
      <c r="B116" s="1">
        <v>21.390357664298808</v>
      </c>
      <c r="C116" s="1">
        <v>41.277106772716913</v>
      </c>
      <c r="D116" s="1">
        <v>60.090283239970439</v>
      </c>
      <c r="E116" s="1">
        <v>63.323864298623974</v>
      </c>
      <c r="F116" s="1">
        <v>106.36715288002974</v>
      </c>
      <c r="G116" s="1">
        <v>104.80023029124233</v>
      </c>
      <c r="H116" s="1">
        <v>134.82138998474824</v>
      </c>
      <c r="I116" s="1">
        <v>136.64571970829087</v>
      </c>
      <c r="J116" s="1">
        <v>162.97647496607831</v>
      </c>
      <c r="K116" s="1">
        <v>234.33352182395654</v>
      </c>
      <c r="L116" s="1">
        <v>11.342273345534279</v>
      </c>
      <c r="M116" s="1">
        <v>16.690000059150901</v>
      </c>
      <c r="N116" s="1">
        <v>17.978404114549424</v>
      </c>
      <c r="O116" s="1">
        <v>26.261548721996373</v>
      </c>
      <c r="P116" s="1">
        <v>29.941866138655119</v>
      </c>
      <c r="Q116" s="1">
        <v>29.460715974741579</v>
      </c>
      <c r="R116" s="1">
        <v>40.587441977545083</v>
      </c>
      <c r="S116" s="1">
        <v>42.560892554662345</v>
      </c>
      <c r="T116" s="1">
        <v>41.928851923283453</v>
      </c>
      <c r="U116" s="1">
        <v>76.44246596613398</v>
      </c>
      <c r="V116" s="1">
        <v>20.073734601141499</v>
      </c>
      <c r="W116" s="1">
        <v>38.863315502317313</v>
      </c>
      <c r="X116" s="1">
        <v>37.654870451702408</v>
      </c>
      <c r="Y116" s="1">
        <v>49.983981862665061</v>
      </c>
      <c r="Z116" s="1">
        <v>64.541529493378135</v>
      </c>
      <c r="AA116" s="1">
        <v>74.591787164339294</v>
      </c>
      <c r="AB116" s="1">
        <v>78.729655679708543</v>
      </c>
      <c r="AC116" s="1">
        <v>117.0211789009705</v>
      </c>
      <c r="AD116" s="1">
        <v>113.09335528867075</v>
      </c>
      <c r="AE116" s="1">
        <v>183.92802946059993</v>
      </c>
    </row>
    <row r="117" spans="1:31">
      <c r="A117" t="s">
        <v>130</v>
      </c>
      <c r="B117" s="1">
        <v>20.917952142260365</v>
      </c>
      <c r="C117" s="1">
        <v>21.247000742883571</v>
      </c>
      <c r="D117" s="1">
        <v>12.217879478168827</v>
      </c>
      <c r="E117" s="1">
        <v>16.356628571166496</v>
      </c>
      <c r="F117" s="1">
        <v>19.099353260590402</v>
      </c>
      <c r="G117" s="1">
        <v>25.93755690834486</v>
      </c>
      <c r="H117" s="1">
        <v>17.594054248184825</v>
      </c>
      <c r="I117" s="1">
        <v>41.19778007017868</v>
      </c>
      <c r="J117" s="1">
        <v>29.811434415708767</v>
      </c>
      <c r="K117" s="1">
        <v>30.142512152880819</v>
      </c>
      <c r="L117" s="1">
        <v>24.318986183111445</v>
      </c>
      <c r="M117" s="1">
        <v>27.421349144849717</v>
      </c>
      <c r="N117" s="1">
        <v>26.608442277288084</v>
      </c>
      <c r="O117" s="1">
        <v>22.890734651320724</v>
      </c>
      <c r="P117" s="1">
        <v>26.311207326245786</v>
      </c>
      <c r="Q117" s="1">
        <v>13.95991603697027</v>
      </c>
      <c r="R117" s="1">
        <v>20.265721770255745</v>
      </c>
      <c r="S117" s="1">
        <v>18.647938738697661</v>
      </c>
      <c r="T117" s="1">
        <v>14.444945994827485</v>
      </c>
      <c r="U117" s="1">
        <v>19.655879644105017</v>
      </c>
      <c r="V117" s="1">
        <v>18.624562600658656</v>
      </c>
      <c r="W117" s="1">
        <v>35.79035087726735</v>
      </c>
      <c r="X117" s="1">
        <v>25.006572542164726</v>
      </c>
      <c r="Y117" s="1">
        <v>17.913531692884497</v>
      </c>
      <c r="Z117" s="1">
        <v>16.700453559026045</v>
      </c>
      <c r="AA117" s="1">
        <v>30.734852121407084</v>
      </c>
      <c r="AB117" s="1">
        <v>22.454403492077684</v>
      </c>
      <c r="AC117" s="1">
        <v>35.851027603964596</v>
      </c>
      <c r="AD117" s="1">
        <v>50.624234388812944</v>
      </c>
      <c r="AE117" s="1">
        <v>37.207705814092947</v>
      </c>
    </row>
    <row r="118" spans="1:31">
      <c r="A118" t="s">
        <v>131</v>
      </c>
      <c r="B118" s="1">
        <v>468.75059611807308</v>
      </c>
      <c r="C118" s="1">
        <v>822.74608748275318</v>
      </c>
      <c r="D118" s="1">
        <v>996.24719132390589</v>
      </c>
      <c r="E118" s="1">
        <v>1303.6591050684249</v>
      </c>
      <c r="F118" s="1">
        <v>1683.3564063817767</v>
      </c>
      <c r="G118" s="1">
        <v>1921.6840129849641</v>
      </c>
      <c r="H118" s="1">
        <v>2438.9440617159562</v>
      </c>
      <c r="I118" s="1">
        <v>3096.9400006351784</v>
      </c>
      <c r="J118" s="1">
        <v>4351.105856108531</v>
      </c>
      <c r="K118" s="1">
        <v>8663.7650010400885</v>
      </c>
      <c r="L118" s="1">
        <v>458.9954959376542</v>
      </c>
      <c r="M118" s="1">
        <v>577.54667101824032</v>
      </c>
      <c r="N118" s="1">
        <v>718.84271444016861</v>
      </c>
      <c r="O118" s="1">
        <v>847.41283894940284</v>
      </c>
      <c r="P118" s="1">
        <v>1038.9509056201593</v>
      </c>
      <c r="Q118" s="1">
        <v>1232.026517467744</v>
      </c>
      <c r="R118" s="1">
        <v>1447.1344961095911</v>
      </c>
      <c r="S118" s="1">
        <v>1876.334658408387</v>
      </c>
      <c r="T118" s="1">
        <v>2502.8877677954401</v>
      </c>
      <c r="U118" s="1">
        <v>4498.2259527476253</v>
      </c>
      <c r="V118" s="1">
        <v>615.27215678456059</v>
      </c>
      <c r="W118" s="1">
        <v>1012.1226202718188</v>
      </c>
      <c r="X118" s="1">
        <v>1284.0674109122183</v>
      </c>
      <c r="Y118" s="1">
        <v>1555.0251279855588</v>
      </c>
      <c r="Z118" s="1">
        <v>1799.6988362434815</v>
      </c>
      <c r="AA118" s="1">
        <v>2275.5134590306261</v>
      </c>
      <c r="AB118" s="1">
        <v>2696.7219873529202</v>
      </c>
      <c r="AC118" s="1">
        <v>3386.879871801746</v>
      </c>
      <c r="AD118" s="1">
        <v>4650.8878033895116</v>
      </c>
      <c r="AE118" s="1">
        <v>10290.963757238624</v>
      </c>
    </row>
    <row r="119" spans="1:31">
      <c r="A119" t="s">
        <v>132</v>
      </c>
      <c r="B119" s="1">
        <v>38.217156678000883</v>
      </c>
      <c r="C119" s="1">
        <v>79.835265443297274</v>
      </c>
      <c r="D119" s="1">
        <v>51.750912049012406</v>
      </c>
      <c r="E119" s="1">
        <v>89.24561035683061</v>
      </c>
      <c r="F119" s="1">
        <v>118.02189076535295</v>
      </c>
      <c r="G119" s="1">
        <v>229.06391630700676</v>
      </c>
      <c r="H119" s="1">
        <v>343.68554254666026</v>
      </c>
      <c r="I119" s="1">
        <v>677.18744331692301</v>
      </c>
      <c r="J119" s="1">
        <v>816.21746443336201</v>
      </c>
      <c r="K119" s="1">
        <v>2640.7143168988409</v>
      </c>
      <c r="L119" s="1">
        <v>26.192927507968463</v>
      </c>
      <c r="M119" s="1">
        <v>48.071485075109976</v>
      </c>
      <c r="N119" s="1">
        <v>108.53685149875238</v>
      </c>
      <c r="O119" s="1">
        <v>92.14389214586825</v>
      </c>
      <c r="P119" s="1">
        <v>193.09462373656433</v>
      </c>
      <c r="Q119" s="1">
        <v>221.33426663533004</v>
      </c>
      <c r="R119" s="1">
        <v>324.08438637859251</v>
      </c>
      <c r="S119" s="1">
        <v>425.43917373565523</v>
      </c>
      <c r="T119" s="1">
        <v>1041.1249459601718</v>
      </c>
      <c r="U119" s="1">
        <v>2009.7502808731297</v>
      </c>
      <c r="V119" s="1">
        <v>57.478340485728509</v>
      </c>
      <c r="W119" s="1">
        <v>65.092976255961233</v>
      </c>
      <c r="X119" s="1">
        <v>84.194958372002333</v>
      </c>
      <c r="Y119" s="1">
        <v>146.57155995093302</v>
      </c>
      <c r="Z119" s="1">
        <v>247.48963310692173</v>
      </c>
      <c r="AA119" s="1">
        <v>299.45747548841547</v>
      </c>
      <c r="AB119" s="1">
        <v>504.65950321231458</v>
      </c>
      <c r="AC119" s="1">
        <v>543.53776913982358</v>
      </c>
      <c r="AD119" s="1">
        <v>1214.8740489356187</v>
      </c>
      <c r="AE119" s="1">
        <v>3410.4225667713881</v>
      </c>
    </row>
    <row r="120" spans="1:31">
      <c r="A120" t="s">
        <v>133</v>
      </c>
      <c r="B120" s="1">
        <v>12.257265429224647</v>
      </c>
      <c r="C120" s="1">
        <v>16.587679011017933</v>
      </c>
      <c r="D120" s="1">
        <v>28.957859726444305</v>
      </c>
      <c r="E120" s="1">
        <v>35.097730876082373</v>
      </c>
      <c r="F120" s="1">
        <v>57.495511086057881</v>
      </c>
      <c r="G120" s="1">
        <v>80.241081999805161</v>
      </c>
      <c r="H120" s="1">
        <v>136.17149158024242</v>
      </c>
      <c r="I120" s="1">
        <v>119.60118055519543</v>
      </c>
      <c r="J120" s="1">
        <v>272.62530388648594</v>
      </c>
      <c r="K120" s="1">
        <v>1534.01667088716</v>
      </c>
      <c r="L120" s="1">
        <v>21.953080766118919</v>
      </c>
      <c r="M120" s="1">
        <v>15.141093580665052</v>
      </c>
      <c r="N120" s="1">
        <v>55.282425971455162</v>
      </c>
      <c r="O120" s="1">
        <v>33.396406658712479</v>
      </c>
      <c r="P120" s="1">
        <v>111.46201540192909</v>
      </c>
      <c r="Q120" s="1">
        <v>94.793780218195622</v>
      </c>
      <c r="R120" s="1">
        <v>180.25571122048191</v>
      </c>
      <c r="S120" s="1">
        <v>137.52717793899075</v>
      </c>
      <c r="T120" s="1">
        <v>266.9250156752791</v>
      </c>
      <c r="U120" s="1">
        <v>1012.5873592902791</v>
      </c>
      <c r="V120" s="1">
        <v>35.501121981846623</v>
      </c>
      <c r="W120" s="1">
        <v>45.828523876666765</v>
      </c>
      <c r="X120" s="1">
        <v>61.674790179509209</v>
      </c>
      <c r="Y120" s="1">
        <v>43.475529806200633</v>
      </c>
      <c r="Z120" s="1">
        <v>87.464448500980936</v>
      </c>
      <c r="AA120" s="1">
        <v>112.13748520471336</v>
      </c>
      <c r="AB120" s="1">
        <v>108.00267300263046</v>
      </c>
      <c r="AC120" s="1">
        <v>329.31826376682068</v>
      </c>
      <c r="AD120" s="1">
        <v>456.54003156484413</v>
      </c>
      <c r="AE120" s="1">
        <v>1217.8757051998816</v>
      </c>
    </row>
    <row r="121" spans="1:31">
      <c r="A121" t="s">
        <v>134</v>
      </c>
      <c r="B121" s="1">
        <v>13.256108553869424</v>
      </c>
      <c r="C121" s="1">
        <v>30.763207351629539</v>
      </c>
      <c r="D121" s="1">
        <v>26.39007619980335</v>
      </c>
      <c r="E121" s="1">
        <v>26.69088107495557</v>
      </c>
      <c r="F121" s="1">
        <v>70.808645951956478</v>
      </c>
      <c r="G121" s="1">
        <v>55.896013284477156</v>
      </c>
      <c r="H121" s="1">
        <v>59.018061902348066</v>
      </c>
      <c r="I121" s="1">
        <v>64.599225996209881</v>
      </c>
      <c r="J121" s="1">
        <v>84.912890578943973</v>
      </c>
      <c r="K121" s="1">
        <v>78.454054323903307</v>
      </c>
      <c r="L121" s="1">
        <v>32.373030987784745</v>
      </c>
      <c r="M121" s="1">
        <v>26.166000590732878</v>
      </c>
      <c r="N121" s="1">
        <v>38.387792692322058</v>
      </c>
      <c r="O121" s="1">
        <v>44.470965768114382</v>
      </c>
      <c r="P121" s="1">
        <v>41.493313834337528</v>
      </c>
      <c r="Q121" s="1">
        <v>65.939861979911385</v>
      </c>
      <c r="R121" s="1">
        <v>86.754388601835657</v>
      </c>
      <c r="S121" s="1">
        <v>82.172874306538915</v>
      </c>
      <c r="T121" s="1">
        <v>92.325570938394591</v>
      </c>
      <c r="U121" s="1">
        <v>145.05577381659668</v>
      </c>
      <c r="V121" s="1">
        <v>28.113406572335961</v>
      </c>
      <c r="W121" s="1">
        <v>36.817968277702988</v>
      </c>
      <c r="X121" s="1">
        <v>53.736577673576882</v>
      </c>
      <c r="Y121" s="1">
        <v>54.068963422882753</v>
      </c>
      <c r="Z121" s="1">
        <v>70.093726273662256</v>
      </c>
      <c r="AA121" s="1">
        <v>100.79818242878775</v>
      </c>
      <c r="AB121" s="1">
        <v>87.063967834479357</v>
      </c>
      <c r="AC121" s="1">
        <v>114.40808021587928</v>
      </c>
      <c r="AD121" s="1">
        <v>132.93766561466236</v>
      </c>
      <c r="AE121" s="1">
        <v>122.89573975843561</v>
      </c>
    </row>
    <row r="122" spans="1:31">
      <c r="A122" t="s">
        <v>135</v>
      </c>
      <c r="B122" s="1">
        <v>63.730530661094953</v>
      </c>
      <c r="C122" s="1">
        <v>127.18615180594475</v>
      </c>
      <c r="D122" s="1">
        <v>107.09884797526006</v>
      </c>
      <c r="E122" s="1">
        <v>151.03422230786856</v>
      </c>
      <c r="F122" s="1">
        <v>246.32604780336729</v>
      </c>
      <c r="G122" s="1">
        <v>365.2010115912891</v>
      </c>
      <c r="H122" s="1">
        <v>538.8750960292507</v>
      </c>
      <c r="I122" s="1">
        <v>861.38784986832832</v>
      </c>
      <c r="J122" s="1">
        <v>1173.7556588987918</v>
      </c>
      <c r="K122" s="1">
        <v>4253.1850421099043</v>
      </c>
      <c r="L122" s="1">
        <v>80.519039261872123</v>
      </c>
      <c r="M122" s="1">
        <v>89.378579246507897</v>
      </c>
      <c r="N122" s="1">
        <v>202.20707016252962</v>
      </c>
      <c r="O122" s="1">
        <v>170.01126457269513</v>
      </c>
      <c r="P122" s="1">
        <v>346.04995297283097</v>
      </c>
      <c r="Q122" s="1">
        <v>382.06790883343706</v>
      </c>
      <c r="R122" s="1">
        <v>591.09448620091007</v>
      </c>
      <c r="S122" s="1">
        <v>645.13922598118495</v>
      </c>
      <c r="T122" s="1">
        <v>1400.3755325738455</v>
      </c>
      <c r="U122" s="1">
        <v>3167.3934139800053</v>
      </c>
      <c r="V122" s="1">
        <v>121.09286903991109</v>
      </c>
      <c r="W122" s="1">
        <v>147.73946841033097</v>
      </c>
      <c r="X122" s="1">
        <v>199.60632622508842</v>
      </c>
      <c r="Y122" s="1">
        <v>244.11605318001639</v>
      </c>
      <c r="Z122" s="1">
        <v>405.04780788156489</v>
      </c>
      <c r="AA122" s="1">
        <v>512.39314312191652</v>
      </c>
      <c r="AB122" s="1">
        <v>699.72614404942442</v>
      </c>
      <c r="AC122" s="1">
        <v>987.26411312252355</v>
      </c>
      <c r="AD122" s="1">
        <v>1804.3517461151253</v>
      </c>
      <c r="AE122" s="1">
        <v>4751.1940117297054</v>
      </c>
    </row>
    <row r="123" spans="1:31">
      <c r="A123" t="s">
        <v>136</v>
      </c>
      <c r="B123" s="1">
        <v>23.97090968035366</v>
      </c>
      <c r="C123" s="1">
        <v>39.572680978065179</v>
      </c>
      <c r="D123" s="1">
        <v>48.80907611819498</v>
      </c>
      <c r="E123" s="1">
        <v>62.569657327326759</v>
      </c>
      <c r="F123" s="1">
        <v>80.304368170551058</v>
      </c>
      <c r="G123" s="1">
        <v>130.70513893107599</v>
      </c>
      <c r="H123" s="1">
        <v>160.63698318910349</v>
      </c>
      <c r="I123" s="1">
        <v>246.67216345062766</v>
      </c>
      <c r="J123" s="1">
        <v>366.20299096868376</v>
      </c>
      <c r="K123" s="1">
        <v>756.02708409301522</v>
      </c>
      <c r="L123" s="1">
        <v>36.771541280185097</v>
      </c>
      <c r="M123" s="1">
        <v>35.377464670389827</v>
      </c>
      <c r="N123" s="1">
        <v>55.142582968908393</v>
      </c>
      <c r="O123" s="1">
        <v>81.325816116923392</v>
      </c>
      <c r="P123" s="1">
        <v>95.448386578611135</v>
      </c>
      <c r="Q123" s="1">
        <v>124.63997366161621</v>
      </c>
      <c r="R123" s="1">
        <v>150.6994072133042</v>
      </c>
      <c r="S123" s="1">
        <v>225.91938873947166</v>
      </c>
      <c r="T123" s="1">
        <v>328.71744430025768</v>
      </c>
      <c r="U123" s="1">
        <v>599.66335095128738</v>
      </c>
      <c r="V123" s="1">
        <v>46.188242722262025</v>
      </c>
      <c r="W123" s="1">
        <v>53.183170692620898</v>
      </c>
      <c r="X123" s="1">
        <v>84.195607954528086</v>
      </c>
      <c r="Y123" s="1">
        <v>102.41001471113904</v>
      </c>
      <c r="Z123" s="1">
        <v>140.32222164494755</v>
      </c>
      <c r="AA123" s="1">
        <v>175.85021837825465</v>
      </c>
      <c r="AB123" s="1">
        <v>257.51553135992248</v>
      </c>
      <c r="AC123" s="1">
        <v>329.68290480155252</v>
      </c>
      <c r="AD123" s="1">
        <v>515.6047243084148</v>
      </c>
      <c r="AE123" s="1">
        <v>893.45112256286109</v>
      </c>
    </row>
    <row r="124" spans="1:31">
      <c r="A124" t="s">
        <v>137</v>
      </c>
      <c r="B124" s="1">
        <v>302.81022168103499</v>
      </c>
      <c r="C124" s="1">
        <v>501.53219809014593</v>
      </c>
      <c r="D124" s="1">
        <v>638.68421902799435</v>
      </c>
      <c r="E124" s="1">
        <v>806.19298301655044</v>
      </c>
      <c r="F124" s="1">
        <v>873.11352732443493</v>
      </c>
      <c r="G124" s="1">
        <v>974.51638382241345</v>
      </c>
      <c r="H124" s="1">
        <v>1063.7408746398039</v>
      </c>
      <c r="I124" s="1">
        <v>1177.4837486681802</v>
      </c>
      <c r="J124" s="1">
        <v>1494.1135601939166</v>
      </c>
      <c r="K124" s="1">
        <v>2989.6178606849553</v>
      </c>
      <c r="L124" s="1">
        <v>621.59464187683352</v>
      </c>
      <c r="M124" s="1">
        <v>646.25770119175058</v>
      </c>
      <c r="N124" s="1">
        <v>833.01433782999766</v>
      </c>
      <c r="O124" s="1">
        <v>888.10245138746518</v>
      </c>
      <c r="P124" s="1">
        <v>946.14247425136637</v>
      </c>
      <c r="Q124" s="1">
        <v>986.68778781412266</v>
      </c>
      <c r="R124" s="1">
        <v>1107.6312754147416</v>
      </c>
      <c r="S124" s="1">
        <v>1178.5444985839035</v>
      </c>
      <c r="T124" s="1">
        <v>1599.549293275936</v>
      </c>
      <c r="U124" s="1">
        <v>2577.0500209523211</v>
      </c>
      <c r="V124" s="1">
        <v>616.40026792777769</v>
      </c>
      <c r="W124" s="1">
        <v>723.47360876217397</v>
      </c>
      <c r="X124" s="1">
        <v>957.04085626547862</v>
      </c>
      <c r="Y124" s="1">
        <v>1103.096753714133</v>
      </c>
      <c r="Z124" s="1">
        <v>1081.4729404326795</v>
      </c>
      <c r="AA124" s="1">
        <v>1212.0984048820196</v>
      </c>
      <c r="AB124" s="1">
        <v>1287.8233443136476</v>
      </c>
      <c r="AC124" s="1">
        <v>1449.9393629661897</v>
      </c>
      <c r="AD124" s="1">
        <v>1690.1464554581271</v>
      </c>
      <c r="AE124" s="1">
        <v>3120.0045226143138</v>
      </c>
    </row>
    <row r="125" spans="1:31">
      <c r="A125" t="s">
        <v>138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</row>
    <row r="126" spans="1:31">
      <c r="A126" t="s">
        <v>139</v>
      </c>
      <c r="B126" s="1">
        <v>1201.834893591312</v>
      </c>
      <c r="C126" s="1">
        <v>1344.1561848406855</v>
      </c>
      <c r="D126" s="1">
        <v>1444.400872670429</v>
      </c>
      <c r="E126" s="1">
        <v>1690.0253184925996</v>
      </c>
      <c r="F126" s="1">
        <v>1807.1143362243511</v>
      </c>
      <c r="G126" s="1">
        <v>2097.3581774658173</v>
      </c>
      <c r="H126" s="1">
        <v>2286.8240979403977</v>
      </c>
      <c r="I126" s="1">
        <v>2799.3617430487952</v>
      </c>
      <c r="J126" s="1">
        <v>3697.3962227935158</v>
      </c>
      <c r="K126" s="1">
        <v>7096.3059123613066</v>
      </c>
      <c r="L126" s="1">
        <v>1555.5615127595063</v>
      </c>
      <c r="M126" s="1">
        <v>1594.0465909030002</v>
      </c>
      <c r="N126" s="1">
        <v>1770.2037262233782</v>
      </c>
      <c r="O126" s="1">
        <v>1951.3035862450447</v>
      </c>
      <c r="P126" s="1">
        <v>2088.2929393540826</v>
      </c>
      <c r="Q126" s="1">
        <v>2271.8790022993494</v>
      </c>
      <c r="R126" s="1">
        <v>2568.7582649064484</v>
      </c>
      <c r="S126" s="1">
        <v>3021.0109964980725</v>
      </c>
      <c r="T126" s="1">
        <v>4310.2406187400702</v>
      </c>
      <c r="U126" s="1">
        <v>7692.5364304997302</v>
      </c>
      <c r="V126" s="1">
        <v>1713.5937674584463</v>
      </c>
      <c r="W126" s="1">
        <v>1733.8424478297554</v>
      </c>
      <c r="X126" s="1">
        <v>2036.2146689893812</v>
      </c>
      <c r="Y126" s="1">
        <v>2219.719004825718</v>
      </c>
      <c r="Z126" s="1">
        <v>2491.1916646195818</v>
      </c>
      <c r="AA126" s="1">
        <v>2640.1181513425549</v>
      </c>
      <c r="AB126" s="1">
        <v>3063.356851784456</v>
      </c>
      <c r="AC126" s="1">
        <v>3564.6591229276319</v>
      </c>
      <c r="AD126" s="1">
        <v>4491.1023330059952</v>
      </c>
      <c r="AE126" s="1">
        <v>8349.7007828897786</v>
      </c>
    </row>
    <row r="127" spans="1:31">
      <c r="A127" t="s">
        <v>140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</row>
    <row r="128" spans="1:31">
      <c r="A128" t="s">
        <v>141</v>
      </c>
      <c r="B128" s="1">
        <v>719.24831541850881</v>
      </c>
      <c r="C128" s="1">
        <v>986.3798835979793</v>
      </c>
      <c r="D128" s="1">
        <v>1052.9096864910312</v>
      </c>
      <c r="E128" s="1">
        <v>1533.3261903912071</v>
      </c>
      <c r="F128" s="1">
        <v>1662.0596883397461</v>
      </c>
      <c r="G128" s="1">
        <v>1832.291996265556</v>
      </c>
      <c r="H128" s="1">
        <v>2372.2472517444385</v>
      </c>
      <c r="I128" s="1">
        <v>3009.4575303803986</v>
      </c>
      <c r="J128" s="1">
        <v>5005.6402217569766</v>
      </c>
      <c r="K128" s="1">
        <v>16458.923991202613</v>
      </c>
      <c r="L128" s="1">
        <v>1256.3173988930689</v>
      </c>
      <c r="M128" s="1">
        <v>1629.3241883489118</v>
      </c>
      <c r="N128" s="1">
        <v>1770.1452263833592</v>
      </c>
      <c r="O128" s="1">
        <v>1806.7660728522303</v>
      </c>
      <c r="P128" s="1">
        <v>2176.1128965397602</v>
      </c>
      <c r="Q128" s="1">
        <v>2717.975961016964</v>
      </c>
      <c r="R128" s="1">
        <v>3416.5143651734561</v>
      </c>
      <c r="S128" s="1">
        <v>4878.5958253028475</v>
      </c>
      <c r="T128" s="1">
        <v>7451.1031233828689</v>
      </c>
      <c r="U128" s="1">
        <v>25364.822369539826</v>
      </c>
      <c r="V128" s="1">
        <v>1680.6766785178409</v>
      </c>
      <c r="W128" s="1">
        <v>1929.8657759016492</v>
      </c>
      <c r="X128" s="1">
        <v>2003.5086354210632</v>
      </c>
      <c r="Y128" s="1">
        <v>2489.6796396276336</v>
      </c>
      <c r="Z128" s="1">
        <v>3166.0463843819316</v>
      </c>
      <c r="AA128" s="1">
        <v>3753.5566475898677</v>
      </c>
      <c r="AB128" s="1">
        <v>4660.1821883936718</v>
      </c>
      <c r="AC128" s="1">
        <v>5709.9130766843837</v>
      </c>
      <c r="AD128" s="1">
        <v>8682.2018742836335</v>
      </c>
      <c r="AE128" s="1">
        <v>28510.096784495512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O98"/>
  <sheetViews>
    <sheetView workbookViewId="0">
      <selection activeCell="CO1" sqref="CO1"/>
    </sheetView>
  </sheetViews>
  <sheetFormatPr defaultColWidth="9.140625" defaultRowHeight="15"/>
  <cols>
    <col min="7" max="7" width="22" customWidth="1"/>
  </cols>
  <sheetData>
    <row r="1" spans="1:93">
      <c r="A1" t="s">
        <v>354</v>
      </c>
      <c r="B1" t="s">
        <v>355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378</v>
      </c>
      <c r="Z1" t="s">
        <v>379</v>
      </c>
      <c r="AA1" t="s">
        <v>380</v>
      </c>
      <c r="AB1" t="s">
        <v>381</v>
      </c>
      <c r="AC1" t="s">
        <v>382</v>
      </c>
      <c r="AD1" t="s">
        <v>383</v>
      </c>
      <c r="AE1" t="s">
        <v>384</v>
      </c>
      <c r="AF1" t="s">
        <v>385</v>
      </c>
      <c r="AG1" t="s">
        <v>386</v>
      </c>
      <c r="AH1" t="s">
        <v>387</v>
      </c>
      <c r="AI1" t="s">
        <v>388</v>
      </c>
      <c r="AJ1" t="s">
        <v>389</v>
      </c>
      <c r="AK1" t="s">
        <v>390</v>
      </c>
      <c r="AL1" t="s">
        <v>391</v>
      </c>
      <c r="AM1" t="s">
        <v>392</v>
      </c>
      <c r="AN1" t="s">
        <v>393</v>
      </c>
      <c r="AO1" t="s">
        <v>394</v>
      </c>
      <c r="AP1" t="s">
        <v>395</v>
      </c>
      <c r="AQ1" t="s">
        <v>396</v>
      </c>
      <c r="AR1" t="s">
        <v>397</v>
      </c>
      <c r="AS1" t="s">
        <v>398</v>
      </c>
      <c r="AT1" t="s">
        <v>399</v>
      </c>
      <c r="AU1" t="s">
        <v>400</v>
      </c>
      <c r="AV1" t="s">
        <v>401</v>
      </c>
      <c r="AW1" t="s">
        <v>402</v>
      </c>
      <c r="AX1" t="s">
        <v>403</v>
      </c>
      <c r="AY1" t="s">
        <v>404</v>
      </c>
      <c r="AZ1" t="s">
        <v>405</v>
      </c>
      <c r="BA1" t="s">
        <v>406</v>
      </c>
      <c r="BB1" t="s">
        <v>407</v>
      </c>
      <c r="BC1" t="s">
        <v>408</v>
      </c>
      <c r="BD1" t="s">
        <v>409</v>
      </c>
      <c r="BE1" t="s">
        <v>410</v>
      </c>
      <c r="BF1" t="s">
        <v>411</v>
      </c>
      <c r="BG1" t="s">
        <v>412</v>
      </c>
      <c r="BH1" t="s">
        <v>413</v>
      </c>
      <c r="BI1" t="s">
        <v>414</v>
      </c>
      <c r="BJ1" t="s">
        <v>415</v>
      </c>
      <c r="BK1" t="s">
        <v>416</v>
      </c>
      <c r="BL1" t="s">
        <v>417</v>
      </c>
      <c r="BM1" t="s">
        <v>418</v>
      </c>
      <c r="BN1" t="s">
        <v>419</v>
      </c>
      <c r="BO1" t="s">
        <v>420</v>
      </c>
      <c r="BP1" t="s">
        <v>421</v>
      </c>
      <c r="BQ1" t="s">
        <v>422</v>
      </c>
      <c r="BR1" t="s">
        <v>423</v>
      </c>
      <c r="BS1" t="s">
        <v>424</v>
      </c>
      <c r="BT1" t="s">
        <v>425</v>
      </c>
      <c r="BU1" t="s">
        <v>426</v>
      </c>
      <c r="BV1" t="s">
        <v>427</v>
      </c>
      <c r="BW1" t="s">
        <v>428</v>
      </c>
      <c r="BX1" t="s">
        <v>429</v>
      </c>
      <c r="BY1" t="s">
        <v>430</v>
      </c>
      <c r="BZ1" t="s">
        <v>431</v>
      </c>
      <c r="CA1" t="s">
        <v>432</v>
      </c>
      <c r="CB1" t="s">
        <v>433</v>
      </c>
      <c r="CC1" t="s">
        <v>434</v>
      </c>
      <c r="CD1" t="s">
        <v>435</v>
      </c>
      <c r="CE1" t="s">
        <v>436</v>
      </c>
      <c r="CF1" t="s">
        <v>437</v>
      </c>
      <c r="CG1" t="s">
        <v>438</v>
      </c>
      <c r="CH1" t="s">
        <v>439</v>
      </c>
      <c r="CI1" t="s">
        <v>440</v>
      </c>
      <c r="CJ1" t="s">
        <v>441</v>
      </c>
      <c r="CK1" t="s">
        <v>442</v>
      </c>
      <c r="CL1" t="s">
        <v>443</v>
      </c>
      <c r="CM1" t="s">
        <v>444</v>
      </c>
      <c r="CN1" t="s">
        <v>445</v>
      </c>
      <c r="CO1" t="s">
        <v>446</v>
      </c>
    </row>
    <row r="2" spans="1:93">
      <c r="A2" s="1">
        <v>2016</v>
      </c>
      <c r="B2" s="1">
        <v>32974661</v>
      </c>
      <c r="C2" s="1">
        <v>609.67469712475918</v>
      </c>
      <c r="D2" s="1">
        <v>1555.9905685719282</v>
      </c>
      <c r="E2" s="1">
        <v>1546.8764868013957</v>
      </c>
      <c r="F2" s="1">
        <v>1486.7993320974499</v>
      </c>
      <c r="G2" s="1">
        <v>1389.0863185829396</v>
      </c>
      <c r="H2" s="1">
        <v>84.231459478307187</v>
      </c>
      <c r="I2" s="1">
        <v>61.723373141400842</v>
      </c>
      <c r="J2" s="1">
        <v>581.11563510377823</v>
      </c>
      <c r="K2" s="1">
        <v>619.68968055062351</v>
      </c>
      <c r="L2" s="1">
        <v>61.4122672106853</v>
      </c>
      <c r="M2" s="1">
        <v>447.89775655565802</v>
      </c>
      <c r="N2" s="1">
        <v>538.17541784243281</v>
      </c>
      <c r="O2" s="1">
        <v>69.338660882028037</v>
      </c>
      <c r="P2" s="1">
        <v>76.519520148306597</v>
      </c>
      <c r="Q2" s="1">
        <v>135.48890120820781</v>
      </c>
      <c r="R2" s="1">
        <v>268.56332957265113</v>
      </c>
      <c r="S2" s="1">
        <v>191.29543244037527</v>
      </c>
      <c r="T2" s="1">
        <v>395.26652074308032</v>
      </c>
      <c r="U2" s="1">
        <v>25.991376963174652</v>
      </c>
      <c r="V2" s="1">
        <v>78.156608545191716</v>
      </c>
      <c r="W2" s="1">
        <v>17.92832685905071</v>
      </c>
      <c r="X2" s="1">
        <v>86.842107345438933</v>
      </c>
      <c r="Y2" s="1">
        <v>61.15605627136415</v>
      </c>
      <c r="Z2" s="1">
        <v>51.054463547828114</v>
      </c>
      <c r="AA2" s="1">
        <v>83.822644271512274</v>
      </c>
      <c r="AB2" s="1">
        <v>9.6564290949216112</v>
      </c>
      <c r="AC2" s="1">
        <v>25.541535347120771</v>
      </c>
      <c r="AD2" s="1">
        <v>44.863579374886243</v>
      </c>
      <c r="AE2" s="1">
        <v>111.12250752233017</v>
      </c>
      <c r="AF2" s="1">
        <v>207.55811291089836</v>
      </c>
      <c r="AG2" s="1">
        <v>38.03921455787733</v>
      </c>
      <c r="AH2" s="1">
        <v>199.44684252719381</v>
      </c>
      <c r="AI2" s="1">
        <v>244.82646585601449</v>
      </c>
      <c r="AJ2" s="1">
        <v>482.3125229410856</v>
      </c>
      <c r="AK2" s="1">
        <v>111.30394873131827</v>
      </c>
      <c r="AL2" s="1">
        <v>350.31263737223395</v>
      </c>
      <c r="AM2" s="1">
        <v>233.09294025180984</v>
      </c>
      <c r="AN2" s="1">
        <v>694.70952635536207</v>
      </c>
      <c r="AO2" s="1">
        <v>39.978433083517011</v>
      </c>
      <c r="AP2" s="1">
        <v>3.7403402251079245</v>
      </c>
      <c r="AQ2" s="1">
        <v>43.718773308624932</v>
      </c>
      <c r="AR2" s="1">
        <v>55.817775112572839</v>
      </c>
      <c r="AS2" s="1">
        <v>0.69647182860609047</v>
      </c>
      <c r="AT2" s="1">
        <v>1.0836296782266389E-2</v>
      </c>
      <c r="AU2" s="1">
        <v>56.525083237961198</v>
      </c>
      <c r="AV2" s="1">
        <v>78.8437573854048</v>
      </c>
      <c r="AW2" s="1">
        <v>10.102038888269513</v>
      </c>
      <c r="AX2" s="1">
        <v>54.408764813861865</v>
      </c>
      <c r="AY2" s="1">
        <v>14.212231033223414</v>
      </c>
      <c r="AZ2" s="1">
        <v>393.09625562642475</v>
      </c>
      <c r="BA2" s="1">
        <v>5.2612458342082338</v>
      </c>
      <c r="BB2" s="1">
        <v>1.7333181478431723</v>
      </c>
      <c r="BC2" s="1">
        <v>477.0805361959878</v>
      </c>
      <c r="BD2" s="1">
        <v>478.813854343831</v>
      </c>
      <c r="BE2" s="1">
        <v>166.127360967838</v>
      </c>
      <c r="BF2" s="1">
        <v>14.476490193097813</v>
      </c>
      <c r="BG2" s="1">
        <v>9.1572141857818607</v>
      </c>
      <c r="BH2" s="1">
        <v>27.552128345605198</v>
      </c>
      <c r="BI2" s="1">
        <v>0.65328308070159846</v>
      </c>
      <c r="BJ2" s="1">
        <v>38.441675712356016</v>
      </c>
      <c r="BK2" s="1">
        <v>228.85602413977529</v>
      </c>
      <c r="BL2" s="1">
        <v>18.676155161108959</v>
      </c>
      <c r="BM2" s="1">
        <v>12.152329706211448</v>
      </c>
      <c r="BN2" s="1">
        <v>3.5289647144640908</v>
      </c>
      <c r="BO2" s="1">
        <v>4.4087004148495499</v>
      </c>
      <c r="BP2" s="1">
        <v>2.3375340644179161</v>
      </c>
      <c r="BQ2" s="1">
        <v>41.103684061051965</v>
      </c>
      <c r="BR2" s="1">
        <v>528.43936288990005</v>
      </c>
      <c r="BS2" s="1">
        <v>1213.3586980088546</v>
      </c>
      <c r="BT2" s="1">
        <v>324.50915719338622</v>
      </c>
      <c r="BU2" s="1">
        <v>92.186945030334527</v>
      </c>
      <c r="BV2" s="1">
        <v>22.551851210195725</v>
      </c>
      <c r="BW2" s="1">
        <v>2181.0460143326695</v>
      </c>
      <c r="BX2" s="1">
        <v>436.83140658602923</v>
      </c>
      <c r="BY2" s="1">
        <v>221.66908698238737</v>
      </c>
      <c r="BZ2" s="1">
        <v>31.522110581472653</v>
      </c>
      <c r="CA2" s="1">
        <v>690.02260414988928</v>
      </c>
      <c r="CB2" s="1">
        <v>180.74946892831701</v>
      </c>
      <c r="CC2" s="1">
        <v>956.60803653068751</v>
      </c>
      <c r="CD2" s="1">
        <v>0</v>
      </c>
      <c r="CE2" s="1">
        <v>688.51845451016402</v>
      </c>
      <c r="CF2" s="1">
        <v>122.59051035872626</v>
      </c>
      <c r="CG2" s="1">
        <v>1173.8988304614893</v>
      </c>
      <c r="CH2" s="1">
        <v>28261.666015625</v>
      </c>
      <c r="CI2" s="1">
        <v>46764.52734375</v>
      </c>
      <c r="CJ2" s="1">
        <v>7695.7137254534073</v>
      </c>
      <c r="CK2" s="1">
        <v>16913.48828125</v>
      </c>
      <c r="CL2" s="1">
        <v>2323.5509492734591</v>
      </c>
      <c r="CM2" s="1">
        <v>0</v>
      </c>
      <c r="CN2" s="1">
        <v>3334.8934579014362</v>
      </c>
      <c r="CO2" s="1">
        <v>560.2229185555866</v>
      </c>
    </row>
    <row r="3" spans="1:93">
      <c r="A3" s="1">
        <v>2018</v>
      </c>
      <c r="B3" s="1">
        <v>34400515</v>
      </c>
      <c r="C3" s="1">
        <v>664.46738043090647</v>
      </c>
      <c r="D3" s="1">
        <v>2005.6358620239198</v>
      </c>
      <c r="E3" s="1">
        <v>1997.5426629445258</v>
      </c>
      <c r="F3" s="1">
        <v>1669.2350300318358</v>
      </c>
      <c r="G3" s="1">
        <v>1557.8147878353509</v>
      </c>
      <c r="H3" s="1">
        <v>97.665767638312985</v>
      </c>
      <c r="I3" s="1">
        <v>71.023046045585389</v>
      </c>
      <c r="J3" s="1">
        <v>662.8813028068912</v>
      </c>
      <c r="K3" s="1">
        <v>702.33915335864197</v>
      </c>
      <c r="L3" s="1">
        <v>68.999331240630951</v>
      </c>
      <c r="M3" s="1">
        <v>500.88346351380727</v>
      </c>
      <c r="N3" s="1">
        <v>591.9899896568578</v>
      </c>
      <c r="O3" s="1">
        <v>89.3996517544916</v>
      </c>
      <c r="P3" s="1">
        <v>83.298503322864619</v>
      </c>
      <c r="Q3" s="1">
        <v>137.47565217173425</v>
      </c>
      <c r="R3" s="1">
        <v>313.7270557661588</v>
      </c>
      <c r="S3" s="1">
        <v>215.90137070872819</v>
      </c>
      <c r="T3" s="1">
        <v>413.1291682265188</v>
      </c>
      <c r="U3" s="1">
        <v>33.002309049128101</v>
      </c>
      <c r="V3" s="1">
        <v>82.289012806254334</v>
      </c>
      <c r="W3" s="1">
        <v>19.616955283198156</v>
      </c>
      <c r="X3" s="1">
        <v>115.71252161379877</v>
      </c>
      <c r="Y3" s="1">
        <v>65.533084754512743</v>
      </c>
      <c r="Z3" s="1">
        <v>56.153812438908091</v>
      </c>
      <c r="AA3" s="1">
        <v>87.099350776750597</v>
      </c>
      <c r="AB3" s="1">
        <v>10.841197136140623</v>
      </c>
      <c r="AC3" s="1">
        <v>30.320644429710853</v>
      </c>
      <c r="AD3" s="1">
        <v>45.755053601341494</v>
      </c>
      <c r="AE3" s="1">
        <v>125.42627759408585</v>
      </c>
      <c r="AF3" s="1">
        <v>243.42353645003055</v>
      </c>
      <c r="AG3" s="1">
        <v>66.855815189060053</v>
      </c>
      <c r="AH3" s="1">
        <v>196.0313283783658</v>
      </c>
      <c r="AI3" s="1">
        <v>270.70764812164782</v>
      </c>
      <c r="AJ3" s="1">
        <v>533.59479168907365</v>
      </c>
      <c r="AK3" s="1">
        <v>124.55547132562197</v>
      </c>
      <c r="AL3" s="1">
        <v>442.9893020922031</v>
      </c>
      <c r="AM3" s="1">
        <v>276.29978053062501</v>
      </c>
      <c r="AN3" s="1">
        <v>843.84455394845008</v>
      </c>
      <c r="AO3" s="1">
        <v>36.04801781883836</v>
      </c>
      <c r="AP3" s="1">
        <v>4.3678609591495903</v>
      </c>
      <c r="AQ3" s="1">
        <v>40.415878777987949</v>
      </c>
      <c r="AR3" s="1">
        <v>57.58650498805217</v>
      </c>
      <c r="AS3" s="1">
        <v>1.0493840426412897</v>
      </c>
      <c r="AT3" s="1">
        <v>2.6735910287093215E-2</v>
      </c>
      <c r="AU3" s="1">
        <v>58.66262494098055</v>
      </c>
      <c r="AV3" s="1">
        <v>96.258048411428632</v>
      </c>
      <c r="AW3" s="1">
        <v>10.858046074342328</v>
      </c>
      <c r="AX3" s="1">
        <v>55.983620576596621</v>
      </c>
      <c r="AY3" s="1">
        <v>11.741258810078554</v>
      </c>
      <c r="AZ3" s="1">
        <v>435.41645935542834</v>
      </c>
      <c r="BA3" s="1">
        <v>5.6271864211937697</v>
      </c>
      <c r="BB3" s="1">
        <v>1.9947981030876889</v>
      </c>
      <c r="BC3" s="1">
        <v>519.62657123763961</v>
      </c>
      <c r="BD3" s="1">
        <v>521.62136934072726</v>
      </c>
      <c r="BE3" s="1">
        <v>176.90356751569962</v>
      </c>
      <c r="BF3" s="1">
        <v>14.061359757561348</v>
      </c>
      <c r="BG3" s="1">
        <v>10.50551882506881</v>
      </c>
      <c r="BH3" s="1">
        <v>34.125946008720945</v>
      </c>
      <c r="BI3" s="1">
        <v>0.93878517879313239</v>
      </c>
      <c r="BJ3" s="1">
        <v>43.878241867697128</v>
      </c>
      <c r="BK3" s="1">
        <v>246.28747314482004</v>
      </c>
      <c r="BL3" s="1">
        <v>17.005455681528904</v>
      </c>
      <c r="BM3" s="1">
        <v>9.2643693404028493</v>
      </c>
      <c r="BN3" s="1">
        <v>2.3828500770754095</v>
      </c>
      <c r="BO3" s="1">
        <v>3.4249420239402202</v>
      </c>
      <c r="BP3" s="1">
        <v>2.7459542502131229</v>
      </c>
      <c r="BQ3" s="1">
        <v>34.823571373160505</v>
      </c>
      <c r="BR3" s="1">
        <v>660.79733759123701</v>
      </c>
      <c r="BS3" s="1">
        <v>1386.3891791061978</v>
      </c>
      <c r="BT3" s="1">
        <v>397.48539817573453</v>
      </c>
      <c r="BU3" s="1">
        <v>106.60288386659445</v>
      </c>
      <c r="BV3" s="1">
        <v>23.452223759416203</v>
      </c>
      <c r="BW3" s="1">
        <v>2574.7270224991794</v>
      </c>
      <c r="BX3" s="1">
        <v>508.39566958604138</v>
      </c>
      <c r="BY3" s="1">
        <v>229.30601701384523</v>
      </c>
      <c r="BZ3" s="1">
        <v>51.079033747873993</v>
      </c>
      <c r="CA3" s="1">
        <v>788.78072034776062</v>
      </c>
      <c r="CB3" s="1">
        <v>191.54768908452297</v>
      </c>
      <c r="CC3" s="1">
        <v>1082.1831685072534</v>
      </c>
      <c r="CD3" s="1">
        <v>0</v>
      </c>
      <c r="CE3" s="1">
        <v>760.72542884233508</v>
      </c>
      <c r="CF3" s="1">
        <v>134.83940998561997</v>
      </c>
      <c r="CG3" s="1">
        <v>1389.6474888491437</v>
      </c>
      <c r="CH3" s="1">
        <v>32036.361328125</v>
      </c>
      <c r="CI3" s="1">
        <v>49851.00390625</v>
      </c>
      <c r="CJ3" s="1">
        <v>8649.4370634803836</v>
      </c>
      <c r="CK3" s="1">
        <v>19047.65625</v>
      </c>
      <c r="CL3" s="1">
        <v>2543.8063622610916</v>
      </c>
      <c r="CM3" s="1">
        <v>0</v>
      </c>
      <c r="CN3" s="1">
        <v>4624.3675711482856</v>
      </c>
      <c r="CO3" s="1">
        <v>593.27315629592044</v>
      </c>
    </row>
    <row r="4" spans="1:93">
      <c r="A4" s="1">
        <v>2020</v>
      </c>
      <c r="B4" s="1">
        <v>35749659</v>
      </c>
      <c r="C4" s="1">
        <v>739.97485797598335</v>
      </c>
      <c r="D4" s="1">
        <v>1780.1638277671491</v>
      </c>
      <c r="E4" s="1">
        <v>1770.9168089079312</v>
      </c>
      <c r="F4" s="1">
        <v>1007.7226979822689</v>
      </c>
      <c r="G4" s="1">
        <v>959.72256232295149</v>
      </c>
      <c r="H4" s="1">
        <v>102.2727098622739</v>
      </c>
      <c r="I4" s="1">
        <v>94.964401547319184</v>
      </c>
      <c r="J4" s="1">
        <v>731.1979321394889</v>
      </c>
      <c r="K4" s="1">
        <v>770.62526975942694</v>
      </c>
      <c r="L4" s="1">
        <v>82.575266864638138</v>
      </c>
      <c r="M4" s="1">
        <v>574.95027526219189</v>
      </c>
      <c r="N4" s="1">
        <v>674.0554353914323</v>
      </c>
      <c r="O4" s="1">
        <v>109.01939011549953</v>
      </c>
      <c r="P4" s="1">
        <v>95.282113726442944</v>
      </c>
      <c r="Q4" s="1">
        <v>173.01280925537148</v>
      </c>
      <c r="R4" s="1">
        <v>372.99218902557914</v>
      </c>
      <c r="S4" s="1">
        <v>241.62699246753004</v>
      </c>
      <c r="T4" s="1">
        <v>405.87664013176334</v>
      </c>
      <c r="U4" s="1">
        <v>48.717196850391431</v>
      </c>
      <c r="V4" s="1">
        <v>87.961882563160444</v>
      </c>
      <c r="W4" s="1">
        <v>32.095028479826652</v>
      </c>
      <c r="X4" s="1">
        <v>119.47792997665677</v>
      </c>
      <c r="Y4" s="1">
        <v>65.281985452065371</v>
      </c>
      <c r="Z4" s="1">
        <v>61.925973426140906</v>
      </c>
      <c r="AA4" s="1">
        <v>106.13907373348088</v>
      </c>
      <c r="AB4" s="1">
        <v>10.013014847642475</v>
      </c>
      <c r="AC4" s="1">
        <v>36.702411658459418</v>
      </c>
      <c r="AD4" s="1">
        <v>50.433502292398046</v>
      </c>
      <c r="AE4" s="1">
        <v>134.34853157018901</v>
      </c>
      <c r="AF4" s="1">
        <v>286.07900920978636</v>
      </c>
      <c r="AG4" s="1">
        <v>130.31820380519508</v>
      </c>
      <c r="AH4" s="1">
        <v>210.64329716637528</v>
      </c>
      <c r="AI4" s="1">
        <v>378.68334672255327</v>
      </c>
      <c r="AJ4" s="1">
        <v>719.64484769412365</v>
      </c>
      <c r="AK4" s="1">
        <v>142.31999312644979</v>
      </c>
      <c r="AL4" s="1">
        <v>519.28818663834397</v>
      </c>
      <c r="AM4" s="1">
        <v>280.39166902508015</v>
      </c>
      <c r="AN4" s="1">
        <v>941.99984878987391</v>
      </c>
      <c r="AO4" s="1">
        <v>75.008991731764993</v>
      </c>
      <c r="AP4" s="1">
        <v>6.4218978026398235</v>
      </c>
      <c r="AQ4" s="1">
        <v>81.430889534404812</v>
      </c>
      <c r="AR4" s="1">
        <v>58.275536009784908</v>
      </c>
      <c r="AS4" s="1">
        <v>0.17920517046230947</v>
      </c>
      <c r="AT4" s="1">
        <v>0.1295594595600954</v>
      </c>
      <c r="AU4" s="1">
        <v>58.584300639807317</v>
      </c>
      <c r="AV4" s="1">
        <v>113.95367552988778</v>
      </c>
      <c r="AW4" s="1">
        <v>11.682237032099634</v>
      </c>
      <c r="AX4" s="1">
        <v>48.303105935672242</v>
      </c>
      <c r="AY4" s="1">
        <v>12.541615772263654</v>
      </c>
      <c r="AZ4" s="1">
        <v>481.67443353092546</v>
      </c>
      <c r="BA4" s="1">
        <v>7.8470517659856025</v>
      </c>
      <c r="BB4" s="1">
        <v>2.8004608082154832</v>
      </c>
      <c r="BC4" s="1">
        <v>562.04844403694653</v>
      </c>
      <c r="BD4" s="1">
        <v>564.84890484516211</v>
      </c>
      <c r="BE4" s="1">
        <v>4.9638026226697427</v>
      </c>
      <c r="BF4" s="1">
        <v>0.49364851425191753</v>
      </c>
      <c r="BG4" s="1">
        <v>4.2678881138716962</v>
      </c>
      <c r="BH4" s="1">
        <v>10.892538225452274</v>
      </c>
      <c r="BI4" s="1">
        <v>1.1438529319508852</v>
      </c>
      <c r="BJ4" s="1">
        <v>13.321657355979605</v>
      </c>
      <c r="BK4" s="1">
        <v>24.190849538723846</v>
      </c>
      <c r="BL4" s="1">
        <v>11.610866406001865</v>
      </c>
      <c r="BM4" s="1">
        <v>5.9714059648107263</v>
      </c>
      <c r="BN4" s="1">
        <v>1.3857465699551279</v>
      </c>
      <c r="BO4" s="1">
        <v>3.7233148161952685</v>
      </c>
      <c r="BP4" s="1">
        <v>2.4718744291083086</v>
      </c>
      <c r="BQ4" s="1">
        <v>25.163208186071294</v>
      </c>
      <c r="BR4" s="1">
        <v>353.34860696329577</v>
      </c>
      <c r="BS4" s="1">
        <v>866.7655225523979</v>
      </c>
      <c r="BT4" s="1">
        <v>244.96339162498697</v>
      </c>
      <c r="BU4" s="1">
        <v>33.319729887266163</v>
      </c>
      <c r="BV4" s="1">
        <v>21.452476123271989</v>
      </c>
      <c r="BW4" s="1">
        <v>1519.8497271512188</v>
      </c>
      <c r="BX4" s="1">
        <v>448.98292720482323</v>
      </c>
      <c r="BY4" s="1">
        <v>192.93473656156007</v>
      </c>
      <c r="BZ4" s="1">
        <v>65.514388982048033</v>
      </c>
      <c r="CA4" s="1">
        <v>707.43205274843137</v>
      </c>
      <c r="CB4" s="1">
        <v>173.37233950837145</v>
      </c>
      <c r="CC4" s="1">
        <v>1138.4642297891078</v>
      </c>
      <c r="CD4" s="1">
        <v>0</v>
      </c>
      <c r="CE4" s="1">
        <v>853.9285335058712</v>
      </c>
      <c r="CF4" s="1">
        <v>241.77709006974274</v>
      </c>
      <c r="CG4" s="1">
        <v>1522.9868892032423</v>
      </c>
      <c r="CH4" s="1">
        <v>29910.259765625</v>
      </c>
      <c r="CI4" s="1">
        <v>50309.3125</v>
      </c>
      <c r="CJ4" s="1">
        <v>9801.625401656227</v>
      </c>
      <c r="CK4" s="1">
        <v>16581.0234375</v>
      </c>
      <c r="CL4" s="1">
        <v>2703.4562661730679</v>
      </c>
      <c r="CM4" s="1">
        <v>0</v>
      </c>
      <c r="CN4" s="1">
        <v>6649.869021856799</v>
      </c>
      <c r="CO4" s="1">
        <v>696.42314362415607</v>
      </c>
    </row>
    <row r="5" spans="1:93">
      <c r="A5" s="1">
        <v>2022</v>
      </c>
      <c r="B5" s="1">
        <v>37560123</v>
      </c>
      <c r="C5" s="1">
        <v>875.1251961284363</v>
      </c>
      <c r="D5" s="1">
        <v>2584.289678283521</v>
      </c>
      <c r="E5" s="1">
        <v>2572.8650715952185</v>
      </c>
      <c r="F5" s="1">
        <v>1599.725671039874</v>
      </c>
      <c r="G5" s="1">
        <v>1506.0238218506263</v>
      </c>
      <c r="H5" s="1">
        <v>172.74981626360432</v>
      </c>
      <c r="I5" s="1">
        <v>100.08846198683266</v>
      </c>
      <c r="J5" s="1">
        <v>929.62048947530604</v>
      </c>
      <c r="K5" s="1">
        <v>983.16791952078836</v>
      </c>
      <c r="L5" s="1">
        <v>105.28698138359711</v>
      </c>
      <c r="M5" s="1">
        <v>688.95310893686587</v>
      </c>
      <c r="N5" s="1">
        <v>842.49706910469263</v>
      </c>
      <c r="O5" s="1">
        <v>154.91963509963708</v>
      </c>
      <c r="P5" s="1">
        <v>109.93825744978864</v>
      </c>
      <c r="Q5" s="1">
        <v>173.75029343209906</v>
      </c>
      <c r="R5" s="1">
        <v>514.2994144376654</v>
      </c>
      <c r="S5" s="1">
        <v>270.06859646669324</v>
      </c>
      <c r="T5" s="1">
        <v>463.46621221531041</v>
      </c>
      <c r="U5" s="1">
        <v>46.730331978080656</v>
      </c>
      <c r="V5" s="1">
        <v>112.15712421614157</v>
      </c>
      <c r="W5" s="1">
        <v>23.442169922368112</v>
      </c>
      <c r="X5" s="1">
        <v>164.35918921242242</v>
      </c>
      <c r="Y5" s="1">
        <v>86.293505751879849</v>
      </c>
      <c r="Z5" s="1">
        <v>76.418260246501404</v>
      </c>
      <c r="AA5" s="1">
        <v>102.95869689846091</v>
      </c>
      <c r="AB5" s="1">
        <v>11.27186415096193</v>
      </c>
      <c r="AC5" s="1">
        <v>41.396889734212685</v>
      </c>
      <c r="AD5" s="1">
        <v>55.470425524580094</v>
      </c>
      <c r="AE5" s="1">
        <v>164.57901059407232</v>
      </c>
      <c r="AF5" s="1">
        <v>324.28068904503016</v>
      </c>
      <c r="AG5" s="1">
        <v>203.36452229860217</v>
      </c>
      <c r="AH5" s="1">
        <v>201.48555535169749</v>
      </c>
      <c r="AI5" s="1">
        <v>466.40823201560073</v>
      </c>
      <c r="AJ5" s="1">
        <v>871.25830966590036</v>
      </c>
      <c r="AK5" s="1">
        <v>151.14175394071611</v>
      </c>
      <c r="AL5" s="1">
        <v>606.12046756987297</v>
      </c>
      <c r="AM5" s="1">
        <v>298.56698654219906</v>
      </c>
      <c r="AN5" s="1">
        <v>1055.8292080527883</v>
      </c>
      <c r="AO5" s="1">
        <v>55.281778089677552</v>
      </c>
      <c r="AP5" s="1">
        <v>4.6175214596409866</v>
      </c>
      <c r="AQ5" s="1">
        <v>59.899299549318535</v>
      </c>
      <c r="AR5" s="1">
        <v>71.245144311956111</v>
      </c>
      <c r="AS5" s="1">
        <v>8.6997819551008944E-3</v>
      </c>
      <c r="AT5" s="1">
        <v>3.3666087851644211E-2</v>
      </c>
      <c r="AU5" s="1">
        <v>71.287510181762855</v>
      </c>
      <c r="AV5" s="1">
        <v>147.04445436900625</v>
      </c>
      <c r="AW5" s="1">
        <v>15.56686731262921</v>
      </c>
      <c r="AX5" s="1">
        <v>57.792020045952384</v>
      </c>
      <c r="AY5" s="1">
        <v>11.612314665402902</v>
      </c>
      <c r="AZ5" s="1">
        <v>585.1207961667418</v>
      </c>
      <c r="BA5" s="1">
        <v>10.362200640569904</v>
      </c>
      <c r="BB5" s="1">
        <v>2.3398679398897433</v>
      </c>
      <c r="BC5" s="1">
        <v>680.45419883129614</v>
      </c>
      <c r="BD5" s="1">
        <v>682.79406677118584</v>
      </c>
      <c r="BE5" s="1">
        <v>127.51663954320037</v>
      </c>
      <c r="BF5" s="1">
        <v>18.885376263015921</v>
      </c>
      <c r="BG5" s="1">
        <v>11.888465702480381</v>
      </c>
      <c r="BH5" s="1">
        <v>32.785308131519407</v>
      </c>
      <c r="BI5" s="1">
        <v>1.2916385898131826</v>
      </c>
      <c r="BJ5" s="1">
        <v>58.279229783324361</v>
      </c>
      <c r="BK5" s="1">
        <v>217.86134988183423</v>
      </c>
      <c r="BL5" s="1">
        <v>14.339877645199337</v>
      </c>
      <c r="BM5" s="1">
        <v>3.9814161348413255</v>
      </c>
      <c r="BN5" s="1">
        <v>1.1840403070132894</v>
      </c>
      <c r="BO5" s="1">
        <v>3.92362212889969</v>
      </c>
      <c r="BP5" s="1">
        <v>3.8420150469020511</v>
      </c>
      <c r="BQ5" s="1">
        <v>27.270971262855692</v>
      </c>
      <c r="BR5" s="1">
        <v>743.51995840724078</v>
      </c>
      <c r="BS5" s="1">
        <v>1591.1803726476173</v>
      </c>
      <c r="BT5" s="1">
        <v>515.08305073604413</v>
      </c>
      <c r="BU5" s="1">
        <v>77.848315361425819</v>
      </c>
      <c r="BV5" s="1">
        <v>29.090799654758122</v>
      </c>
      <c r="BW5" s="1">
        <v>2956.7224968070864</v>
      </c>
      <c r="BX5" s="1">
        <v>657.37979607002194</v>
      </c>
      <c r="BY5" s="1">
        <v>249.78253936453012</v>
      </c>
      <c r="BZ5" s="1">
        <v>80.09357792136818</v>
      </c>
      <c r="CA5" s="1">
        <v>987.25591335592026</v>
      </c>
      <c r="CB5" s="1">
        <v>259.84102947987083</v>
      </c>
      <c r="CC5" s="1">
        <v>1324.1517925473629</v>
      </c>
      <c r="CD5" s="1">
        <v>0</v>
      </c>
      <c r="CE5" s="1">
        <v>1022.1696504974427</v>
      </c>
      <c r="CF5" s="1">
        <v>228.11497249209529</v>
      </c>
      <c r="CG5" s="1">
        <v>1742.7680745103207</v>
      </c>
      <c r="CH5" s="1">
        <v>39964.8125</v>
      </c>
      <c r="CI5" s="1">
        <v>63695.45703125</v>
      </c>
      <c r="CJ5" s="1">
        <v>12031.363003036346</v>
      </c>
      <c r="CK5" s="1">
        <v>22874.388671875</v>
      </c>
      <c r="CL5" s="1">
        <v>3108.6728446030784</v>
      </c>
      <c r="CM5" s="1">
        <v>0</v>
      </c>
      <c r="CN5" s="1">
        <v>7940.1960103916927</v>
      </c>
      <c r="CO5" s="1">
        <v>724.75270819978084</v>
      </c>
    </row>
    <row r="6" spans="1:93">
      <c r="A6" s="1">
        <v>2024</v>
      </c>
      <c r="B6" s="1">
        <v>38830230</v>
      </c>
      <c r="C6" s="1">
        <v>1042.2155766640381</v>
      </c>
      <c r="D6" s="1">
        <v>3067.9934078911961</v>
      </c>
      <c r="E6" s="1">
        <v>3029.8156200122144</v>
      </c>
      <c r="F6" s="1">
        <v>1692.601014193006</v>
      </c>
      <c r="G6" s="1">
        <v>1610.7447545625741</v>
      </c>
      <c r="H6" s="1">
        <v>137.18531544588564</v>
      </c>
      <c r="I6" s="1">
        <v>109.91677408132917</v>
      </c>
      <c r="J6" s="1">
        <v>927.32245299708995</v>
      </c>
      <c r="K6" s="1">
        <v>975.39092930804793</v>
      </c>
      <c r="L6" s="1">
        <v>138.35479221802134</v>
      </c>
      <c r="M6" s="1">
        <v>831.16628879195355</v>
      </c>
      <c r="N6" s="1">
        <v>944.11053079033456</v>
      </c>
      <c r="O6" s="1">
        <v>145.38333394804602</v>
      </c>
      <c r="P6" s="1">
        <v>121.54397832151004</v>
      </c>
      <c r="Q6" s="1">
        <v>191.29993966411459</v>
      </c>
      <c r="R6" s="1">
        <v>581.96728989454391</v>
      </c>
      <c r="S6" s="1">
        <v>313.45392892916055</v>
      </c>
      <c r="T6" s="1">
        <v>501.12390015658178</v>
      </c>
      <c r="U6" s="1">
        <v>64.043715824587807</v>
      </c>
      <c r="V6" s="1">
        <v>136.40325856418394</v>
      </c>
      <c r="W6" s="1">
        <v>30.925389067989496</v>
      </c>
      <c r="X6" s="1">
        <v>167.95592502110895</v>
      </c>
      <c r="Y6" s="1">
        <v>107.76042125343503</v>
      </c>
      <c r="Z6" s="1">
        <v>87.826699301778049</v>
      </c>
      <c r="AA6" s="1">
        <v>118.09755197006227</v>
      </c>
      <c r="AB6" s="1">
        <v>9.1455799990016793</v>
      </c>
      <c r="AC6" s="1">
        <v>55.462222007760971</v>
      </c>
      <c r="AD6" s="1">
        <v>68.302281368944008</v>
      </c>
      <c r="AE6" s="1">
        <v>140.49589871400232</v>
      </c>
      <c r="AF6" s="1">
        <v>365.96227370804161</v>
      </c>
      <c r="AG6" s="1">
        <v>246.83197100444212</v>
      </c>
      <c r="AH6" s="1">
        <v>190.39197497314308</v>
      </c>
      <c r="AI6" s="1">
        <v>555.41909107090601</v>
      </c>
      <c r="AJ6" s="1">
        <v>992.64303704849135</v>
      </c>
      <c r="AK6" s="1">
        <v>169.03017318823791</v>
      </c>
      <c r="AL6" s="1">
        <v>711.09503582970319</v>
      </c>
      <c r="AM6" s="1">
        <v>339.40280460489208</v>
      </c>
      <c r="AN6" s="1">
        <v>1219.5280136228339</v>
      </c>
      <c r="AO6" s="1">
        <v>114.80764168564332</v>
      </c>
      <c r="AP6" s="1">
        <v>2.162360363830254</v>
      </c>
      <c r="AQ6" s="1">
        <v>116.97000204947356</v>
      </c>
      <c r="AR6" s="1">
        <v>81.866844916111347</v>
      </c>
      <c r="AS6" s="1">
        <v>7.5156636603592952E-2</v>
      </c>
      <c r="AT6" s="1">
        <v>0.1131086589260189</v>
      </c>
      <c r="AU6" s="1">
        <v>82.055110211640951</v>
      </c>
      <c r="AV6" s="1">
        <v>150.16849901320126</v>
      </c>
      <c r="AW6" s="1">
        <v>21.826922970958506</v>
      </c>
      <c r="AX6" s="1">
        <v>54.963172005215348</v>
      </c>
      <c r="AY6" s="1">
        <v>11.17348853042137</v>
      </c>
      <c r="AZ6" s="1">
        <v>682.76655474957454</v>
      </c>
      <c r="BA6" s="1">
        <v>16.258105150003722</v>
      </c>
      <c r="BB6" s="1">
        <v>7.4335761457379297</v>
      </c>
      <c r="BC6" s="1">
        <v>786.98824340617341</v>
      </c>
      <c r="BD6" s="1">
        <v>794.42181955191131</v>
      </c>
      <c r="BE6" s="1">
        <v>122.62126801521887</v>
      </c>
      <c r="BF6" s="1">
        <v>14.875178844440107</v>
      </c>
      <c r="BG6" s="1">
        <v>13.029642250731847</v>
      </c>
      <c r="BH6" s="1">
        <v>51.72960589665805</v>
      </c>
      <c r="BI6" s="1">
        <v>2.0040379428361343</v>
      </c>
      <c r="BJ6" s="1">
        <v>85.910803919495876</v>
      </c>
      <c r="BK6" s="1">
        <v>290.17053686938095</v>
      </c>
      <c r="BL6" s="1">
        <v>18.358443020819628</v>
      </c>
      <c r="BM6" s="1">
        <v>2.07814228608038</v>
      </c>
      <c r="BN6" s="1">
        <v>1.3257658161237558</v>
      </c>
      <c r="BO6" s="1">
        <v>202.97543994670349</v>
      </c>
      <c r="BP6" s="1">
        <v>180.31564092090574</v>
      </c>
      <c r="BQ6" s="1">
        <v>224.73779106972725</v>
      </c>
      <c r="BR6" s="1">
        <v>1005.1137555964224</v>
      </c>
      <c r="BS6" s="1">
        <v>2066.5325989429721</v>
      </c>
      <c r="BT6" s="1">
        <v>641.47049858903063</v>
      </c>
      <c r="BU6" s="1">
        <v>110.03784481526742</v>
      </c>
      <c r="BV6" s="1">
        <v>72.945921118175903</v>
      </c>
      <c r="BW6" s="1">
        <v>3896.100619061865</v>
      </c>
      <c r="BX6" s="1">
        <v>1296.3584989332173</v>
      </c>
      <c r="BY6" s="1">
        <v>0</v>
      </c>
      <c r="BZ6" s="1">
        <v>145.54228045353989</v>
      </c>
      <c r="CA6" s="1">
        <v>1441.900779386757</v>
      </c>
      <c r="CB6" s="1">
        <v>331.66269077760217</v>
      </c>
      <c r="CC6" s="1">
        <v>84.437617554608494</v>
      </c>
      <c r="CD6" s="1">
        <v>0</v>
      </c>
      <c r="CE6" s="1"/>
      <c r="CF6" s="1">
        <v>615.1237744697172</v>
      </c>
      <c r="CG6" s="1">
        <v>1762.4756566222393</v>
      </c>
      <c r="CH6" s="1">
        <v>47674.3671875</v>
      </c>
      <c r="CI6" s="1">
        <v>77863.84375</v>
      </c>
      <c r="CJ6" s="1">
        <v>14003.883458855498</v>
      </c>
      <c r="CK6" s="1">
        <v>27867.673828125</v>
      </c>
      <c r="CL6" s="1">
        <v>3743.6641285277069</v>
      </c>
      <c r="CM6" s="1">
        <v>0</v>
      </c>
      <c r="CN6" s="1">
        <v>9217.2556318741936</v>
      </c>
      <c r="CO6" s="1">
        <v>870.79911327022319</v>
      </c>
    </row>
    <row r="7" spans="1:93">
      <c r="B7" s="1"/>
      <c r="C7" s="1"/>
    </row>
    <row r="8" spans="1:93">
      <c r="B8" s="1"/>
      <c r="C8" s="1"/>
    </row>
    <row r="9" spans="1:93">
      <c r="B9" s="1"/>
      <c r="C9" s="1"/>
    </row>
    <row r="10" spans="1:93">
      <c r="B10" s="1"/>
      <c r="C10" s="1"/>
    </row>
    <row r="11" spans="1:93">
      <c r="B11" s="1"/>
      <c r="C11" s="1"/>
    </row>
    <row r="12" spans="1:93">
      <c r="B12" s="1"/>
      <c r="C12" s="1"/>
    </row>
    <row r="13" spans="1:93">
      <c r="B13" s="1"/>
      <c r="C13" s="1"/>
    </row>
    <row r="14" spans="1:93">
      <c r="B14" s="1"/>
      <c r="C14" s="1"/>
    </row>
    <row r="15" spans="1:93">
      <c r="B15" s="1"/>
      <c r="C15" s="1"/>
    </row>
    <row r="16" spans="1:93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1:4">
      <c r="B65" s="1"/>
      <c r="C65" s="1"/>
    </row>
    <row r="66" spans="1:4">
      <c r="B66" s="1"/>
      <c r="C66" s="1"/>
    </row>
    <row r="70" spans="1:4">
      <c r="A70" t="s">
        <v>113</v>
      </c>
      <c r="B70">
        <v>176.90356751569962</v>
      </c>
      <c r="C70">
        <v>4.9638026226697427</v>
      </c>
      <c r="D70">
        <v>127.51663954320037</v>
      </c>
    </row>
    <row r="71" spans="1:4">
      <c r="A71" t="s">
        <v>114</v>
      </c>
      <c r="B71">
        <v>14.061359757561348</v>
      </c>
      <c r="C71">
        <v>0.49364851425191753</v>
      </c>
      <c r="D71">
        <v>18.885376263015921</v>
      </c>
    </row>
    <row r="72" spans="1:4">
      <c r="A72" t="s">
        <v>115</v>
      </c>
      <c r="B72">
        <v>10.50551882506881</v>
      </c>
      <c r="C72">
        <v>4.2678881138716962</v>
      </c>
      <c r="D72">
        <v>11.888465702480381</v>
      </c>
    </row>
    <row r="73" spans="1:4">
      <c r="A73" t="s">
        <v>116</v>
      </c>
      <c r="B73">
        <v>34.125946008720945</v>
      </c>
      <c r="C73">
        <v>10.892538225452274</v>
      </c>
      <c r="D73">
        <v>32.785308131519407</v>
      </c>
    </row>
    <row r="74" spans="1:4">
      <c r="A74" t="s">
        <v>117</v>
      </c>
      <c r="B74">
        <v>0.93878517879313239</v>
      </c>
      <c r="C74">
        <v>1.1438529319508852</v>
      </c>
      <c r="D74">
        <v>1.2916385898131826</v>
      </c>
    </row>
    <row r="75" spans="1:4">
      <c r="A75" t="s">
        <v>118</v>
      </c>
      <c r="B75">
        <v>43.878241867697128</v>
      </c>
      <c r="C75">
        <v>13.321657355979605</v>
      </c>
      <c r="D75">
        <v>58.279229783324361</v>
      </c>
    </row>
    <row r="76" spans="1:4">
      <c r="A76" t="s">
        <v>119</v>
      </c>
      <c r="B76">
        <v>246.28747314482004</v>
      </c>
      <c r="C76">
        <v>24.190849538723846</v>
      </c>
      <c r="D76">
        <v>217.86134988183423</v>
      </c>
    </row>
    <row r="77" spans="1:4">
      <c r="A77" t="s">
        <v>120</v>
      </c>
      <c r="B77">
        <v>17.005455681528904</v>
      </c>
      <c r="C77">
        <v>11.610866406001865</v>
      </c>
      <c r="D77">
        <v>14.339877645199337</v>
      </c>
    </row>
    <row r="78" spans="1:4">
      <c r="A78" t="s">
        <v>121</v>
      </c>
      <c r="B78">
        <v>9.2643693404028493</v>
      </c>
      <c r="C78">
        <v>5.9714059648107263</v>
      </c>
      <c r="D78">
        <v>3.9814161348413255</v>
      </c>
    </row>
    <row r="79" spans="1:4">
      <c r="A79" t="s">
        <v>122</v>
      </c>
      <c r="B79">
        <v>2.3828500770754095</v>
      </c>
      <c r="C79">
        <v>1.3857465699551279</v>
      </c>
      <c r="D79">
        <v>1.1840403070132894</v>
      </c>
    </row>
    <row r="80" spans="1:4">
      <c r="A80" t="s">
        <v>123</v>
      </c>
      <c r="B80">
        <v>3.4249420239402202</v>
      </c>
      <c r="C80">
        <v>3.7233148161952685</v>
      </c>
      <c r="D80">
        <v>3.92362212889969</v>
      </c>
    </row>
    <row r="81" spans="1:4">
      <c r="A81" t="s">
        <v>124</v>
      </c>
      <c r="B81">
        <v>2.7459542502131229</v>
      </c>
      <c r="C81">
        <v>2.4718744291083086</v>
      </c>
      <c r="D81">
        <v>3.8420150469020511</v>
      </c>
    </row>
    <row r="82" spans="1:4">
      <c r="A82" t="s">
        <v>125</v>
      </c>
      <c r="B82">
        <v>34.823571373160505</v>
      </c>
      <c r="C82">
        <v>25.163208186071294</v>
      </c>
      <c r="D82">
        <v>27.270971262855692</v>
      </c>
    </row>
    <row r="83" spans="1:4">
      <c r="A83" t="s">
        <v>126</v>
      </c>
      <c r="B83">
        <v>660.79733759123701</v>
      </c>
      <c r="C83">
        <v>353.34860696329577</v>
      </c>
      <c r="D83">
        <v>743.51995840724078</v>
      </c>
    </row>
    <row r="84" spans="1:4">
      <c r="A84" t="s">
        <v>127</v>
      </c>
      <c r="B84">
        <v>1386.3891791061978</v>
      </c>
      <c r="C84">
        <v>866.7655225523979</v>
      </c>
      <c r="D84">
        <v>1591.1803726476173</v>
      </c>
    </row>
    <row r="85" spans="1:4">
      <c r="A85" t="s">
        <v>128</v>
      </c>
      <c r="B85">
        <v>397.48539817573453</v>
      </c>
      <c r="C85">
        <v>244.96339162498697</v>
      </c>
      <c r="D85">
        <v>515.08305073604413</v>
      </c>
    </row>
    <row r="86" spans="1:4">
      <c r="A86" t="s">
        <v>129</v>
      </c>
      <c r="B86">
        <v>106.60288386659445</v>
      </c>
      <c r="C86">
        <v>33.319729887266163</v>
      </c>
      <c r="D86">
        <v>77.848315361425819</v>
      </c>
    </row>
    <row r="87" spans="1:4">
      <c r="A87" t="s">
        <v>130</v>
      </c>
      <c r="B87">
        <v>23.452223759416203</v>
      </c>
      <c r="C87">
        <v>21.452476123271989</v>
      </c>
      <c r="D87">
        <v>29.090799654758122</v>
      </c>
    </row>
    <row r="88" spans="1:4">
      <c r="A88" t="s">
        <v>131</v>
      </c>
      <c r="B88">
        <v>2574.7270224991794</v>
      </c>
      <c r="C88">
        <v>1519.8497271512188</v>
      </c>
      <c r="D88">
        <v>2956.7224968070864</v>
      </c>
    </row>
    <row r="89" spans="1:4">
      <c r="A89" t="s">
        <v>132</v>
      </c>
      <c r="B89">
        <v>508.39566958604138</v>
      </c>
      <c r="C89">
        <v>448.98292720482323</v>
      </c>
      <c r="D89">
        <v>657.37979607002194</v>
      </c>
    </row>
    <row r="90" spans="1:4">
      <c r="A90" t="s">
        <v>133</v>
      </c>
      <c r="B90">
        <v>229.30601701384523</v>
      </c>
      <c r="C90">
        <v>192.93473656156007</v>
      </c>
      <c r="D90">
        <v>249.78253936453012</v>
      </c>
    </row>
    <row r="91" spans="1:4">
      <c r="A91" t="s">
        <v>134</v>
      </c>
      <c r="B91">
        <v>51.079033747873993</v>
      </c>
      <c r="C91">
        <v>65.514388982048033</v>
      </c>
      <c r="D91">
        <v>80.09357792136818</v>
      </c>
    </row>
    <row r="92" spans="1:4">
      <c r="A92" t="s">
        <v>135</v>
      </c>
      <c r="B92">
        <v>788.78072034776062</v>
      </c>
      <c r="C92">
        <v>707.43205274843137</v>
      </c>
      <c r="D92">
        <v>987.25591335592026</v>
      </c>
    </row>
    <row r="93" spans="1:4">
      <c r="A93" t="s">
        <v>136</v>
      </c>
      <c r="B93">
        <v>191.54768908452297</v>
      </c>
      <c r="C93">
        <v>173.37233950837145</v>
      </c>
      <c r="D93">
        <v>259.84102947987083</v>
      </c>
    </row>
    <row r="94" spans="1:4">
      <c r="A94" t="s">
        <v>137</v>
      </c>
      <c r="B94">
        <v>1082.1831685072534</v>
      </c>
      <c r="C94">
        <v>1138.4642297891078</v>
      </c>
      <c r="D94">
        <v>1324.1517925473629</v>
      </c>
    </row>
    <row r="95" spans="1:4">
      <c r="A95" t="s">
        <v>138</v>
      </c>
      <c r="B95">
        <v>0</v>
      </c>
      <c r="C95">
        <v>0</v>
      </c>
      <c r="D95">
        <v>0</v>
      </c>
    </row>
    <row r="96" spans="1:4">
      <c r="A96" t="s">
        <v>139</v>
      </c>
      <c r="B96" s="1">
        <v>2543.8063622610916</v>
      </c>
      <c r="C96" s="1">
        <v>2703.4562661730679</v>
      </c>
      <c r="D96">
        <v>3108.6728446030784</v>
      </c>
    </row>
    <row r="97" spans="1:4">
      <c r="A97" t="s">
        <v>140</v>
      </c>
      <c r="B97" s="1">
        <v>0</v>
      </c>
      <c r="C97" s="1">
        <v>0</v>
      </c>
      <c r="D97">
        <v>0</v>
      </c>
    </row>
    <row r="98" spans="1:4">
      <c r="A98" t="s">
        <v>141</v>
      </c>
      <c r="B98" s="1">
        <v>4624.3675711482856</v>
      </c>
      <c r="C98" s="1">
        <v>6649.869021856799</v>
      </c>
      <c r="D98">
        <v>7940.1960103916927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P51"/>
  <sheetViews>
    <sheetView topLeftCell="A43" workbookViewId="0">
      <selection activeCell="CI4" sqref="CI4"/>
    </sheetView>
  </sheetViews>
  <sheetFormatPr defaultColWidth="9.140625" defaultRowHeight="15"/>
  <sheetData>
    <row r="1" spans="1:94">
      <c r="A1" t="s">
        <v>447</v>
      </c>
      <c r="B1" t="s">
        <v>448</v>
      </c>
      <c r="C1" t="s">
        <v>449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  <c r="W1" t="s">
        <v>469</v>
      </c>
      <c r="X1" t="s">
        <v>470</v>
      </c>
      <c r="Y1" t="s">
        <v>471</v>
      </c>
      <c r="Z1" t="s">
        <v>472</v>
      </c>
      <c r="AA1" t="s">
        <v>473</v>
      </c>
      <c r="AB1" t="s">
        <v>474</v>
      </c>
      <c r="AC1" t="s">
        <v>475</v>
      </c>
      <c r="AD1" t="s">
        <v>476</v>
      </c>
      <c r="AE1" t="s">
        <v>477</v>
      </c>
      <c r="AF1" t="s">
        <v>478</v>
      </c>
      <c r="AG1" t="s">
        <v>479</v>
      </c>
      <c r="AH1" t="s">
        <v>480</v>
      </c>
      <c r="AI1" t="s">
        <v>481</v>
      </c>
      <c r="AJ1" t="s">
        <v>482</v>
      </c>
      <c r="AK1" t="s">
        <v>483</v>
      </c>
      <c r="AL1" t="s">
        <v>484</v>
      </c>
      <c r="AM1" t="s">
        <v>485</v>
      </c>
      <c r="AN1" t="s">
        <v>486</v>
      </c>
      <c r="AO1" t="s">
        <v>487</v>
      </c>
      <c r="AP1" t="s">
        <v>488</v>
      </c>
      <c r="AQ1" t="s">
        <v>489</v>
      </c>
      <c r="AR1" t="s">
        <v>490</v>
      </c>
      <c r="AS1" t="s">
        <v>491</v>
      </c>
      <c r="AT1" t="s">
        <v>492</v>
      </c>
      <c r="AU1" t="s">
        <v>493</v>
      </c>
      <c r="AV1" t="s">
        <v>494</v>
      </c>
      <c r="AW1" t="s">
        <v>495</v>
      </c>
      <c r="AX1" t="s">
        <v>496</v>
      </c>
      <c r="AY1" t="s">
        <v>497</v>
      </c>
      <c r="AZ1" t="s">
        <v>498</v>
      </c>
      <c r="BA1" t="s">
        <v>499</v>
      </c>
      <c r="BB1" t="s">
        <v>500</v>
      </c>
      <c r="BC1" t="s">
        <v>501</v>
      </c>
      <c r="BD1" t="s">
        <v>502</v>
      </c>
      <c r="BE1" t="s">
        <v>503</v>
      </c>
      <c r="BF1" t="s">
        <v>504</v>
      </c>
      <c r="BG1" t="s">
        <v>505</v>
      </c>
      <c r="BH1" t="s">
        <v>506</v>
      </c>
      <c r="BI1" t="s">
        <v>507</v>
      </c>
      <c r="BJ1" t="s">
        <v>508</v>
      </c>
      <c r="BK1" t="s">
        <v>509</v>
      </c>
      <c r="BL1" t="s">
        <v>510</v>
      </c>
      <c r="BM1" t="s">
        <v>511</v>
      </c>
      <c r="BN1" t="s">
        <v>512</v>
      </c>
      <c r="BO1" t="s">
        <v>513</v>
      </c>
      <c r="BP1" t="s">
        <v>514</v>
      </c>
      <c r="BQ1" t="s">
        <v>515</v>
      </c>
      <c r="BR1" t="s">
        <v>516</v>
      </c>
      <c r="BS1" t="s">
        <v>517</v>
      </c>
      <c r="BT1" t="s">
        <v>518</v>
      </c>
      <c r="BU1" t="s">
        <v>519</v>
      </c>
      <c r="BV1" t="s">
        <v>520</v>
      </c>
      <c r="BW1" t="s">
        <v>521</v>
      </c>
      <c r="BX1" t="s">
        <v>522</v>
      </c>
      <c r="BY1" t="s">
        <v>523</v>
      </c>
      <c r="BZ1" t="s">
        <v>524</v>
      </c>
      <c r="CA1" t="s">
        <v>525</v>
      </c>
      <c r="CB1" t="s">
        <v>526</v>
      </c>
      <c r="CC1" t="s">
        <v>527</v>
      </c>
      <c r="CD1" t="s">
        <v>528</v>
      </c>
      <c r="CE1" t="s">
        <v>529</v>
      </c>
      <c r="CF1" t="s">
        <v>530</v>
      </c>
      <c r="CG1" t="s">
        <v>531</v>
      </c>
      <c r="CH1" t="s">
        <v>532</v>
      </c>
      <c r="CI1" t="s">
        <v>533</v>
      </c>
      <c r="CJ1" t="s">
        <v>534</v>
      </c>
      <c r="CK1" t="s">
        <v>535</v>
      </c>
      <c r="CL1" t="s">
        <v>536</v>
      </c>
      <c r="CM1" t="s">
        <v>537</v>
      </c>
      <c r="CN1" t="s">
        <v>538</v>
      </c>
      <c r="CO1" t="s">
        <v>539</v>
      </c>
      <c r="CP1" t="s">
        <v>540</v>
      </c>
    </row>
    <row r="2" spans="1:94">
      <c r="A2" s="1">
        <v>1</v>
      </c>
      <c r="B2" s="1">
        <v>2016</v>
      </c>
      <c r="C2" s="1">
        <v>3297466</v>
      </c>
      <c r="D2" s="1">
        <v>985528812.48688889</v>
      </c>
      <c r="E2" s="1">
        <v>601059484.64480019</v>
      </c>
      <c r="F2" s="1">
        <v>573626638.71074677</v>
      </c>
      <c r="G2" s="1">
        <v>2031745498.5950918</v>
      </c>
      <c r="H2" s="1">
        <v>1898456886.8128004</v>
      </c>
      <c r="I2" s="1">
        <v>299534710.08329773</v>
      </c>
      <c r="J2" s="1">
        <v>207664647.59428406</v>
      </c>
      <c r="K2" s="1">
        <v>1281613847.6527252</v>
      </c>
      <c r="L2" s="1">
        <v>1606803099.1053314</v>
      </c>
      <c r="M2" s="1">
        <v>81233329.680328369</v>
      </c>
      <c r="N2" s="1">
        <v>466164361.13383484</v>
      </c>
      <c r="O2" s="1">
        <v>977917550.16033173</v>
      </c>
      <c r="P2" s="1">
        <v>175010140.19408226</v>
      </c>
      <c r="Q2" s="1">
        <v>190507902.32636452</v>
      </c>
      <c r="R2" s="1">
        <v>559589772.84845734</v>
      </c>
      <c r="S2" s="1">
        <v>730187720.23744965</v>
      </c>
      <c r="T2" s="1">
        <v>553818486.10064697</v>
      </c>
      <c r="U2" s="1">
        <v>542977846.89767075</v>
      </c>
      <c r="V2" s="1">
        <v>21862880.111694336</v>
      </c>
      <c r="W2" s="1">
        <v>104421761.70741272</v>
      </c>
      <c r="X2" s="1">
        <v>29114954.728370667</v>
      </c>
      <c r="Y2" s="1">
        <v>226044810.12479591</v>
      </c>
      <c r="Z2" s="1">
        <v>40871441.710357666</v>
      </c>
      <c r="AA2" s="1">
        <v>175323059.7322731</v>
      </c>
      <c r="AB2" s="1">
        <v>394864299.73229027</v>
      </c>
      <c r="AC2" s="1">
        <v>34631113.926239014</v>
      </c>
      <c r="AD2" s="1">
        <v>34985197.060750961</v>
      </c>
      <c r="AE2" s="1">
        <v>46727068.134841919</v>
      </c>
      <c r="AF2" s="1">
        <v>196801454.83028316</v>
      </c>
      <c r="AG2" s="1">
        <v>345938346.2175169</v>
      </c>
      <c r="AH2" s="1">
        <v>19100862</v>
      </c>
      <c r="AI2" s="1">
        <v>57562572.5</v>
      </c>
      <c r="AJ2" s="1">
        <v>41708205</v>
      </c>
      <c r="AK2" s="1">
        <v>118371639.5</v>
      </c>
      <c r="AL2" s="1">
        <v>43160465.183732986</v>
      </c>
      <c r="AM2" s="1">
        <v>319211476.75709724</v>
      </c>
      <c r="AN2" s="1">
        <v>33110586</v>
      </c>
      <c r="AO2" s="1">
        <v>395482527.94083023</v>
      </c>
      <c r="AP2" s="1">
        <v>5022369.4044799805</v>
      </c>
      <c r="AQ2" s="1">
        <v>1320639.5289993286</v>
      </c>
      <c r="AR2" s="1">
        <v>6343008.9334793091</v>
      </c>
      <c r="AS2" s="1">
        <v>58796657.449295044</v>
      </c>
      <c r="AT2" s="1">
        <v>2786133.4853515625</v>
      </c>
      <c r="AU2" s="1">
        <v>0</v>
      </c>
      <c r="AV2" s="1">
        <v>61582790.934646606</v>
      </c>
      <c r="AW2" s="1">
        <v>96299380.779930115</v>
      </c>
      <c r="AX2" s="1">
        <v>7783910.6186447144</v>
      </c>
      <c r="AY2" s="1">
        <v>75597270.986701965</v>
      </c>
      <c r="AZ2" s="1">
        <v>29139897.870059967</v>
      </c>
      <c r="BA2" s="1">
        <v>696852362.21916962</v>
      </c>
      <c r="BB2" s="1">
        <v>5452986.9606018066</v>
      </c>
      <c r="BC2" s="1">
        <v>2153390.6516876221</v>
      </c>
      <c r="BD2" s="1">
        <v>814826428.65517807</v>
      </c>
      <c r="BE2" s="1">
        <v>816979819.30686569</v>
      </c>
      <c r="BF2" s="1">
        <v>14303595.233856201</v>
      </c>
      <c r="BG2" s="1">
        <v>3099728.7406349182</v>
      </c>
      <c r="BH2" s="1">
        <v>3236131.5906543732</v>
      </c>
      <c r="BI2" s="1">
        <v>2212254.4107246399</v>
      </c>
      <c r="BJ2" s="1">
        <v>109854.25</v>
      </c>
      <c r="BK2" s="1">
        <v>15464166.310338974</v>
      </c>
      <c r="BL2" s="1">
        <v>36213476.125484467</v>
      </c>
      <c r="BM2" s="1">
        <v>1994807.1827774048</v>
      </c>
      <c r="BN2" s="1">
        <v>5301055.5151090622</v>
      </c>
      <c r="BO2" s="1">
        <v>2239190.7526664734</v>
      </c>
      <c r="BP2" s="1">
        <v>1290168.7653369904</v>
      </c>
      <c r="BQ2" s="1">
        <v>418710.43705749512</v>
      </c>
      <c r="BR2" s="1">
        <v>11243932.652947426</v>
      </c>
      <c r="BS2" s="1">
        <v>423305410.19386101</v>
      </c>
      <c r="BT2" s="1">
        <v>655790091.0067482</v>
      </c>
      <c r="BU2" s="1">
        <v>163359724.63902283</v>
      </c>
      <c r="BV2" s="1">
        <v>69940538.847557068</v>
      </c>
      <c r="BW2" s="1">
        <v>59027468.943664551</v>
      </c>
      <c r="BX2" s="1">
        <v>1371423233.6308537</v>
      </c>
      <c r="BY2" s="1">
        <v>26857385.242797852</v>
      </c>
      <c r="BZ2" s="1">
        <v>78719623.512634277</v>
      </c>
      <c r="CA2" s="1">
        <v>28582872.680274963</v>
      </c>
      <c r="CB2" s="1">
        <v>134159881.43570709</v>
      </c>
      <c r="CC2" s="1">
        <v>83398990.855304718</v>
      </c>
      <c r="CD2" s="1">
        <v>1011485857.8573914</v>
      </c>
      <c r="CE2" s="1">
        <v>0</v>
      </c>
      <c r="CF2" s="1">
        <v>1081828193.266819</v>
      </c>
      <c r="CG2" s="1">
        <v>129280368.01478267</v>
      </c>
      <c r="CH2" s="1">
        <v>1636249326.4007683</v>
      </c>
      <c r="CI2" s="1">
        <v>30144462491.771118</v>
      </c>
      <c r="CJ2" s="1">
        <v>27026558542.564362</v>
      </c>
      <c r="CK2" s="1">
        <v>13790951418.360014</v>
      </c>
      <c r="CL2" s="1">
        <v>12735177274.593967</v>
      </c>
      <c r="CM2" s="1">
        <v>393423074</v>
      </c>
      <c r="CN2" s="1">
        <v>0</v>
      </c>
      <c r="CO2" s="1">
        <v>435605878.63130188</v>
      </c>
      <c r="CP2" s="1">
        <v>716719153.22670174</v>
      </c>
    </row>
    <row r="3" spans="1:94">
      <c r="A3" s="1">
        <v>2</v>
      </c>
      <c r="B3" s="1">
        <v>2016</v>
      </c>
      <c r="C3" s="1">
        <v>3297466</v>
      </c>
      <c r="D3" s="1">
        <v>1319949191.0859509</v>
      </c>
      <c r="E3" s="1">
        <v>984168104.22535706</v>
      </c>
      <c r="F3" s="1">
        <v>971790945.22352982</v>
      </c>
      <c r="G3" s="1">
        <v>3094939501.3427773</v>
      </c>
      <c r="H3" s="1">
        <v>2899711689.994236</v>
      </c>
      <c r="I3" s="1">
        <v>302769142.92562866</v>
      </c>
      <c r="J3" s="1">
        <v>206250018.94088364</v>
      </c>
      <c r="K3" s="1">
        <v>1786443550.2684212</v>
      </c>
      <c r="L3" s="1">
        <v>2029015834.1508408</v>
      </c>
      <c r="M3" s="1">
        <v>127281759.85250854</v>
      </c>
      <c r="N3" s="1">
        <v>670199759.15773773</v>
      </c>
      <c r="O3" s="1">
        <v>1251230987.1082001</v>
      </c>
      <c r="P3" s="1">
        <v>195329826.80565262</v>
      </c>
      <c r="Q3" s="1">
        <v>230505375.49118328</v>
      </c>
      <c r="R3" s="1">
        <v>545647708.38047791</v>
      </c>
      <c r="S3" s="1">
        <v>859443908.26405144</v>
      </c>
      <c r="T3" s="1">
        <v>604024021.8503685</v>
      </c>
      <c r="U3" s="1">
        <v>835442426.48040771</v>
      </c>
      <c r="V3" s="1">
        <v>42162381.574691772</v>
      </c>
      <c r="W3" s="1">
        <v>126762161.77358246</v>
      </c>
      <c r="X3" s="1">
        <v>34231254.030101776</v>
      </c>
      <c r="Y3" s="1">
        <v>259183493.79998398</v>
      </c>
      <c r="Z3" s="1">
        <v>69232609.277984619</v>
      </c>
      <c r="AA3" s="1">
        <v>172439427.67418289</v>
      </c>
      <c r="AB3" s="1">
        <v>356479148.72875977</v>
      </c>
      <c r="AC3" s="1">
        <v>41231096.118247986</v>
      </c>
      <c r="AD3" s="1">
        <v>52740709.555147171</v>
      </c>
      <c r="AE3" s="1">
        <v>72325507.611305237</v>
      </c>
      <c r="AF3" s="1">
        <v>251480454.77485466</v>
      </c>
      <c r="AG3" s="1">
        <v>446275348.35558033</v>
      </c>
      <c r="AH3" s="1">
        <v>36779991</v>
      </c>
      <c r="AI3" s="1">
        <v>140472051</v>
      </c>
      <c r="AJ3" s="1">
        <v>86829065</v>
      </c>
      <c r="AK3" s="1">
        <v>264081107</v>
      </c>
      <c r="AL3" s="1">
        <v>76582301.877773285</v>
      </c>
      <c r="AM3" s="1">
        <v>575379186.54508972</v>
      </c>
      <c r="AN3" s="1">
        <v>63768725.099441528</v>
      </c>
      <c r="AO3" s="1">
        <v>715730213.52230453</v>
      </c>
      <c r="AP3" s="1">
        <v>13467972.284744263</v>
      </c>
      <c r="AQ3" s="1">
        <v>2160730.9856948853</v>
      </c>
      <c r="AR3" s="1">
        <v>15628703.270439148</v>
      </c>
      <c r="AS3" s="1">
        <v>115544021.65824127</v>
      </c>
      <c r="AT3" s="1">
        <v>0</v>
      </c>
      <c r="AU3" s="1">
        <v>0</v>
      </c>
      <c r="AV3" s="1">
        <v>115544021.65824127</v>
      </c>
      <c r="AW3" s="1">
        <v>103052721.83158875</v>
      </c>
      <c r="AX3" s="1">
        <v>12872480.480499268</v>
      </c>
      <c r="AY3" s="1">
        <v>101462065.18379593</v>
      </c>
      <c r="AZ3" s="1">
        <v>42382895.18853569</v>
      </c>
      <c r="BA3" s="1">
        <v>886726354.03675079</v>
      </c>
      <c r="BB3" s="1">
        <v>7638779.7265014648</v>
      </c>
      <c r="BC3" s="1">
        <v>3837658.9373130798</v>
      </c>
      <c r="BD3" s="1">
        <v>1051082574.6160831</v>
      </c>
      <c r="BE3" s="1">
        <v>1054920233.5533962</v>
      </c>
      <c r="BF3" s="1">
        <v>34062640.763809204</v>
      </c>
      <c r="BG3" s="1">
        <v>8258434.6143379211</v>
      </c>
      <c r="BH3" s="1">
        <v>7489757.9314422607</v>
      </c>
      <c r="BI3" s="1">
        <v>897507.84338378906</v>
      </c>
      <c r="BJ3" s="1">
        <v>104160</v>
      </c>
      <c r="BK3" s="1">
        <v>28047680.139225006</v>
      </c>
      <c r="BL3" s="1">
        <v>77962673.448814392</v>
      </c>
      <c r="BM3" s="1">
        <v>5849776.4789123535</v>
      </c>
      <c r="BN3" s="1">
        <v>9109632.7329397202</v>
      </c>
      <c r="BO3" s="1">
        <v>4903565.1686019897</v>
      </c>
      <c r="BP3" s="1">
        <v>2730253.7123603821</v>
      </c>
      <c r="BQ3" s="1">
        <v>1039837.878033638</v>
      </c>
      <c r="BR3" s="1">
        <v>23633065.970848083</v>
      </c>
      <c r="BS3" s="1">
        <v>683705498.27114487</v>
      </c>
      <c r="BT3" s="1">
        <v>962856591.63334846</v>
      </c>
      <c r="BU3" s="1">
        <v>260680617.64163208</v>
      </c>
      <c r="BV3" s="1">
        <v>132798329.18071747</v>
      </c>
      <c r="BW3" s="1">
        <v>46821810.83984375</v>
      </c>
      <c r="BX3" s="1">
        <v>2086862847.5666866</v>
      </c>
      <c r="BY3" s="1">
        <v>71579120.027099609</v>
      </c>
      <c r="BZ3" s="1">
        <v>43805320.442504883</v>
      </c>
      <c r="CA3" s="1">
        <v>52658551.716064453</v>
      </c>
      <c r="CB3" s="1">
        <v>168042992.18566895</v>
      </c>
      <c r="CC3" s="1">
        <v>110447852.4272542</v>
      </c>
      <c r="CD3" s="1">
        <v>1569538224.9435425</v>
      </c>
      <c r="CE3" s="1">
        <v>0</v>
      </c>
      <c r="CF3" s="1">
        <v>1423001912.9175396</v>
      </c>
      <c r="CG3" s="1">
        <v>165923333.53838706</v>
      </c>
      <c r="CH3" s="1">
        <v>2276524378.8274078</v>
      </c>
      <c r="CI3" s="1">
        <v>41739527763.556763</v>
      </c>
      <c r="CJ3" s="1">
        <v>47020150497.049805</v>
      </c>
      <c r="CK3" s="1">
        <v>17565720455.950024</v>
      </c>
      <c r="CL3" s="1">
        <v>18774750506.151848</v>
      </c>
      <c r="CM3" s="1">
        <v>578285380</v>
      </c>
      <c r="CN3" s="1">
        <v>0</v>
      </c>
      <c r="CO3" s="1">
        <v>656473873.69617891</v>
      </c>
      <c r="CP3" s="1">
        <v>978721352.5736618</v>
      </c>
    </row>
    <row r="4" spans="1:94">
      <c r="A4" s="1">
        <v>3</v>
      </c>
      <c r="B4" s="1">
        <v>2016</v>
      </c>
      <c r="C4" s="1">
        <v>3297466</v>
      </c>
      <c r="D4" s="1">
        <v>1504427919.2029629</v>
      </c>
      <c r="E4" s="1">
        <v>1403545424.1003075</v>
      </c>
      <c r="F4" s="1">
        <v>1390159195.4483604</v>
      </c>
      <c r="G4" s="1">
        <v>3832267071.7735977</v>
      </c>
      <c r="H4" s="1">
        <v>3612313790.306076</v>
      </c>
      <c r="I4" s="1">
        <v>293943797.07572174</v>
      </c>
      <c r="J4" s="1">
        <v>203346338.17446232</v>
      </c>
      <c r="K4" s="1">
        <v>1975746611.0350761</v>
      </c>
      <c r="L4" s="1">
        <v>2124833064.9089546</v>
      </c>
      <c r="M4" s="1">
        <v>170582753.82717896</v>
      </c>
      <c r="N4" s="1">
        <v>856268158.88063049</v>
      </c>
      <c r="O4" s="1">
        <v>1460235077.3866577</v>
      </c>
      <c r="P4" s="1">
        <v>207112933.07876015</v>
      </c>
      <c r="Q4" s="1">
        <v>243181270.65632343</v>
      </c>
      <c r="R4" s="1">
        <v>494265877.06755543</v>
      </c>
      <c r="S4" s="1">
        <v>872532512.1506958</v>
      </c>
      <c r="T4" s="1">
        <v>610875462.46634102</v>
      </c>
      <c r="U4" s="1">
        <v>1033659237.3006744</v>
      </c>
      <c r="V4" s="1">
        <v>58081631.774721146</v>
      </c>
      <c r="W4" s="1">
        <v>149507370.09396362</v>
      </c>
      <c r="X4" s="1">
        <v>41288482.63874054</v>
      </c>
      <c r="Y4" s="1">
        <v>264556703.21954346</v>
      </c>
      <c r="Z4" s="1">
        <v>100881202.05142975</v>
      </c>
      <c r="AA4" s="1">
        <v>179461448.30499649</v>
      </c>
      <c r="AB4" s="1">
        <v>292484528.62473679</v>
      </c>
      <c r="AC4" s="1">
        <v>26005439.396061897</v>
      </c>
      <c r="AD4" s="1">
        <v>65885394.268297195</v>
      </c>
      <c r="AE4" s="1">
        <v>89446122.215725899</v>
      </c>
      <c r="AF4" s="1">
        <v>286195100.40301704</v>
      </c>
      <c r="AG4" s="1">
        <v>516637238.80519104</v>
      </c>
      <c r="AH4" s="1">
        <v>62996271</v>
      </c>
      <c r="AI4" s="1">
        <v>223959320</v>
      </c>
      <c r="AJ4" s="1">
        <v>144943746.25</v>
      </c>
      <c r="AK4" s="1">
        <v>431899337.25</v>
      </c>
      <c r="AL4" s="1">
        <v>116087960.98252869</v>
      </c>
      <c r="AM4" s="1">
        <v>763077280.87477303</v>
      </c>
      <c r="AN4" s="1">
        <v>114966618</v>
      </c>
      <c r="AO4" s="1">
        <v>994131859.85730171</v>
      </c>
      <c r="AP4" s="1">
        <v>21337203.159393311</v>
      </c>
      <c r="AQ4" s="1">
        <v>2449751.4797096252</v>
      </c>
      <c r="AR4" s="1">
        <v>23786954.639102936</v>
      </c>
      <c r="AS4" s="1">
        <v>91197608.384868622</v>
      </c>
      <c r="AT4" s="1">
        <v>0</v>
      </c>
      <c r="AU4" s="1">
        <v>0</v>
      </c>
      <c r="AV4" s="1">
        <v>91197608.384868622</v>
      </c>
      <c r="AW4" s="1">
        <v>112248320.94278717</v>
      </c>
      <c r="AX4" s="1">
        <v>17832501.134552002</v>
      </c>
      <c r="AY4" s="1">
        <v>128029917.99445915</v>
      </c>
      <c r="AZ4" s="1">
        <v>46714373.792724609</v>
      </c>
      <c r="BA4" s="1">
        <v>989877835.30860138</v>
      </c>
      <c r="BB4" s="1">
        <v>6248061.4823379517</v>
      </c>
      <c r="BC4" s="1">
        <v>2720442.0565567017</v>
      </c>
      <c r="BD4" s="1">
        <v>1188702689.7126751</v>
      </c>
      <c r="BE4" s="1">
        <v>1191423131.7692318</v>
      </c>
      <c r="BF4" s="1">
        <v>76058511.494659424</v>
      </c>
      <c r="BG4" s="1">
        <v>8068136.6044368744</v>
      </c>
      <c r="BH4" s="1">
        <v>9519222.5459766388</v>
      </c>
      <c r="BI4" s="1">
        <v>7362828.6766967773</v>
      </c>
      <c r="BJ4" s="1">
        <v>1796083.9762039185</v>
      </c>
      <c r="BK4" s="1">
        <v>39405796.509197235</v>
      </c>
      <c r="BL4" s="1">
        <v>134847751.13047409</v>
      </c>
      <c r="BM4" s="1">
        <v>12350556.693965912</v>
      </c>
      <c r="BN4" s="1">
        <v>15544574.992019653</v>
      </c>
      <c r="BO4" s="1">
        <v>4053704.2031383514</v>
      </c>
      <c r="BP4" s="1">
        <v>3553234.9775009155</v>
      </c>
      <c r="BQ4" s="1">
        <v>896802.89453125</v>
      </c>
      <c r="BR4" s="1">
        <v>36398873.761156082</v>
      </c>
      <c r="BS4" s="1">
        <v>838042947.21489525</v>
      </c>
      <c r="BT4" s="1">
        <v>1415520890.5210648</v>
      </c>
      <c r="BU4" s="1">
        <v>357527136.19564819</v>
      </c>
      <c r="BV4" s="1">
        <v>206491197.2191925</v>
      </c>
      <c r="BW4" s="1">
        <v>111519038.83886719</v>
      </c>
      <c r="BX4" s="1">
        <v>2929101209.9896679</v>
      </c>
      <c r="BY4" s="1">
        <v>131402380.30236816</v>
      </c>
      <c r="BZ4" s="1">
        <v>109732202.34240723</v>
      </c>
      <c r="CA4" s="1">
        <v>50686274.858520508</v>
      </c>
      <c r="CB4" s="1">
        <v>291820857.5032959</v>
      </c>
      <c r="CC4" s="1">
        <v>155475725.80740976</v>
      </c>
      <c r="CD4" s="1">
        <v>1661616758.8092651</v>
      </c>
      <c r="CE4" s="1">
        <v>0</v>
      </c>
      <c r="CF4" s="1">
        <v>1616676240.14575</v>
      </c>
      <c r="CG4" s="1">
        <v>167704606.417243</v>
      </c>
      <c r="CH4" s="1">
        <v>2611224676.213676</v>
      </c>
      <c r="CI4" s="1">
        <v>50353883285.631172</v>
      </c>
      <c r="CJ4" s="1">
        <v>62615156218.160156</v>
      </c>
      <c r="CK4" s="1">
        <v>19692726957.099945</v>
      </c>
      <c r="CL4" s="1">
        <v>23920915907.854404</v>
      </c>
      <c r="CM4" s="1">
        <v>624364444</v>
      </c>
      <c r="CN4" s="1">
        <v>0</v>
      </c>
      <c r="CO4" s="1">
        <v>846972281.46434402</v>
      </c>
      <c r="CP4" s="1">
        <v>1099277968.5939851</v>
      </c>
    </row>
    <row r="5" spans="1:94">
      <c r="A5" s="1">
        <v>4</v>
      </c>
      <c r="B5" s="1">
        <v>2016</v>
      </c>
      <c r="C5" s="1">
        <v>3297466</v>
      </c>
      <c r="D5" s="1">
        <v>1701504690.8194237</v>
      </c>
      <c r="E5" s="1">
        <v>2039632151.0155182</v>
      </c>
      <c r="F5" s="1">
        <v>2021447024.6203003</v>
      </c>
      <c r="G5" s="1">
        <v>4519531350.833189</v>
      </c>
      <c r="H5" s="1">
        <v>4293668031.4009132</v>
      </c>
      <c r="I5" s="1">
        <v>299366419.68962097</v>
      </c>
      <c r="J5" s="1">
        <v>206111595.72865677</v>
      </c>
      <c r="K5" s="1">
        <v>2108065225.8880024</v>
      </c>
      <c r="L5" s="1">
        <v>2243506917.2934055</v>
      </c>
      <c r="M5" s="1">
        <v>186029492.3066864</v>
      </c>
      <c r="N5" s="1">
        <v>1157950991.598114</v>
      </c>
      <c r="O5" s="1">
        <v>1644682327.9629517</v>
      </c>
      <c r="P5" s="1">
        <v>215353682.61268806</v>
      </c>
      <c r="Q5" s="1">
        <v>245012914.72615623</v>
      </c>
      <c r="R5" s="1">
        <v>484614933.98325348</v>
      </c>
      <c r="S5" s="1">
        <v>913971866.1308136</v>
      </c>
      <c r="T5" s="1">
        <v>630457342.02815247</v>
      </c>
      <c r="U5" s="1">
        <v>1168115673.4568253</v>
      </c>
      <c r="V5" s="1">
        <v>69221713.048662186</v>
      </c>
      <c r="W5" s="1">
        <v>180107655.52873516</v>
      </c>
      <c r="X5" s="1">
        <v>43999916.192232132</v>
      </c>
      <c r="Y5" s="1">
        <v>282911297.46529007</v>
      </c>
      <c r="Z5" s="1">
        <v>141918540.02668762</v>
      </c>
      <c r="AA5" s="1">
        <v>172735459.50144577</v>
      </c>
      <c r="AB5" s="1">
        <v>280525554.72573853</v>
      </c>
      <c r="AC5" s="1">
        <v>25972128.277076721</v>
      </c>
      <c r="AD5" s="1">
        <v>74118753.734260559</v>
      </c>
      <c r="AE5" s="1">
        <v>101604106.37716675</v>
      </c>
      <c r="AF5" s="1">
        <v>315062897.4505291</v>
      </c>
      <c r="AG5" s="1">
        <v>569329209.21460342</v>
      </c>
      <c r="AH5" s="1">
        <v>86043414</v>
      </c>
      <c r="AI5" s="1">
        <v>373713308.25</v>
      </c>
      <c r="AJ5" s="1">
        <v>298483402.25</v>
      </c>
      <c r="AK5" s="1">
        <v>758240124.5</v>
      </c>
      <c r="AL5" s="1">
        <v>160682583.19260406</v>
      </c>
      <c r="AM5" s="1">
        <v>905607524.32104683</v>
      </c>
      <c r="AN5" s="1">
        <v>162636406.97988892</v>
      </c>
      <c r="AO5" s="1">
        <v>1228926514.4935398</v>
      </c>
      <c r="AP5" s="1">
        <v>17666027.511444092</v>
      </c>
      <c r="AQ5" s="1">
        <v>3134805.7904472351</v>
      </c>
      <c r="AR5" s="1">
        <v>20800833.301891327</v>
      </c>
      <c r="AS5" s="1">
        <v>111376356.77283859</v>
      </c>
      <c r="AT5" s="1">
        <v>0</v>
      </c>
      <c r="AU5" s="1">
        <v>0</v>
      </c>
      <c r="AV5" s="1">
        <v>111376356.77283859</v>
      </c>
      <c r="AW5" s="1">
        <v>116482867.45321655</v>
      </c>
      <c r="AX5" s="1">
        <v>18706631.523340225</v>
      </c>
      <c r="AY5" s="1">
        <v>139892740.86589622</v>
      </c>
      <c r="AZ5" s="1">
        <v>46034065.553707123</v>
      </c>
      <c r="BA5" s="1">
        <v>1122244353.0196381</v>
      </c>
      <c r="BB5" s="1">
        <v>12537108.35874939</v>
      </c>
      <c r="BC5" s="1">
        <v>4848632.7254638672</v>
      </c>
      <c r="BD5" s="1">
        <v>1339414899.321331</v>
      </c>
      <c r="BE5" s="1">
        <v>1344263532.0467949</v>
      </c>
      <c r="BF5" s="1">
        <v>113159457.22652435</v>
      </c>
      <c r="BG5" s="1">
        <v>7797424.5596008301</v>
      </c>
      <c r="BH5" s="1">
        <v>4279391.4696388245</v>
      </c>
      <c r="BI5" s="1">
        <v>11179271.044677734</v>
      </c>
      <c r="BJ5" s="1">
        <v>472488.76777839661</v>
      </c>
      <c r="BK5" s="1">
        <v>75178963.413642883</v>
      </c>
      <c r="BL5" s="1">
        <v>200887725.43718529</v>
      </c>
      <c r="BM5" s="1">
        <v>19287364.570898056</v>
      </c>
      <c r="BN5" s="1">
        <v>23291439.948950768</v>
      </c>
      <c r="BO5" s="1">
        <v>2901193.3516349792</v>
      </c>
      <c r="BP5" s="1">
        <v>7843576.3180990219</v>
      </c>
      <c r="BQ5" s="1">
        <v>5879496.5355834961</v>
      </c>
      <c r="BR5" s="1">
        <v>59203070.725166321</v>
      </c>
      <c r="BS5" s="1">
        <v>1005559811.0004787</v>
      </c>
      <c r="BT5" s="1">
        <v>1756375838.6698074</v>
      </c>
      <c r="BU5" s="1">
        <v>500862539.71710205</v>
      </c>
      <c r="BV5" s="1">
        <v>261766915.26882172</v>
      </c>
      <c r="BW5" s="1">
        <v>69101998.861419678</v>
      </c>
      <c r="BX5" s="1">
        <v>3593667103.5176296</v>
      </c>
      <c r="BY5" s="1">
        <v>234761687.56213379</v>
      </c>
      <c r="BZ5" s="1">
        <v>245922301.8079834</v>
      </c>
      <c r="CA5" s="1">
        <v>160688399.33426666</v>
      </c>
      <c r="CB5" s="1">
        <v>641372388.70438385</v>
      </c>
      <c r="CC5" s="1">
        <v>214958993.57196045</v>
      </c>
      <c r="CD5" s="1">
        <v>1951424427.8117981</v>
      </c>
      <c r="CE5" s="1">
        <v>0</v>
      </c>
      <c r="CF5" s="1">
        <v>1817987558.2726402</v>
      </c>
      <c r="CG5" s="1">
        <v>184890464.24590921</v>
      </c>
      <c r="CH5" s="1">
        <v>3003340583.386775</v>
      </c>
      <c r="CI5" s="1">
        <v>59842010069.793152</v>
      </c>
      <c r="CJ5" s="1">
        <v>77965472457.613281</v>
      </c>
      <c r="CK5" s="1">
        <v>22048375266.109997</v>
      </c>
      <c r="CL5" s="1">
        <v>29532966652.969799</v>
      </c>
      <c r="CM5" s="1">
        <v>717841907</v>
      </c>
      <c r="CN5" s="1">
        <v>0</v>
      </c>
      <c r="CO5" s="1">
        <v>1206185163.2908401</v>
      </c>
      <c r="CP5" s="1">
        <v>1298731994.2908936</v>
      </c>
    </row>
    <row r="6" spans="1:94">
      <c r="A6" s="1">
        <v>5</v>
      </c>
      <c r="B6" s="1">
        <v>2016</v>
      </c>
      <c r="C6" s="1">
        <v>3297466</v>
      </c>
      <c r="D6" s="1">
        <v>1989545323.9852524</v>
      </c>
      <c r="E6" s="1">
        <v>2844911680.1075077</v>
      </c>
      <c r="F6" s="1">
        <v>2826477267.8937645</v>
      </c>
      <c r="G6" s="1">
        <v>5049076394.6686668</v>
      </c>
      <c r="H6" s="1">
        <v>4802674051.3288307</v>
      </c>
      <c r="I6" s="1">
        <v>280475658.2689743</v>
      </c>
      <c r="J6" s="1">
        <v>205164200.73598099</v>
      </c>
      <c r="K6" s="1">
        <v>2171963723.4918594</v>
      </c>
      <c r="L6" s="1">
        <v>2284389108.0075531</v>
      </c>
      <c r="M6" s="1">
        <v>206799926.114151</v>
      </c>
      <c r="N6" s="1">
        <v>1251832845.7614975</v>
      </c>
      <c r="O6" s="1">
        <v>1782516735.6797028</v>
      </c>
      <c r="P6" s="1">
        <v>229951601.62044716</v>
      </c>
      <c r="Q6" s="1">
        <v>268576161.34099007</v>
      </c>
      <c r="R6" s="1">
        <v>469891465.69396973</v>
      </c>
      <c r="S6" s="1">
        <v>926217339.42273331</v>
      </c>
      <c r="T6" s="1">
        <v>634782900.3786068</v>
      </c>
      <c r="U6" s="1">
        <v>1278846135.9947567</v>
      </c>
      <c r="V6" s="1">
        <v>87509716.263072968</v>
      </c>
      <c r="W6" s="1">
        <v>204158483.11293793</v>
      </c>
      <c r="X6" s="1">
        <v>49471397.965702057</v>
      </c>
      <c r="Y6" s="1">
        <v>309330259.57709694</v>
      </c>
      <c r="Z6" s="1">
        <v>166856529.62111664</v>
      </c>
      <c r="AA6" s="1">
        <v>170077151.77918625</v>
      </c>
      <c r="AB6" s="1">
        <v>282038050.37036896</v>
      </c>
      <c r="AC6" s="1">
        <v>30810427.799598694</v>
      </c>
      <c r="AD6" s="1">
        <v>83503926.933567047</v>
      </c>
      <c r="AE6" s="1">
        <v>131484676.40299225</v>
      </c>
      <c r="AF6" s="1">
        <v>348258463.68719482</v>
      </c>
      <c r="AG6" s="1">
        <v>629638014.32433176</v>
      </c>
      <c r="AH6" s="1">
        <v>107539528.42053223</v>
      </c>
      <c r="AI6" s="1">
        <v>489693081.25</v>
      </c>
      <c r="AJ6" s="1">
        <v>418893181.00009918</v>
      </c>
      <c r="AK6" s="1">
        <v>1016125790.6706314</v>
      </c>
      <c r="AL6" s="1">
        <v>225748003.28786469</v>
      </c>
      <c r="AM6" s="1">
        <v>1049323907.0675068</v>
      </c>
      <c r="AN6" s="1">
        <v>229636551.09857178</v>
      </c>
      <c r="AO6" s="1">
        <v>1504708461.4539433</v>
      </c>
      <c r="AP6" s="1">
        <v>73586421.946502686</v>
      </c>
      <c r="AQ6" s="1">
        <v>4485202.0181732178</v>
      </c>
      <c r="AR6" s="1">
        <v>78071623.964675903</v>
      </c>
      <c r="AS6" s="1">
        <v>142049342.25449562</v>
      </c>
      <c r="AT6" s="1">
        <v>0</v>
      </c>
      <c r="AU6" s="1">
        <v>0</v>
      </c>
      <c r="AV6" s="1">
        <v>142049342.25449562</v>
      </c>
      <c r="AW6" s="1">
        <v>226766435.80717468</v>
      </c>
      <c r="AX6" s="1">
        <v>28324708.339332581</v>
      </c>
      <c r="AY6" s="1">
        <v>159016404.65312576</v>
      </c>
      <c r="AZ6" s="1">
        <v>57223396.702022552</v>
      </c>
      <c r="BA6" s="1">
        <v>1311295563.7253342</v>
      </c>
      <c r="BB6" s="1">
        <v>11965114.173286438</v>
      </c>
      <c r="BC6" s="1">
        <v>4363662.4203414917</v>
      </c>
      <c r="BD6" s="1">
        <v>1567825187.5931015</v>
      </c>
      <c r="BE6" s="1">
        <v>1572188850.013443</v>
      </c>
      <c r="BF6" s="1">
        <v>190404982.77775574</v>
      </c>
      <c r="BG6" s="1">
        <v>8552935.7743167877</v>
      </c>
      <c r="BH6" s="1">
        <v>11150878.358901024</v>
      </c>
      <c r="BI6" s="1">
        <v>15670946.092411041</v>
      </c>
      <c r="BJ6" s="1">
        <v>1168829.4369049072</v>
      </c>
      <c r="BK6" s="1">
        <v>68082369.694631577</v>
      </c>
      <c r="BL6" s="1">
        <v>279359996.04251003</v>
      </c>
      <c r="BM6" s="1">
        <v>30452547.776405334</v>
      </c>
      <c r="BN6" s="1">
        <v>25135549.485929489</v>
      </c>
      <c r="BO6" s="1">
        <v>5070475.4902057648</v>
      </c>
      <c r="BP6" s="1">
        <v>5544960.1308670044</v>
      </c>
      <c r="BQ6" s="1">
        <v>6306393.636505127</v>
      </c>
      <c r="BR6" s="1">
        <v>72509926.51991272</v>
      </c>
      <c r="BS6" s="1">
        <v>1240783477.9785976</v>
      </c>
      <c r="BT6" s="1">
        <v>2150338070.5494308</v>
      </c>
      <c r="BU6" s="1">
        <v>591607314.29784775</v>
      </c>
      <c r="BV6" s="1">
        <v>295620188.56288147</v>
      </c>
      <c r="BW6" s="1">
        <v>42545377.750213623</v>
      </c>
      <c r="BX6" s="1">
        <v>4320894429.1389713</v>
      </c>
      <c r="BY6" s="1">
        <v>577339402.8101387</v>
      </c>
      <c r="BZ6" s="1">
        <v>176692866.68273926</v>
      </c>
      <c r="CA6" s="1">
        <v>73251750.066558838</v>
      </c>
      <c r="CB6" s="1">
        <v>827284019.5594368</v>
      </c>
      <c r="CC6" s="1">
        <v>311099084.90086842</v>
      </c>
      <c r="CD6" s="1">
        <v>2466399928.8117676</v>
      </c>
      <c r="CE6" s="1">
        <v>0</v>
      </c>
      <c r="CF6" s="1">
        <v>2216311759.7924271</v>
      </c>
      <c r="CG6" s="1">
        <v>299000503.64588737</v>
      </c>
      <c r="CH6" s="1">
        <v>3369375628.6286469</v>
      </c>
      <c r="CI6" s="1">
        <v>69597017328.917847</v>
      </c>
      <c r="CJ6" s="1">
        <v>95366461468.193359</v>
      </c>
      <c r="CK6" s="1">
        <v>24298178527.069973</v>
      </c>
      <c r="CL6" s="1">
        <v>35415305409.109497</v>
      </c>
      <c r="CM6" s="1">
        <v>901713202</v>
      </c>
      <c r="CN6" s="1">
        <v>0</v>
      </c>
      <c r="CO6" s="1">
        <v>1838353703.7147942</v>
      </c>
      <c r="CP6" s="1">
        <v>1498904647.5977325</v>
      </c>
    </row>
    <row r="7" spans="1:94">
      <c r="A7" s="1">
        <v>6</v>
      </c>
      <c r="B7" s="1">
        <v>2016</v>
      </c>
      <c r="C7" s="1">
        <v>3297466</v>
      </c>
      <c r="D7" s="1">
        <v>2169989853.5524712</v>
      </c>
      <c r="E7" s="1">
        <v>3841336852.7270317</v>
      </c>
      <c r="F7" s="1">
        <v>3819951278.7606812</v>
      </c>
      <c r="G7" s="1">
        <v>5841074947.031168</v>
      </c>
      <c r="H7" s="1">
        <v>5533728055.3817177</v>
      </c>
      <c r="I7" s="1">
        <v>276531838.06943512</v>
      </c>
      <c r="J7" s="1">
        <v>203568148.30489731</v>
      </c>
      <c r="K7" s="1">
        <v>2186265722.6013756</v>
      </c>
      <c r="L7" s="1">
        <v>2279070056.7526054</v>
      </c>
      <c r="M7" s="1">
        <v>202290189.17781067</v>
      </c>
      <c r="N7" s="1">
        <v>1397480532.9291153</v>
      </c>
      <c r="O7" s="1">
        <v>1827596772.4996262</v>
      </c>
      <c r="P7" s="1">
        <v>241839355.30399132</v>
      </c>
      <c r="Q7" s="1">
        <v>266771459.31923676</v>
      </c>
      <c r="R7" s="1">
        <v>442278602.17459869</v>
      </c>
      <c r="S7" s="1">
        <v>955054366.85462379</v>
      </c>
      <c r="T7" s="1">
        <v>656357557.21073914</v>
      </c>
      <c r="U7" s="1">
        <v>1381954834.0837173</v>
      </c>
      <c r="V7" s="1">
        <v>85759079.056529999</v>
      </c>
      <c r="W7" s="1">
        <v>227569380.22474289</v>
      </c>
      <c r="X7" s="1">
        <v>55963937.043136597</v>
      </c>
      <c r="Y7" s="1">
        <v>304614878.01515961</v>
      </c>
      <c r="Z7" s="1">
        <v>186767167.85790253</v>
      </c>
      <c r="AA7" s="1">
        <v>171324308.89817429</v>
      </c>
      <c r="AB7" s="1">
        <v>258507228.66075897</v>
      </c>
      <c r="AC7" s="1">
        <v>28441772.499328613</v>
      </c>
      <c r="AD7" s="1">
        <v>89103840.79873085</v>
      </c>
      <c r="AE7" s="1">
        <v>118526282.18924713</v>
      </c>
      <c r="AF7" s="1">
        <v>364307448.00246239</v>
      </c>
      <c r="AG7" s="1">
        <v>685878848.4723959</v>
      </c>
      <c r="AH7" s="1">
        <v>145849322.5</v>
      </c>
      <c r="AI7" s="1">
        <v>609575507.75</v>
      </c>
      <c r="AJ7" s="1">
        <v>613209991.09692383</v>
      </c>
      <c r="AK7" s="1">
        <v>1368634821.3469238</v>
      </c>
      <c r="AL7" s="1">
        <v>263424082.9974823</v>
      </c>
      <c r="AM7" s="1">
        <v>1230357203.0327778</v>
      </c>
      <c r="AN7" s="1">
        <v>352378150.25</v>
      </c>
      <c r="AO7" s="1">
        <v>1846159436.2802601</v>
      </c>
      <c r="AP7" s="1">
        <v>62295243.50541687</v>
      </c>
      <c r="AQ7" s="1">
        <v>7754783.2840003967</v>
      </c>
      <c r="AR7" s="1">
        <v>70050026.789417267</v>
      </c>
      <c r="AS7" s="1">
        <v>182409549.35150146</v>
      </c>
      <c r="AT7" s="1">
        <v>0</v>
      </c>
      <c r="AU7" s="1">
        <v>0</v>
      </c>
      <c r="AV7" s="1">
        <v>182409549.35150146</v>
      </c>
      <c r="AW7" s="1">
        <v>171437275.44219971</v>
      </c>
      <c r="AX7" s="1">
        <v>32160535.910224915</v>
      </c>
      <c r="AY7" s="1">
        <v>183023019.33060265</v>
      </c>
      <c r="AZ7" s="1">
        <v>50869904.857587814</v>
      </c>
      <c r="BA7" s="1">
        <v>1474484016.1693649</v>
      </c>
      <c r="BB7" s="1">
        <v>12287687.009002686</v>
      </c>
      <c r="BC7" s="1">
        <v>4899677.2644691467</v>
      </c>
      <c r="BD7" s="1">
        <v>1752825163.276783</v>
      </c>
      <c r="BE7" s="1">
        <v>1757724840.5412521</v>
      </c>
      <c r="BF7" s="1">
        <v>282311039.5872879</v>
      </c>
      <c r="BG7" s="1">
        <v>12103990.479896545</v>
      </c>
      <c r="BH7" s="1">
        <v>14813225.683214188</v>
      </c>
      <c r="BI7" s="1">
        <v>27879453.717746735</v>
      </c>
      <c r="BJ7" s="1">
        <v>1620510.1541748047</v>
      </c>
      <c r="BK7" s="1">
        <v>103999852.44583893</v>
      </c>
      <c r="BL7" s="1">
        <v>414848618.35041237</v>
      </c>
      <c r="BM7" s="1">
        <v>30987039.896366119</v>
      </c>
      <c r="BN7" s="1">
        <v>24817407.242873192</v>
      </c>
      <c r="BO7" s="1">
        <v>5835572.5157756805</v>
      </c>
      <c r="BP7" s="1">
        <v>11324232.665283203</v>
      </c>
      <c r="BQ7" s="1">
        <v>5011374.0336456299</v>
      </c>
      <c r="BR7" s="1">
        <v>77975626.353943825</v>
      </c>
      <c r="BS7" s="1">
        <v>1456600196.1910362</v>
      </c>
      <c r="BT7" s="1">
        <v>2741432140.1011047</v>
      </c>
      <c r="BU7" s="1">
        <v>752518733.15879059</v>
      </c>
      <c r="BV7" s="1">
        <v>317194690.25909424</v>
      </c>
      <c r="BW7" s="1">
        <v>33453982.437438965</v>
      </c>
      <c r="BX7" s="1">
        <v>5301199742.1474648</v>
      </c>
      <c r="BY7" s="1">
        <v>723817638.12090302</v>
      </c>
      <c r="BZ7" s="1">
        <v>163608824.43572998</v>
      </c>
      <c r="CA7" s="1">
        <v>146466891.94311523</v>
      </c>
      <c r="CB7" s="1">
        <v>1033893354.4997482</v>
      </c>
      <c r="CC7" s="1">
        <v>363845165.45363188</v>
      </c>
      <c r="CD7" s="1">
        <v>2630032947.8216553</v>
      </c>
      <c r="CE7" s="1">
        <v>0</v>
      </c>
      <c r="CF7" s="1">
        <v>2341427128.9946709</v>
      </c>
      <c r="CG7" s="1">
        <v>314900694.65039849</v>
      </c>
      <c r="CH7" s="1">
        <v>3680360756.448616</v>
      </c>
      <c r="CI7" s="1">
        <v>78969357614.187134</v>
      </c>
      <c r="CJ7" s="1">
        <v>115321736437.83008</v>
      </c>
      <c r="CK7" s="1">
        <v>25536230252.749954</v>
      </c>
      <c r="CL7" s="1">
        <v>41580725705.233192</v>
      </c>
      <c r="CM7" s="1">
        <v>954424530</v>
      </c>
      <c r="CN7" s="1">
        <v>0</v>
      </c>
      <c r="CO7" s="1">
        <v>2326729934.5832596</v>
      </c>
      <c r="CP7" s="1">
        <v>1697948254.8674622</v>
      </c>
    </row>
    <row r="8" spans="1:94">
      <c r="A8" s="1">
        <v>7</v>
      </c>
      <c r="B8" s="1">
        <v>2016</v>
      </c>
      <c r="C8" s="1">
        <v>3297466</v>
      </c>
      <c r="D8" s="1">
        <v>2348843116.2552605</v>
      </c>
      <c r="E8" s="1">
        <v>4787617063.361084</v>
      </c>
      <c r="F8" s="1">
        <v>4765687061.8366089</v>
      </c>
      <c r="G8" s="1">
        <v>6211854153.6741381</v>
      </c>
      <c r="H8" s="1">
        <v>5860120903.2657299</v>
      </c>
      <c r="I8" s="1">
        <v>258953138.63625717</v>
      </c>
      <c r="J8" s="1">
        <v>200754146.73568344</v>
      </c>
      <c r="K8" s="1">
        <v>2154644443.3508682</v>
      </c>
      <c r="L8" s="1">
        <v>2218922120.9857254</v>
      </c>
      <c r="M8" s="1">
        <v>268187220.15283203</v>
      </c>
      <c r="N8" s="1">
        <v>1874690937.8434143</v>
      </c>
      <c r="O8" s="1">
        <v>2002937935.0844498</v>
      </c>
      <c r="P8" s="1">
        <v>246955749.07516289</v>
      </c>
      <c r="Q8" s="1">
        <v>263361146.22502899</v>
      </c>
      <c r="R8" s="1">
        <v>431381976.85294724</v>
      </c>
      <c r="S8" s="1">
        <v>950073013.02695465</v>
      </c>
      <c r="T8" s="1">
        <v>650437212.46732903</v>
      </c>
      <c r="U8" s="1">
        <v>1504978186.3971214</v>
      </c>
      <c r="V8" s="1">
        <v>99945622.790664673</v>
      </c>
      <c r="W8" s="1">
        <v>291249643.05064392</v>
      </c>
      <c r="X8" s="1">
        <v>64003448.272298813</v>
      </c>
      <c r="Y8" s="1">
        <v>327206726.08141708</v>
      </c>
      <c r="Z8" s="1">
        <v>233242530.74425507</v>
      </c>
      <c r="AA8" s="1">
        <v>166858184.09461975</v>
      </c>
      <c r="AB8" s="1">
        <v>260068872.86740112</v>
      </c>
      <c r="AC8" s="1">
        <v>27421886.017562866</v>
      </c>
      <c r="AD8" s="1">
        <v>99380632.385202408</v>
      </c>
      <c r="AE8" s="1">
        <v>177102963.8470459</v>
      </c>
      <c r="AF8" s="1">
        <v>399924855.80426598</v>
      </c>
      <c r="AG8" s="1">
        <v>741166528.08134651</v>
      </c>
      <c r="AH8" s="1">
        <v>168082859.73170471</v>
      </c>
      <c r="AI8" s="1">
        <v>783980249.85948181</v>
      </c>
      <c r="AJ8" s="1">
        <v>880786142.51654053</v>
      </c>
      <c r="AK8" s="1">
        <v>1832849252.1077271</v>
      </c>
      <c r="AL8" s="1">
        <v>398578380.5891571</v>
      </c>
      <c r="AM8" s="1">
        <v>1401414909.944582</v>
      </c>
      <c r="AN8" s="1">
        <v>581546073.39006042</v>
      </c>
      <c r="AO8" s="1">
        <v>2381539363.9237995</v>
      </c>
      <c r="AP8" s="1">
        <v>87992244.439399719</v>
      </c>
      <c r="AQ8" s="1">
        <v>20849998.923881531</v>
      </c>
      <c r="AR8" s="1">
        <v>108842243.36328125</v>
      </c>
      <c r="AS8" s="1">
        <v>188136330.36380386</v>
      </c>
      <c r="AT8" s="1">
        <v>140912.72802734375</v>
      </c>
      <c r="AU8" s="1">
        <v>224638.96533203125</v>
      </c>
      <c r="AV8" s="1">
        <v>188501882.05716324</v>
      </c>
      <c r="AW8" s="1">
        <v>261173800.87356567</v>
      </c>
      <c r="AX8" s="1">
        <v>36638029.194046021</v>
      </c>
      <c r="AY8" s="1">
        <v>197538401.51858711</v>
      </c>
      <c r="AZ8" s="1">
        <v>52318781.140338898</v>
      </c>
      <c r="BA8" s="1">
        <v>1579923998.4877319</v>
      </c>
      <c r="BB8" s="1">
        <v>18369884.73551178</v>
      </c>
      <c r="BC8" s="1">
        <v>4260616.1070098877</v>
      </c>
      <c r="BD8" s="1">
        <v>1884789095.0762157</v>
      </c>
      <c r="BE8" s="1">
        <v>1889049711.1832256</v>
      </c>
      <c r="BF8" s="1">
        <v>508913560.62697601</v>
      </c>
      <c r="BG8" s="1">
        <v>22561867.848310471</v>
      </c>
      <c r="BH8" s="1">
        <v>16845482.663158417</v>
      </c>
      <c r="BI8" s="1">
        <v>23192033.708251953</v>
      </c>
      <c r="BJ8" s="1">
        <v>950101.60890197754</v>
      </c>
      <c r="BK8" s="1">
        <v>118434308.73335266</v>
      </c>
      <c r="BL8" s="1">
        <v>667705321.48069954</v>
      </c>
      <c r="BM8" s="1">
        <v>46509830.602781296</v>
      </c>
      <c r="BN8" s="1">
        <v>38430032.243513107</v>
      </c>
      <c r="BO8" s="1">
        <v>6166446.7830963135</v>
      </c>
      <c r="BP8" s="1">
        <v>13578951.18873024</v>
      </c>
      <c r="BQ8" s="1">
        <v>4353375.2988128662</v>
      </c>
      <c r="BR8" s="1">
        <v>109038636.11693382</v>
      </c>
      <c r="BS8" s="1">
        <v>1758406144.1452045</v>
      </c>
      <c r="BT8" s="1">
        <v>3515154051.3541927</v>
      </c>
      <c r="BU8" s="1">
        <v>989450426.25393677</v>
      </c>
      <c r="BV8" s="1">
        <v>287425517.53340149</v>
      </c>
      <c r="BW8" s="1">
        <v>63816168.725830078</v>
      </c>
      <c r="BX8" s="1">
        <v>6614252308.0125656</v>
      </c>
      <c r="BY8" s="1">
        <v>1149247204.2484741</v>
      </c>
      <c r="BZ8" s="1">
        <v>397876313.79199219</v>
      </c>
      <c r="CA8" s="1">
        <v>149247098.54498291</v>
      </c>
      <c r="CB8" s="1">
        <v>1696370616.5854492</v>
      </c>
      <c r="CC8" s="1">
        <v>481104881.01962662</v>
      </c>
      <c r="CD8" s="1">
        <v>3414456512.2767944</v>
      </c>
      <c r="CE8" s="1">
        <v>0</v>
      </c>
      <c r="CF8" s="1">
        <v>2610016917.1288261</v>
      </c>
      <c r="CG8" s="1">
        <v>387386366.41315389</v>
      </c>
      <c r="CH8" s="1">
        <v>4082236657.3441191</v>
      </c>
      <c r="CI8" s="1">
        <v>93786009374.396729</v>
      </c>
      <c r="CJ8" s="1">
        <v>140471814829.60547</v>
      </c>
      <c r="CK8" s="1">
        <v>28317712850.550121</v>
      </c>
      <c r="CL8" s="1">
        <v>52119982184.720749</v>
      </c>
      <c r="CM8" s="1">
        <v>1181722516</v>
      </c>
      <c r="CN8" s="1">
        <v>0</v>
      </c>
      <c r="CO8" s="1">
        <v>3092530837.3630733</v>
      </c>
      <c r="CP8" s="1">
        <v>1924720268.6857071</v>
      </c>
    </row>
    <row r="9" spans="1:94">
      <c r="A9" s="1">
        <v>8</v>
      </c>
      <c r="B9" s="1">
        <v>2016</v>
      </c>
      <c r="C9" s="1">
        <v>3297466</v>
      </c>
      <c r="D9" s="1">
        <v>2458581796.3577232</v>
      </c>
      <c r="E9" s="1">
        <v>6717566227.5877495</v>
      </c>
      <c r="F9" s="1">
        <v>6673008267.9670639</v>
      </c>
      <c r="G9" s="1">
        <v>6407568428.8565807</v>
      </c>
      <c r="H9" s="1">
        <v>6007652439.2816048</v>
      </c>
      <c r="I9" s="1">
        <v>265159853.86781311</v>
      </c>
      <c r="J9" s="1">
        <v>199599893.99262238</v>
      </c>
      <c r="K9" s="1">
        <v>2129550140.6245995</v>
      </c>
      <c r="L9" s="1">
        <v>2187507301.7520332</v>
      </c>
      <c r="M9" s="1">
        <v>280997168.23152161</v>
      </c>
      <c r="N9" s="1">
        <v>2066916361.086319</v>
      </c>
      <c r="O9" s="1">
        <v>2097387179.6772919</v>
      </c>
      <c r="P9" s="1">
        <v>240199965.60869789</v>
      </c>
      <c r="Q9" s="1">
        <v>268044426.76442337</v>
      </c>
      <c r="R9" s="1">
        <v>400982757.63807678</v>
      </c>
      <c r="S9" s="1">
        <v>951316957.14478302</v>
      </c>
      <c r="T9" s="1">
        <v>647693447.75319672</v>
      </c>
      <c r="U9" s="1">
        <v>1642127231.2810516</v>
      </c>
      <c r="V9" s="1">
        <v>114795589.76527405</v>
      </c>
      <c r="W9" s="1">
        <v>315271003.43789673</v>
      </c>
      <c r="X9" s="1">
        <v>80441879.327453613</v>
      </c>
      <c r="Y9" s="1">
        <v>321193272.29098129</v>
      </c>
      <c r="Z9" s="1">
        <v>270334016.29284668</v>
      </c>
      <c r="AA9" s="1">
        <v>157106449.43178177</v>
      </c>
      <c r="AB9" s="1">
        <v>234718485.26430511</v>
      </c>
      <c r="AC9" s="1">
        <v>20397871.116928101</v>
      </c>
      <c r="AD9" s="1">
        <v>101741664.81116486</v>
      </c>
      <c r="AE9" s="1">
        <v>180776807.1947403</v>
      </c>
      <c r="AF9" s="1">
        <v>432884718.34254837</v>
      </c>
      <c r="AG9" s="1">
        <v>824031780.46103096</v>
      </c>
      <c r="AH9" s="1">
        <v>171094442.75</v>
      </c>
      <c r="AI9" s="1">
        <v>1027707791.5198059</v>
      </c>
      <c r="AJ9" s="1">
        <v>1181670520.2153625</v>
      </c>
      <c r="AK9" s="1">
        <v>2380472754.4851685</v>
      </c>
      <c r="AL9" s="1">
        <v>391271407.10017395</v>
      </c>
      <c r="AM9" s="1">
        <v>1648927639.2869873</v>
      </c>
      <c r="AN9" s="1">
        <v>777012085.64941406</v>
      </c>
      <c r="AO9" s="1">
        <v>2817211132.0365753</v>
      </c>
      <c r="AP9" s="1">
        <v>101054299.175354</v>
      </c>
      <c r="AQ9" s="1">
        <v>12903110.782003403</v>
      </c>
      <c r="AR9" s="1">
        <v>113957409.95735741</v>
      </c>
      <c r="AS9" s="1">
        <v>271137385.32755661</v>
      </c>
      <c r="AT9" s="1">
        <v>0</v>
      </c>
      <c r="AU9" s="1">
        <v>132684.24755859375</v>
      </c>
      <c r="AV9" s="1">
        <v>271270069.5751152</v>
      </c>
      <c r="AW9" s="1">
        <v>292651985.70385742</v>
      </c>
      <c r="AX9" s="1">
        <v>40729679.764671326</v>
      </c>
      <c r="AY9" s="1">
        <v>203707316.38604355</v>
      </c>
      <c r="AZ9" s="1">
        <v>46577452.470054626</v>
      </c>
      <c r="BA9" s="1">
        <v>1638240761.885994</v>
      </c>
      <c r="BB9" s="1">
        <v>23625690.362243652</v>
      </c>
      <c r="BC9" s="1">
        <v>7215206.0281219482</v>
      </c>
      <c r="BD9" s="1">
        <v>1952880900.8690071</v>
      </c>
      <c r="BE9" s="1">
        <v>1960096106.8971291</v>
      </c>
      <c r="BF9" s="1">
        <v>637408873.24865723</v>
      </c>
      <c r="BG9" s="1">
        <v>49272863.980926514</v>
      </c>
      <c r="BH9" s="1">
        <v>26800873.380683899</v>
      </c>
      <c r="BI9" s="1">
        <v>46954532.135620117</v>
      </c>
      <c r="BJ9" s="1">
        <v>2600630.2037811279</v>
      </c>
      <c r="BK9" s="1">
        <v>157192267.2752285</v>
      </c>
      <c r="BL9" s="1">
        <v>873275508.08927727</v>
      </c>
      <c r="BM9" s="1">
        <v>52982927.758876801</v>
      </c>
      <c r="BN9" s="1">
        <v>58401539.948690414</v>
      </c>
      <c r="BO9" s="1">
        <v>14008548.913829803</v>
      </c>
      <c r="BP9" s="1">
        <v>16523612.201471329</v>
      </c>
      <c r="BQ9" s="1">
        <v>17224555.589035034</v>
      </c>
      <c r="BR9" s="1">
        <v>159141184.41190338</v>
      </c>
      <c r="BS9" s="1">
        <v>2036721650.5248976</v>
      </c>
      <c r="BT9" s="1">
        <v>4926204699.485117</v>
      </c>
      <c r="BU9" s="1">
        <v>1264817030.0604019</v>
      </c>
      <c r="BV9" s="1">
        <v>375524383.4045105</v>
      </c>
      <c r="BW9" s="1">
        <v>74420416.281402588</v>
      </c>
      <c r="BX9" s="1">
        <v>8677688179.7563286</v>
      </c>
      <c r="BY9" s="1">
        <v>1613273071.640625</v>
      </c>
      <c r="BZ9" s="1">
        <v>440240696.74612427</v>
      </c>
      <c r="CA9" s="1">
        <v>142006780.09771729</v>
      </c>
      <c r="CB9" s="1">
        <v>2195520548.4844666</v>
      </c>
      <c r="CC9" s="1">
        <v>718097902.84370804</v>
      </c>
      <c r="CD9" s="1">
        <v>3649579913.5926514</v>
      </c>
      <c r="CE9" s="1">
        <v>0</v>
      </c>
      <c r="CF9" s="1">
        <v>2751233782.0615807</v>
      </c>
      <c r="CG9" s="1">
        <v>417829375.62747812</v>
      </c>
      <c r="CH9" s="1">
        <v>4706415764.9532051</v>
      </c>
      <c r="CI9" s="1">
        <v>109431162816.16165</v>
      </c>
      <c r="CJ9" s="1">
        <v>176772468944.28906</v>
      </c>
      <c r="CK9" s="1">
        <v>30045552803.010048</v>
      </c>
      <c r="CL9" s="1">
        <v>63801893524.326889</v>
      </c>
      <c r="CM9" s="1">
        <v>1259464787</v>
      </c>
      <c r="CN9" s="1">
        <v>0</v>
      </c>
      <c r="CO9" s="1">
        <v>4469514467.2263947</v>
      </c>
      <c r="CP9" s="1">
        <v>2232795864.4500446</v>
      </c>
    </row>
    <row r="10" spans="1:94">
      <c r="A10" s="1">
        <v>9</v>
      </c>
      <c r="B10" s="1">
        <v>2016</v>
      </c>
      <c r="C10" s="1">
        <v>3297466</v>
      </c>
      <c r="D10" s="1">
        <v>2727089376.0031796</v>
      </c>
      <c r="E10" s="1">
        <v>9737576479.159668</v>
      </c>
      <c r="F10" s="1">
        <v>9693336789.5951233</v>
      </c>
      <c r="G10" s="1">
        <v>6651156935.2847157</v>
      </c>
      <c r="H10" s="1">
        <v>6151083317.7701797</v>
      </c>
      <c r="I10" s="1">
        <v>258782505.83076477</v>
      </c>
      <c r="J10" s="1">
        <v>197083526.77930069</v>
      </c>
      <c r="K10" s="1">
        <v>1946206625.0562935</v>
      </c>
      <c r="L10" s="1">
        <v>2002211810.3549538</v>
      </c>
      <c r="M10" s="1">
        <v>263079791.41836548</v>
      </c>
      <c r="N10" s="1">
        <v>2390849064.3951721</v>
      </c>
      <c r="O10" s="1">
        <v>2243172988.5057755</v>
      </c>
      <c r="P10" s="1">
        <v>259991931.55714035</v>
      </c>
      <c r="Q10" s="1">
        <v>281775586.67283249</v>
      </c>
      <c r="R10" s="1">
        <v>355896622.59846497</v>
      </c>
      <c r="S10" s="1">
        <v>898119461.94548798</v>
      </c>
      <c r="T10" s="1">
        <v>666767017.27929688</v>
      </c>
      <c r="U10" s="1">
        <v>1743688019.1563969</v>
      </c>
      <c r="V10" s="1">
        <v>124418538.68206787</v>
      </c>
      <c r="W10" s="1">
        <v>402710359.87939453</v>
      </c>
      <c r="X10" s="1">
        <v>80093840.291221619</v>
      </c>
      <c r="Y10" s="1">
        <v>283384503.28785133</v>
      </c>
      <c r="Z10" s="1">
        <v>348819152.84648132</v>
      </c>
      <c r="AA10" s="1">
        <v>162632064.44499207</v>
      </c>
      <c r="AB10" s="1">
        <v>210714462.22834778</v>
      </c>
      <c r="AC10" s="1">
        <v>27955573.18963623</v>
      </c>
      <c r="AD10" s="1">
        <v>110694435.16743088</v>
      </c>
      <c r="AE10" s="1">
        <v>212790648.16804504</v>
      </c>
      <c r="AF10" s="1">
        <v>485581238.55978584</v>
      </c>
      <c r="AG10" s="1">
        <v>945267032.49831009</v>
      </c>
      <c r="AH10" s="1">
        <v>220765333.85003281</v>
      </c>
      <c r="AI10" s="1">
        <v>1237812657.8296967</v>
      </c>
      <c r="AJ10" s="1">
        <v>1673986063.1891479</v>
      </c>
      <c r="AK10" s="1">
        <v>3132564054.8688774</v>
      </c>
      <c r="AL10" s="1">
        <v>712945150.36761475</v>
      </c>
      <c r="AM10" s="1">
        <v>1824332825.8906975</v>
      </c>
      <c r="AN10" s="1">
        <v>1415464571.0697556</v>
      </c>
      <c r="AO10" s="1">
        <v>3952742547.3280678</v>
      </c>
      <c r="AP10" s="1">
        <v>209613193.56816864</v>
      </c>
      <c r="AQ10" s="1">
        <v>26154804.293405533</v>
      </c>
      <c r="AR10" s="1">
        <v>235767997.86157417</v>
      </c>
      <c r="AS10" s="1">
        <v>280558797.29634476</v>
      </c>
      <c r="AT10" s="1">
        <v>1171023.796875</v>
      </c>
      <c r="AU10" s="1">
        <v>0</v>
      </c>
      <c r="AV10" s="1">
        <v>281729821.09321976</v>
      </c>
      <c r="AW10" s="1">
        <v>422820486.25279236</v>
      </c>
      <c r="AX10" s="1">
        <v>48636659.680244446</v>
      </c>
      <c r="AY10" s="1">
        <v>252487957.66486931</v>
      </c>
      <c r="AZ10" s="1">
        <v>46765335.742965698</v>
      </c>
      <c r="BA10" s="1">
        <v>1731967268.4783707</v>
      </c>
      <c r="BB10" s="1">
        <v>30055707.841400146</v>
      </c>
      <c r="BC10" s="1">
        <v>6078698.4912490845</v>
      </c>
      <c r="BD10" s="1">
        <v>2109912929.4078503</v>
      </c>
      <c r="BE10" s="1">
        <v>2115991627.8990993</v>
      </c>
      <c r="BF10" s="1">
        <v>1179844102.0540161</v>
      </c>
      <c r="BG10" s="1">
        <v>123593119.64890289</v>
      </c>
      <c r="BH10" s="1">
        <v>62675071.422966003</v>
      </c>
      <c r="BI10" s="1">
        <v>79954884.456054688</v>
      </c>
      <c r="BJ10" s="1">
        <v>6717875.2939224243</v>
      </c>
      <c r="BK10" s="1">
        <v>229621243.10606766</v>
      </c>
      <c r="BL10" s="1">
        <v>1602451411.5258751</v>
      </c>
      <c r="BM10" s="1">
        <v>84479231.858011246</v>
      </c>
      <c r="BN10" s="1">
        <v>67533985.474681854</v>
      </c>
      <c r="BO10" s="1">
        <v>17156433.241352081</v>
      </c>
      <c r="BP10" s="1">
        <v>28617024.200704575</v>
      </c>
      <c r="BQ10" s="1">
        <v>25293561.787498474</v>
      </c>
      <c r="BR10" s="1">
        <v>223080236.56224823</v>
      </c>
      <c r="BS10" s="1">
        <v>2833609401.3828659</v>
      </c>
      <c r="BT10" s="1">
        <v>6976691633.467556</v>
      </c>
      <c r="BU10" s="1">
        <v>1995976023.1352997</v>
      </c>
      <c r="BV10" s="1">
        <v>466219390.6807785</v>
      </c>
      <c r="BW10" s="1">
        <v>115734078.68862915</v>
      </c>
      <c r="BX10" s="1">
        <v>12388230527.355129</v>
      </c>
      <c r="BY10" s="1">
        <v>2161309587.6031494</v>
      </c>
      <c r="BZ10" s="1">
        <v>1283165901.2299805</v>
      </c>
      <c r="CA10" s="1">
        <v>131974756.99584961</v>
      </c>
      <c r="CB10" s="1">
        <v>3576450245.8289795</v>
      </c>
      <c r="CC10" s="1">
        <v>1169343336.0576105</v>
      </c>
      <c r="CD10" s="1">
        <v>4680618077.2579956</v>
      </c>
      <c r="CE10" s="1">
        <v>0</v>
      </c>
      <c r="CF10" s="1">
        <v>3149909862.2559719</v>
      </c>
      <c r="CG10" s="1">
        <v>578151992.24163771</v>
      </c>
      <c r="CH10" s="1">
        <v>5451012594.9310513</v>
      </c>
      <c r="CI10" s="1">
        <v>141863361463.76367</v>
      </c>
      <c r="CJ10" s="1">
        <v>238549103059.01172</v>
      </c>
      <c r="CK10" s="1">
        <v>33158673293.239964</v>
      </c>
      <c r="CL10" s="1">
        <v>89588865298.537079</v>
      </c>
      <c r="CM10" s="1">
        <v>1652883855</v>
      </c>
      <c r="CN10" s="1">
        <v>0</v>
      </c>
      <c r="CO10" s="1">
        <v>7373081795.6865997</v>
      </c>
      <c r="CP10" s="1">
        <v>2786260129.5303612</v>
      </c>
    </row>
    <row r="11" spans="1:94">
      <c r="A11" s="1">
        <v>10</v>
      </c>
      <c r="B11" s="1">
        <v>2016</v>
      </c>
      <c r="C11" s="1">
        <v>3297467</v>
      </c>
      <c r="D11" s="1">
        <v>2898356378.2174988</v>
      </c>
      <c r="E11" s="1">
        <v>18350848050.92754</v>
      </c>
      <c r="F11" s="1">
        <v>18272243291.09082</v>
      </c>
      <c r="G11" s="1">
        <v>5387489668.8799019</v>
      </c>
      <c r="H11" s="1">
        <v>4745241289.4683495</v>
      </c>
      <c r="I11" s="1">
        <v>241986757.38490295</v>
      </c>
      <c r="J11" s="1">
        <v>205764788.12742615</v>
      </c>
      <c r="K11" s="1">
        <v>1421591179.3775635</v>
      </c>
      <c r="L11" s="1">
        <v>1457797828.0437012</v>
      </c>
      <c r="M11" s="1">
        <v>238567061.75238037</v>
      </c>
      <c r="N11" s="1">
        <v>2636923672.2975159</v>
      </c>
      <c r="O11" s="1">
        <v>2458474407.8225861</v>
      </c>
      <c r="P11" s="1">
        <v>274673650.9222126</v>
      </c>
      <c r="Q11" s="1">
        <v>265468993.25054073</v>
      </c>
      <c r="R11" s="1">
        <v>283150869.36534119</v>
      </c>
      <c r="S11" s="1">
        <v>798867604.51185226</v>
      </c>
      <c r="T11" s="1">
        <v>652688588.03509998</v>
      </c>
      <c r="U11" s="1">
        <v>1901989935.10392</v>
      </c>
      <c r="V11" s="1">
        <v>153299691.21651459</v>
      </c>
      <c r="W11" s="1">
        <v>575429852.8780899</v>
      </c>
      <c r="X11" s="1">
        <v>112571389.98513412</v>
      </c>
      <c r="Y11" s="1">
        <v>285163106.37933922</v>
      </c>
      <c r="Z11" s="1">
        <v>457677033.21609497</v>
      </c>
      <c r="AA11" s="1">
        <v>155546074.16483688</v>
      </c>
      <c r="AB11" s="1">
        <v>193622647.77400208</v>
      </c>
      <c r="AC11" s="1">
        <v>55550167.534896851</v>
      </c>
      <c r="AD11" s="1">
        <v>130068914.77627277</v>
      </c>
      <c r="AE11" s="1">
        <v>348577138.99235535</v>
      </c>
      <c r="AF11" s="1">
        <v>583730383.16384602</v>
      </c>
      <c r="AG11" s="1">
        <v>1139996064.6062894</v>
      </c>
      <c r="AH11" s="1">
        <v>236078179.5</v>
      </c>
      <c r="AI11" s="1">
        <v>1632215479.8956146</v>
      </c>
      <c r="AJ11" s="1">
        <v>2732559398.9120789</v>
      </c>
      <c r="AK11" s="1">
        <v>4600853058.3076935</v>
      </c>
      <c r="AL11" s="1">
        <v>1281729641.7976685</v>
      </c>
      <c r="AM11" s="1">
        <v>1833808507.6447868</v>
      </c>
      <c r="AN11" s="1">
        <v>3955640918.759552</v>
      </c>
      <c r="AO11" s="1">
        <v>7071179068.2020073</v>
      </c>
      <c r="AP11" s="1">
        <v>726240303.24525452</v>
      </c>
      <c r="AQ11" s="1">
        <v>42122623.861282349</v>
      </c>
      <c r="AR11" s="1">
        <v>768362927.10653687</v>
      </c>
      <c r="AS11" s="1">
        <v>399366163.25238037</v>
      </c>
      <c r="AT11" s="1">
        <v>18867852.434082031</v>
      </c>
      <c r="AU11" s="1">
        <v>0</v>
      </c>
      <c r="AV11" s="1">
        <v>418234015.6864624</v>
      </c>
      <c r="AW11" s="1">
        <v>796912896.66285706</v>
      </c>
      <c r="AX11" s="1">
        <v>89426171.103948593</v>
      </c>
      <c r="AY11" s="1">
        <v>353355480.58174133</v>
      </c>
      <c r="AZ11" s="1">
        <v>50617397.056224823</v>
      </c>
      <c r="BA11" s="1">
        <v>1530603256.3197441</v>
      </c>
      <c r="BB11" s="1">
        <v>45306777.171043396</v>
      </c>
      <c r="BC11" s="1">
        <v>16777593.64806366</v>
      </c>
      <c r="BD11" s="1">
        <v>2069309082.2327023</v>
      </c>
      <c r="BE11" s="1">
        <v>2086086675.8807659</v>
      </c>
      <c r="BF11" s="1">
        <v>2441526647.7255478</v>
      </c>
      <c r="BG11" s="1">
        <v>234048854.33586121</v>
      </c>
      <c r="BH11" s="1">
        <v>145145998.43391228</v>
      </c>
      <c r="BI11" s="1">
        <v>693218379.93925476</v>
      </c>
      <c r="BJ11" s="1">
        <v>6001254.4315032959</v>
      </c>
      <c r="BK11" s="1">
        <v>432174577.25934982</v>
      </c>
      <c r="BL11" s="1">
        <v>3258897332.1861744</v>
      </c>
      <c r="BM11" s="1">
        <v>330945802.40197372</v>
      </c>
      <c r="BN11" s="1">
        <v>133153734.83784485</v>
      </c>
      <c r="BO11" s="1">
        <v>54031284.720113754</v>
      </c>
      <c r="BP11" s="1">
        <v>54369387.469869614</v>
      </c>
      <c r="BQ11" s="1">
        <v>10655285.259429932</v>
      </c>
      <c r="BR11" s="1">
        <v>583155494.68923187</v>
      </c>
      <c r="BS11" s="1">
        <v>5148374313.4474525</v>
      </c>
      <c r="BT11" s="1">
        <v>14909727731.454992</v>
      </c>
      <c r="BU11" s="1">
        <v>3823779904.7479401</v>
      </c>
      <c r="BV11" s="1">
        <v>626852110.04396057</v>
      </c>
      <c r="BW11" s="1">
        <v>127199307.21133423</v>
      </c>
      <c r="BX11" s="1">
        <v>24635933366.905678</v>
      </c>
      <c r="BY11" s="1">
        <v>7714780068.7697906</v>
      </c>
      <c r="BZ11" s="1">
        <v>4369698946.4316406</v>
      </c>
      <c r="CA11" s="1">
        <v>103867534.19122314</v>
      </c>
      <c r="CB11" s="1">
        <v>12188346549.392654</v>
      </c>
      <c r="CC11" s="1">
        <v>2352380530.9039116</v>
      </c>
      <c r="CD11" s="1">
        <v>8508673065.2921753</v>
      </c>
      <c r="CE11" s="1">
        <v>0</v>
      </c>
      <c r="CF11" s="1">
        <v>3695269274.8803558</v>
      </c>
      <c r="CG11" s="1">
        <v>1397312816.101109</v>
      </c>
      <c r="CH11" s="1">
        <v>7892175615.6298485</v>
      </c>
      <c r="CI11" s="1">
        <v>256192058185.98071</v>
      </c>
      <c r="CJ11" s="1">
        <v>560935519871.55469</v>
      </c>
      <c r="CK11" s="1">
        <v>39309429425.729858</v>
      </c>
      <c r="CL11" s="1">
        <v>190245934471.33984</v>
      </c>
      <c r="CM11" s="1">
        <v>2918996905</v>
      </c>
      <c r="CN11" s="1">
        <v>0</v>
      </c>
      <c r="CO11" s="1">
        <v>26864229809.227814</v>
      </c>
      <c r="CP11" s="1">
        <v>4239081189.9845276</v>
      </c>
    </row>
    <row r="12" spans="1:94">
      <c r="A12" s="1">
        <v>1</v>
      </c>
      <c r="B12" s="1">
        <v>2018</v>
      </c>
      <c r="C12" s="1">
        <v>3439948</v>
      </c>
      <c r="D12" s="1">
        <v>1151447846.0526428</v>
      </c>
      <c r="E12" s="1">
        <v>670960983.66387177</v>
      </c>
      <c r="F12" s="1">
        <v>662647623.06759644</v>
      </c>
      <c r="G12" s="1">
        <v>2378935136.2038107</v>
      </c>
      <c r="H12" s="1">
        <v>2196380035.211647</v>
      </c>
      <c r="I12" s="1">
        <v>380864852.6680603</v>
      </c>
      <c r="J12" s="1">
        <v>255318120.8466835</v>
      </c>
      <c r="K12" s="1">
        <v>1440433360.5257797</v>
      </c>
      <c r="L12" s="1">
        <v>1794044893.4005356</v>
      </c>
      <c r="M12" s="1">
        <v>78878021.870178223</v>
      </c>
      <c r="N12" s="1">
        <v>507476471.56134796</v>
      </c>
      <c r="O12" s="1">
        <v>1124636051.79776</v>
      </c>
      <c r="P12" s="1">
        <v>225978607.06779099</v>
      </c>
      <c r="Q12" s="1">
        <v>208450792.62719536</v>
      </c>
      <c r="R12" s="1">
        <v>618219868.57473373</v>
      </c>
      <c r="S12" s="1">
        <v>845122234.47841644</v>
      </c>
      <c r="T12" s="1">
        <v>624921362.68142128</v>
      </c>
      <c r="U12" s="1">
        <v>603043452.00576782</v>
      </c>
      <c r="V12" s="1">
        <v>28558423.700950623</v>
      </c>
      <c r="W12" s="1">
        <v>97731184.528110504</v>
      </c>
      <c r="X12" s="1">
        <v>27669027.469047546</v>
      </c>
      <c r="Y12" s="1">
        <v>266481041.13302994</v>
      </c>
      <c r="Z12" s="1">
        <v>55227161.621673584</v>
      </c>
      <c r="AA12" s="1">
        <v>204239388.43980789</v>
      </c>
      <c r="AB12" s="1">
        <v>437059421.30351257</v>
      </c>
      <c r="AC12" s="1">
        <v>45019966.492706299</v>
      </c>
      <c r="AD12" s="1">
        <v>43368239.096645355</v>
      </c>
      <c r="AE12" s="1">
        <v>54813798.562732697</v>
      </c>
      <c r="AF12" s="1">
        <v>222690283.91778946</v>
      </c>
      <c r="AG12" s="1">
        <v>421571512.46458578</v>
      </c>
      <c r="AH12" s="1">
        <v>42024549.499923706</v>
      </c>
      <c r="AI12" s="1">
        <v>63511978</v>
      </c>
      <c r="AJ12" s="1">
        <v>60952696.75</v>
      </c>
      <c r="AK12" s="1">
        <v>166489224.24992371</v>
      </c>
      <c r="AL12" s="1">
        <v>46192319.336711884</v>
      </c>
      <c r="AM12" s="1">
        <v>445464920.2121048</v>
      </c>
      <c r="AN12" s="1">
        <v>55816587.450130463</v>
      </c>
      <c r="AO12" s="1">
        <v>547473826.99894714</v>
      </c>
      <c r="AP12" s="1">
        <v>7424412.6856994629</v>
      </c>
      <c r="AQ12" s="1">
        <v>835175.34727668762</v>
      </c>
      <c r="AR12" s="1">
        <v>8259588.0329761505</v>
      </c>
      <c r="AS12" s="1">
        <v>70827822.505523682</v>
      </c>
      <c r="AT12" s="1">
        <v>0</v>
      </c>
      <c r="AU12" s="1">
        <v>91602.997283935547</v>
      </c>
      <c r="AV12" s="1">
        <v>70919425.502807617</v>
      </c>
      <c r="AW12" s="1">
        <v>86746481.002807617</v>
      </c>
      <c r="AX12" s="1">
        <v>11825380.653785706</v>
      </c>
      <c r="AY12" s="1">
        <v>89265866.151174545</v>
      </c>
      <c r="AZ12" s="1">
        <v>27559488.972427368</v>
      </c>
      <c r="BA12" s="1">
        <v>807985617.04953003</v>
      </c>
      <c r="BB12" s="1">
        <v>8687510.2426071167</v>
      </c>
      <c r="BC12" s="1">
        <v>3398453.8617210388</v>
      </c>
      <c r="BD12" s="1">
        <v>945323863.06952477</v>
      </c>
      <c r="BE12" s="1">
        <v>948722316.9312458</v>
      </c>
      <c r="BF12" s="1">
        <v>21085569.82963562</v>
      </c>
      <c r="BG12" s="1">
        <v>1922380.2599487305</v>
      </c>
      <c r="BH12" s="1">
        <v>5329845.1222953796</v>
      </c>
      <c r="BI12" s="1">
        <v>2475444.9201965332</v>
      </c>
      <c r="BJ12" s="1">
        <v>31294.340740203857</v>
      </c>
      <c r="BK12" s="1">
        <v>12000050.561145782</v>
      </c>
      <c r="BL12" s="1">
        <v>40369140.113765717</v>
      </c>
      <c r="BM12" s="1">
        <v>9496640.4844589233</v>
      </c>
      <c r="BN12" s="1">
        <v>5290255.0551662445</v>
      </c>
      <c r="BO12" s="1">
        <v>637319.47672080994</v>
      </c>
      <c r="BP12" s="1">
        <v>2096941.4835643768</v>
      </c>
      <c r="BQ12" s="1">
        <v>1412972.8733005524</v>
      </c>
      <c r="BR12" s="1">
        <v>18934129.373210907</v>
      </c>
      <c r="BS12" s="1">
        <v>519808342.54600906</v>
      </c>
      <c r="BT12" s="1">
        <v>732033679.79539108</v>
      </c>
      <c r="BU12" s="1">
        <v>215097267.57131958</v>
      </c>
      <c r="BV12" s="1">
        <v>73581718.066589355</v>
      </c>
      <c r="BW12" s="1">
        <v>71956667.635864258</v>
      </c>
      <c r="BX12" s="1">
        <v>1612477675.6151733</v>
      </c>
      <c r="BY12" s="1">
        <v>131465031.68017578</v>
      </c>
      <c r="BZ12" s="1">
        <v>42164355.698730469</v>
      </c>
      <c r="CA12" s="1">
        <v>45600324.107666016</v>
      </c>
      <c r="CB12" s="1">
        <v>219229711.48657227</v>
      </c>
      <c r="CC12" s="1">
        <v>82458682.813113213</v>
      </c>
      <c r="CD12" s="1">
        <v>1041651416.4512329</v>
      </c>
      <c r="CE12" s="1">
        <v>0</v>
      </c>
      <c r="CF12" s="1">
        <v>1238194327.0554504</v>
      </c>
      <c r="CG12" s="1">
        <v>156218304.71681261</v>
      </c>
      <c r="CH12" s="1">
        <v>1937173814.2514963</v>
      </c>
      <c r="CI12" s="1">
        <v>34733933266.623116</v>
      </c>
      <c r="CJ12" s="1">
        <v>31482941251.795471</v>
      </c>
      <c r="CK12" s="1">
        <v>15670848129.060026</v>
      </c>
      <c r="CL12" s="1">
        <v>14861741172.772444</v>
      </c>
      <c r="CM12" s="1">
        <v>397849414</v>
      </c>
      <c r="CN12" s="1">
        <v>0</v>
      </c>
      <c r="CO12" s="1">
        <v>665806727.08628273</v>
      </c>
      <c r="CP12" s="1">
        <v>762867188.97045135</v>
      </c>
    </row>
    <row r="13" spans="1:94">
      <c r="A13" s="1">
        <v>2</v>
      </c>
      <c r="B13" s="1">
        <v>2018</v>
      </c>
      <c r="C13" s="1">
        <v>3440051</v>
      </c>
      <c r="D13" s="1">
        <v>1520841076.9641266</v>
      </c>
      <c r="E13" s="1">
        <v>1217624831.9734993</v>
      </c>
      <c r="F13" s="1">
        <v>1206842490.852951</v>
      </c>
      <c r="G13" s="1">
        <v>3491304479.3887196</v>
      </c>
      <c r="H13" s="1">
        <v>3266217810.4464874</v>
      </c>
      <c r="I13" s="1">
        <v>364281318.09033203</v>
      </c>
      <c r="J13" s="1">
        <v>247016340.43053627</v>
      </c>
      <c r="K13" s="1">
        <v>2042626177.5113029</v>
      </c>
      <c r="L13" s="1">
        <v>2263621469.6140862</v>
      </c>
      <c r="M13" s="1">
        <v>135060963.03463745</v>
      </c>
      <c r="N13" s="1">
        <v>829738983.06117249</v>
      </c>
      <c r="O13" s="1">
        <v>1395008739.2713394</v>
      </c>
      <c r="P13" s="1">
        <v>258087949.12856293</v>
      </c>
      <c r="Q13" s="1">
        <v>239633329.78396988</v>
      </c>
      <c r="R13" s="1">
        <v>574408986.98461151</v>
      </c>
      <c r="S13" s="1">
        <v>1017448089.6469574</v>
      </c>
      <c r="T13" s="1">
        <v>707295791.55584145</v>
      </c>
      <c r="U13" s="1">
        <v>919556227.59616852</v>
      </c>
      <c r="V13" s="1">
        <v>53627492.888223648</v>
      </c>
      <c r="W13" s="1">
        <v>149168084.15894318</v>
      </c>
      <c r="X13" s="1">
        <v>45745180.868396759</v>
      </c>
      <c r="Y13" s="1">
        <v>318646168.79921722</v>
      </c>
      <c r="Z13" s="1">
        <v>85556302.982635498</v>
      </c>
      <c r="AA13" s="1">
        <v>205309168.93082809</v>
      </c>
      <c r="AB13" s="1">
        <v>354205919.98760986</v>
      </c>
      <c r="AC13" s="1">
        <v>40153899.452980042</v>
      </c>
      <c r="AD13" s="1">
        <v>61336180.804243088</v>
      </c>
      <c r="AE13" s="1">
        <v>85789868.011940002</v>
      </c>
      <c r="AF13" s="1">
        <v>293584442.21007538</v>
      </c>
      <c r="AG13" s="1">
        <v>538695610.09883785</v>
      </c>
      <c r="AH13" s="1">
        <v>71217294</v>
      </c>
      <c r="AI13" s="1">
        <v>155115321.8981781</v>
      </c>
      <c r="AJ13" s="1">
        <v>123029778</v>
      </c>
      <c r="AK13" s="1">
        <v>349362393.8981781</v>
      </c>
      <c r="AL13" s="1">
        <v>52503115.671401978</v>
      </c>
      <c r="AM13" s="1">
        <v>757570890.75368309</v>
      </c>
      <c r="AN13" s="1">
        <v>79175714</v>
      </c>
      <c r="AO13" s="1">
        <v>889249720.42508507</v>
      </c>
      <c r="AP13" s="1">
        <v>14737102.02015686</v>
      </c>
      <c r="AQ13" s="1">
        <v>2275145.8253555298</v>
      </c>
      <c r="AR13" s="1">
        <v>17012247.84551239</v>
      </c>
      <c r="AS13" s="1">
        <v>93051604.19228363</v>
      </c>
      <c r="AT13" s="1">
        <v>0</v>
      </c>
      <c r="AU13" s="1">
        <v>0</v>
      </c>
      <c r="AV13" s="1">
        <v>93051604.19228363</v>
      </c>
      <c r="AW13" s="1">
        <v>138728720.69122314</v>
      </c>
      <c r="AX13" s="1">
        <v>16328994.93724823</v>
      </c>
      <c r="AY13" s="1">
        <v>116363042.32640457</v>
      </c>
      <c r="AZ13" s="1">
        <v>36991963.556560516</v>
      </c>
      <c r="BA13" s="1">
        <v>1045181347.6817627</v>
      </c>
      <c r="BB13" s="1">
        <v>12467670.359703064</v>
      </c>
      <c r="BC13" s="1">
        <v>1921638.7245101929</v>
      </c>
      <c r="BD13" s="1">
        <v>1227333018.8616791</v>
      </c>
      <c r="BE13" s="1">
        <v>1229254657.5861893</v>
      </c>
      <c r="BF13" s="1">
        <v>61479101.05480957</v>
      </c>
      <c r="BG13" s="1">
        <v>2875642.6502838135</v>
      </c>
      <c r="BH13" s="1">
        <v>7652412.3903713226</v>
      </c>
      <c r="BI13" s="1">
        <v>5430320.9502563477</v>
      </c>
      <c r="BJ13" s="1">
        <v>362165.74087524414</v>
      </c>
      <c r="BK13" s="1">
        <v>34493671.031265259</v>
      </c>
      <c r="BL13" s="1">
        <v>106862992.86760521</v>
      </c>
      <c r="BM13" s="1">
        <v>8685720.3744373322</v>
      </c>
      <c r="BN13" s="1">
        <v>12003115.496427536</v>
      </c>
      <c r="BO13" s="1">
        <v>2316440.1986560822</v>
      </c>
      <c r="BP13" s="1">
        <v>1990119.1020526886</v>
      </c>
      <c r="BQ13" s="1">
        <v>1424215.5546417236</v>
      </c>
      <c r="BR13" s="1">
        <v>26419610.726215363</v>
      </c>
      <c r="BS13" s="1">
        <v>885051959.10407448</v>
      </c>
      <c r="BT13" s="1">
        <v>1340853551.6011429</v>
      </c>
      <c r="BU13" s="1">
        <v>389296871.70276642</v>
      </c>
      <c r="BV13" s="1">
        <v>141995352.43059158</v>
      </c>
      <c r="BW13" s="1">
        <v>73090766.152557373</v>
      </c>
      <c r="BX13" s="1">
        <v>2830288500.9911327</v>
      </c>
      <c r="BY13" s="1">
        <v>274637384.72348022</v>
      </c>
      <c r="BZ13" s="1">
        <v>57062461.76953125</v>
      </c>
      <c r="CA13" s="1">
        <v>105827002.21318054</v>
      </c>
      <c r="CB13" s="1">
        <v>437526848.70619202</v>
      </c>
      <c r="CC13" s="1">
        <v>136132040.77127409</v>
      </c>
      <c r="CD13" s="1">
        <v>1725296339.5722046</v>
      </c>
      <c r="CE13" s="1">
        <v>0</v>
      </c>
      <c r="CF13" s="1">
        <v>1659569797.6553497</v>
      </c>
      <c r="CG13" s="1">
        <v>186971435.42371273</v>
      </c>
      <c r="CH13" s="1">
        <v>2808813803.6182251</v>
      </c>
      <c r="CI13" s="1">
        <v>49362359376.203842</v>
      </c>
      <c r="CJ13" s="1">
        <v>55614790214.878906</v>
      </c>
      <c r="CK13" s="1">
        <v>20293768522.180054</v>
      </c>
      <c r="CL13" s="1">
        <v>22838820478.788219</v>
      </c>
      <c r="CM13" s="1">
        <v>660120479</v>
      </c>
      <c r="CN13" s="1">
        <v>0</v>
      </c>
      <c r="CO13" s="1">
        <v>961926539.90370178</v>
      </c>
      <c r="CP13" s="1">
        <v>1075216243.5331526</v>
      </c>
    </row>
    <row r="14" spans="1:94">
      <c r="A14" s="1">
        <v>3</v>
      </c>
      <c r="B14" s="1">
        <v>2018</v>
      </c>
      <c r="C14" s="1">
        <v>3440051</v>
      </c>
      <c r="D14" s="1">
        <v>1774045035.111908</v>
      </c>
      <c r="E14" s="1">
        <v>1946990243.4729881</v>
      </c>
      <c r="F14" s="1">
        <v>1919486894.4396362</v>
      </c>
      <c r="G14" s="1">
        <v>4430506019.6832199</v>
      </c>
      <c r="H14" s="1">
        <v>4200618054.0219498</v>
      </c>
      <c r="I14" s="1">
        <v>345239281.86412048</v>
      </c>
      <c r="J14" s="1">
        <v>245104326.17233276</v>
      </c>
      <c r="K14" s="1">
        <v>2343666847.8175468</v>
      </c>
      <c r="L14" s="1">
        <v>2513980561.9086266</v>
      </c>
      <c r="M14" s="1">
        <v>172642586.14285278</v>
      </c>
      <c r="N14" s="1">
        <v>1104761217.8647919</v>
      </c>
      <c r="O14" s="1">
        <v>1706790192.6875916</v>
      </c>
      <c r="P14" s="1">
        <v>275886413.56540108</v>
      </c>
      <c r="Q14" s="1">
        <v>265389779.55026531</v>
      </c>
      <c r="R14" s="1">
        <v>534604334.8502121</v>
      </c>
      <c r="S14" s="1">
        <v>1068308647.7499008</v>
      </c>
      <c r="T14" s="1">
        <v>746211735.79837799</v>
      </c>
      <c r="U14" s="1">
        <v>1114555215.0261154</v>
      </c>
      <c r="V14" s="1">
        <v>69959950.035497665</v>
      </c>
      <c r="W14" s="1">
        <v>171935934.43983459</v>
      </c>
      <c r="X14" s="1">
        <v>47086951.484107971</v>
      </c>
      <c r="Y14" s="1">
        <v>361421757.85831451</v>
      </c>
      <c r="Z14" s="1">
        <v>118545071.4396286</v>
      </c>
      <c r="AA14" s="1">
        <v>194544855.1523056</v>
      </c>
      <c r="AB14" s="1">
        <v>315174333.080513</v>
      </c>
      <c r="AC14" s="1">
        <v>33996158.884292603</v>
      </c>
      <c r="AD14" s="1">
        <v>74117522.744543076</v>
      </c>
      <c r="AE14" s="1">
        <v>95059737.790657043</v>
      </c>
      <c r="AF14" s="1">
        <v>331692796.91877747</v>
      </c>
      <c r="AG14" s="1">
        <v>617768725.43731833</v>
      </c>
      <c r="AH14" s="1">
        <v>114821551</v>
      </c>
      <c r="AI14" s="1">
        <v>248285545.71003151</v>
      </c>
      <c r="AJ14" s="1">
        <v>214822414.5</v>
      </c>
      <c r="AK14" s="1">
        <v>577929511.21003151</v>
      </c>
      <c r="AL14" s="1">
        <v>143362491.76593781</v>
      </c>
      <c r="AM14" s="1">
        <v>1003891014.6583614</v>
      </c>
      <c r="AN14" s="1">
        <v>133386268</v>
      </c>
      <c r="AO14" s="1">
        <v>1280639774.4242992</v>
      </c>
      <c r="AP14" s="1">
        <v>34963855.801269531</v>
      </c>
      <c r="AQ14" s="1">
        <v>2951459.5087280273</v>
      </c>
      <c r="AR14" s="1">
        <v>37915315.309997559</v>
      </c>
      <c r="AS14" s="1">
        <v>112372400.51287842</v>
      </c>
      <c r="AT14" s="1">
        <v>0</v>
      </c>
      <c r="AU14" s="1">
        <v>132298.52856445313</v>
      </c>
      <c r="AV14" s="1">
        <v>112504699.04144287</v>
      </c>
      <c r="AW14" s="1">
        <v>163214463.06350708</v>
      </c>
      <c r="AX14" s="1">
        <v>22510440.561317444</v>
      </c>
      <c r="AY14" s="1">
        <v>135354598.7545166</v>
      </c>
      <c r="AZ14" s="1">
        <v>36818185.006374359</v>
      </c>
      <c r="BA14" s="1">
        <v>1199359651.018013</v>
      </c>
      <c r="BB14" s="1">
        <v>10115518.155029297</v>
      </c>
      <c r="BC14" s="1">
        <v>5299403.1455230713</v>
      </c>
      <c r="BD14" s="1">
        <v>1404158393.4952507</v>
      </c>
      <c r="BE14" s="1">
        <v>1409457796.6407738</v>
      </c>
      <c r="BF14" s="1">
        <v>80987147.345069885</v>
      </c>
      <c r="BG14" s="1">
        <v>8150022.9229888916</v>
      </c>
      <c r="BH14" s="1">
        <v>6209850.241399765</v>
      </c>
      <c r="BI14" s="1">
        <v>6696160.2465553284</v>
      </c>
      <c r="BJ14" s="1">
        <v>869800.12149047852</v>
      </c>
      <c r="BK14" s="1">
        <v>55259138.735710144</v>
      </c>
      <c r="BL14" s="1">
        <v>151475959.36665916</v>
      </c>
      <c r="BM14" s="1">
        <v>13012450.578231812</v>
      </c>
      <c r="BN14" s="1">
        <v>14968159.04709816</v>
      </c>
      <c r="BO14" s="1">
        <v>2299613.3768672943</v>
      </c>
      <c r="BP14" s="1">
        <v>1632684.3757019043</v>
      </c>
      <c r="BQ14" s="1">
        <v>7199052.9727058411</v>
      </c>
      <c r="BR14" s="1">
        <v>39111960.350605011</v>
      </c>
      <c r="BS14" s="1">
        <v>1051591409.7712498</v>
      </c>
      <c r="BT14" s="1">
        <v>1677417425.5796947</v>
      </c>
      <c r="BU14" s="1">
        <v>449388543.94335175</v>
      </c>
      <c r="BV14" s="1">
        <v>206713638.94994354</v>
      </c>
      <c r="BW14" s="1">
        <v>42030128.51675415</v>
      </c>
      <c r="BX14" s="1">
        <v>3427141146.760994</v>
      </c>
      <c r="BY14" s="1">
        <v>178025776.74511719</v>
      </c>
      <c r="BZ14" s="1">
        <v>99616514.309814453</v>
      </c>
      <c r="CA14" s="1">
        <v>90783208.021209717</v>
      </c>
      <c r="CB14" s="1">
        <v>368425499.07614136</v>
      </c>
      <c r="CC14" s="1">
        <v>167905711.10947275</v>
      </c>
      <c r="CD14" s="1">
        <v>2197106286.3514709</v>
      </c>
      <c r="CE14" s="1">
        <v>0</v>
      </c>
      <c r="CF14" s="1">
        <v>1937259498.175415</v>
      </c>
      <c r="CG14" s="1">
        <v>196266938.43549132</v>
      </c>
      <c r="CH14" s="1">
        <v>3237528288.2086248</v>
      </c>
      <c r="CI14" s="1">
        <v>59843178991.910828</v>
      </c>
      <c r="CJ14" s="1">
        <v>74006520099.953125</v>
      </c>
      <c r="CK14" s="1">
        <v>23361891043.59</v>
      </c>
      <c r="CL14" s="1">
        <v>28329746637.008537</v>
      </c>
      <c r="CM14" s="1">
        <v>805727250</v>
      </c>
      <c r="CN14" s="1">
        <v>0</v>
      </c>
      <c r="CO14" s="1">
        <v>1169454153.8693504</v>
      </c>
      <c r="CP14" s="1">
        <v>1236940675.3787642</v>
      </c>
    </row>
    <row r="15" spans="1:94">
      <c r="A15" s="1">
        <v>4</v>
      </c>
      <c r="B15" s="1">
        <v>2018</v>
      </c>
      <c r="C15" s="1">
        <v>3440051</v>
      </c>
      <c r="D15" s="1">
        <v>1988128729.3808136</v>
      </c>
      <c r="E15" s="1">
        <v>2725659857.6220016</v>
      </c>
      <c r="F15" s="1">
        <v>2706478592.0219231</v>
      </c>
      <c r="G15" s="1">
        <v>5103158598.7751408</v>
      </c>
      <c r="H15" s="1">
        <v>4848216853.4960537</v>
      </c>
      <c r="I15" s="1">
        <v>341184360.75794983</v>
      </c>
      <c r="J15" s="1">
        <v>243214202.03292847</v>
      </c>
      <c r="K15" s="1">
        <v>2488134801.4016685</v>
      </c>
      <c r="L15" s="1">
        <v>2625383768.4354744</v>
      </c>
      <c r="M15" s="1">
        <v>200660005.43525696</v>
      </c>
      <c r="N15" s="1">
        <v>1340730244.3531647</v>
      </c>
      <c r="O15" s="1">
        <v>1858910373.0513458</v>
      </c>
      <c r="P15" s="1">
        <v>289873701.64720535</v>
      </c>
      <c r="Q15" s="1">
        <v>287490075.05925369</v>
      </c>
      <c r="R15" s="1">
        <v>499147628.39296913</v>
      </c>
      <c r="S15" s="1">
        <v>1122316845.1841316</v>
      </c>
      <c r="T15" s="1">
        <v>734783290.37306404</v>
      </c>
      <c r="U15" s="1">
        <v>1263472218.5972977</v>
      </c>
      <c r="V15" s="1">
        <v>97485322.817256927</v>
      </c>
      <c r="W15" s="1">
        <v>203208180.10326004</v>
      </c>
      <c r="X15" s="1">
        <v>56518108.875715256</v>
      </c>
      <c r="Y15" s="1">
        <v>409715887.58527756</v>
      </c>
      <c r="Z15" s="1">
        <v>153065117.8911438</v>
      </c>
      <c r="AA15" s="1">
        <v>197325621.72671509</v>
      </c>
      <c r="AB15" s="1">
        <v>306578067.23535919</v>
      </c>
      <c r="AC15" s="1">
        <v>27823491.751312256</v>
      </c>
      <c r="AD15" s="1">
        <v>91992935.741296768</v>
      </c>
      <c r="AE15" s="1">
        <v>108803089.65507889</v>
      </c>
      <c r="AF15" s="1">
        <v>380090217.11761856</v>
      </c>
      <c r="AG15" s="1">
        <v>697940653.69354105</v>
      </c>
      <c r="AH15" s="1">
        <v>171555188.21681213</v>
      </c>
      <c r="AI15" s="1">
        <v>384169125.05998611</v>
      </c>
      <c r="AJ15" s="1">
        <v>390379180</v>
      </c>
      <c r="AK15" s="1">
        <v>946103493.27679825</v>
      </c>
      <c r="AL15" s="1">
        <v>154328469.54661942</v>
      </c>
      <c r="AM15" s="1">
        <v>1218856622.3263378</v>
      </c>
      <c r="AN15" s="1">
        <v>187746423.74133301</v>
      </c>
      <c r="AO15" s="1">
        <v>1560931515.6142902</v>
      </c>
      <c r="AP15" s="1">
        <v>21535975.548156738</v>
      </c>
      <c r="AQ15" s="1">
        <v>6180719.8796081543</v>
      </c>
      <c r="AR15" s="1">
        <v>27716695.427764893</v>
      </c>
      <c r="AS15" s="1">
        <v>134289137.67148972</v>
      </c>
      <c r="AT15" s="1">
        <v>0</v>
      </c>
      <c r="AU15" s="1">
        <v>695824.80322265625</v>
      </c>
      <c r="AV15" s="1">
        <v>134984962.47471237</v>
      </c>
      <c r="AW15" s="1">
        <v>226037534.37231445</v>
      </c>
      <c r="AX15" s="1">
        <v>23962067.510597229</v>
      </c>
      <c r="AY15" s="1">
        <v>159904027.47706985</v>
      </c>
      <c r="AZ15" s="1">
        <v>46583982.664722443</v>
      </c>
      <c r="BA15" s="1">
        <v>1335698876.2235107</v>
      </c>
      <c r="BB15" s="1">
        <v>11355162.003646851</v>
      </c>
      <c r="BC15" s="1">
        <v>6454552.7785568237</v>
      </c>
      <c r="BD15" s="1">
        <v>1577504115.8795471</v>
      </c>
      <c r="BE15" s="1">
        <v>1583958668.6581039</v>
      </c>
      <c r="BF15" s="1">
        <v>168323889.72425079</v>
      </c>
      <c r="BG15" s="1">
        <v>9471834.7258338928</v>
      </c>
      <c r="BH15" s="1">
        <v>7800140.9770774841</v>
      </c>
      <c r="BI15" s="1">
        <v>15155606.07611084</v>
      </c>
      <c r="BJ15" s="1">
        <v>301004.89266586304</v>
      </c>
      <c r="BK15" s="1">
        <v>77785220.306022644</v>
      </c>
      <c r="BL15" s="1">
        <v>263682090.62585068</v>
      </c>
      <c r="BM15" s="1">
        <v>6075690.6898288727</v>
      </c>
      <c r="BN15" s="1">
        <v>20777481.018033028</v>
      </c>
      <c r="BO15" s="1">
        <v>2133818.5068912506</v>
      </c>
      <c r="BP15" s="1">
        <v>4301685.5324230194</v>
      </c>
      <c r="BQ15" s="1">
        <v>9369000.8898544312</v>
      </c>
      <c r="BR15" s="1">
        <v>42657676.637030602</v>
      </c>
      <c r="BS15" s="1">
        <v>1337411829.8816757</v>
      </c>
      <c r="BT15" s="1">
        <v>2212279527.7609138</v>
      </c>
      <c r="BU15" s="1">
        <v>660857491.22993469</v>
      </c>
      <c r="BV15" s="1">
        <v>217837322.7043457</v>
      </c>
      <c r="BW15" s="1">
        <v>56267636.472869873</v>
      </c>
      <c r="BX15" s="1">
        <v>4484653808.0497398</v>
      </c>
      <c r="BY15" s="1">
        <v>307009451.15362549</v>
      </c>
      <c r="BZ15" s="1">
        <v>120737984.19799805</v>
      </c>
      <c r="CA15" s="1">
        <v>91817992.132781982</v>
      </c>
      <c r="CB15" s="1">
        <v>519565427.48440552</v>
      </c>
      <c r="CC15" s="1">
        <v>215242812.25852776</v>
      </c>
      <c r="CD15" s="1">
        <v>2773344977.4190674</v>
      </c>
      <c r="CE15" s="1">
        <v>0</v>
      </c>
      <c r="CF15" s="1">
        <v>2214166263.7531281</v>
      </c>
      <c r="CG15" s="1">
        <v>264412850.08821511</v>
      </c>
      <c r="CH15" s="1">
        <v>3790055334.5296535</v>
      </c>
      <c r="CI15" s="1">
        <v>70445231435.008881</v>
      </c>
      <c r="CJ15" s="1">
        <v>92179569616.865234</v>
      </c>
      <c r="CK15" s="1">
        <v>25688974791.010063</v>
      </c>
      <c r="CL15" s="1">
        <v>34939309424.594101</v>
      </c>
      <c r="CM15" s="1">
        <v>987241810</v>
      </c>
      <c r="CN15" s="1">
        <v>0</v>
      </c>
      <c r="CO15" s="1">
        <v>1911659094.6083336</v>
      </c>
      <c r="CP15" s="1">
        <v>1535365950.3775253</v>
      </c>
    </row>
    <row r="16" spans="1:94">
      <c r="A16" s="1">
        <v>5</v>
      </c>
      <c r="B16" s="1">
        <v>2018</v>
      </c>
      <c r="C16" s="1">
        <v>3440051</v>
      </c>
      <c r="D16" s="1">
        <v>2178828628.2954788</v>
      </c>
      <c r="E16" s="1">
        <v>3743958112.0551643</v>
      </c>
      <c r="F16" s="1">
        <v>3728849051.0388489</v>
      </c>
      <c r="G16" s="1">
        <v>6065604637.3514223</v>
      </c>
      <c r="H16" s="1">
        <v>5724690622.1458216</v>
      </c>
      <c r="I16" s="1">
        <v>343693838.24389648</v>
      </c>
      <c r="J16" s="1">
        <v>243081493.23364067</v>
      </c>
      <c r="K16" s="1">
        <v>2566970086.6675797</v>
      </c>
      <c r="L16" s="1">
        <v>2663680509.9323654</v>
      </c>
      <c r="M16" s="1">
        <v>265674843.60751343</v>
      </c>
      <c r="N16" s="1">
        <v>1602724712.9051361</v>
      </c>
      <c r="O16" s="1">
        <v>2009573524.374176</v>
      </c>
      <c r="P16" s="1">
        <v>299772371.96237564</v>
      </c>
      <c r="Q16" s="1">
        <v>282707020.08923388</v>
      </c>
      <c r="R16" s="1">
        <v>500024381.51057434</v>
      </c>
      <c r="S16" s="1">
        <v>1156113650.2367592</v>
      </c>
      <c r="T16" s="1">
        <v>753446635.5860405</v>
      </c>
      <c r="U16" s="1">
        <v>1443597662.2350311</v>
      </c>
      <c r="V16" s="1">
        <v>103639291.18332672</v>
      </c>
      <c r="W16" s="1">
        <v>217414286.46731186</v>
      </c>
      <c r="X16" s="1">
        <v>59237377.587253571</v>
      </c>
      <c r="Y16" s="1">
        <v>421305615.95565605</v>
      </c>
      <c r="Z16" s="1">
        <v>184277351.96723175</v>
      </c>
      <c r="AA16" s="1">
        <v>199114471.59590149</v>
      </c>
      <c r="AB16" s="1">
        <v>283241658.90859222</v>
      </c>
      <c r="AC16" s="1">
        <v>30032783.150276184</v>
      </c>
      <c r="AD16" s="1">
        <v>99265416.881943703</v>
      </c>
      <c r="AE16" s="1">
        <v>131936894.26566315</v>
      </c>
      <c r="AF16" s="1">
        <v>401987408.55121231</v>
      </c>
      <c r="AG16" s="1">
        <v>763536054.61551094</v>
      </c>
      <c r="AH16" s="1">
        <v>231564681.10049438</v>
      </c>
      <c r="AI16" s="1">
        <v>552641826.88006592</v>
      </c>
      <c r="AJ16" s="1">
        <v>513302116.38180542</v>
      </c>
      <c r="AK16" s="1">
        <v>1297508624.3623657</v>
      </c>
      <c r="AL16" s="1">
        <v>206897756.83285904</v>
      </c>
      <c r="AM16" s="1">
        <v>1441028217.2763615</v>
      </c>
      <c r="AN16" s="1">
        <v>300537667.60049438</v>
      </c>
      <c r="AO16" s="1">
        <v>1948463641.7097149</v>
      </c>
      <c r="AP16" s="1">
        <v>40982642.567436218</v>
      </c>
      <c r="AQ16" s="1">
        <v>5582414.3806915283</v>
      </c>
      <c r="AR16" s="1">
        <v>46565056.948127747</v>
      </c>
      <c r="AS16" s="1">
        <v>126573682.75917625</v>
      </c>
      <c r="AT16" s="1">
        <v>0</v>
      </c>
      <c r="AU16" s="1">
        <v>0</v>
      </c>
      <c r="AV16" s="1">
        <v>126573682.75917625</v>
      </c>
      <c r="AW16" s="1">
        <v>252590571.12335205</v>
      </c>
      <c r="AX16" s="1">
        <v>32652483.458374023</v>
      </c>
      <c r="AY16" s="1">
        <v>176607882.82216263</v>
      </c>
      <c r="AZ16" s="1">
        <v>44189194.919563293</v>
      </c>
      <c r="BA16" s="1">
        <v>1483328886.2469711</v>
      </c>
      <c r="BB16" s="1">
        <v>13838896.898635864</v>
      </c>
      <c r="BC16" s="1">
        <v>6140729.3601837158</v>
      </c>
      <c r="BD16" s="1">
        <v>1750617344.3457069</v>
      </c>
      <c r="BE16" s="1">
        <v>1756758073.7058907</v>
      </c>
      <c r="BF16" s="1">
        <v>221349303.27070618</v>
      </c>
      <c r="BG16" s="1">
        <v>9937036.0340995789</v>
      </c>
      <c r="BH16" s="1">
        <v>5740351.4880886078</v>
      </c>
      <c r="BI16" s="1">
        <v>18387240.818847656</v>
      </c>
      <c r="BJ16" s="1">
        <v>56248.010475158691</v>
      </c>
      <c r="BK16" s="1">
        <v>72119211.912979126</v>
      </c>
      <c r="BL16" s="1">
        <v>309202150.71634865</v>
      </c>
      <c r="BM16" s="1">
        <v>28491124.347955704</v>
      </c>
      <c r="BN16" s="1">
        <v>22470512.634192467</v>
      </c>
      <c r="BO16" s="1">
        <v>3586153.8841629028</v>
      </c>
      <c r="BP16" s="1">
        <v>4076164.7285614014</v>
      </c>
      <c r="BQ16" s="1">
        <v>6123342.4192810059</v>
      </c>
      <c r="BR16" s="1">
        <v>64747298.014153481</v>
      </c>
      <c r="BS16" s="1">
        <v>1510080675.4137058</v>
      </c>
      <c r="BT16" s="1">
        <v>3035981556.6422119</v>
      </c>
      <c r="BU16" s="1">
        <v>813158477.15857315</v>
      </c>
      <c r="BV16" s="1">
        <v>365908430.63209915</v>
      </c>
      <c r="BW16" s="1">
        <v>65702749.283447266</v>
      </c>
      <c r="BX16" s="1">
        <v>5790831889.1300373</v>
      </c>
      <c r="BY16" s="1">
        <v>406001323.34924316</v>
      </c>
      <c r="BZ16" s="1">
        <v>197787490.40710449</v>
      </c>
      <c r="CA16" s="1">
        <v>243585353.31567383</v>
      </c>
      <c r="CB16" s="1">
        <v>847374167.07202148</v>
      </c>
      <c r="CC16" s="1">
        <v>276251122.02947235</v>
      </c>
      <c r="CD16" s="1">
        <v>3003555062.7859497</v>
      </c>
      <c r="CE16" s="1">
        <v>0</v>
      </c>
      <c r="CF16" s="1">
        <v>2431419199.4188309</v>
      </c>
      <c r="CG16" s="1">
        <v>291104430.6352582</v>
      </c>
      <c r="CH16" s="1">
        <v>4164039403.8709087</v>
      </c>
      <c r="CI16" s="1">
        <v>83247705200.348267</v>
      </c>
      <c r="CJ16" s="1">
        <v>111595772164.97656</v>
      </c>
      <c r="CK16" s="1">
        <v>28368727640.249958</v>
      </c>
      <c r="CL16" s="1">
        <v>42890586145.578659</v>
      </c>
      <c r="CM16" s="1">
        <v>1076385969</v>
      </c>
      <c r="CN16" s="1">
        <v>0</v>
      </c>
      <c r="CO16" s="1">
        <v>2252704177.7253532</v>
      </c>
      <c r="CP16" s="1">
        <v>1670647828.6701775</v>
      </c>
    </row>
    <row r="17" spans="1:94">
      <c r="A17" s="1">
        <v>6</v>
      </c>
      <c r="B17" s="1">
        <v>2018</v>
      </c>
      <c r="C17" s="1">
        <v>3440051</v>
      </c>
      <c r="D17" s="1">
        <v>2386456444.8231297</v>
      </c>
      <c r="E17" s="1">
        <v>4906577570.3838043</v>
      </c>
      <c r="F17" s="1">
        <v>4880223616.2899933</v>
      </c>
      <c r="G17" s="1">
        <v>6658069102.4726591</v>
      </c>
      <c r="H17" s="1">
        <v>6330276551.5221329</v>
      </c>
      <c r="I17" s="1">
        <v>316791901.37838745</v>
      </c>
      <c r="J17" s="1">
        <v>238318863.4706192</v>
      </c>
      <c r="K17" s="1">
        <v>2555727519.4163361</v>
      </c>
      <c r="L17" s="1">
        <v>2646451314.0039063</v>
      </c>
      <c r="M17" s="1">
        <v>314569106.6076355</v>
      </c>
      <c r="N17" s="1">
        <v>1714799191.6919632</v>
      </c>
      <c r="O17" s="1">
        <v>2158947791.5817871</v>
      </c>
      <c r="P17" s="1">
        <v>323338625.28907013</v>
      </c>
      <c r="Q17" s="1">
        <v>317809180.94561386</v>
      </c>
      <c r="R17" s="1">
        <v>456778425.01488495</v>
      </c>
      <c r="S17" s="1">
        <v>1151182080.2389507</v>
      </c>
      <c r="T17" s="1">
        <v>779576131.08749008</v>
      </c>
      <c r="U17" s="1">
        <v>1527100481.3388748</v>
      </c>
      <c r="V17" s="1">
        <v>114370590.48130608</v>
      </c>
      <c r="W17" s="1">
        <v>254949406.02014923</v>
      </c>
      <c r="X17" s="1">
        <v>70901856.867176056</v>
      </c>
      <c r="Y17" s="1">
        <v>427214210.06386089</v>
      </c>
      <c r="Z17" s="1">
        <v>219120522.26098633</v>
      </c>
      <c r="AA17" s="1">
        <v>191482598.26210022</v>
      </c>
      <c r="AB17" s="1">
        <v>287830526.04902649</v>
      </c>
      <c r="AC17" s="1">
        <v>29130836.653259277</v>
      </c>
      <c r="AD17" s="1">
        <v>110810101.26683235</v>
      </c>
      <c r="AE17" s="1">
        <v>148197493.8677063</v>
      </c>
      <c r="AF17" s="1">
        <v>430526146.91454887</v>
      </c>
      <c r="AG17" s="1">
        <v>845065654.98147058</v>
      </c>
      <c r="AH17" s="1">
        <v>266024088.47163963</v>
      </c>
      <c r="AI17" s="1">
        <v>680601981.97302246</v>
      </c>
      <c r="AJ17" s="1">
        <v>733057886</v>
      </c>
      <c r="AK17" s="1">
        <v>1679683956.4446621</v>
      </c>
      <c r="AL17" s="1">
        <v>257394033.47390747</v>
      </c>
      <c r="AM17" s="1">
        <v>1693344034.7485657</v>
      </c>
      <c r="AN17" s="1">
        <v>421919814.19989014</v>
      </c>
      <c r="AO17" s="1">
        <v>2372657882.4223633</v>
      </c>
      <c r="AP17" s="1">
        <v>52322038.620597839</v>
      </c>
      <c r="AQ17" s="1">
        <v>7715761.436832428</v>
      </c>
      <c r="AR17" s="1">
        <v>60037800.057430267</v>
      </c>
      <c r="AS17" s="1">
        <v>178013367.45397949</v>
      </c>
      <c r="AT17" s="1">
        <v>0</v>
      </c>
      <c r="AU17" s="1">
        <v>0</v>
      </c>
      <c r="AV17" s="1">
        <v>178013367.45397949</v>
      </c>
      <c r="AW17" s="1">
        <v>282328164.9330368</v>
      </c>
      <c r="AX17" s="1">
        <v>28964730.060333252</v>
      </c>
      <c r="AY17" s="1">
        <v>182947137.08757591</v>
      </c>
      <c r="AZ17" s="1">
        <v>38901961.579421997</v>
      </c>
      <c r="BA17" s="1">
        <v>1627535008.3142471</v>
      </c>
      <c r="BB17" s="1">
        <v>13445329.920440674</v>
      </c>
      <c r="BC17" s="1">
        <v>6173239.2738876343</v>
      </c>
      <c r="BD17" s="1">
        <v>1891794166.962019</v>
      </c>
      <c r="BE17" s="1">
        <v>1897967406.2359066</v>
      </c>
      <c r="BF17" s="1">
        <v>339946386.15901184</v>
      </c>
      <c r="BG17" s="1">
        <v>18569581.574447632</v>
      </c>
      <c r="BH17" s="1">
        <v>7759146.0005187988</v>
      </c>
      <c r="BI17" s="1">
        <v>18999072.598388672</v>
      </c>
      <c r="BJ17" s="1">
        <v>1274425.7882385254</v>
      </c>
      <c r="BK17" s="1">
        <v>134813246.4526062</v>
      </c>
      <c r="BL17" s="1">
        <v>502362785.974823</v>
      </c>
      <c r="BM17" s="1">
        <v>37282793.089015961</v>
      </c>
      <c r="BN17" s="1">
        <v>22749777.85172081</v>
      </c>
      <c r="BO17" s="1">
        <v>5036748.3836841583</v>
      </c>
      <c r="BP17" s="1">
        <v>7718328.494228363</v>
      </c>
      <c r="BQ17" s="1">
        <v>10650326.405822754</v>
      </c>
      <c r="BR17" s="1">
        <v>83437974.224472046</v>
      </c>
      <c r="BS17" s="1">
        <v>1776369543.9924488</v>
      </c>
      <c r="BT17" s="1">
        <v>3436913766.8736115</v>
      </c>
      <c r="BU17" s="1">
        <v>947663044.09315109</v>
      </c>
      <c r="BV17" s="1">
        <v>360518137.01361847</v>
      </c>
      <c r="BW17" s="1">
        <v>89226518.580108643</v>
      </c>
      <c r="BX17" s="1">
        <v>6610691010.5529385</v>
      </c>
      <c r="BY17" s="1">
        <v>787991554.35583496</v>
      </c>
      <c r="BZ17" s="1">
        <v>276033414.37451172</v>
      </c>
      <c r="CA17" s="1">
        <v>192285136.39527893</v>
      </c>
      <c r="CB17" s="1">
        <v>1256310105.1256256</v>
      </c>
      <c r="CC17" s="1">
        <v>449632343.88498688</v>
      </c>
      <c r="CD17" s="1">
        <v>3352386060.6846771</v>
      </c>
      <c r="CE17" s="1">
        <v>0</v>
      </c>
      <c r="CF17" s="1">
        <v>2668784609.7561665</v>
      </c>
      <c r="CG17" s="1">
        <v>316083871.75001478</v>
      </c>
      <c r="CH17" s="1">
        <v>4700290652.3864136</v>
      </c>
      <c r="CI17" s="1">
        <v>94569800808.649902</v>
      </c>
      <c r="CJ17" s="1">
        <v>134501216098.36328</v>
      </c>
      <c r="CK17" s="1">
        <v>30463045907.200047</v>
      </c>
      <c r="CL17" s="1">
        <v>50155651777.933563</v>
      </c>
      <c r="CM17" s="1">
        <v>1188952501</v>
      </c>
      <c r="CN17" s="1">
        <v>0</v>
      </c>
      <c r="CO17" s="1">
        <v>2836050868.4917679</v>
      </c>
      <c r="CP17" s="1">
        <v>1936334449.2533798</v>
      </c>
    </row>
    <row r="18" spans="1:94">
      <c r="A18" s="1">
        <v>7</v>
      </c>
      <c r="B18" s="1">
        <v>2018</v>
      </c>
      <c r="C18" s="1">
        <v>3440051</v>
      </c>
      <c r="D18" s="1">
        <v>2610393972.4240475</v>
      </c>
      <c r="E18" s="1">
        <v>6747092669.7988434</v>
      </c>
      <c r="F18" s="1">
        <v>6729550439.9849091</v>
      </c>
      <c r="G18" s="1">
        <v>7206804315.4946766</v>
      </c>
      <c r="H18" s="1">
        <v>6805364153.3965187</v>
      </c>
      <c r="I18" s="1">
        <v>327963616.39390564</v>
      </c>
      <c r="J18" s="1">
        <v>250345082.5405159</v>
      </c>
      <c r="K18" s="1">
        <v>2605279033.4204559</v>
      </c>
      <c r="L18" s="1">
        <v>2684099114.359993</v>
      </c>
      <c r="M18" s="1">
        <v>257118807.10336304</v>
      </c>
      <c r="N18" s="1">
        <v>2088619992.2451019</v>
      </c>
      <c r="O18" s="1">
        <v>2362799118.851387</v>
      </c>
      <c r="P18" s="1">
        <v>335638596.86919594</v>
      </c>
      <c r="Q18" s="1">
        <v>312675945.62748337</v>
      </c>
      <c r="R18" s="1">
        <v>463435970.65101814</v>
      </c>
      <c r="S18" s="1">
        <v>1137290519.7256088</v>
      </c>
      <c r="T18" s="1">
        <v>784747992.43268394</v>
      </c>
      <c r="U18" s="1">
        <v>1641883903.8480759</v>
      </c>
      <c r="V18" s="1">
        <v>128894952.41484261</v>
      </c>
      <c r="W18" s="1">
        <v>297559279.53011322</v>
      </c>
      <c r="X18" s="1">
        <v>66736035.941902161</v>
      </c>
      <c r="Y18" s="1">
        <v>449078827.49436569</v>
      </c>
      <c r="Z18" s="1">
        <v>263198330.53874207</v>
      </c>
      <c r="AA18" s="1">
        <v>191618010.17716217</v>
      </c>
      <c r="AB18" s="1">
        <v>262667456.2754364</v>
      </c>
      <c r="AC18" s="1">
        <v>29505621.704177856</v>
      </c>
      <c r="AD18" s="1">
        <v>120946353.96314144</v>
      </c>
      <c r="AE18" s="1">
        <v>174267570.11088562</v>
      </c>
      <c r="AF18" s="1">
        <v>468347974.75438881</v>
      </c>
      <c r="AG18" s="1">
        <v>927708171.28987694</v>
      </c>
      <c r="AH18" s="1">
        <v>343706233.25</v>
      </c>
      <c r="AI18" s="1">
        <v>785490097.99177551</v>
      </c>
      <c r="AJ18" s="1">
        <v>998764315.18664551</v>
      </c>
      <c r="AK18" s="1">
        <v>2127960646.428421</v>
      </c>
      <c r="AL18" s="1">
        <v>455849794.45736313</v>
      </c>
      <c r="AM18" s="1">
        <v>1925738830.6255779</v>
      </c>
      <c r="AN18" s="1">
        <v>589814914</v>
      </c>
      <c r="AO18" s="1">
        <v>2971403539.0829411</v>
      </c>
      <c r="AP18" s="1">
        <v>123475634.78343201</v>
      </c>
      <c r="AQ18" s="1">
        <v>15900831.806770325</v>
      </c>
      <c r="AR18" s="1">
        <v>139376466.59020233</v>
      </c>
      <c r="AS18" s="1">
        <v>224823793.18275642</v>
      </c>
      <c r="AT18" s="1">
        <v>0</v>
      </c>
      <c r="AU18" s="1">
        <v>0</v>
      </c>
      <c r="AV18" s="1">
        <v>224823793.18275642</v>
      </c>
      <c r="AW18" s="1">
        <v>324522820.08230591</v>
      </c>
      <c r="AX18" s="1">
        <v>39273475.024246216</v>
      </c>
      <c r="AY18" s="1">
        <v>218743714.99921989</v>
      </c>
      <c r="AZ18" s="1">
        <v>42529400.283161163</v>
      </c>
      <c r="BA18" s="1">
        <v>1767917430.4671173</v>
      </c>
      <c r="BB18" s="1">
        <v>20830315.829124451</v>
      </c>
      <c r="BC18" s="1">
        <v>5894295.0328559875</v>
      </c>
      <c r="BD18" s="1">
        <v>2089294336.602869</v>
      </c>
      <c r="BE18" s="1">
        <v>2095188631.635725</v>
      </c>
      <c r="BF18" s="1">
        <v>542154300.49425507</v>
      </c>
      <c r="BG18" s="1">
        <v>16849633.095092773</v>
      </c>
      <c r="BH18" s="1">
        <v>22755338.95426178</v>
      </c>
      <c r="BI18" s="1">
        <v>16986325.421478271</v>
      </c>
      <c r="BJ18" s="1">
        <v>7674509.1003417969</v>
      </c>
      <c r="BK18" s="1">
        <v>172149450.2093277</v>
      </c>
      <c r="BL18" s="1">
        <v>761583231.85327911</v>
      </c>
      <c r="BM18" s="1">
        <v>38227192.263462067</v>
      </c>
      <c r="BN18" s="1">
        <v>30157257.267158508</v>
      </c>
      <c r="BO18" s="1">
        <v>4891864.0553970337</v>
      </c>
      <c r="BP18" s="1">
        <v>10125904.280097961</v>
      </c>
      <c r="BQ18" s="1">
        <v>5171134.8906478882</v>
      </c>
      <c r="BR18" s="1">
        <v>88573352.756763458</v>
      </c>
      <c r="BS18" s="1">
        <v>2233087444.5397339</v>
      </c>
      <c r="BT18" s="1">
        <v>4349788193.1944675</v>
      </c>
      <c r="BU18" s="1">
        <v>1282899419.36689</v>
      </c>
      <c r="BV18" s="1">
        <v>463792457.43842316</v>
      </c>
      <c r="BW18" s="1">
        <v>60524443.910522461</v>
      </c>
      <c r="BX18" s="1">
        <v>8390091958.450037</v>
      </c>
      <c r="BY18" s="1">
        <v>1182295794.3231812</v>
      </c>
      <c r="BZ18" s="1">
        <v>468436875.78210449</v>
      </c>
      <c r="CA18" s="1">
        <v>203025142.86523438</v>
      </c>
      <c r="CB18" s="1">
        <v>1853757812.97052</v>
      </c>
      <c r="CC18" s="1">
        <v>552599414.65665865</v>
      </c>
      <c r="CD18" s="1">
        <v>3659322859.5455322</v>
      </c>
      <c r="CE18" s="1">
        <v>0</v>
      </c>
      <c r="CF18" s="1">
        <v>2934916792.5063534</v>
      </c>
      <c r="CG18" s="1">
        <v>389137597.40270877</v>
      </c>
      <c r="CH18" s="1">
        <v>5092868251.2873764</v>
      </c>
      <c r="CI18" s="1">
        <v>110504997585.4292</v>
      </c>
      <c r="CJ18" s="1">
        <v>163223738372.9375</v>
      </c>
      <c r="CK18" s="1">
        <v>32849238285.020031</v>
      </c>
      <c r="CL18" s="1">
        <v>61091468363.818222</v>
      </c>
      <c r="CM18" s="1">
        <v>1307738655</v>
      </c>
      <c r="CN18" s="1">
        <v>0</v>
      </c>
      <c r="CO18" s="1">
        <v>4064444756.0785503</v>
      </c>
      <c r="CP18" s="1">
        <v>2122224526.0980682</v>
      </c>
    </row>
    <row r="19" spans="1:94">
      <c r="A19" s="1">
        <v>8</v>
      </c>
      <c r="B19" s="1">
        <v>2018</v>
      </c>
      <c r="C19" s="1">
        <v>3440051</v>
      </c>
      <c r="D19" s="1">
        <v>2835873920.0949459</v>
      </c>
      <c r="E19" s="1">
        <v>9049842588.8831139</v>
      </c>
      <c r="F19" s="1">
        <v>9025920977.3404579</v>
      </c>
      <c r="G19" s="1">
        <v>7722992565.4737015</v>
      </c>
      <c r="H19" s="1">
        <v>7316965623.8100014</v>
      </c>
      <c r="I19" s="1">
        <v>335628265.71410751</v>
      </c>
      <c r="J19" s="1">
        <v>254104110.98221588</v>
      </c>
      <c r="K19" s="1">
        <v>2538598491.7901077</v>
      </c>
      <c r="L19" s="1">
        <v>2610021979.9331741</v>
      </c>
      <c r="M19" s="1">
        <v>304653898.29980469</v>
      </c>
      <c r="N19" s="1">
        <v>2311855131.164444</v>
      </c>
      <c r="O19" s="1">
        <v>2430642552.5564575</v>
      </c>
      <c r="P19" s="1">
        <v>338458099.55893135</v>
      </c>
      <c r="Q19" s="1">
        <v>315405007.85868645</v>
      </c>
      <c r="R19" s="1">
        <v>424524995.39409637</v>
      </c>
      <c r="S19" s="1">
        <v>1151356733.8348541</v>
      </c>
      <c r="T19" s="1">
        <v>773109055.61821556</v>
      </c>
      <c r="U19" s="1">
        <v>1749698944.729805</v>
      </c>
      <c r="V19" s="1">
        <v>145865468.24382591</v>
      </c>
      <c r="W19" s="1">
        <v>379877990.09928894</v>
      </c>
      <c r="X19" s="1">
        <v>84727641.95284462</v>
      </c>
      <c r="Y19" s="1">
        <v>436992035.11519623</v>
      </c>
      <c r="Z19" s="1">
        <v>295686403.39704895</v>
      </c>
      <c r="AA19" s="1">
        <v>188160921.04276848</v>
      </c>
      <c r="AB19" s="1">
        <v>273378950.52250671</v>
      </c>
      <c r="AC19" s="1">
        <v>33858990.40447998</v>
      </c>
      <c r="AD19" s="1">
        <v>132152590.93755722</v>
      </c>
      <c r="AE19" s="1">
        <v>199569679.99511719</v>
      </c>
      <c r="AF19" s="1">
        <v>523607198.45968723</v>
      </c>
      <c r="AG19" s="1">
        <v>1013906923.8117404</v>
      </c>
      <c r="AH19" s="1">
        <v>338705656.06065369</v>
      </c>
      <c r="AI19" s="1">
        <v>1007154501.5333557</v>
      </c>
      <c r="AJ19" s="1">
        <v>1337232162.8708191</v>
      </c>
      <c r="AK19" s="1">
        <v>2683092320.4648285</v>
      </c>
      <c r="AL19" s="1">
        <v>500042369.9859314</v>
      </c>
      <c r="AM19" s="1">
        <v>2104943746.0864639</v>
      </c>
      <c r="AN19" s="1">
        <v>998396145.71511841</v>
      </c>
      <c r="AO19" s="1">
        <v>3603382261.7875137</v>
      </c>
      <c r="AP19" s="1">
        <v>115642358.10244751</v>
      </c>
      <c r="AQ19" s="1">
        <v>24108890.135457993</v>
      </c>
      <c r="AR19" s="1">
        <v>139751248.2379055</v>
      </c>
      <c r="AS19" s="1">
        <v>242673945.89262009</v>
      </c>
      <c r="AT19" s="1">
        <v>0</v>
      </c>
      <c r="AU19" s="1">
        <v>0</v>
      </c>
      <c r="AV19" s="1">
        <v>242673945.89262009</v>
      </c>
      <c r="AW19" s="1">
        <v>305383339.97346497</v>
      </c>
      <c r="AX19" s="1">
        <v>41811306.328727722</v>
      </c>
      <c r="AY19" s="1">
        <v>238159249.55571556</v>
      </c>
      <c r="AZ19" s="1">
        <v>42974265.755832672</v>
      </c>
      <c r="BA19" s="1">
        <v>1887658109.8996201</v>
      </c>
      <c r="BB19" s="1">
        <v>23844799.67074585</v>
      </c>
      <c r="BC19" s="1">
        <v>9647458.2365722656</v>
      </c>
      <c r="BD19" s="1">
        <v>2234447731.2106419</v>
      </c>
      <c r="BE19" s="1">
        <v>2244095189.4472141</v>
      </c>
      <c r="BF19" s="1">
        <v>788292785.72676849</v>
      </c>
      <c r="BG19" s="1">
        <v>40982286.816192627</v>
      </c>
      <c r="BH19" s="1">
        <v>29599482.358158112</v>
      </c>
      <c r="BI19" s="1">
        <v>58131999.633117676</v>
      </c>
      <c r="BJ19" s="1">
        <v>3444484.46484375</v>
      </c>
      <c r="BK19" s="1">
        <v>190507849.14447784</v>
      </c>
      <c r="BL19" s="1">
        <v>1052826888.5104408</v>
      </c>
      <c r="BM19" s="1">
        <v>72968534.492530823</v>
      </c>
      <c r="BN19" s="1">
        <v>35942592.195560455</v>
      </c>
      <c r="BO19" s="1">
        <v>9590090.380241394</v>
      </c>
      <c r="BP19" s="1">
        <v>15336807.139823914</v>
      </c>
      <c r="BQ19" s="1">
        <v>9926592.5187883377</v>
      </c>
      <c r="BR19" s="1">
        <v>143764616.72694492</v>
      </c>
      <c r="BS19" s="1">
        <v>2775363825.0596581</v>
      </c>
      <c r="BT19" s="1">
        <v>5621648286.6512413</v>
      </c>
      <c r="BU19" s="1">
        <v>1644828725.1577225</v>
      </c>
      <c r="BV19" s="1">
        <v>470068244.72822571</v>
      </c>
      <c r="BW19" s="1">
        <v>141722464.52819824</v>
      </c>
      <c r="BX19" s="1">
        <v>10653631546.125046</v>
      </c>
      <c r="BY19" s="1">
        <v>2329559341.5698242</v>
      </c>
      <c r="BZ19" s="1">
        <v>411434160.77008057</v>
      </c>
      <c r="CA19" s="1">
        <v>222224631.98748779</v>
      </c>
      <c r="CB19" s="1">
        <v>2963218134.3273926</v>
      </c>
      <c r="CC19" s="1">
        <v>848564822.55049515</v>
      </c>
      <c r="CD19" s="1">
        <v>4050604147.0897217</v>
      </c>
      <c r="CE19" s="1">
        <v>0</v>
      </c>
      <c r="CF19" s="1">
        <v>3141257260.0684109</v>
      </c>
      <c r="CG19" s="1">
        <v>502859806.18918276</v>
      </c>
      <c r="CH19" s="1">
        <v>5730788962.0781517</v>
      </c>
      <c r="CI19" s="1">
        <v>131247625854.8717</v>
      </c>
      <c r="CJ19" s="1">
        <v>203366588428.82422</v>
      </c>
      <c r="CK19" s="1">
        <v>35322314073.039902</v>
      </c>
      <c r="CL19" s="1">
        <v>76316602734.49382</v>
      </c>
      <c r="CM19" s="1">
        <v>1417661172</v>
      </c>
      <c r="CN19" s="1">
        <v>0</v>
      </c>
      <c r="CO19" s="1">
        <v>5823134801.1219006</v>
      </c>
      <c r="CP19" s="1">
        <v>2437607191.093647</v>
      </c>
    </row>
    <row r="20" spans="1:94">
      <c r="A20" s="1">
        <v>9</v>
      </c>
      <c r="B20" s="1">
        <v>2018</v>
      </c>
      <c r="C20" s="1">
        <v>3440051</v>
      </c>
      <c r="D20" s="1">
        <v>3141795133.124445</v>
      </c>
      <c r="E20" s="1">
        <v>13403574212.084721</v>
      </c>
      <c r="F20" s="1">
        <v>13338544713.041306</v>
      </c>
      <c r="G20" s="1">
        <v>7642227302.1347027</v>
      </c>
      <c r="H20" s="1">
        <v>7112427961.2485447</v>
      </c>
      <c r="I20" s="1">
        <v>307004358.73465729</v>
      </c>
      <c r="J20" s="1">
        <v>230129994.51308441</v>
      </c>
      <c r="K20" s="1">
        <v>2386666641.7911301</v>
      </c>
      <c r="L20" s="1">
        <v>2461776100.1165466</v>
      </c>
      <c r="M20" s="1">
        <v>349496325.49401855</v>
      </c>
      <c r="N20" s="1">
        <v>2669999677.1523438</v>
      </c>
      <c r="O20" s="1">
        <v>2576243872.9210281</v>
      </c>
      <c r="P20" s="1">
        <v>356119948.5340519</v>
      </c>
      <c r="Q20" s="1">
        <v>319494353.83356571</v>
      </c>
      <c r="R20" s="1">
        <v>364236394.2460022</v>
      </c>
      <c r="S20" s="1">
        <v>1116834356.1607056</v>
      </c>
      <c r="T20" s="1">
        <v>764319462.59490585</v>
      </c>
      <c r="U20" s="1">
        <v>1863080902.3673935</v>
      </c>
      <c r="V20" s="1">
        <v>170259379.80734253</v>
      </c>
      <c r="W20" s="1">
        <v>430403347.19358826</v>
      </c>
      <c r="X20" s="1">
        <v>87430913.457645416</v>
      </c>
      <c r="Y20" s="1">
        <v>442837779.61043167</v>
      </c>
      <c r="Z20" s="1">
        <v>376222878.76115417</v>
      </c>
      <c r="AA20" s="1">
        <v>182108902.70536041</v>
      </c>
      <c r="AB20" s="1">
        <v>248041397.5633316</v>
      </c>
      <c r="AC20" s="1">
        <v>32233970.853515625</v>
      </c>
      <c r="AD20" s="1">
        <v>137310088.21344185</v>
      </c>
      <c r="AE20" s="1">
        <v>223103826.84609222</v>
      </c>
      <c r="AF20" s="1">
        <v>577961054.55076027</v>
      </c>
      <c r="AG20" s="1">
        <v>1150879414.3714538</v>
      </c>
      <c r="AH20" s="1">
        <v>378588643.5</v>
      </c>
      <c r="AI20" s="1">
        <v>1290385616.2497406</v>
      </c>
      <c r="AJ20" s="1">
        <v>1898563913.5</v>
      </c>
      <c r="AK20" s="1">
        <v>3567538173.2497406</v>
      </c>
      <c r="AL20" s="1">
        <v>702388909.6348877</v>
      </c>
      <c r="AM20" s="1">
        <v>2364910975.7421494</v>
      </c>
      <c r="AN20" s="1">
        <v>1769322537.6437988</v>
      </c>
      <c r="AO20" s="1">
        <v>4836622423.0208359</v>
      </c>
      <c r="AP20" s="1">
        <v>215359012.20302582</v>
      </c>
      <c r="AQ20" s="1">
        <v>21549378.567390442</v>
      </c>
      <c r="AR20" s="1">
        <v>236908390.77041626</v>
      </c>
      <c r="AS20" s="1">
        <v>313766696.73550415</v>
      </c>
      <c r="AT20" s="1">
        <v>356395.1904296875</v>
      </c>
      <c r="AU20" s="1">
        <v>0</v>
      </c>
      <c r="AV20" s="1">
        <v>314123091.92593384</v>
      </c>
      <c r="AW20" s="1">
        <v>411120717.21379089</v>
      </c>
      <c r="AX20" s="1">
        <v>76908236.205207825</v>
      </c>
      <c r="AY20" s="1">
        <v>253885645.31329346</v>
      </c>
      <c r="AZ20" s="1">
        <v>40814141.989524841</v>
      </c>
      <c r="BA20" s="1">
        <v>2027070617.3297119</v>
      </c>
      <c r="BB20" s="1">
        <v>27956257.008117676</v>
      </c>
      <c r="BC20" s="1">
        <v>9246527.3370361328</v>
      </c>
      <c r="BD20" s="1">
        <v>2426634897.8458557</v>
      </c>
      <c r="BE20" s="1">
        <v>2435881425.1828918</v>
      </c>
      <c r="BF20" s="1">
        <v>1251241158.1397629</v>
      </c>
      <c r="BG20" s="1">
        <v>85159412.607666016</v>
      </c>
      <c r="BH20" s="1">
        <v>58012678.74896431</v>
      </c>
      <c r="BI20" s="1">
        <v>171736743.62733459</v>
      </c>
      <c r="BJ20" s="1">
        <v>6125796.1646728516</v>
      </c>
      <c r="BK20" s="1">
        <v>256358252.20605469</v>
      </c>
      <c r="BL20" s="1">
        <v>1656897297.8671207</v>
      </c>
      <c r="BM20" s="1">
        <v>101574811.94350433</v>
      </c>
      <c r="BN20" s="1">
        <v>53315162.502828598</v>
      </c>
      <c r="BO20" s="1">
        <v>13504424.02076149</v>
      </c>
      <c r="BP20" s="1">
        <v>20780881.411390305</v>
      </c>
      <c r="BQ20" s="1">
        <v>13931143.958921432</v>
      </c>
      <c r="BR20" s="1">
        <v>203106423.83740616</v>
      </c>
      <c r="BS20" s="1">
        <v>3683683515.2545166</v>
      </c>
      <c r="BT20" s="1">
        <v>8211826860.2113171</v>
      </c>
      <c r="BU20" s="1">
        <v>2409315435.4894485</v>
      </c>
      <c r="BV20" s="1">
        <v>560647385.68353271</v>
      </c>
      <c r="BW20" s="1">
        <v>102552854.77319336</v>
      </c>
      <c r="BX20" s="1">
        <v>14968026051.412008</v>
      </c>
      <c r="BY20" s="1">
        <v>2807829704.7414513</v>
      </c>
      <c r="BZ20" s="1">
        <v>937844949.26000977</v>
      </c>
      <c r="CA20" s="1">
        <v>292104674.14898682</v>
      </c>
      <c r="CB20" s="1">
        <v>4037779328.1504478</v>
      </c>
      <c r="CC20" s="1">
        <v>1259756965.2848115</v>
      </c>
      <c r="CD20" s="1">
        <v>5139826846.8586426</v>
      </c>
      <c r="CE20" s="1">
        <v>0</v>
      </c>
      <c r="CF20" s="1">
        <v>3552915850.3382359</v>
      </c>
      <c r="CG20" s="1">
        <v>828535810.60786462</v>
      </c>
      <c r="CH20" s="1">
        <v>6879564784.264616</v>
      </c>
      <c r="CI20" s="1">
        <v>166406710237.74036</v>
      </c>
      <c r="CJ20" s="1">
        <v>271513101191.78125</v>
      </c>
      <c r="CK20" s="1">
        <v>39205169940.279915</v>
      </c>
      <c r="CL20" s="1">
        <v>103013943594.7303</v>
      </c>
      <c r="CM20" s="1">
        <v>1810714760</v>
      </c>
      <c r="CN20" s="1">
        <v>0</v>
      </c>
      <c r="CO20" s="1">
        <v>10928894386.405556</v>
      </c>
      <c r="CP20" s="1">
        <v>3105048830.2423</v>
      </c>
    </row>
    <row r="21" spans="1:94">
      <c r="A21" s="1">
        <v>10</v>
      </c>
      <c r="B21" s="1">
        <v>2018</v>
      </c>
      <c r="C21" s="1">
        <v>3440056</v>
      </c>
      <c r="D21" s="1">
        <v>3270140861.112381</v>
      </c>
      <c r="E21" s="1">
        <v>24582418905.659985</v>
      </c>
      <c r="F21" s="1">
        <v>24517746194.791199</v>
      </c>
      <c r="G21" s="1">
        <v>6722770600.9493713</v>
      </c>
      <c r="H21" s="1">
        <v>5788312855.9294968</v>
      </c>
      <c r="I21" s="1">
        <v>297090851.20881653</v>
      </c>
      <c r="J21" s="1">
        <v>236589511.24055099</v>
      </c>
      <c r="K21" s="1">
        <v>1835286963.3119049</v>
      </c>
      <c r="L21" s="1">
        <v>1897696527.5637589</v>
      </c>
      <c r="M21" s="1">
        <v>294850864.80691528</v>
      </c>
      <c r="N21" s="1">
        <v>3059891886.8624725</v>
      </c>
      <c r="O21" s="1">
        <v>2741147326.978775</v>
      </c>
      <c r="P21" s="1">
        <v>372230539.38844872</v>
      </c>
      <c r="Q21" s="1">
        <v>316447347.91464424</v>
      </c>
      <c r="R21" s="1">
        <v>293838089.05725098</v>
      </c>
      <c r="S21" s="1">
        <v>1026366816.646553</v>
      </c>
      <c r="T21" s="1">
        <v>758684646.01694107</v>
      </c>
      <c r="U21" s="1">
        <v>2085824588.4650269</v>
      </c>
      <c r="V21" s="1">
        <v>222632156.66876221</v>
      </c>
      <c r="W21" s="1">
        <v>628528251.06782532</v>
      </c>
      <c r="X21" s="1">
        <v>128778249.42350388</v>
      </c>
      <c r="Y21" s="1">
        <v>446865093.45823288</v>
      </c>
      <c r="Z21" s="1">
        <v>503465974.32591248</v>
      </c>
      <c r="AA21" s="1">
        <v>177810345.23621368</v>
      </c>
      <c r="AB21" s="1">
        <v>228075820.72685242</v>
      </c>
      <c r="AC21" s="1">
        <v>71185928.709457397</v>
      </c>
      <c r="AD21" s="1">
        <v>171743230.83791351</v>
      </c>
      <c r="AE21" s="1">
        <v>352450735.86235809</v>
      </c>
      <c r="AF21" s="1">
        <v>684228101.46806335</v>
      </c>
      <c r="AG21" s="1">
        <v>1396797223.6137328</v>
      </c>
      <c r="AH21" s="1">
        <v>341659702</v>
      </c>
      <c r="AI21" s="1">
        <v>1576202465.8269196</v>
      </c>
      <c r="AJ21" s="1">
        <v>3042350163.7464409</v>
      </c>
      <c r="AK21" s="1">
        <v>4960212331.5733604</v>
      </c>
      <c r="AL21" s="1">
        <v>1765800269.7499619</v>
      </c>
      <c r="AM21" s="1">
        <v>2283265251.1346436</v>
      </c>
      <c r="AN21" s="1">
        <v>4968710213.4123135</v>
      </c>
      <c r="AO21" s="1">
        <v>9017775734.2969189</v>
      </c>
      <c r="AP21" s="1">
        <v>613623632.41915894</v>
      </c>
      <c r="AQ21" s="1">
        <v>63156439.66534996</v>
      </c>
      <c r="AR21" s="1">
        <v>676780072.0845089</v>
      </c>
      <c r="AS21" s="1">
        <v>484607046.32283783</v>
      </c>
      <c r="AT21" s="1">
        <v>35742848.22265625</v>
      </c>
      <c r="AU21" s="1">
        <v>0</v>
      </c>
      <c r="AV21" s="1">
        <v>520349894.54549408</v>
      </c>
      <c r="AW21" s="1">
        <v>1120643711.2132874</v>
      </c>
      <c r="AX21" s="1">
        <v>79284143.732521057</v>
      </c>
      <c r="AY21" s="1">
        <v>354628448.59946823</v>
      </c>
      <c r="AZ21" s="1">
        <v>46541555.737743378</v>
      </c>
      <c r="BA21" s="1">
        <v>1796770049.1775055</v>
      </c>
      <c r="BB21" s="1">
        <v>51036071.201820374</v>
      </c>
      <c r="BC21" s="1">
        <v>14445578.85218811</v>
      </c>
      <c r="BD21" s="1">
        <v>2328260268.4490585</v>
      </c>
      <c r="BE21" s="1">
        <v>2342705847.3012466</v>
      </c>
      <c r="BF21" s="1">
        <v>2610695965.0656128</v>
      </c>
      <c r="BG21" s="1">
        <v>289798738.25377655</v>
      </c>
      <c r="BH21" s="1">
        <v>210534929.57498741</v>
      </c>
      <c r="BI21" s="1">
        <v>859947688.29747009</v>
      </c>
      <c r="BJ21" s="1">
        <v>12154868.305633545</v>
      </c>
      <c r="BK21" s="1">
        <v>503943507.52484131</v>
      </c>
      <c r="BL21" s="1">
        <v>3627128008.7248516</v>
      </c>
      <c r="BM21" s="1">
        <v>269179723.4289093</v>
      </c>
      <c r="BN21" s="1">
        <v>101023809.16184044</v>
      </c>
      <c r="BO21" s="1">
        <v>37974552.102243423</v>
      </c>
      <c r="BP21" s="1">
        <v>49759900.151813507</v>
      </c>
      <c r="BQ21" s="1">
        <v>29254175.056518555</v>
      </c>
      <c r="BR21" s="1">
        <v>487192159.90132523</v>
      </c>
      <c r="BS21" s="1">
        <v>6959252116.0785599</v>
      </c>
      <c r="BT21" s="1">
        <v>17073616105.285017</v>
      </c>
      <c r="BU21" s="1">
        <v>4861156185.5161591</v>
      </c>
      <c r="BV21" s="1">
        <v>806120437.75163269</v>
      </c>
      <c r="BW21" s="1">
        <v>103691929.78659058</v>
      </c>
      <c r="BX21" s="1">
        <v>29803836774.417961</v>
      </c>
      <c r="BY21" s="1">
        <v>9084205130.1337585</v>
      </c>
      <c r="BZ21" s="1">
        <v>5277103252.7854004</v>
      </c>
      <c r="CA21" s="1">
        <v>269886340.30126953</v>
      </c>
      <c r="CB21" s="1">
        <v>14631194723.220428</v>
      </c>
      <c r="CC21" s="1">
        <v>2600775506.7966814</v>
      </c>
      <c r="CD21" s="1">
        <v>10284452859.356445</v>
      </c>
      <c r="CE21" s="1">
        <v>0</v>
      </c>
      <c r="CF21" s="1">
        <v>4390784572.3256683</v>
      </c>
      <c r="CG21" s="1">
        <v>1506940212.0929809</v>
      </c>
      <c r="CH21" s="1">
        <v>9463322856.6803665</v>
      </c>
      <c r="CI21" s="1">
        <v>301705783503.17023</v>
      </c>
      <c r="CJ21" s="1">
        <v>577415556114.95313</v>
      </c>
      <c r="CK21" s="1">
        <v>46321111112.180092</v>
      </c>
      <c r="CL21" s="1">
        <v>220809342015.69376</v>
      </c>
      <c r="CM21" s="1">
        <v>3569420585</v>
      </c>
      <c r="CN21" s="1">
        <v>0</v>
      </c>
      <c r="CO21" s="1">
        <v>40986621503.080421</v>
      </c>
      <c r="CP21" s="1">
        <v>4526588121.5025902</v>
      </c>
    </row>
    <row r="22" spans="1:94">
      <c r="A22" s="1">
        <v>1</v>
      </c>
      <c r="B22" s="1">
        <v>2020</v>
      </c>
      <c r="C22" s="1">
        <v>3574877</v>
      </c>
      <c r="D22" s="1">
        <v>1398397409.72188</v>
      </c>
      <c r="E22" s="1">
        <v>933199445.3338089</v>
      </c>
      <c r="F22" s="1">
        <v>925573874.05419922</v>
      </c>
      <c r="G22" s="1">
        <v>1991716327.5518208</v>
      </c>
      <c r="H22" s="1">
        <v>1890660403.3669281</v>
      </c>
      <c r="I22" s="1">
        <v>372902664.13806915</v>
      </c>
      <c r="J22" s="1">
        <v>334008782.21675873</v>
      </c>
      <c r="K22" s="1">
        <v>1818294683.2742958</v>
      </c>
      <c r="L22" s="1">
        <v>2213672918.211071</v>
      </c>
      <c r="M22" s="1">
        <v>131739022.05265808</v>
      </c>
      <c r="N22" s="1">
        <v>636593096.63517761</v>
      </c>
      <c r="O22" s="1">
        <v>1444757727.5166016</v>
      </c>
      <c r="P22" s="1">
        <v>281027404.23994827</v>
      </c>
      <c r="Q22" s="1">
        <v>260579561.38630867</v>
      </c>
      <c r="R22" s="1">
        <v>722453916.28572845</v>
      </c>
      <c r="S22" s="1">
        <v>1124239631.5908508</v>
      </c>
      <c r="T22" s="1">
        <v>699910881.35733604</v>
      </c>
      <c r="U22" s="1">
        <v>666691219.55706024</v>
      </c>
      <c r="V22" s="1">
        <v>57797639.750608444</v>
      </c>
      <c r="W22" s="1">
        <v>126059036.8038311</v>
      </c>
      <c r="X22" s="1">
        <v>51351901.856063843</v>
      </c>
      <c r="Y22" s="1">
        <v>301102594.69853592</v>
      </c>
      <c r="Z22" s="1">
        <v>66246878.916931152</v>
      </c>
      <c r="AA22" s="1">
        <v>223110697.06652832</v>
      </c>
      <c r="AB22" s="1">
        <v>503413060.91978455</v>
      </c>
      <c r="AC22" s="1">
        <v>37965004.42477417</v>
      </c>
      <c r="AD22" s="1">
        <v>57598779.721942902</v>
      </c>
      <c r="AE22" s="1">
        <v>72473806.49887085</v>
      </c>
      <c r="AF22" s="1">
        <v>263825943.8847084</v>
      </c>
      <c r="AG22" s="1">
        <v>548121411.17559814</v>
      </c>
      <c r="AH22" s="1">
        <v>156375884</v>
      </c>
      <c r="AI22" s="1">
        <v>142530483</v>
      </c>
      <c r="AJ22" s="1">
        <v>181992466.57590485</v>
      </c>
      <c r="AK22" s="1">
        <v>480898833.57590485</v>
      </c>
      <c r="AL22" s="1">
        <v>106809168.44046783</v>
      </c>
      <c r="AM22" s="1">
        <v>754652458.29539299</v>
      </c>
      <c r="AN22" s="1">
        <v>89172192.449913025</v>
      </c>
      <c r="AO22" s="1">
        <v>950633819.18577385</v>
      </c>
      <c r="AP22" s="1">
        <v>39418698.441619873</v>
      </c>
      <c r="AQ22" s="1">
        <v>4537141.9397449493</v>
      </c>
      <c r="AR22" s="1">
        <v>43955840.381364822</v>
      </c>
      <c r="AS22" s="1">
        <v>81310038.353485107</v>
      </c>
      <c r="AT22" s="1">
        <v>0</v>
      </c>
      <c r="AU22" s="1">
        <v>0</v>
      </c>
      <c r="AV22" s="1">
        <v>81310038.353485107</v>
      </c>
      <c r="AW22" s="1">
        <v>161348893.396698</v>
      </c>
      <c r="AX22" s="1">
        <v>17126026.797912598</v>
      </c>
      <c r="AY22" s="1">
        <v>79137639.214172363</v>
      </c>
      <c r="AZ22" s="1">
        <v>34991502.115345001</v>
      </c>
      <c r="BA22" s="1">
        <v>972139808.1492424</v>
      </c>
      <c r="BB22" s="1">
        <v>14030730.735603333</v>
      </c>
      <c r="BC22" s="1">
        <v>4907371.6751976013</v>
      </c>
      <c r="BD22" s="1">
        <v>1117425707.0122757</v>
      </c>
      <c r="BE22" s="1">
        <v>1122333078.6874733</v>
      </c>
      <c r="BF22" s="1">
        <v>360630</v>
      </c>
      <c r="BG22" s="1">
        <v>497722.37250518799</v>
      </c>
      <c r="BH22" s="1">
        <v>1208177.7329216003</v>
      </c>
      <c r="BI22" s="1">
        <v>4371550.6969909668</v>
      </c>
      <c r="BJ22" s="1">
        <v>0</v>
      </c>
      <c r="BK22" s="1">
        <v>5174246.608833313</v>
      </c>
      <c r="BL22" s="1">
        <v>7240776.7142601013</v>
      </c>
      <c r="BM22" s="1">
        <v>9020812.9645385742</v>
      </c>
      <c r="BN22" s="1">
        <v>6491544.826461792</v>
      </c>
      <c r="BO22" s="1">
        <v>482837.44710922241</v>
      </c>
      <c r="BP22" s="1">
        <v>716381.21609306335</v>
      </c>
      <c r="BQ22" s="1">
        <v>672105.96246337891</v>
      </c>
      <c r="BR22" s="1">
        <v>17383682.416666031</v>
      </c>
      <c r="BS22" s="1">
        <v>457353112.63114166</v>
      </c>
      <c r="BT22" s="1">
        <v>820201917.31492615</v>
      </c>
      <c r="BU22" s="1">
        <v>235662088.11689758</v>
      </c>
      <c r="BV22" s="1">
        <v>40543194.261352539</v>
      </c>
      <c r="BW22" s="1">
        <v>86928726.810241699</v>
      </c>
      <c r="BX22" s="1">
        <v>1640689039.1345596</v>
      </c>
      <c r="BY22" s="1">
        <v>93627169.428710938</v>
      </c>
      <c r="BZ22" s="1">
        <v>78471748.213188171</v>
      </c>
      <c r="CA22" s="1">
        <v>115718079.0994873</v>
      </c>
      <c r="CB22" s="1">
        <v>287816996.74138641</v>
      </c>
      <c r="CC22" s="1">
        <v>131440646.50838852</v>
      </c>
      <c r="CD22" s="1">
        <v>2221903100.8762207</v>
      </c>
      <c r="CE22" s="1">
        <v>0</v>
      </c>
      <c r="CF22" s="1">
        <v>1559746303.118578</v>
      </c>
      <c r="CG22" s="1">
        <v>334183257.71805024</v>
      </c>
      <c r="CH22" s="1">
        <v>2464053628.9936924</v>
      </c>
      <c r="CI22" s="1">
        <v>42472443764.504837</v>
      </c>
      <c r="CJ22" s="1">
        <v>35526992159.880936</v>
      </c>
      <c r="CK22" s="1">
        <v>19600581020.779987</v>
      </c>
      <c r="CL22" s="1">
        <v>18548549534.006954</v>
      </c>
      <c r="CM22" s="1">
        <v>905515690</v>
      </c>
      <c r="CN22" s="1">
        <v>0</v>
      </c>
      <c r="CO22" s="1">
        <v>1642070912.5405846</v>
      </c>
      <c r="CP22" s="1">
        <v>1025482757.2879944</v>
      </c>
    </row>
    <row r="23" spans="1:94">
      <c r="A23" s="1">
        <v>2</v>
      </c>
      <c r="B23" s="1">
        <v>2020</v>
      </c>
      <c r="C23" s="1">
        <v>3574965</v>
      </c>
      <c r="D23" s="1">
        <v>1772427203.4161758</v>
      </c>
      <c r="E23" s="1">
        <v>1414450105.2916794</v>
      </c>
      <c r="F23" s="1">
        <v>1405044063.8298416</v>
      </c>
      <c r="G23" s="1">
        <v>2654918426.7387028</v>
      </c>
      <c r="H23" s="1">
        <v>2537343516.0275421</v>
      </c>
      <c r="I23" s="1">
        <v>358021954.52085876</v>
      </c>
      <c r="J23" s="1">
        <v>323085062.38769531</v>
      </c>
      <c r="K23" s="1">
        <v>2401780345.9171524</v>
      </c>
      <c r="L23" s="1">
        <v>2629292990.3425751</v>
      </c>
      <c r="M23" s="1">
        <v>196227572.53005981</v>
      </c>
      <c r="N23" s="1">
        <v>989499872.75325012</v>
      </c>
      <c r="O23" s="1">
        <v>1681731826.6646042</v>
      </c>
      <c r="P23" s="1">
        <v>317380370.55976295</v>
      </c>
      <c r="Q23" s="1">
        <v>287144443.80382538</v>
      </c>
      <c r="R23" s="1">
        <v>679007228.66849518</v>
      </c>
      <c r="S23" s="1">
        <v>1228518159.1772919</v>
      </c>
      <c r="T23" s="1">
        <v>800102753.69744873</v>
      </c>
      <c r="U23" s="1">
        <v>927992399.89929199</v>
      </c>
      <c r="V23" s="1">
        <v>81815297.195709229</v>
      </c>
      <c r="W23" s="1">
        <v>151133627.37537384</v>
      </c>
      <c r="X23" s="1">
        <v>66745466.003372192</v>
      </c>
      <c r="Y23" s="1">
        <v>353183336.6643219</v>
      </c>
      <c r="Z23" s="1">
        <v>98520419.752243042</v>
      </c>
      <c r="AA23" s="1">
        <v>225881435.49126053</v>
      </c>
      <c r="AB23" s="1">
        <v>420015001.04934692</v>
      </c>
      <c r="AC23" s="1">
        <v>37139362.767288208</v>
      </c>
      <c r="AD23" s="1">
        <v>73958848.828594208</v>
      </c>
      <c r="AE23" s="1">
        <v>97411028.511711121</v>
      </c>
      <c r="AF23" s="1">
        <v>323139939.55755424</v>
      </c>
      <c r="AG23" s="1">
        <v>682569017.96671867</v>
      </c>
      <c r="AH23" s="1">
        <v>256968508.5</v>
      </c>
      <c r="AI23" s="1">
        <v>254641409.73876953</v>
      </c>
      <c r="AJ23" s="1">
        <v>303544719</v>
      </c>
      <c r="AK23" s="1">
        <v>815154637.23876953</v>
      </c>
      <c r="AL23" s="1">
        <v>202935633.5074234</v>
      </c>
      <c r="AM23" s="1">
        <v>1113411467.4072857</v>
      </c>
      <c r="AN23" s="1">
        <v>115578201</v>
      </c>
      <c r="AO23" s="1">
        <v>1431925301.9147091</v>
      </c>
      <c r="AP23" s="1">
        <v>24428524.880607605</v>
      </c>
      <c r="AQ23" s="1">
        <v>2256725.3833675385</v>
      </c>
      <c r="AR23" s="1">
        <v>26685250.263975143</v>
      </c>
      <c r="AS23" s="1">
        <v>129068833.45084381</v>
      </c>
      <c r="AT23" s="1">
        <v>0</v>
      </c>
      <c r="AU23" s="1">
        <v>0</v>
      </c>
      <c r="AV23" s="1">
        <v>129068833.45084381</v>
      </c>
      <c r="AW23" s="1">
        <v>153707951.4967804</v>
      </c>
      <c r="AX23" s="1">
        <v>18575134.093826294</v>
      </c>
      <c r="AY23" s="1">
        <v>103612872.08876801</v>
      </c>
      <c r="AZ23" s="1">
        <v>43090926.866458893</v>
      </c>
      <c r="BA23" s="1">
        <v>1203512245.3439178</v>
      </c>
      <c r="BB23" s="1">
        <v>13594562.462280273</v>
      </c>
      <c r="BC23" s="1">
        <v>5608098.9490413666</v>
      </c>
      <c r="BD23" s="1">
        <v>1382385740.8552513</v>
      </c>
      <c r="BE23" s="1">
        <v>1387993839.8042927</v>
      </c>
      <c r="BF23" s="1">
        <v>1276758.3403015137</v>
      </c>
      <c r="BG23" s="1">
        <v>1319963.4585571289</v>
      </c>
      <c r="BH23" s="1">
        <v>3611691.8292617798</v>
      </c>
      <c r="BI23" s="1">
        <v>296805.36309814453</v>
      </c>
      <c r="BJ23" s="1">
        <v>0</v>
      </c>
      <c r="BK23" s="1">
        <v>4576883.9651641846</v>
      </c>
      <c r="BL23" s="1">
        <v>10785297.593284607</v>
      </c>
      <c r="BM23" s="1">
        <v>5905666.0005531311</v>
      </c>
      <c r="BN23" s="1">
        <v>4923994.2464733124</v>
      </c>
      <c r="BO23" s="1">
        <v>758055.40984725952</v>
      </c>
      <c r="BP23" s="1">
        <v>782637.34259033203</v>
      </c>
      <c r="BQ23" s="1">
        <v>2936833.0207653046</v>
      </c>
      <c r="BR23" s="1">
        <v>15307186.02022934</v>
      </c>
      <c r="BS23" s="1">
        <v>516284034.1652832</v>
      </c>
      <c r="BT23" s="1">
        <v>1133797083.7809677</v>
      </c>
      <c r="BU23" s="1">
        <v>256931487.30339241</v>
      </c>
      <c r="BV23" s="1">
        <v>59666166.061462402</v>
      </c>
      <c r="BW23" s="1">
        <v>98030363.445617676</v>
      </c>
      <c r="BX23" s="1">
        <v>2064709134.7567234</v>
      </c>
      <c r="BY23" s="1">
        <v>171853876.64154053</v>
      </c>
      <c r="BZ23" s="1">
        <v>54128879.612602234</v>
      </c>
      <c r="CA23" s="1">
        <v>93542536.301849365</v>
      </c>
      <c r="CB23" s="1">
        <v>319525292.55599213</v>
      </c>
      <c r="CC23" s="1">
        <v>126473197.98538017</v>
      </c>
      <c r="CD23" s="1">
        <v>2310348662.7409668</v>
      </c>
      <c r="CE23" s="1">
        <v>0</v>
      </c>
      <c r="CF23" s="1">
        <v>1926135154.9129562</v>
      </c>
      <c r="CG23" s="1">
        <v>416028824.75404024</v>
      </c>
      <c r="CH23" s="1">
        <v>3239051753.9182701</v>
      </c>
      <c r="CI23" s="1">
        <v>53022010863.48967</v>
      </c>
      <c r="CJ23" s="1">
        <v>60282745405.189453</v>
      </c>
      <c r="CK23" s="1">
        <v>23631815323.520092</v>
      </c>
      <c r="CL23" s="1">
        <v>23548399796.762352</v>
      </c>
      <c r="CM23" s="1">
        <v>892224540</v>
      </c>
      <c r="CN23" s="1">
        <v>0</v>
      </c>
      <c r="CO23" s="1">
        <v>2084441684.5562248</v>
      </c>
      <c r="CP23" s="1">
        <v>1311342971.3598862</v>
      </c>
    </row>
    <row r="24" spans="1:94">
      <c r="A24" s="1">
        <v>3</v>
      </c>
      <c r="B24" s="1">
        <v>2020</v>
      </c>
      <c r="C24" s="1">
        <v>3574965</v>
      </c>
      <c r="D24" s="1">
        <v>2027437502.0160713</v>
      </c>
      <c r="E24" s="1">
        <v>2100044361.1969223</v>
      </c>
      <c r="F24" s="1">
        <v>2085195683.1825104</v>
      </c>
      <c r="G24" s="1">
        <v>3101500648.3742294</v>
      </c>
      <c r="H24" s="1">
        <v>2970415155.6301575</v>
      </c>
      <c r="I24" s="1">
        <v>375322075.62839127</v>
      </c>
      <c r="J24" s="1">
        <v>347197209.5083847</v>
      </c>
      <c r="K24" s="1">
        <v>2624190746.8233128</v>
      </c>
      <c r="L24" s="1">
        <v>2766017816.8591175</v>
      </c>
      <c r="M24" s="1">
        <v>198243163.2537384</v>
      </c>
      <c r="N24" s="1">
        <v>1224588769.8716888</v>
      </c>
      <c r="O24" s="1">
        <v>2035535631.0301361</v>
      </c>
      <c r="P24" s="1">
        <v>339900626.76420021</v>
      </c>
      <c r="Q24" s="1">
        <v>323158654.23376369</v>
      </c>
      <c r="R24" s="1">
        <v>656018272.88632965</v>
      </c>
      <c r="S24" s="1">
        <v>1298143585.6970367</v>
      </c>
      <c r="T24" s="1">
        <v>838065204.37994576</v>
      </c>
      <c r="U24" s="1">
        <v>1128553986.6461945</v>
      </c>
      <c r="V24" s="1">
        <v>115599146.15905571</v>
      </c>
      <c r="W24" s="1">
        <v>203539180.55849457</v>
      </c>
      <c r="X24" s="1">
        <v>77620441.036430359</v>
      </c>
      <c r="Y24" s="1">
        <v>385651521.43424034</v>
      </c>
      <c r="Z24" s="1">
        <v>129278786.1960907</v>
      </c>
      <c r="AA24" s="1">
        <v>222088717.92054749</v>
      </c>
      <c r="AB24" s="1">
        <v>400900504.91305542</v>
      </c>
      <c r="AC24" s="1">
        <v>28972701.697814941</v>
      </c>
      <c r="AD24" s="1">
        <v>96462310.811218262</v>
      </c>
      <c r="AE24" s="1">
        <v>104240422.74703979</v>
      </c>
      <c r="AF24" s="1">
        <v>357695174.78447056</v>
      </c>
      <c r="AG24" s="1">
        <v>766391909.65831041</v>
      </c>
      <c r="AH24" s="1">
        <v>327969386.5404129</v>
      </c>
      <c r="AI24" s="1">
        <v>432394423.25</v>
      </c>
      <c r="AJ24" s="1">
        <v>504013910.3271637</v>
      </c>
      <c r="AK24" s="1">
        <v>1264377720.1175766</v>
      </c>
      <c r="AL24" s="1">
        <v>243772706.92974854</v>
      </c>
      <c r="AM24" s="1">
        <v>1397677211.3353233</v>
      </c>
      <c r="AN24" s="1">
        <v>164940618</v>
      </c>
      <c r="AO24" s="1">
        <v>1806390536.2650719</v>
      </c>
      <c r="AP24" s="1">
        <v>41678514.677780151</v>
      </c>
      <c r="AQ24" s="1">
        <v>3173399.3613452911</v>
      </c>
      <c r="AR24" s="1">
        <v>44851914.039125443</v>
      </c>
      <c r="AS24" s="1">
        <v>140891535.33549881</v>
      </c>
      <c r="AT24" s="1">
        <v>0</v>
      </c>
      <c r="AU24" s="1">
        <v>0</v>
      </c>
      <c r="AV24" s="1">
        <v>140891535.33549881</v>
      </c>
      <c r="AW24" s="1">
        <v>241802232.23803711</v>
      </c>
      <c r="AX24" s="1">
        <v>23524576.024398804</v>
      </c>
      <c r="AY24" s="1">
        <v>116724323.65679932</v>
      </c>
      <c r="AZ24" s="1">
        <v>44063133.552150726</v>
      </c>
      <c r="BA24" s="1">
        <v>1363805141.2756653</v>
      </c>
      <c r="BB24" s="1">
        <v>20162289.611907959</v>
      </c>
      <c r="BC24" s="1">
        <v>5817151.0782623291</v>
      </c>
      <c r="BD24" s="1">
        <v>1568279464.1209221</v>
      </c>
      <c r="BE24" s="1">
        <v>1574096615.1991844</v>
      </c>
      <c r="BF24" s="1">
        <v>4217358.1565246582</v>
      </c>
      <c r="BG24" s="1">
        <v>1239308.4036254883</v>
      </c>
      <c r="BH24" s="1">
        <v>5296606.7763977051</v>
      </c>
      <c r="BI24" s="1">
        <v>18714759.507987976</v>
      </c>
      <c r="BJ24" s="1">
        <v>358711.07958984375</v>
      </c>
      <c r="BK24" s="1">
        <v>8829308.291229248</v>
      </c>
      <c r="BL24" s="1">
        <v>19941292.707366943</v>
      </c>
      <c r="BM24" s="1">
        <v>4185742.7912712097</v>
      </c>
      <c r="BN24" s="1">
        <v>10882780.810680389</v>
      </c>
      <c r="BO24" s="1">
        <v>1999307.1516246796</v>
      </c>
      <c r="BP24" s="1">
        <v>1235285.4174213409</v>
      </c>
      <c r="BQ24" s="1">
        <v>1794810.5623779297</v>
      </c>
      <c r="BR24" s="1">
        <v>20097926.733375549</v>
      </c>
      <c r="BS24" s="1">
        <v>650678538.58707428</v>
      </c>
      <c r="BT24" s="1">
        <v>1391129714.9392586</v>
      </c>
      <c r="BU24" s="1">
        <v>368632875.79106903</v>
      </c>
      <c r="BV24" s="1">
        <v>64272165.465370178</v>
      </c>
      <c r="BW24" s="1">
        <v>95124249.845825195</v>
      </c>
      <c r="BX24" s="1">
        <v>2569837544.6285973</v>
      </c>
      <c r="BY24" s="1">
        <v>388015445.3182373</v>
      </c>
      <c r="BZ24" s="1">
        <v>197632737.96304321</v>
      </c>
      <c r="CA24" s="1">
        <v>137235015.30230713</v>
      </c>
      <c r="CB24" s="1">
        <v>722883198.58358765</v>
      </c>
      <c r="CC24" s="1">
        <v>197132804.1234436</v>
      </c>
      <c r="CD24" s="1">
        <v>2977997102.2404175</v>
      </c>
      <c r="CE24" s="1">
        <v>0</v>
      </c>
      <c r="CF24" s="1">
        <v>2269239734.2541084</v>
      </c>
      <c r="CG24" s="1">
        <v>490361587.13533497</v>
      </c>
      <c r="CH24" s="1">
        <v>3831437524.7969275</v>
      </c>
      <c r="CI24" s="1">
        <v>63508649845.826111</v>
      </c>
      <c r="CJ24" s="1">
        <v>79627746302.027344</v>
      </c>
      <c r="CK24" s="1">
        <v>26914076614.469982</v>
      </c>
      <c r="CL24" s="1">
        <v>29365590737.318802</v>
      </c>
      <c r="CM24" s="1">
        <v>1088852312</v>
      </c>
      <c r="CN24" s="1">
        <v>0</v>
      </c>
      <c r="CO24" s="1">
        <v>2403421761.7029114</v>
      </c>
      <c r="CP24" s="1">
        <v>1569710732.5790386</v>
      </c>
    </row>
    <row r="25" spans="1:94">
      <c r="A25" s="1">
        <v>4</v>
      </c>
      <c r="B25" s="1">
        <v>2020</v>
      </c>
      <c r="C25" s="1">
        <v>3574965</v>
      </c>
      <c r="D25" s="1">
        <v>2300216244.2723198</v>
      </c>
      <c r="E25" s="1">
        <v>2931933234.213562</v>
      </c>
      <c r="F25" s="1">
        <v>2923450424.4229317</v>
      </c>
      <c r="G25" s="1">
        <v>3421546174.4844379</v>
      </c>
      <c r="H25" s="1">
        <v>3286232725.5912704</v>
      </c>
      <c r="I25" s="1">
        <v>374102668.27340698</v>
      </c>
      <c r="J25" s="1">
        <v>337307657.28513718</v>
      </c>
      <c r="K25" s="1">
        <v>2720386418.7429276</v>
      </c>
      <c r="L25" s="1">
        <v>2848213555.7669907</v>
      </c>
      <c r="M25" s="1">
        <v>243283247.79933929</v>
      </c>
      <c r="N25" s="1">
        <v>1549607037.6070709</v>
      </c>
      <c r="O25" s="1">
        <v>2245316689.7621765</v>
      </c>
      <c r="P25" s="1">
        <v>358326578.73319626</v>
      </c>
      <c r="Q25" s="1">
        <v>323930560.73480415</v>
      </c>
      <c r="R25" s="1">
        <v>666342094.59416199</v>
      </c>
      <c r="S25" s="1">
        <v>1338226567.2427292</v>
      </c>
      <c r="T25" s="1">
        <v>866938611.4658699</v>
      </c>
      <c r="U25" s="1">
        <v>1295386725.4389038</v>
      </c>
      <c r="V25" s="1">
        <v>144118697.39118576</v>
      </c>
      <c r="W25" s="1">
        <v>249110719.59289551</v>
      </c>
      <c r="X25" s="1">
        <v>85082737.84198761</v>
      </c>
      <c r="Y25" s="1">
        <v>428874421.43608856</v>
      </c>
      <c r="Z25" s="1">
        <v>157461727.79145813</v>
      </c>
      <c r="AA25" s="1">
        <v>227346628.35289001</v>
      </c>
      <c r="AB25" s="1">
        <v>388243708.53630829</v>
      </c>
      <c r="AC25" s="1">
        <v>32928158.888168335</v>
      </c>
      <c r="AD25" s="1">
        <v>115774579.06111526</v>
      </c>
      <c r="AE25" s="1">
        <v>127283317.18156433</v>
      </c>
      <c r="AF25" s="1">
        <v>397385537.50736237</v>
      </c>
      <c r="AG25" s="1">
        <v>847867866.75934029</v>
      </c>
      <c r="AH25" s="1">
        <v>417314474</v>
      </c>
      <c r="AI25" s="1">
        <v>571264269.75</v>
      </c>
      <c r="AJ25" s="1">
        <v>711830254</v>
      </c>
      <c r="AK25" s="1">
        <v>1700408997.75</v>
      </c>
      <c r="AL25" s="1">
        <v>272773358.64012527</v>
      </c>
      <c r="AM25" s="1">
        <v>1605323300.3879013</v>
      </c>
      <c r="AN25" s="1">
        <v>277056519.90003777</v>
      </c>
      <c r="AO25" s="1">
        <v>2155153178.9280643</v>
      </c>
      <c r="AP25" s="1">
        <v>67323278.845054626</v>
      </c>
      <c r="AQ25" s="1">
        <v>6003932.0785522461</v>
      </c>
      <c r="AR25" s="1">
        <v>73327210.923606873</v>
      </c>
      <c r="AS25" s="1">
        <v>143199281.29527473</v>
      </c>
      <c r="AT25" s="1">
        <v>0</v>
      </c>
      <c r="AU25" s="1">
        <v>0</v>
      </c>
      <c r="AV25" s="1">
        <v>143199281.29527473</v>
      </c>
      <c r="AW25" s="1">
        <v>233250806.79638672</v>
      </c>
      <c r="AX25" s="1">
        <v>31309685.038162231</v>
      </c>
      <c r="AY25" s="1">
        <v>141083137.51836777</v>
      </c>
      <c r="AZ25" s="1">
        <v>47224139.548278809</v>
      </c>
      <c r="BA25" s="1">
        <v>1520239169.4700546</v>
      </c>
      <c r="BB25" s="1">
        <v>21676918.379501343</v>
      </c>
      <c r="BC25" s="1">
        <v>7855358.5078048706</v>
      </c>
      <c r="BD25" s="1">
        <v>1761533049.9543648</v>
      </c>
      <c r="BE25" s="1">
        <v>1769388408.4621696</v>
      </c>
      <c r="BF25" s="1">
        <v>8555381.9892272949</v>
      </c>
      <c r="BG25" s="1">
        <v>442200</v>
      </c>
      <c r="BH25" s="1">
        <v>3513560.5128746033</v>
      </c>
      <c r="BI25" s="1">
        <v>3528501.6848144531</v>
      </c>
      <c r="BJ25" s="1">
        <v>0</v>
      </c>
      <c r="BK25" s="1">
        <v>11410981.594039917</v>
      </c>
      <c r="BL25" s="1">
        <v>23922124.096141815</v>
      </c>
      <c r="BM25" s="1">
        <v>14436371.703496933</v>
      </c>
      <c r="BN25" s="1">
        <v>16354049.266815186</v>
      </c>
      <c r="BO25" s="1">
        <v>3538769.7001037598</v>
      </c>
      <c r="BP25" s="1">
        <v>2184945.1679840088</v>
      </c>
      <c r="BQ25" s="1">
        <v>5024188.7445793152</v>
      </c>
      <c r="BR25" s="1">
        <v>41538324.582979202</v>
      </c>
      <c r="BS25" s="1">
        <v>726170889.19768524</v>
      </c>
      <c r="BT25" s="1">
        <v>1625531061.1845608</v>
      </c>
      <c r="BU25" s="1">
        <v>502051596.68281555</v>
      </c>
      <c r="BV25" s="1">
        <v>93884117.526931763</v>
      </c>
      <c r="BW25" s="1">
        <v>81833575.202758789</v>
      </c>
      <c r="BX25" s="1">
        <v>3029471239.7947521</v>
      </c>
      <c r="BY25" s="1">
        <v>329411189.38525391</v>
      </c>
      <c r="BZ25" s="1">
        <v>119390984.93066406</v>
      </c>
      <c r="CA25" s="1">
        <v>158982146.13720703</v>
      </c>
      <c r="CB25" s="1">
        <v>607784320.453125</v>
      </c>
      <c r="CC25" s="1">
        <v>290736946.21443701</v>
      </c>
      <c r="CD25" s="1">
        <v>3174935180.1243896</v>
      </c>
      <c r="CE25" s="1">
        <v>0</v>
      </c>
      <c r="CF25" s="1">
        <v>2533467051.0687065</v>
      </c>
      <c r="CG25" s="1">
        <v>566534093.27289343</v>
      </c>
      <c r="CH25" s="1">
        <v>4312089099.5301628</v>
      </c>
      <c r="CI25" s="1">
        <v>73348118480.396973</v>
      </c>
      <c r="CJ25" s="1">
        <v>98520269447.044922</v>
      </c>
      <c r="CK25" s="1">
        <v>29957878961.809967</v>
      </c>
      <c r="CL25" s="1">
        <v>34736543877.720757</v>
      </c>
      <c r="CM25" s="1">
        <v>1164118450</v>
      </c>
      <c r="CN25" s="1">
        <v>0</v>
      </c>
      <c r="CO25" s="1">
        <v>2739682507.505188</v>
      </c>
      <c r="CP25" s="1">
        <v>1768378324.2365665</v>
      </c>
    </row>
    <row r="26" spans="1:94">
      <c r="A26" s="1">
        <v>5</v>
      </c>
      <c r="B26" s="1">
        <v>2020</v>
      </c>
      <c r="C26" s="1">
        <v>3574965</v>
      </c>
      <c r="D26" s="1">
        <v>2448979611.9233208</v>
      </c>
      <c r="E26" s="1">
        <v>3969939457.152935</v>
      </c>
      <c r="F26" s="1">
        <v>3961059344.3240051</v>
      </c>
      <c r="G26" s="1">
        <v>3923261534.9438858</v>
      </c>
      <c r="H26" s="1">
        <v>3769098459.3068924</v>
      </c>
      <c r="I26" s="1">
        <v>357194647.39615631</v>
      </c>
      <c r="J26" s="1">
        <v>324011807.18727112</v>
      </c>
      <c r="K26" s="1">
        <v>2816721480.6409531</v>
      </c>
      <c r="L26" s="1">
        <v>2946631709.9901276</v>
      </c>
      <c r="M26" s="1">
        <v>318976984.95913696</v>
      </c>
      <c r="N26" s="1">
        <v>1884498853.9278259</v>
      </c>
      <c r="O26" s="1">
        <v>2419413462.9551926</v>
      </c>
      <c r="P26" s="1">
        <v>392595458.86840057</v>
      </c>
      <c r="Q26" s="1">
        <v>343460974.49692917</v>
      </c>
      <c r="R26" s="1">
        <v>636557597.12062836</v>
      </c>
      <c r="S26" s="1">
        <v>1359668800.2100067</v>
      </c>
      <c r="T26" s="1">
        <v>874152393.19081306</v>
      </c>
      <c r="U26" s="1">
        <v>1348096084.3175278</v>
      </c>
      <c r="V26" s="1">
        <v>149958428.75667191</v>
      </c>
      <c r="W26" s="1">
        <v>258697263.11241913</v>
      </c>
      <c r="X26" s="1">
        <v>101797531.01402283</v>
      </c>
      <c r="Y26" s="1">
        <v>429721645.24674606</v>
      </c>
      <c r="Z26" s="1">
        <v>193488387.86051941</v>
      </c>
      <c r="AA26" s="1">
        <v>216233315.82966614</v>
      </c>
      <c r="AB26" s="1">
        <v>368567539.31758881</v>
      </c>
      <c r="AC26" s="1">
        <v>24941960.276794434</v>
      </c>
      <c r="AD26" s="1">
        <v>119256671.8687973</v>
      </c>
      <c r="AE26" s="1">
        <v>131813292.3120575</v>
      </c>
      <c r="AF26" s="1">
        <v>447795442.58967972</v>
      </c>
      <c r="AG26" s="1">
        <v>940253679.29947329</v>
      </c>
      <c r="AH26" s="1">
        <v>483936030</v>
      </c>
      <c r="AI26" s="1">
        <v>687346443.737854</v>
      </c>
      <c r="AJ26" s="1">
        <v>993519659.02832031</v>
      </c>
      <c r="AK26" s="1">
        <v>2164802132.7661743</v>
      </c>
      <c r="AL26" s="1">
        <v>220506103.7042923</v>
      </c>
      <c r="AM26" s="1">
        <v>1841772436.5492973</v>
      </c>
      <c r="AN26" s="1">
        <v>357831367.72947693</v>
      </c>
      <c r="AO26" s="1">
        <v>2420109907.9830666</v>
      </c>
      <c r="AP26" s="1">
        <v>137380011.51209259</v>
      </c>
      <c r="AQ26" s="1">
        <v>9345834.4982357025</v>
      </c>
      <c r="AR26" s="1">
        <v>146725846.01032829</v>
      </c>
      <c r="AS26" s="1">
        <v>170369007.60990143</v>
      </c>
      <c r="AT26" s="1">
        <v>0</v>
      </c>
      <c r="AU26" s="1">
        <v>84599.064819335938</v>
      </c>
      <c r="AV26" s="1">
        <v>170453606.67472076</v>
      </c>
      <c r="AW26" s="1">
        <v>267296473.87004852</v>
      </c>
      <c r="AX26" s="1">
        <v>29358440.874801636</v>
      </c>
      <c r="AY26" s="1">
        <v>143268414.41233063</v>
      </c>
      <c r="AZ26" s="1">
        <v>49537537.246608734</v>
      </c>
      <c r="BA26" s="1">
        <v>1676594785.5198975</v>
      </c>
      <c r="BB26" s="1">
        <v>18234161.39994812</v>
      </c>
      <c r="BC26" s="1">
        <v>5220510.7708511353</v>
      </c>
      <c r="BD26" s="1">
        <v>1916993339.4535866</v>
      </c>
      <c r="BE26" s="1">
        <v>1922213850.2244377</v>
      </c>
      <c r="BF26" s="1">
        <v>5991673.1629333496</v>
      </c>
      <c r="BG26" s="1">
        <v>194640</v>
      </c>
      <c r="BH26" s="1">
        <v>19678088.267787933</v>
      </c>
      <c r="BI26" s="1">
        <v>3520531.680480957</v>
      </c>
      <c r="BJ26" s="1">
        <v>214049.66833496094</v>
      </c>
      <c r="BK26" s="1">
        <v>14853235.379592896</v>
      </c>
      <c r="BL26" s="1">
        <v>40931686.478649139</v>
      </c>
      <c r="BM26" s="1">
        <v>12719989.829185486</v>
      </c>
      <c r="BN26" s="1">
        <v>15670573.373586655</v>
      </c>
      <c r="BO26" s="1">
        <v>2385943.7677154541</v>
      </c>
      <c r="BP26" s="1">
        <v>1693736.6592521667</v>
      </c>
      <c r="BQ26" s="1">
        <v>4283583.4696731567</v>
      </c>
      <c r="BR26" s="1">
        <v>36753827.099412918</v>
      </c>
      <c r="BS26" s="1">
        <v>956681311.83643341</v>
      </c>
      <c r="BT26" s="1">
        <v>1974811322.1249943</v>
      </c>
      <c r="BU26" s="1">
        <v>581617721.56949615</v>
      </c>
      <c r="BV26" s="1">
        <v>107041123.4803772</v>
      </c>
      <c r="BW26" s="1">
        <v>94061645.299072266</v>
      </c>
      <c r="BX26" s="1">
        <v>3714213124.3103733</v>
      </c>
      <c r="BY26" s="1">
        <v>690306521.54638672</v>
      </c>
      <c r="BZ26" s="1">
        <v>398472803.89135742</v>
      </c>
      <c r="CA26" s="1">
        <v>148337144.69177246</v>
      </c>
      <c r="CB26" s="1">
        <v>1237116470.1295166</v>
      </c>
      <c r="CC26" s="1">
        <v>341224641.32500458</v>
      </c>
      <c r="CD26" s="1">
        <v>3382426230.4620361</v>
      </c>
      <c r="CE26" s="1">
        <v>0</v>
      </c>
      <c r="CF26" s="1">
        <v>2716276085.7933693</v>
      </c>
      <c r="CG26" s="1">
        <v>649888926.59419799</v>
      </c>
      <c r="CH26" s="1">
        <v>4752194227.0722733</v>
      </c>
      <c r="CI26" s="1">
        <v>83451245237.410187</v>
      </c>
      <c r="CJ26" s="1">
        <v>119284527838.08008</v>
      </c>
      <c r="CK26" s="1">
        <v>32000550388.280067</v>
      </c>
      <c r="CL26" s="1">
        <v>41108514255.871048</v>
      </c>
      <c r="CM26" s="1">
        <v>1197138987</v>
      </c>
      <c r="CN26" s="1">
        <v>0</v>
      </c>
      <c r="CO26" s="1">
        <v>3708542478.8475418</v>
      </c>
      <c r="CP26" s="1">
        <v>2058947563.1294651</v>
      </c>
    </row>
    <row r="27" spans="1:94">
      <c r="A27" s="1">
        <v>6</v>
      </c>
      <c r="B27" s="1">
        <v>2020</v>
      </c>
      <c r="C27" s="1">
        <v>3574965</v>
      </c>
      <c r="D27" s="1">
        <v>2782039311.1594486</v>
      </c>
      <c r="E27" s="1">
        <v>5071251770.6842766</v>
      </c>
      <c r="F27" s="1">
        <v>5029051518.3531189</v>
      </c>
      <c r="G27" s="1">
        <v>4221335490.1397781</v>
      </c>
      <c r="H27" s="1">
        <v>4041065854.7641754</v>
      </c>
      <c r="I27" s="1">
        <v>363389633.45251465</v>
      </c>
      <c r="J27" s="1">
        <v>333880321.55488586</v>
      </c>
      <c r="K27" s="1">
        <v>2907422549.1929016</v>
      </c>
      <c r="L27" s="1">
        <v>3000726640.9845657</v>
      </c>
      <c r="M27" s="1">
        <v>352551654.66241455</v>
      </c>
      <c r="N27" s="1">
        <v>2224152314.5373154</v>
      </c>
      <c r="O27" s="1">
        <v>2400978663.88414</v>
      </c>
      <c r="P27" s="1">
        <v>400542653.44982338</v>
      </c>
      <c r="Q27" s="1">
        <v>349589765.72136497</v>
      </c>
      <c r="R27" s="1">
        <v>637298192.71815491</v>
      </c>
      <c r="S27" s="1">
        <v>1408957982.9867706</v>
      </c>
      <c r="T27" s="1">
        <v>895949366.73377991</v>
      </c>
      <c r="U27" s="1">
        <v>1516971395.6785355</v>
      </c>
      <c r="V27" s="1">
        <v>171567712.39315224</v>
      </c>
      <c r="W27" s="1">
        <v>284587996.96582031</v>
      </c>
      <c r="X27" s="1">
        <v>107456991.36762238</v>
      </c>
      <c r="Y27" s="1">
        <v>457853406.28513336</v>
      </c>
      <c r="Z27" s="1">
        <v>224509672.50292206</v>
      </c>
      <c r="AA27" s="1">
        <v>223056580.93319702</v>
      </c>
      <c r="AB27" s="1">
        <v>377948025.21376038</v>
      </c>
      <c r="AC27" s="1">
        <v>26704967.000534058</v>
      </c>
      <c r="AD27" s="1">
        <v>129578425.23532104</v>
      </c>
      <c r="AE27" s="1">
        <v>166010591.31248474</v>
      </c>
      <c r="AF27" s="1">
        <v>491507475.58997154</v>
      </c>
      <c r="AG27" s="1">
        <v>1008246687.1428409</v>
      </c>
      <c r="AH27" s="1">
        <v>572979394.20620728</v>
      </c>
      <c r="AI27" s="1">
        <v>809552716.89614868</v>
      </c>
      <c r="AJ27" s="1">
        <v>1246250463.9896545</v>
      </c>
      <c r="AK27" s="1">
        <v>2628782575.0920105</v>
      </c>
      <c r="AL27" s="1">
        <v>439252890.25862122</v>
      </c>
      <c r="AM27" s="1">
        <v>2072251367.9278049</v>
      </c>
      <c r="AN27" s="1">
        <v>483871291.32012939</v>
      </c>
      <c r="AO27" s="1">
        <v>2995375549.5065556</v>
      </c>
      <c r="AP27" s="1">
        <v>143089645.27407837</v>
      </c>
      <c r="AQ27" s="1">
        <v>17129760.99723053</v>
      </c>
      <c r="AR27" s="1">
        <v>160219406.2713089</v>
      </c>
      <c r="AS27" s="1">
        <v>200073099.22232056</v>
      </c>
      <c r="AT27" s="1">
        <v>0</v>
      </c>
      <c r="AU27" s="1">
        <v>103627.42590332031</v>
      </c>
      <c r="AV27" s="1">
        <v>200176726.64822388</v>
      </c>
      <c r="AW27" s="1">
        <v>317474936.36154175</v>
      </c>
      <c r="AX27" s="1">
        <v>37722687.459136963</v>
      </c>
      <c r="AY27" s="1">
        <v>163518223.13267136</v>
      </c>
      <c r="AZ27" s="1">
        <v>45281296.114151001</v>
      </c>
      <c r="BA27" s="1">
        <v>1855200116.2205429</v>
      </c>
      <c r="BB27" s="1">
        <v>23752100.048934937</v>
      </c>
      <c r="BC27" s="1">
        <v>12188925.175064087</v>
      </c>
      <c r="BD27" s="1">
        <v>2125474422.9754372</v>
      </c>
      <c r="BE27" s="1">
        <v>2137663348.1505013</v>
      </c>
      <c r="BF27" s="1">
        <v>10327130.573730469</v>
      </c>
      <c r="BG27" s="1">
        <v>1440718.4873657227</v>
      </c>
      <c r="BH27" s="1">
        <v>5899666.2832984924</v>
      </c>
      <c r="BI27" s="1">
        <v>4533379.4370117188</v>
      </c>
      <c r="BJ27" s="1">
        <v>461181.21524047852</v>
      </c>
      <c r="BK27" s="1">
        <v>24540689.445934296</v>
      </c>
      <c r="BL27" s="1">
        <v>42669386.005569458</v>
      </c>
      <c r="BM27" s="1">
        <v>19622072.3776474</v>
      </c>
      <c r="BN27" s="1">
        <v>16975755.352115631</v>
      </c>
      <c r="BO27" s="1">
        <v>4887964.6101226807</v>
      </c>
      <c r="BP27" s="1">
        <v>12563852.988380432</v>
      </c>
      <c r="BQ27" s="1">
        <v>5503401.7087554932</v>
      </c>
      <c r="BR27" s="1">
        <v>59553047.037021637</v>
      </c>
      <c r="BS27" s="1">
        <v>1061361325.6962471</v>
      </c>
      <c r="BT27" s="1">
        <v>2454791205.8137703</v>
      </c>
      <c r="BU27" s="1">
        <v>733071907.78930664</v>
      </c>
      <c r="BV27" s="1">
        <v>105321028.48464203</v>
      </c>
      <c r="BW27" s="1">
        <v>49906211.235107422</v>
      </c>
      <c r="BX27" s="1">
        <v>4404451679.0190735</v>
      </c>
      <c r="BY27" s="1">
        <v>791262256.52197266</v>
      </c>
      <c r="BZ27" s="1">
        <v>338884446.4977417</v>
      </c>
      <c r="CA27" s="1">
        <v>235732698.68301392</v>
      </c>
      <c r="CB27" s="1">
        <v>1365879401.7027283</v>
      </c>
      <c r="CC27" s="1">
        <v>445583543.44119978</v>
      </c>
      <c r="CD27" s="1">
        <v>3527374307.362915</v>
      </c>
      <c r="CE27" s="1">
        <v>0</v>
      </c>
      <c r="CF27" s="1">
        <v>3099514247.5209904</v>
      </c>
      <c r="CG27" s="1">
        <v>681760379.19370294</v>
      </c>
      <c r="CH27" s="1">
        <v>5280023311.3077717</v>
      </c>
      <c r="CI27" s="1">
        <v>94874677041.253418</v>
      </c>
      <c r="CJ27" s="1">
        <v>143383243294.33203</v>
      </c>
      <c r="CK27" s="1">
        <v>35043069679.839951</v>
      </c>
      <c r="CL27" s="1">
        <v>47756980769.570396</v>
      </c>
      <c r="CM27" s="1">
        <v>1277552535</v>
      </c>
      <c r="CN27" s="1">
        <v>0</v>
      </c>
      <c r="CO27" s="1">
        <v>5024670517.5888023</v>
      </c>
      <c r="CP27" s="1">
        <v>2321960264.3431177</v>
      </c>
    </row>
    <row r="28" spans="1:94">
      <c r="A28" s="1">
        <v>7</v>
      </c>
      <c r="B28" s="1">
        <v>2020</v>
      </c>
      <c r="C28" s="1">
        <v>3574965</v>
      </c>
      <c r="D28" s="1">
        <v>3049637470.0710907</v>
      </c>
      <c r="E28" s="1">
        <v>6563903357.7785187</v>
      </c>
      <c r="F28" s="1">
        <v>6515741057.2347565</v>
      </c>
      <c r="G28" s="1">
        <v>4567262845.4214554</v>
      </c>
      <c r="H28" s="1">
        <v>4386632358.2043457</v>
      </c>
      <c r="I28" s="1">
        <v>380692414.13316345</v>
      </c>
      <c r="J28" s="1">
        <v>348037915.11985016</v>
      </c>
      <c r="K28" s="1">
        <v>2992423708.0709991</v>
      </c>
      <c r="L28" s="1">
        <v>3077456742.970192</v>
      </c>
      <c r="M28" s="1">
        <v>330609189.80770874</v>
      </c>
      <c r="N28" s="1">
        <v>2397029536.1717911</v>
      </c>
      <c r="O28" s="1">
        <v>2639170291.3333054</v>
      </c>
      <c r="P28" s="1">
        <v>413425986.52288246</v>
      </c>
      <c r="Q28" s="1">
        <v>366309843.46490622</v>
      </c>
      <c r="R28" s="1">
        <v>591320015.05487061</v>
      </c>
      <c r="S28" s="1">
        <v>1445751277.8191833</v>
      </c>
      <c r="T28" s="1">
        <v>890897180.41012383</v>
      </c>
      <c r="U28" s="1">
        <v>1657272640.3318329</v>
      </c>
      <c r="V28" s="1">
        <v>192108583.56168747</v>
      </c>
      <c r="W28" s="1">
        <v>344301297.3518486</v>
      </c>
      <c r="X28" s="1">
        <v>126534150.28653336</v>
      </c>
      <c r="Y28" s="1">
        <v>474201247.72724152</v>
      </c>
      <c r="Z28" s="1">
        <v>256657793.69334412</v>
      </c>
      <c r="AA28" s="1">
        <v>213954733.26638412</v>
      </c>
      <c r="AB28" s="1">
        <v>345380581.31816101</v>
      </c>
      <c r="AC28" s="1">
        <v>32886990.48387146</v>
      </c>
      <c r="AD28" s="1">
        <v>158352292.11756897</v>
      </c>
      <c r="AE28" s="1">
        <v>200271070.93467712</v>
      </c>
      <c r="AF28" s="1">
        <v>514337830.78239059</v>
      </c>
      <c r="AG28" s="1">
        <v>1118672306.8391647</v>
      </c>
      <c r="AH28" s="1">
        <v>619093557.39906311</v>
      </c>
      <c r="AI28" s="1">
        <v>966404196.10536194</v>
      </c>
      <c r="AJ28" s="1">
        <v>1478550070.9764824</v>
      </c>
      <c r="AK28" s="1">
        <v>3064047824.4809074</v>
      </c>
      <c r="AL28" s="1">
        <v>589419979.36761284</v>
      </c>
      <c r="AM28" s="1">
        <v>2261849889.8357239</v>
      </c>
      <c r="AN28" s="1">
        <v>689513328.56929779</v>
      </c>
      <c r="AO28" s="1">
        <v>3540783197.7726345</v>
      </c>
      <c r="AP28" s="1">
        <v>235823438.89030457</v>
      </c>
      <c r="AQ28" s="1">
        <v>27685389.698375702</v>
      </c>
      <c r="AR28" s="1">
        <v>263508828.58868027</v>
      </c>
      <c r="AS28" s="1">
        <v>184736564.20083427</v>
      </c>
      <c r="AT28" s="1">
        <v>0</v>
      </c>
      <c r="AU28" s="1">
        <v>0</v>
      </c>
      <c r="AV28" s="1">
        <v>184736564.20083427</v>
      </c>
      <c r="AW28" s="1">
        <v>391473986.85840607</v>
      </c>
      <c r="AX28" s="1">
        <v>40170430.726524353</v>
      </c>
      <c r="AY28" s="1">
        <v>196784436.00448608</v>
      </c>
      <c r="AZ28" s="1">
        <v>44328447.07094574</v>
      </c>
      <c r="BA28" s="1">
        <v>2052412819.331768</v>
      </c>
      <c r="BB28" s="1">
        <v>25640544.886314392</v>
      </c>
      <c r="BC28" s="1">
        <v>10424882.9998703</v>
      </c>
      <c r="BD28" s="1">
        <v>2359336678.0200386</v>
      </c>
      <c r="BE28" s="1">
        <v>2369761561.0199089</v>
      </c>
      <c r="BF28" s="1">
        <v>13183930.173797607</v>
      </c>
      <c r="BG28" s="1">
        <v>1292219.8022460938</v>
      </c>
      <c r="BH28" s="1">
        <v>10114258.392719269</v>
      </c>
      <c r="BI28" s="1">
        <v>7078004.0314025879</v>
      </c>
      <c r="BJ28" s="1">
        <v>4276911.3415222168</v>
      </c>
      <c r="BK28" s="1">
        <v>32898373.281768799</v>
      </c>
      <c r="BL28" s="1">
        <v>61765692.992053986</v>
      </c>
      <c r="BM28" s="1">
        <v>36532630.467830658</v>
      </c>
      <c r="BN28" s="1">
        <v>20996575.323436737</v>
      </c>
      <c r="BO28" s="1">
        <v>3167326.2392997742</v>
      </c>
      <c r="BP28" s="1">
        <v>14956204.940467834</v>
      </c>
      <c r="BQ28" s="1">
        <v>4608597.9631271362</v>
      </c>
      <c r="BR28" s="1">
        <v>80261334.93416214</v>
      </c>
      <c r="BS28" s="1">
        <v>1238536160.9498596</v>
      </c>
      <c r="BT28" s="1">
        <v>2869568594.571785</v>
      </c>
      <c r="BU28" s="1">
        <v>847802487.82512283</v>
      </c>
      <c r="BV28" s="1">
        <v>145098684.50925446</v>
      </c>
      <c r="BW28" s="1">
        <v>72449246.028402328</v>
      </c>
      <c r="BX28" s="1">
        <v>5173455173.8844242</v>
      </c>
      <c r="BY28" s="1">
        <v>1158590338.3499451</v>
      </c>
      <c r="BZ28" s="1">
        <v>644407858.66333008</v>
      </c>
      <c r="CA28" s="1">
        <v>310143902.84796143</v>
      </c>
      <c r="CB28" s="1">
        <v>2113142099.8612366</v>
      </c>
      <c r="CC28" s="1">
        <v>538745106.30831003</v>
      </c>
      <c r="CD28" s="1">
        <v>3959743042.5130615</v>
      </c>
      <c r="CE28" s="1">
        <v>0</v>
      </c>
      <c r="CF28" s="1">
        <v>3441111456.9294968</v>
      </c>
      <c r="CG28" s="1">
        <v>797635054.9239893</v>
      </c>
      <c r="CH28" s="1">
        <v>5814160128.5885353</v>
      </c>
      <c r="CI28" s="1">
        <v>109446475651.56012</v>
      </c>
      <c r="CJ28" s="1">
        <v>173994318128.11328</v>
      </c>
      <c r="CK28" s="1">
        <v>38112692826.23999</v>
      </c>
      <c r="CL28" s="1">
        <v>57152979139.161354</v>
      </c>
      <c r="CM28" s="1">
        <v>1387735690</v>
      </c>
      <c r="CN28" s="1">
        <v>0</v>
      </c>
      <c r="CO28" s="1">
        <v>6896387989.249054</v>
      </c>
      <c r="CP28" s="1">
        <v>2639134535.1635742</v>
      </c>
    </row>
    <row r="29" spans="1:94">
      <c r="A29" s="1">
        <v>8</v>
      </c>
      <c r="B29" s="1">
        <v>2020</v>
      </c>
      <c r="C29" s="1">
        <v>3574965</v>
      </c>
      <c r="D29" s="1">
        <v>3320165463.69207</v>
      </c>
      <c r="E29" s="1">
        <v>8383976274.3459129</v>
      </c>
      <c r="F29" s="1">
        <v>8349221439.3409271</v>
      </c>
      <c r="G29" s="1">
        <v>4557849746.2502861</v>
      </c>
      <c r="H29" s="1">
        <v>4331907305.9489822</v>
      </c>
      <c r="I29" s="1">
        <v>337853294.68268585</v>
      </c>
      <c r="J29" s="1">
        <v>333207725.10728264</v>
      </c>
      <c r="K29" s="1">
        <v>2917461663.581398</v>
      </c>
      <c r="L29" s="1">
        <v>3000828560.3068924</v>
      </c>
      <c r="M29" s="1">
        <v>386122551.34967041</v>
      </c>
      <c r="N29" s="1">
        <v>2672612425.5718155</v>
      </c>
      <c r="O29" s="1">
        <v>2863263587.965889</v>
      </c>
      <c r="P29" s="1">
        <v>432743437.77363014</v>
      </c>
      <c r="Q29" s="1">
        <v>356495892.30961037</v>
      </c>
      <c r="R29" s="1">
        <v>574818844.55244446</v>
      </c>
      <c r="S29" s="1">
        <v>1409280467.8990822</v>
      </c>
      <c r="T29" s="1">
        <v>895091537.13195038</v>
      </c>
      <c r="U29" s="1">
        <v>1758640736.0964527</v>
      </c>
      <c r="V29" s="1">
        <v>229063414.42494965</v>
      </c>
      <c r="W29" s="1">
        <v>398708702.86623001</v>
      </c>
      <c r="X29" s="1">
        <v>141397601.22189331</v>
      </c>
      <c r="Y29" s="1">
        <v>478639595.01530266</v>
      </c>
      <c r="Z29" s="1">
        <v>296904349.48640442</v>
      </c>
      <c r="AA29" s="1">
        <v>208708347.69667435</v>
      </c>
      <c r="AB29" s="1">
        <v>359746389.15007019</v>
      </c>
      <c r="AC29" s="1">
        <v>29468712.11517334</v>
      </c>
      <c r="AD29" s="1">
        <v>156053556.88667679</v>
      </c>
      <c r="AE29" s="1">
        <v>224463704.37942505</v>
      </c>
      <c r="AF29" s="1">
        <v>561507021.53918076</v>
      </c>
      <c r="AG29" s="1">
        <v>1202697911.7576466</v>
      </c>
      <c r="AH29" s="1">
        <v>599816659.5</v>
      </c>
      <c r="AI29" s="1">
        <v>1045179966.5270691</v>
      </c>
      <c r="AJ29" s="1">
        <v>1940255103.5743408</v>
      </c>
      <c r="AK29" s="1">
        <v>3585251729.6014099</v>
      </c>
      <c r="AL29" s="1">
        <v>712184149.19512939</v>
      </c>
      <c r="AM29" s="1">
        <v>2449707714.6849098</v>
      </c>
      <c r="AN29" s="1">
        <v>1113536476.8848114</v>
      </c>
      <c r="AO29" s="1">
        <v>4275428340.7648506</v>
      </c>
      <c r="AP29" s="1">
        <v>344293485.56903076</v>
      </c>
      <c r="AQ29" s="1">
        <v>28702736.910074234</v>
      </c>
      <c r="AR29" s="1">
        <v>372996222.479105</v>
      </c>
      <c r="AS29" s="1">
        <v>265133230.69385529</v>
      </c>
      <c r="AT29" s="1">
        <v>0</v>
      </c>
      <c r="AU29" s="1">
        <v>0</v>
      </c>
      <c r="AV29" s="1">
        <v>265133230.69385529</v>
      </c>
      <c r="AW29" s="1">
        <v>462994562.87852478</v>
      </c>
      <c r="AX29" s="1">
        <v>53296385.742713928</v>
      </c>
      <c r="AY29" s="1">
        <v>211162974.49317932</v>
      </c>
      <c r="AZ29" s="1">
        <v>43497956.591949463</v>
      </c>
      <c r="BA29" s="1">
        <v>2195991598.6849289</v>
      </c>
      <c r="BB29" s="1">
        <v>25850496.902999878</v>
      </c>
      <c r="BC29" s="1">
        <v>12308418.656784058</v>
      </c>
      <c r="BD29" s="1">
        <v>2529799412.4157715</v>
      </c>
      <c r="BE29" s="1">
        <v>2542107831.0725555</v>
      </c>
      <c r="BF29" s="1">
        <v>22623644.822906494</v>
      </c>
      <c r="BG29" s="1">
        <v>2631503.7327194214</v>
      </c>
      <c r="BH29" s="1">
        <v>13530610.849342346</v>
      </c>
      <c r="BI29" s="1">
        <v>22003057.699707031</v>
      </c>
      <c r="BJ29" s="1">
        <v>5678495.837677002</v>
      </c>
      <c r="BK29" s="1">
        <v>65324226.128952026</v>
      </c>
      <c r="BL29" s="1">
        <v>109788481.37159729</v>
      </c>
      <c r="BM29" s="1">
        <v>42170313.235431671</v>
      </c>
      <c r="BN29" s="1">
        <v>26614706.285945892</v>
      </c>
      <c r="BO29" s="1">
        <v>3544340.5336437225</v>
      </c>
      <c r="BP29" s="1">
        <v>16397075.984714508</v>
      </c>
      <c r="BQ29" s="1">
        <v>11049092.159023285</v>
      </c>
      <c r="BR29" s="1">
        <v>99775528.198759079</v>
      </c>
      <c r="BS29" s="1">
        <v>1568829870.0039139</v>
      </c>
      <c r="BT29" s="1">
        <v>3749391164.0113525</v>
      </c>
      <c r="BU29" s="1">
        <v>1170790268.5170059</v>
      </c>
      <c r="BV29" s="1">
        <v>152153701.25167847</v>
      </c>
      <c r="BW29" s="1">
        <v>66665728.312988281</v>
      </c>
      <c r="BX29" s="1">
        <v>6707830732.0969391</v>
      </c>
      <c r="BY29" s="1">
        <v>1520930155.7338867</v>
      </c>
      <c r="BZ29" s="1">
        <v>491654847.68066406</v>
      </c>
      <c r="CA29" s="1">
        <v>293765149.59527588</v>
      </c>
      <c r="CB29" s="1">
        <v>2306350153.0098267</v>
      </c>
      <c r="CC29" s="1">
        <v>807653907.5650053</v>
      </c>
      <c r="CD29" s="1">
        <v>4213255333.3800049</v>
      </c>
      <c r="CE29" s="1">
        <v>0</v>
      </c>
      <c r="CF29" s="1">
        <v>3783160026.5705948</v>
      </c>
      <c r="CG29" s="1">
        <v>982888887.2194941</v>
      </c>
      <c r="CH29" s="1">
        <v>6564407057.3947754</v>
      </c>
      <c r="CI29" s="1">
        <v>126809592096.63159</v>
      </c>
      <c r="CJ29" s="1">
        <v>216634974242.69141</v>
      </c>
      <c r="CK29" s="1">
        <v>41033341825.149971</v>
      </c>
      <c r="CL29" s="1">
        <v>69514258818.048889</v>
      </c>
      <c r="CM29" s="1">
        <v>1489832720</v>
      </c>
      <c r="CN29" s="1">
        <v>0</v>
      </c>
      <c r="CO29" s="1">
        <v>11068231342.526806</v>
      </c>
      <c r="CP29" s="1">
        <v>2990706766.4722824</v>
      </c>
    </row>
    <row r="30" spans="1:94">
      <c r="A30" s="1">
        <v>9</v>
      </c>
      <c r="B30" s="1">
        <v>2020</v>
      </c>
      <c r="C30" s="1">
        <v>3574965</v>
      </c>
      <c r="D30" s="1">
        <v>3499606038.3232193</v>
      </c>
      <c r="E30" s="1">
        <v>12030837728.500038</v>
      </c>
      <c r="F30" s="1">
        <v>11989416366.543068</v>
      </c>
      <c r="G30" s="1">
        <v>4353205613.7640381</v>
      </c>
      <c r="H30" s="1">
        <v>4118391240.3262329</v>
      </c>
      <c r="I30" s="1">
        <v>352220889.258255</v>
      </c>
      <c r="J30" s="1">
        <v>343935988.47674179</v>
      </c>
      <c r="K30" s="1">
        <v>2722889347.1700516</v>
      </c>
      <c r="L30" s="1">
        <v>2800457909.5416641</v>
      </c>
      <c r="M30" s="1">
        <v>385741349.67422485</v>
      </c>
      <c r="N30" s="1">
        <v>3174616523.9323273</v>
      </c>
      <c r="O30" s="1">
        <v>2990358313.8366165</v>
      </c>
      <c r="P30" s="1">
        <v>459039855.61736679</v>
      </c>
      <c r="Q30" s="1">
        <v>387727878.00730896</v>
      </c>
      <c r="R30" s="1">
        <v>527106270.83848572</v>
      </c>
      <c r="S30" s="1">
        <v>1380514558.4084244</v>
      </c>
      <c r="T30" s="1">
        <v>915054357.89949417</v>
      </c>
      <c r="U30" s="1">
        <v>1951729142.5826111</v>
      </c>
      <c r="V30" s="1">
        <v>262971530.09684944</v>
      </c>
      <c r="W30" s="1">
        <v>450886757.50878143</v>
      </c>
      <c r="X30" s="1">
        <v>153163124.6528244</v>
      </c>
      <c r="Y30" s="1">
        <v>475633692.87179184</v>
      </c>
      <c r="Z30" s="1">
        <v>367310484.99658966</v>
      </c>
      <c r="AA30" s="1">
        <v>218454253.75762177</v>
      </c>
      <c r="AB30" s="1">
        <v>334091031.88909912</v>
      </c>
      <c r="AC30" s="1">
        <v>38242811.670654297</v>
      </c>
      <c r="AD30" s="1">
        <v>175208355.73252296</v>
      </c>
      <c r="AE30" s="1">
        <v>265115004.75183868</v>
      </c>
      <c r="AF30" s="1">
        <v>637652310.50476074</v>
      </c>
      <c r="AG30" s="1">
        <v>1401221086.1642447</v>
      </c>
      <c r="AH30" s="1">
        <v>644938054.10005379</v>
      </c>
      <c r="AI30" s="1">
        <v>1179405906.6012726</v>
      </c>
      <c r="AJ30" s="1">
        <v>2553591126.3414764</v>
      </c>
      <c r="AK30" s="1">
        <v>4377935087.0428028</v>
      </c>
      <c r="AL30" s="1">
        <v>919603984.7539978</v>
      </c>
      <c r="AM30" s="1">
        <v>2599486399.9176292</v>
      </c>
      <c r="AN30" s="1">
        <v>1948508433.3468018</v>
      </c>
      <c r="AO30" s="1">
        <v>5467598818.0184288</v>
      </c>
      <c r="AP30" s="1">
        <v>469097455.3553772</v>
      </c>
      <c r="AQ30" s="1">
        <v>33084395.093933105</v>
      </c>
      <c r="AR30" s="1">
        <v>502181850.4493103</v>
      </c>
      <c r="AS30" s="1">
        <v>307976833.44026184</v>
      </c>
      <c r="AT30" s="1">
        <v>6406444.16796875</v>
      </c>
      <c r="AU30" s="1">
        <v>4443422.484375</v>
      </c>
      <c r="AV30" s="1">
        <v>318826700.09260559</v>
      </c>
      <c r="AW30" s="1">
        <v>618086472.28382874</v>
      </c>
      <c r="AX30" s="1">
        <v>60826886.378601074</v>
      </c>
      <c r="AY30" s="1">
        <v>232182229.49871063</v>
      </c>
      <c r="AZ30" s="1">
        <v>54490890.16425705</v>
      </c>
      <c r="BA30" s="1">
        <v>2238748829.7679977</v>
      </c>
      <c r="BB30" s="1">
        <v>43676004.4034729</v>
      </c>
      <c r="BC30" s="1">
        <v>14739215.634391785</v>
      </c>
      <c r="BD30" s="1">
        <v>2629924840.2130394</v>
      </c>
      <c r="BE30" s="1">
        <v>2644664055.8474312</v>
      </c>
      <c r="BF30" s="1">
        <v>35097149.154052734</v>
      </c>
      <c r="BG30" s="1">
        <v>2990840.7377929688</v>
      </c>
      <c r="BH30" s="1">
        <v>14543499.964912415</v>
      </c>
      <c r="BI30" s="1">
        <v>80415942.137207031</v>
      </c>
      <c r="BJ30" s="1">
        <v>4045242.9801864624</v>
      </c>
      <c r="BK30" s="1">
        <v>91535248.027900696</v>
      </c>
      <c r="BL30" s="1">
        <v>148211980.86484528</v>
      </c>
      <c r="BM30" s="1">
        <v>78901180.220252991</v>
      </c>
      <c r="BN30" s="1">
        <v>30642073.196222305</v>
      </c>
      <c r="BO30" s="1">
        <v>6883455.6141586304</v>
      </c>
      <c r="BP30" s="1">
        <v>26566104.012985229</v>
      </c>
      <c r="BQ30" s="1">
        <v>9467297.2195281982</v>
      </c>
      <c r="BR30" s="1">
        <v>152460110.26314735</v>
      </c>
      <c r="BS30" s="1">
        <v>2219147323.092926</v>
      </c>
      <c r="BT30" s="1">
        <v>5055283734.7288666</v>
      </c>
      <c r="BU30" s="1">
        <v>1471770756.5007133</v>
      </c>
      <c r="BV30" s="1">
        <v>149894178.11592102</v>
      </c>
      <c r="BW30" s="1">
        <v>51640176.358398438</v>
      </c>
      <c r="BX30" s="1">
        <v>8947736168.7968254</v>
      </c>
      <c r="BY30" s="1">
        <v>3721985242.4345055</v>
      </c>
      <c r="BZ30" s="1">
        <v>954247588.66357422</v>
      </c>
      <c r="CA30" s="1">
        <v>330060684.70977783</v>
      </c>
      <c r="CB30" s="1">
        <v>5006293515.8078575</v>
      </c>
      <c r="CC30" s="1">
        <v>1175153358.2628708</v>
      </c>
      <c r="CD30" s="1">
        <v>5718332739.2362061</v>
      </c>
      <c r="CE30" s="1">
        <v>0</v>
      </c>
      <c r="CF30" s="1">
        <v>4117692510.607048</v>
      </c>
      <c r="CG30" s="1">
        <v>1261606626.4494557</v>
      </c>
      <c r="CH30" s="1">
        <v>7500353717.1642494</v>
      </c>
      <c r="CI30" s="1">
        <v>159227635015.21533</v>
      </c>
      <c r="CJ30" s="1">
        <v>287558579846.94531</v>
      </c>
      <c r="CK30" s="1">
        <v>45715673574.429916</v>
      </c>
      <c r="CL30" s="1">
        <v>93628312040.037842</v>
      </c>
      <c r="CM30" s="1">
        <v>1996779310</v>
      </c>
      <c r="CN30" s="1">
        <v>0</v>
      </c>
      <c r="CO30" s="1">
        <v>18577053051.702553</v>
      </c>
      <c r="CP30" s="1">
        <v>3586432259.97826</v>
      </c>
    </row>
    <row r="31" spans="1:94">
      <c r="A31" s="1">
        <v>10</v>
      </c>
      <c r="B31" s="1">
        <v>2020</v>
      </c>
      <c r="C31" s="1">
        <v>3574974</v>
      </c>
      <c r="D31" s="1">
        <v>3854614037.782299</v>
      </c>
      <c r="E31" s="1">
        <v>20239923679.573135</v>
      </c>
      <c r="F31" s="1">
        <v>20125131977.478195</v>
      </c>
      <c r="G31" s="1">
        <v>3232698582.8796043</v>
      </c>
      <c r="H31" s="1">
        <v>2977581201.6675644</v>
      </c>
      <c r="I31" s="1">
        <v>384468852.01554871</v>
      </c>
      <c r="J31" s="1">
        <v>370230339.41743851</v>
      </c>
      <c r="K31" s="1">
        <v>2218181140.1960068</v>
      </c>
      <c r="L31" s="1">
        <v>2265949608.0895538</v>
      </c>
      <c r="M31" s="1">
        <v>408506232.73737335</v>
      </c>
      <c r="N31" s="1">
        <v>3800822573.6490173</v>
      </c>
      <c r="O31" s="1">
        <v>3376426486.7782593</v>
      </c>
      <c r="P31" s="1">
        <v>502375243.87865639</v>
      </c>
      <c r="Q31" s="1">
        <v>407863195.10223866</v>
      </c>
      <c r="R31" s="1">
        <v>494149683.10496521</v>
      </c>
      <c r="S31" s="1">
        <v>1340876927.7646923</v>
      </c>
      <c r="T31" s="1">
        <v>961813017.25835037</v>
      </c>
      <c r="U31" s="1">
        <v>2258436940.9996262</v>
      </c>
      <c r="V31" s="1">
        <v>336601094.67209625</v>
      </c>
      <c r="W31" s="1">
        <v>677543669.41947937</v>
      </c>
      <c r="X31" s="1">
        <v>236222128.2756958</v>
      </c>
      <c r="Y31" s="1">
        <v>486380745.11104584</v>
      </c>
      <c r="Z31" s="1">
        <v>543401232.35625458</v>
      </c>
      <c r="AA31" s="1">
        <v>234970227.7806282</v>
      </c>
      <c r="AB31" s="1">
        <v>296082724.49188614</v>
      </c>
      <c r="AC31" s="1">
        <v>68706751.261489868</v>
      </c>
      <c r="AD31" s="1">
        <v>229838585.13301468</v>
      </c>
      <c r="AE31" s="1">
        <v>413875878.02426147</v>
      </c>
      <c r="AF31" s="1">
        <v>808007863.29689598</v>
      </c>
      <c r="AG31" s="1">
        <v>1711058130.4642949</v>
      </c>
      <c r="AH31" s="1">
        <v>579381538</v>
      </c>
      <c r="AI31" s="1">
        <v>1441612703.1031647</v>
      </c>
      <c r="AJ31" s="1">
        <v>3624084605.0907593</v>
      </c>
      <c r="AK31" s="1">
        <v>5645078846.193924</v>
      </c>
      <c r="AL31" s="1">
        <v>1380570058.2785568</v>
      </c>
      <c r="AM31" s="1">
        <v>2468012784.7530212</v>
      </c>
      <c r="AN31" s="1">
        <v>4783773630.9859619</v>
      </c>
      <c r="AO31" s="1">
        <v>8632356474.01754</v>
      </c>
      <c r="AP31" s="1">
        <v>1178979518.9061432</v>
      </c>
      <c r="AQ31" s="1">
        <v>97658489.293739319</v>
      </c>
      <c r="AR31" s="1">
        <v>1276638008.1998825</v>
      </c>
      <c r="AS31" s="1">
        <v>460546242.45176697</v>
      </c>
      <c r="AT31" s="1">
        <v>0</v>
      </c>
      <c r="AU31" s="1">
        <v>0</v>
      </c>
      <c r="AV31" s="1">
        <v>460546242.45176697</v>
      </c>
      <c r="AW31" s="1">
        <v>1226318130.3779449</v>
      </c>
      <c r="AX31" s="1">
        <v>105720550.20541382</v>
      </c>
      <c r="AY31" s="1">
        <v>339323869.24263763</v>
      </c>
      <c r="AZ31" s="1">
        <v>41847089.419898987</v>
      </c>
      <c r="BA31" s="1">
        <v>2140838370.5362473</v>
      </c>
      <c r="BB31" s="1">
        <v>73908131.867385864</v>
      </c>
      <c r="BC31" s="1">
        <v>21044342.084701538</v>
      </c>
      <c r="BD31" s="1">
        <v>2701638011.2715836</v>
      </c>
      <c r="BE31" s="1">
        <v>2722682353.3562851</v>
      </c>
      <c r="BF31" s="1">
        <v>75818390.8019104</v>
      </c>
      <c r="BG31" s="1">
        <v>5598429.8756103516</v>
      </c>
      <c r="BH31" s="1">
        <v>75177489.1692276</v>
      </c>
      <c r="BI31" s="1">
        <v>244937158.67871094</v>
      </c>
      <c r="BJ31" s="1">
        <v>25857252.270141602</v>
      </c>
      <c r="BK31" s="1">
        <v>217095600.25183105</v>
      </c>
      <c r="BL31" s="1">
        <v>399547162.36872101</v>
      </c>
      <c r="BM31" s="1">
        <v>191584579.89422989</v>
      </c>
      <c r="BN31" s="1">
        <v>63921023.006563187</v>
      </c>
      <c r="BO31" s="1">
        <v>21891351.591213226</v>
      </c>
      <c r="BP31" s="1">
        <v>56009358.146961212</v>
      </c>
      <c r="BQ31" s="1">
        <v>43027659.608901978</v>
      </c>
      <c r="BR31" s="1">
        <v>376433972.24786949</v>
      </c>
      <c r="BS31" s="1">
        <v>3236892754.1207924</v>
      </c>
      <c r="BT31" s="1">
        <v>9911681221.8425407</v>
      </c>
      <c r="BU31" s="1">
        <v>2588917764.2350388</v>
      </c>
      <c r="BV31" s="1">
        <v>273279828.32481384</v>
      </c>
      <c r="BW31" s="1">
        <v>70269258.674804688</v>
      </c>
      <c r="BX31" s="1">
        <v>16081040827.19799</v>
      </c>
      <c r="BY31" s="1">
        <v>7184805000.6141357</v>
      </c>
      <c r="BZ31" s="1">
        <v>3619973482.1914063</v>
      </c>
      <c r="CA31" s="1">
        <v>518570619.94421387</v>
      </c>
      <c r="CB31" s="1">
        <v>11323349102.749756</v>
      </c>
      <c r="CC31" s="1">
        <v>2143780888.4037275</v>
      </c>
      <c r="CD31" s="1">
        <v>9212886821.6040039</v>
      </c>
      <c r="CE31" s="1">
        <v>0</v>
      </c>
      <c r="CF31" s="1">
        <v>5080932168.160244</v>
      </c>
      <c r="CG31" s="1">
        <v>2462453537.7164431</v>
      </c>
      <c r="CH31" s="1">
        <v>10687815295.541252</v>
      </c>
      <c r="CI31" s="1">
        <v>263120752541.94995</v>
      </c>
      <c r="CJ31" s="1">
        <v>583727177582.89844</v>
      </c>
      <c r="CK31" s="1">
        <v>58395085540.430038</v>
      </c>
      <c r="CL31" s="1">
        <v>177398430819.76956</v>
      </c>
      <c r="CM31" s="1">
        <v>3205672244</v>
      </c>
      <c r="CN31" s="1">
        <v>0</v>
      </c>
      <c r="CO31" s="1">
        <v>68962208800.995682</v>
      </c>
      <c r="CP31" s="1">
        <v>5624484517.8456497</v>
      </c>
    </row>
    <row r="32" spans="1:94">
      <c r="A32" s="1">
        <v>1</v>
      </c>
      <c r="B32" s="1">
        <v>2022</v>
      </c>
      <c r="C32" s="1">
        <v>3755906</v>
      </c>
      <c r="D32" s="1">
        <v>1900844211.237709</v>
      </c>
      <c r="E32" s="1">
        <v>1389217240.075985</v>
      </c>
      <c r="F32" s="1">
        <v>1372739579.7982178</v>
      </c>
      <c r="G32" s="1">
        <v>2859444243.4648628</v>
      </c>
      <c r="H32" s="1">
        <v>2675145995.3385086</v>
      </c>
      <c r="I32" s="1">
        <v>669921531.23829651</v>
      </c>
      <c r="J32" s="1">
        <v>368538348.64557266</v>
      </c>
      <c r="K32" s="1">
        <v>2494446913.0733414</v>
      </c>
      <c r="L32" s="1">
        <v>3029279564.1630859</v>
      </c>
      <c r="M32" s="1">
        <v>153425607.41294861</v>
      </c>
      <c r="N32" s="1">
        <v>868353804.56915283</v>
      </c>
      <c r="O32" s="1">
        <v>1839361598.1845627</v>
      </c>
      <c r="P32" s="1">
        <v>422503970.55751038</v>
      </c>
      <c r="Q32" s="1">
        <v>302452983.40808487</v>
      </c>
      <c r="R32" s="1">
        <v>812663325.19400787</v>
      </c>
      <c r="S32" s="1">
        <v>1507188003.5030975</v>
      </c>
      <c r="T32" s="1">
        <v>875261431.81195641</v>
      </c>
      <c r="U32" s="1">
        <v>878116900.62899017</v>
      </c>
      <c r="V32" s="1">
        <v>60479299.573151588</v>
      </c>
      <c r="W32" s="1">
        <v>194867327.18756866</v>
      </c>
      <c r="X32" s="1">
        <v>34311121.560966492</v>
      </c>
      <c r="Y32" s="1">
        <v>406122781.90322876</v>
      </c>
      <c r="Z32" s="1">
        <v>89257777.637268066</v>
      </c>
      <c r="AA32" s="1">
        <v>295018407.21074677</v>
      </c>
      <c r="AB32" s="1">
        <v>489367058.4135437</v>
      </c>
      <c r="AC32" s="1">
        <v>56753849.560317993</v>
      </c>
      <c r="AD32" s="1">
        <v>73584531.731245041</v>
      </c>
      <c r="AE32" s="1">
        <v>114232178.71673584</v>
      </c>
      <c r="AF32" s="1">
        <v>320139372.73581505</v>
      </c>
      <c r="AG32" s="1">
        <v>660811081.75940132</v>
      </c>
      <c r="AH32" s="1">
        <v>288167252.75</v>
      </c>
      <c r="AI32" s="1">
        <v>137503592</v>
      </c>
      <c r="AJ32" s="1">
        <v>207975087.25</v>
      </c>
      <c r="AK32" s="1">
        <v>633645932</v>
      </c>
      <c r="AL32" s="1">
        <v>123548592.90275574</v>
      </c>
      <c r="AM32" s="1">
        <v>847345343.57855988</v>
      </c>
      <c r="AN32" s="1">
        <v>82782049</v>
      </c>
      <c r="AO32" s="1">
        <v>1053675985.4813156</v>
      </c>
      <c r="AP32" s="1">
        <v>17095900.416412354</v>
      </c>
      <c r="AQ32" s="1">
        <v>3078296.4723587036</v>
      </c>
      <c r="AR32" s="1">
        <v>20174196.888771057</v>
      </c>
      <c r="AS32" s="1">
        <v>140832255.87244987</v>
      </c>
      <c r="AT32" s="1">
        <v>0</v>
      </c>
      <c r="AU32" s="1">
        <v>0</v>
      </c>
      <c r="AV32" s="1">
        <v>140832255.87244987</v>
      </c>
      <c r="AW32" s="1">
        <v>186400399.94862366</v>
      </c>
      <c r="AX32" s="1">
        <v>20042718.293121338</v>
      </c>
      <c r="AY32" s="1">
        <v>113144099.05421448</v>
      </c>
      <c r="AZ32" s="1">
        <v>31997071.400062561</v>
      </c>
      <c r="BA32" s="1">
        <v>1390501255.14077</v>
      </c>
      <c r="BB32" s="1">
        <v>22548399.384399414</v>
      </c>
      <c r="BC32" s="1">
        <v>3446467.4763793945</v>
      </c>
      <c r="BD32" s="1">
        <v>1578233543.2725677</v>
      </c>
      <c r="BE32" s="1">
        <v>1581680010.7489471</v>
      </c>
      <c r="BF32" s="1">
        <v>31246194.171356201</v>
      </c>
      <c r="BG32" s="1">
        <v>2002772.3350219727</v>
      </c>
      <c r="BH32" s="1">
        <v>2373683.1593399048</v>
      </c>
      <c r="BI32" s="1">
        <v>4371944.7670593262</v>
      </c>
      <c r="BJ32" s="1">
        <v>615042.93551635742</v>
      </c>
      <c r="BK32" s="1">
        <v>20949733.173530579</v>
      </c>
      <c r="BL32" s="1">
        <v>57187425.774765015</v>
      </c>
      <c r="BM32" s="1">
        <v>2940414.7897949219</v>
      </c>
      <c r="BN32" s="1">
        <v>3569719.1000728607</v>
      </c>
      <c r="BO32" s="1">
        <v>259374.07279968262</v>
      </c>
      <c r="BP32" s="1">
        <v>99403.950103759766</v>
      </c>
      <c r="BQ32" s="1">
        <v>4388404.4854393005</v>
      </c>
      <c r="BR32" s="1">
        <v>11257316.398210526</v>
      </c>
      <c r="BS32" s="1">
        <v>687102950.45902252</v>
      </c>
      <c r="BT32" s="1">
        <v>1132153675.7937317</v>
      </c>
      <c r="BU32" s="1">
        <v>346300592.39729309</v>
      </c>
      <c r="BV32" s="1">
        <v>75395060.230834961</v>
      </c>
      <c r="BW32" s="1">
        <v>69952106.419189453</v>
      </c>
      <c r="BX32" s="1">
        <v>2310904385.3000717</v>
      </c>
      <c r="BY32" s="1">
        <v>215883243.90039063</v>
      </c>
      <c r="BZ32" s="1">
        <v>133338877.05834961</v>
      </c>
      <c r="CA32" s="1">
        <v>105591312.42547607</v>
      </c>
      <c r="CB32" s="1">
        <v>454813433.38421631</v>
      </c>
      <c r="CC32" s="1">
        <v>173478697.97000027</v>
      </c>
      <c r="CD32" s="1">
        <v>2315141464.7115479</v>
      </c>
      <c r="CE32" s="1">
        <v>0</v>
      </c>
      <c r="CF32" s="1">
        <v>2087244611.1863327</v>
      </c>
      <c r="CG32" s="1">
        <v>370097930.77027845</v>
      </c>
      <c r="CH32" s="1">
        <v>2908003485.5548391</v>
      </c>
      <c r="CI32" s="1">
        <v>55297430272.982872</v>
      </c>
      <c r="CJ32" s="1">
        <v>50370481792.311646</v>
      </c>
      <c r="CK32" s="1">
        <v>25804415837.999989</v>
      </c>
      <c r="CL32" s="1">
        <v>23343508742.908028</v>
      </c>
      <c r="CM32" s="1">
        <v>864970726</v>
      </c>
      <c r="CN32" s="1">
        <v>0</v>
      </c>
      <c r="CO32" s="1">
        <v>2128570290.6361313</v>
      </c>
      <c r="CP32" s="1">
        <v>1066796027.1046352</v>
      </c>
    </row>
    <row r="33" spans="1:94">
      <c r="A33" s="1">
        <v>2</v>
      </c>
      <c r="B33" s="1">
        <v>2022</v>
      </c>
      <c r="C33" s="1">
        <v>3756012</v>
      </c>
      <c r="D33" s="1">
        <v>2197937304.0011711</v>
      </c>
      <c r="E33" s="1">
        <v>2191595966.590889</v>
      </c>
      <c r="F33" s="1">
        <v>2180313093.7532349</v>
      </c>
      <c r="G33" s="1">
        <v>4156701457.8543358</v>
      </c>
      <c r="H33" s="1">
        <v>3960631698.8251572</v>
      </c>
      <c r="I33" s="1">
        <v>655579602.75887108</v>
      </c>
      <c r="J33" s="1">
        <v>369216167.50919914</v>
      </c>
      <c r="K33" s="1">
        <v>3155742630.1056366</v>
      </c>
      <c r="L33" s="1">
        <v>3462830533.6368256</v>
      </c>
      <c r="M33" s="1">
        <v>226135105.00332642</v>
      </c>
      <c r="N33" s="1">
        <v>1280293795.7193604</v>
      </c>
      <c r="O33" s="1">
        <v>2330602931.3002396</v>
      </c>
      <c r="P33" s="1">
        <v>474400074.97621918</v>
      </c>
      <c r="Q33" s="1">
        <v>345618976.52993488</v>
      </c>
      <c r="R33" s="1">
        <v>725746164.15188599</v>
      </c>
      <c r="S33" s="1">
        <v>1722201091.6319275</v>
      </c>
      <c r="T33" s="1">
        <v>942578989.10671806</v>
      </c>
      <c r="U33" s="1">
        <v>1183773612.6944637</v>
      </c>
      <c r="V33" s="1">
        <v>84184213.15348053</v>
      </c>
      <c r="W33" s="1">
        <v>262168151.6003418</v>
      </c>
      <c r="X33" s="1">
        <v>52414626.122982025</v>
      </c>
      <c r="Y33" s="1">
        <v>509739668.56283379</v>
      </c>
      <c r="Z33" s="1">
        <v>150066935.8180542</v>
      </c>
      <c r="AA33" s="1">
        <v>285624464.10126495</v>
      </c>
      <c r="AB33" s="1">
        <v>430406816.95845032</v>
      </c>
      <c r="AC33" s="1">
        <v>51432045.572113037</v>
      </c>
      <c r="AD33" s="1">
        <v>111868648.83808136</v>
      </c>
      <c r="AE33" s="1">
        <v>110063435.68582153</v>
      </c>
      <c r="AF33" s="1">
        <v>398610725.59417343</v>
      </c>
      <c r="AG33" s="1">
        <v>782574321.21616554</v>
      </c>
      <c r="AH33" s="1">
        <v>492363952.06060791</v>
      </c>
      <c r="AI33" s="1">
        <v>283069977.25</v>
      </c>
      <c r="AJ33" s="1">
        <v>391637817.45666504</v>
      </c>
      <c r="AK33" s="1">
        <v>1167071746.7672729</v>
      </c>
      <c r="AL33" s="1">
        <v>163761619.5029068</v>
      </c>
      <c r="AM33" s="1">
        <v>1311119280.4149208</v>
      </c>
      <c r="AN33" s="1">
        <v>130384955</v>
      </c>
      <c r="AO33" s="1">
        <v>1605265854.9178276</v>
      </c>
      <c r="AP33" s="1">
        <v>15777818.791717529</v>
      </c>
      <c r="AQ33" s="1">
        <v>2064788.8774967194</v>
      </c>
      <c r="AR33" s="1">
        <v>17842607.669214249</v>
      </c>
      <c r="AS33" s="1">
        <v>140936177.71683884</v>
      </c>
      <c r="AT33" s="1">
        <v>0</v>
      </c>
      <c r="AU33" s="1">
        <v>0</v>
      </c>
      <c r="AV33" s="1">
        <v>140936177.71683884</v>
      </c>
      <c r="AW33" s="1">
        <v>236848876.30499268</v>
      </c>
      <c r="AX33" s="1">
        <v>26315347.192512512</v>
      </c>
      <c r="AY33" s="1">
        <v>123626380.73190308</v>
      </c>
      <c r="AZ33" s="1">
        <v>38357814.759227753</v>
      </c>
      <c r="BA33" s="1">
        <v>1558006883.9091187</v>
      </c>
      <c r="BB33" s="1">
        <v>31096024.64881134</v>
      </c>
      <c r="BC33" s="1">
        <v>3274196.1625976563</v>
      </c>
      <c r="BD33" s="1">
        <v>1777402451.2415733</v>
      </c>
      <c r="BE33" s="1">
        <v>1780676647.404171</v>
      </c>
      <c r="BF33" s="1">
        <v>33313347.365982056</v>
      </c>
      <c r="BG33" s="1">
        <v>2295854.8149871826</v>
      </c>
      <c r="BH33" s="1">
        <v>7701529.4381561279</v>
      </c>
      <c r="BI33" s="1">
        <v>3772134.0015258789</v>
      </c>
      <c r="BJ33" s="1">
        <v>72230.051136016846</v>
      </c>
      <c r="BK33" s="1">
        <v>47620425.451034546</v>
      </c>
      <c r="BL33" s="1">
        <v>91003387.121295929</v>
      </c>
      <c r="BM33" s="1">
        <v>8491936.3364830017</v>
      </c>
      <c r="BN33" s="1">
        <v>3654319.5886554718</v>
      </c>
      <c r="BO33" s="1">
        <v>1523820.5265045166</v>
      </c>
      <c r="BP33" s="1">
        <v>25511099.544055939</v>
      </c>
      <c r="BQ33" s="1">
        <v>2260133.2372436523</v>
      </c>
      <c r="BR33" s="1">
        <v>41441309.232942581</v>
      </c>
      <c r="BS33" s="1">
        <v>1110872083.4675674</v>
      </c>
      <c r="BT33" s="1">
        <v>1867261335.4274292</v>
      </c>
      <c r="BU33" s="1">
        <v>543011221.55168152</v>
      </c>
      <c r="BV33" s="1">
        <v>145971079.38648987</v>
      </c>
      <c r="BW33" s="1">
        <v>134428987.37922668</v>
      </c>
      <c r="BX33" s="1">
        <v>3801544707.2123947</v>
      </c>
      <c r="BY33" s="1">
        <v>244489999.93310547</v>
      </c>
      <c r="BZ33" s="1">
        <v>172132485.62304688</v>
      </c>
      <c r="CA33" s="1">
        <v>138288730.66667175</v>
      </c>
      <c r="CB33" s="1">
        <v>554911216.2228241</v>
      </c>
      <c r="CC33" s="1">
        <v>199756627.31953239</v>
      </c>
      <c r="CD33" s="1">
        <v>2717375556.1940308</v>
      </c>
      <c r="CE33" s="1">
        <v>0</v>
      </c>
      <c r="CF33" s="1">
        <v>2434786180.3061638</v>
      </c>
      <c r="CG33" s="1">
        <v>391362835.86728168</v>
      </c>
      <c r="CH33" s="1">
        <v>3983028751.3130493</v>
      </c>
      <c r="CI33" s="1">
        <v>72186715430.037643</v>
      </c>
      <c r="CJ33" s="1">
        <v>84214895637.527344</v>
      </c>
      <c r="CK33" s="1">
        <v>31261909734.700039</v>
      </c>
      <c r="CL33" s="1">
        <v>32378570960.154903</v>
      </c>
      <c r="CM33" s="1">
        <v>1013065070</v>
      </c>
      <c r="CN33" s="1">
        <v>0</v>
      </c>
      <c r="CO33" s="1">
        <v>2435486749.4563293</v>
      </c>
      <c r="CP33" s="1">
        <v>1401351293.3114281</v>
      </c>
    </row>
    <row r="34" spans="1:94">
      <c r="A34" s="1">
        <v>3</v>
      </c>
      <c r="B34" s="1">
        <v>2022</v>
      </c>
      <c r="C34" s="1">
        <v>3756012</v>
      </c>
      <c r="D34" s="1">
        <v>2601306678.1830025</v>
      </c>
      <c r="E34" s="1">
        <v>3385941515.5332146</v>
      </c>
      <c r="F34" s="1">
        <v>3371882664.2935791</v>
      </c>
      <c r="G34" s="1">
        <v>5058180279.4317322</v>
      </c>
      <c r="H34" s="1">
        <v>4828693067.225399</v>
      </c>
      <c r="I34" s="1">
        <v>689193668.82714081</v>
      </c>
      <c r="J34" s="1">
        <v>383150369.72061157</v>
      </c>
      <c r="K34" s="1">
        <v>3536342551.8402367</v>
      </c>
      <c r="L34" s="1">
        <v>3779462147.6087685</v>
      </c>
      <c r="M34" s="1">
        <v>333938909.72061157</v>
      </c>
      <c r="N34" s="1">
        <v>1559877703.1568527</v>
      </c>
      <c r="O34" s="1">
        <v>2678072249.5914917</v>
      </c>
      <c r="P34" s="1">
        <v>520122367.81278992</v>
      </c>
      <c r="Q34" s="1">
        <v>378266096.23683357</v>
      </c>
      <c r="R34" s="1">
        <v>702676067.67884064</v>
      </c>
      <c r="S34" s="1">
        <v>1860972056.3575516</v>
      </c>
      <c r="T34" s="1">
        <v>995783080.97389603</v>
      </c>
      <c r="U34" s="1">
        <v>1388730566.3858795</v>
      </c>
      <c r="V34" s="1">
        <v>113341285.57562637</v>
      </c>
      <c r="W34" s="1">
        <v>297239340.44196701</v>
      </c>
      <c r="X34" s="1">
        <v>59789912.862190247</v>
      </c>
      <c r="Y34" s="1">
        <v>557225684.11402512</v>
      </c>
      <c r="Z34" s="1">
        <v>173718918.72689819</v>
      </c>
      <c r="AA34" s="1">
        <v>284361030.61181259</v>
      </c>
      <c r="AB34" s="1">
        <v>408379725.69230652</v>
      </c>
      <c r="AC34" s="1">
        <v>40173617.204406738</v>
      </c>
      <c r="AD34" s="1">
        <v>119088236.02693939</v>
      </c>
      <c r="AE34" s="1">
        <v>141455776.55293274</v>
      </c>
      <c r="AF34" s="1">
        <v>474797989.9587841</v>
      </c>
      <c r="AG34" s="1">
        <v>918415726.78047752</v>
      </c>
      <c r="AH34" s="1">
        <v>631874623.5</v>
      </c>
      <c r="AI34" s="1">
        <v>432192983.13638306</v>
      </c>
      <c r="AJ34" s="1">
        <v>710382679.1696167</v>
      </c>
      <c r="AK34" s="1">
        <v>1774450285.8059998</v>
      </c>
      <c r="AL34" s="1">
        <v>160269380.60852051</v>
      </c>
      <c r="AM34" s="1">
        <v>1670226875.2660217</v>
      </c>
      <c r="AN34" s="1">
        <v>217234402.2400074</v>
      </c>
      <c r="AO34" s="1">
        <v>2047730658.1145496</v>
      </c>
      <c r="AP34" s="1">
        <v>45126941.07333374</v>
      </c>
      <c r="AQ34" s="1">
        <v>5573097.9011421204</v>
      </c>
      <c r="AR34" s="1">
        <v>50700038.974475861</v>
      </c>
      <c r="AS34" s="1">
        <v>165475872.92179108</v>
      </c>
      <c r="AT34" s="1">
        <v>326763.95812988281</v>
      </c>
      <c r="AU34" s="1">
        <v>0</v>
      </c>
      <c r="AV34" s="1">
        <v>165802636.87992096</v>
      </c>
      <c r="AW34" s="1">
        <v>255655546.05936432</v>
      </c>
      <c r="AX34" s="1">
        <v>33299161.9192276</v>
      </c>
      <c r="AY34" s="1">
        <v>160557704.13637924</v>
      </c>
      <c r="AZ34" s="1">
        <v>43654033.258674622</v>
      </c>
      <c r="BA34" s="1">
        <v>1812880459.3503876</v>
      </c>
      <c r="BB34" s="1">
        <v>26145338.420623779</v>
      </c>
      <c r="BC34" s="1">
        <v>6519538.3680267334</v>
      </c>
      <c r="BD34" s="1">
        <v>2076536697.0852928</v>
      </c>
      <c r="BE34" s="1">
        <v>2083056235.4533195</v>
      </c>
      <c r="BF34" s="1">
        <v>100839775.44328308</v>
      </c>
      <c r="BG34" s="1">
        <v>9129806.3426208496</v>
      </c>
      <c r="BH34" s="1">
        <v>9020766.9998912811</v>
      </c>
      <c r="BI34" s="1">
        <v>14668824.372711182</v>
      </c>
      <c r="BJ34" s="1">
        <v>412365.98596191406</v>
      </c>
      <c r="BK34" s="1">
        <v>68717730.537857056</v>
      </c>
      <c r="BL34" s="1">
        <v>188120445.30961418</v>
      </c>
      <c r="BM34" s="1">
        <v>11405826.84223938</v>
      </c>
      <c r="BN34" s="1">
        <v>7837659.6416311264</v>
      </c>
      <c r="BO34" s="1">
        <v>1240415.5066356659</v>
      </c>
      <c r="BP34" s="1">
        <v>200706.99215698242</v>
      </c>
      <c r="BQ34" s="1">
        <v>1979432.5883636475</v>
      </c>
      <c r="BR34" s="1">
        <v>22664041.571026802</v>
      </c>
      <c r="BS34" s="1">
        <v>1371764666.5588932</v>
      </c>
      <c r="BT34" s="1">
        <v>2404145761.9231339</v>
      </c>
      <c r="BU34" s="1">
        <v>811705043.89091492</v>
      </c>
      <c r="BV34" s="1">
        <v>141432145.27503967</v>
      </c>
      <c r="BW34" s="1">
        <v>93924986.547241211</v>
      </c>
      <c r="BX34" s="1">
        <v>4822972604.1952229</v>
      </c>
      <c r="BY34" s="1">
        <v>316237273.98474121</v>
      </c>
      <c r="BZ34" s="1">
        <v>231651252.01171875</v>
      </c>
      <c r="CA34" s="1">
        <v>201835230.58088684</v>
      </c>
      <c r="CB34" s="1">
        <v>749723756.5773468</v>
      </c>
      <c r="CC34" s="1">
        <v>316239713.82450294</v>
      </c>
      <c r="CD34" s="1">
        <v>3594656940.6234131</v>
      </c>
      <c r="CE34" s="1">
        <v>0</v>
      </c>
      <c r="CF34" s="1">
        <v>2856962224.2423668</v>
      </c>
      <c r="CG34" s="1">
        <v>443467149.53150916</v>
      </c>
      <c r="CH34" s="1">
        <v>4564816172.6633739</v>
      </c>
      <c r="CI34" s="1">
        <v>87653466437.956299</v>
      </c>
      <c r="CJ34" s="1">
        <v>109678542328.29297</v>
      </c>
      <c r="CK34" s="1">
        <v>35717746593.000084</v>
      </c>
      <c r="CL34" s="1">
        <v>40890291348.831207</v>
      </c>
      <c r="CM34" s="1">
        <v>1282251210</v>
      </c>
      <c r="CN34" s="1">
        <v>0</v>
      </c>
      <c r="CO34" s="1">
        <v>2782691175.3140335</v>
      </c>
      <c r="CP34" s="1">
        <v>1677938703.1623783</v>
      </c>
    </row>
    <row r="35" spans="1:94">
      <c r="A35" s="1">
        <v>4</v>
      </c>
      <c r="B35" s="1">
        <v>2022</v>
      </c>
      <c r="C35" s="1">
        <v>3756012</v>
      </c>
      <c r="D35" s="1">
        <v>2834441384.1301689</v>
      </c>
      <c r="E35" s="1">
        <v>4579559960.0556908</v>
      </c>
      <c r="F35" s="1">
        <v>4557751895.3713684</v>
      </c>
      <c r="G35" s="1">
        <v>5763462251.5295849</v>
      </c>
      <c r="H35" s="1">
        <v>5483960334.4905548</v>
      </c>
      <c r="I35" s="1">
        <v>639044632.68240356</v>
      </c>
      <c r="J35" s="1">
        <v>385723796.27388</v>
      </c>
      <c r="K35" s="1">
        <v>3733088919.6730576</v>
      </c>
      <c r="L35" s="1">
        <v>3938342738.1998062</v>
      </c>
      <c r="M35" s="1">
        <v>402243674.51477051</v>
      </c>
      <c r="N35" s="1">
        <v>2030991640.203537</v>
      </c>
      <c r="O35" s="1">
        <v>3039796290.2258911</v>
      </c>
      <c r="P35" s="1">
        <v>560383136.7556591</v>
      </c>
      <c r="Q35" s="1">
        <v>390761766.43765259</v>
      </c>
      <c r="R35" s="1">
        <v>691400576.68890381</v>
      </c>
      <c r="S35" s="1">
        <v>1965977747.8644562</v>
      </c>
      <c r="T35" s="1">
        <v>1027711090.8527889</v>
      </c>
      <c r="U35" s="1">
        <v>1564826596.2114487</v>
      </c>
      <c r="V35" s="1">
        <v>140452104.85865021</v>
      </c>
      <c r="W35" s="1">
        <v>333888588.10877991</v>
      </c>
      <c r="X35" s="1">
        <v>74474594.65221405</v>
      </c>
      <c r="Y35" s="1">
        <v>613804320.96271896</v>
      </c>
      <c r="Z35" s="1">
        <v>221342741.60449219</v>
      </c>
      <c r="AA35" s="1">
        <v>305674844.02823639</v>
      </c>
      <c r="AB35" s="1">
        <v>375579431.97176361</v>
      </c>
      <c r="AC35" s="1">
        <v>32551577.043228149</v>
      </c>
      <c r="AD35" s="1">
        <v>142636178.8599205</v>
      </c>
      <c r="AE35" s="1">
        <v>148230593.84733582</v>
      </c>
      <c r="AF35" s="1">
        <v>530264433.64927864</v>
      </c>
      <c r="AG35" s="1">
        <v>1012816048.5698891</v>
      </c>
      <c r="AH35" s="1">
        <v>764639400.35147095</v>
      </c>
      <c r="AI35" s="1">
        <v>636246638.25</v>
      </c>
      <c r="AJ35" s="1">
        <v>955894882.20021057</v>
      </c>
      <c r="AK35" s="1">
        <v>2356780920.8016815</v>
      </c>
      <c r="AL35" s="1">
        <v>235826200.69929504</v>
      </c>
      <c r="AM35" s="1">
        <v>1960610017.7326202</v>
      </c>
      <c r="AN35" s="1">
        <v>320286888</v>
      </c>
      <c r="AO35" s="1">
        <v>2516723106.4319153</v>
      </c>
      <c r="AP35" s="1">
        <v>49257281.237350464</v>
      </c>
      <c r="AQ35" s="1">
        <v>7153254.2147750854</v>
      </c>
      <c r="AR35" s="1">
        <v>56410535.452125549</v>
      </c>
      <c r="AS35" s="1">
        <v>180715548.5212574</v>
      </c>
      <c r="AT35" s="1">
        <v>0</v>
      </c>
      <c r="AU35" s="1">
        <v>0</v>
      </c>
      <c r="AV35" s="1">
        <v>180715548.5212574</v>
      </c>
      <c r="AW35" s="1">
        <v>302727088.33947754</v>
      </c>
      <c r="AX35" s="1">
        <v>40815402.725563049</v>
      </c>
      <c r="AY35" s="1">
        <v>173714429.51494598</v>
      </c>
      <c r="AZ35" s="1">
        <v>43060060.312488556</v>
      </c>
      <c r="BA35" s="1">
        <v>2013999112.136261</v>
      </c>
      <c r="BB35" s="1">
        <v>19859190.885864258</v>
      </c>
      <c r="BC35" s="1">
        <v>6088711.8198165894</v>
      </c>
      <c r="BD35" s="1">
        <v>2291448195.5751228</v>
      </c>
      <c r="BE35" s="1">
        <v>2297536907.3949394</v>
      </c>
      <c r="BF35" s="1">
        <v>126200253.63803482</v>
      </c>
      <c r="BG35" s="1">
        <v>14196179.095367432</v>
      </c>
      <c r="BH35" s="1">
        <v>10138868.767192841</v>
      </c>
      <c r="BI35" s="1">
        <v>24219452.156158447</v>
      </c>
      <c r="BJ35" s="1">
        <v>392218.63134765625</v>
      </c>
      <c r="BK35" s="1">
        <v>89550234.352020264</v>
      </c>
      <c r="BL35" s="1">
        <v>240477754.48396301</v>
      </c>
      <c r="BM35" s="1">
        <v>7808322.6932678223</v>
      </c>
      <c r="BN35" s="1">
        <v>9148745.0195617676</v>
      </c>
      <c r="BO35" s="1">
        <v>2287803.0963611603</v>
      </c>
      <c r="BP35" s="1">
        <v>1033060.0840072632</v>
      </c>
      <c r="BQ35" s="1">
        <v>3994303.5885620117</v>
      </c>
      <c r="BR35" s="1">
        <v>24272234.481760025</v>
      </c>
      <c r="BS35" s="1">
        <v>1676391224.1951199</v>
      </c>
      <c r="BT35" s="1">
        <v>2911580663.243187</v>
      </c>
      <c r="BU35" s="1">
        <v>997697277.8921814</v>
      </c>
      <c r="BV35" s="1">
        <v>187740435.68395233</v>
      </c>
      <c r="BW35" s="1">
        <v>67283440.000854492</v>
      </c>
      <c r="BX35" s="1">
        <v>5840693041.015295</v>
      </c>
      <c r="BY35" s="1">
        <v>550524538.03442383</v>
      </c>
      <c r="BZ35" s="1">
        <v>163294611.65844727</v>
      </c>
      <c r="CA35" s="1">
        <v>203083675.44390869</v>
      </c>
      <c r="CB35" s="1">
        <v>916902825.13677979</v>
      </c>
      <c r="CC35" s="1">
        <v>384653244.17521477</v>
      </c>
      <c r="CD35" s="1">
        <v>4143244644.1113281</v>
      </c>
      <c r="CE35" s="1">
        <v>0</v>
      </c>
      <c r="CF35" s="1">
        <v>3137168472.4696465</v>
      </c>
      <c r="CG35" s="1">
        <v>511640894.64148664</v>
      </c>
      <c r="CH35" s="1">
        <v>5207471704.5062304</v>
      </c>
      <c r="CI35" s="1">
        <v>102469792996.73625</v>
      </c>
      <c r="CJ35" s="1">
        <v>135017500439.82227</v>
      </c>
      <c r="CK35" s="1">
        <v>39676092262.91011</v>
      </c>
      <c r="CL35" s="1">
        <v>49616237118.162956</v>
      </c>
      <c r="CM35" s="1">
        <v>1472386230</v>
      </c>
      <c r="CN35" s="1">
        <v>0</v>
      </c>
      <c r="CO35" s="1">
        <v>3749624345.8150711</v>
      </c>
      <c r="CP35" s="1">
        <v>1930270794.303668</v>
      </c>
    </row>
    <row r="36" spans="1:94">
      <c r="A36" s="1">
        <v>5</v>
      </c>
      <c r="B36" s="1">
        <v>2022</v>
      </c>
      <c r="C36" s="1">
        <v>3756012</v>
      </c>
      <c r="D36" s="1">
        <v>3162510156.717041</v>
      </c>
      <c r="E36" s="1">
        <v>6129664740.1392288</v>
      </c>
      <c r="F36" s="1">
        <v>6107427198.0719376</v>
      </c>
      <c r="G36" s="1">
        <v>6192499661.0952892</v>
      </c>
      <c r="H36" s="1">
        <v>5918568045.1035995</v>
      </c>
      <c r="I36" s="1">
        <v>670770332.12255859</v>
      </c>
      <c r="J36" s="1">
        <v>400323775.22149658</v>
      </c>
      <c r="K36" s="1">
        <v>3851067240.0081024</v>
      </c>
      <c r="L36" s="1">
        <v>4028924967.5954437</v>
      </c>
      <c r="M36" s="1">
        <v>387758780.36199951</v>
      </c>
      <c r="N36" s="1">
        <v>2283434045.048111</v>
      </c>
      <c r="O36" s="1">
        <v>3070576906.3432846</v>
      </c>
      <c r="P36" s="1">
        <v>581011267.68321609</v>
      </c>
      <c r="Q36" s="1">
        <v>420078764.66420746</v>
      </c>
      <c r="R36" s="1">
        <v>659878275.02622986</v>
      </c>
      <c r="S36" s="1">
        <v>2007754928.1894379</v>
      </c>
      <c r="T36" s="1">
        <v>1048004738.962368</v>
      </c>
      <c r="U36" s="1">
        <v>1698566993.9765396</v>
      </c>
      <c r="V36" s="1">
        <v>175687577.82040024</v>
      </c>
      <c r="W36" s="1">
        <v>372604021.15071106</v>
      </c>
      <c r="X36" s="1">
        <v>77598043.233940125</v>
      </c>
      <c r="Y36" s="1">
        <v>659937650.5364418</v>
      </c>
      <c r="Z36" s="1">
        <v>287460971.72943878</v>
      </c>
      <c r="AA36" s="1">
        <v>296875381.01340866</v>
      </c>
      <c r="AB36" s="1">
        <v>405573529.01954651</v>
      </c>
      <c r="AC36" s="1">
        <v>33104402.119842529</v>
      </c>
      <c r="AD36" s="1">
        <v>156079084.88502693</v>
      </c>
      <c r="AE36" s="1">
        <v>178099396.50933838</v>
      </c>
      <c r="AF36" s="1">
        <v>575453134.53367615</v>
      </c>
      <c r="AG36" s="1">
        <v>1105234172.0841408</v>
      </c>
      <c r="AH36" s="1">
        <v>875903392</v>
      </c>
      <c r="AI36" s="1">
        <v>745635497.23744202</v>
      </c>
      <c r="AJ36" s="1">
        <v>1284538074.5806885</v>
      </c>
      <c r="AK36" s="1">
        <v>2906076963.8181305</v>
      </c>
      <c r="AL36" s="1">
        <v>318134428.17760849</v>
      </c>
      <c r="AM36" s="1">
        <v>2233422254.2611389</v>
      </c>
      <c r="AN36" s="1">
        <v>414694807.34031677</v>
      </c>
      <c r="AO36" s="1">
        <v>2966251489.7790642</v>
      </c>
      <c r="AP36" s="1">
        <v>71856803.807220459</v>
      </c>
      <c r="AQ36" s="1">
        <v>5753029.2097969055</v>
      </c>
      <c r="AR36" s="1">
        <v>77609833.017017365</v>
      </c>
      <c r="AS36" s="1">
        <v>186887682.69687653</v>
      </c>
      <c r="AT36" s="1">
        <v>0</v>
      </c>
      <c r="AU36" s="1">
        <v>0</v>
      </c>
      <c r="AV36" s="1">
        <v>186887682.69687653</v>
      </c>
      <c r="AW36" s="1">
        <v>335457475.46440125</v>
      </c>
      <c r="AX36" s="1">
        <v>59575183.767333984</v>
      </c>
      <c r="AY36" s="1">
        <v>199609069.10912323</v>
      </c>
      <c r="AZ36" s="1">
        <v>49146905.484947205</v>
      </c>
      <c r="BA36" s="1">
        <v>2190684330.87854</v>
      </c>
      <c r="BB36" s="1">
        <v>31086956.280883789</v>
      </c>
      <c r="BC36" s="1">
        <v>8822651.0762710571</v>
      </c>
      <c r="BD36" s="1">
        <v>2530102445.5208282</v>
      </c>
      <c r="BE36" s="1">
        <v>2538925096.5970993</v>
      </c>
      <c r="BF36" s="1">
        <v>194571931.67497253</v>
      </c>
      <c r="BG36" s="1">
        <v>14837735.767608643</v>
      </c>
      <c r="BH36" s="1">
        <v>11347473.995965958</v>
      </c>
      <c r="BI36" s="1">
        <v>15110710.223846436</v>
      </c>
      <c r="BJ36" s="1">
        <v>3905123.9119262695</v>
      </c>
      <c r="BK36" s="1">
        <v>147363400.48927307</v>
      </c>
      <c r="BL36" s="1">
        <v>372025665.83974648</v>
      </c>
      <c r="BM36" s="1">
        <v>21413942.193450928</v>
      </c>
      <c r="BN36" s="1">
        <v>10820967.856685638</v>
      </c>
      <c r="BO36" s="1">
        <v>3643251.7973022461</v>
      </c>
      <c r="BP36" s="1">
        <v>2348676.8930969238</v>
      </c>
      <c r="BQ36" s="1">
        <v>5796213.5224151611</v>
      </c>
      <c r="BR36" s="1">
        <v>44023052.262950897</v>
      </c>
      <c r="BS36" s="1">
        <v>1803085043.3263626</v>
      </c>
      <c r="BT36" s="1">
        <v>3459850866.6130676</v>
      </c>
      <c r="BU36" s="1">
        <v>1191608652.1284943</v>
      </c>
      <c r="BV36" s="1">
        <v>242418759.27548218</v>
      </c>
      <c r="BW36" s="1">
        <v>62727103.973144531</v>
      </c>
      <c r="BX36" s="1">
        <v>6759690425.3165512</v>
      </c>
      <c r="BY36" s="1">
        <v>929574031.82519531</v>
      </c>
      <c r="BZ36" s="1">
        <v>328517518.14306641</v>
      </c>
      <c r="CA36" s="1">
        <v>263272877.0085907</v>
      </c>
      <c r="CB36" s="1">
        <v>1521364426.9768524</v>
      </c>
      <c r="CC36" s="1">
        <v>527051948.36508274</v>
      </c>
      <c r="CD36" s="1">
        <v>4062025341.9404297</v>
      </c>
      <c r="CE36" s="1">
        <v>0</v>
      </c>
      <c r="CF36" s="1">
        <v>3497967632.1814423</v>
      </c>
      <c r="CG36" s="1">
        <v>585113165.8444488</v>
      </c>
      <c r="CH36" s="1">
        <v>5767150666.2698078</v>
      </c>
      <c r="CI36" s="1">
        <v>115690043766.70221</v>
      </c>
      <c r="CJ36" s="1">
        <v>162788916983.58594</v>
      </c>
      <c r="CK36" s="1">
        <v>42758521132.25985</v>
      </c>
      <c r="CL36" s="1">
        <v>57446848090.499268</v>
      </c>
      <c r="CM36" s="1">
        <v>1429911630</v>
      </c>
      <c r="CN36" s="1">
        <v>0</v>
      </c>
      <c r="CO36" s="1">
        <v>5385432235.6481285</v>
      </c>
      <c r="CP36" s="1">
        <v>2208653805.3467007</v>
      </c>
    </row>
    <row r="37" spans="1:94">
      <c r="A37" s="1">
        <v>6</v>
      </c>
      <c r="B37" s="1">
        <v>2022</v>
      </c>
      <c r="C37" s="1">
        <v>3756012</v>
      </c>
      <c r="D37" s="1">
        <v>3349753329.3611603</v>
      </c>
      <c r="E37" s="1">
        <v>7662408298.0897598</v>
      </c>
      <c r="F37" s="1">
        <v>7643237752.2864075</v>
      </c>
      <c r="G37" s="1">
        <v>6977721810.4515648</v>
      </c>
      <c r="H37" s="1">
        <v>6614675428.6473465</v>
      </c>
      <c r="I37" s="1">
        <v>658707626.03263092</v>
      </c>
      <c r="J37" s="1">
        <v>373344474.54007721</v>
      </c>
      <c r="K37" s="1">
        <v>3860209769.8120575</v>
      </c>
      <c r="L37" s="1">
        <v>3985404887.2140503</v>
      </c>
      <c r="M37" s="1">
        <v>452735674.04672241</v>
      </c>
      <c r="N37" s="1">
        <v>2777710526.7175598</v>
      </c>
      <c r="O37" s="1">
        <v>3319660604.4307327</v>
      </c>
      <c r="P37" s="1">
        <v>584835929.443964</v>
      </c>
      <c r="Q37" s="1">
        <v>444329894.32176018</v>
      </c>
      <c r="R37" s="1">
        <v>651709218.24912262</v>
      </c>
      <c r="S37" s="1">
        <v>2055138621.6440353</v>
      </c>
      <c r="T37" s="1">
        <v>1056416626.268631</v>
      </c>
      <c r="U37" s="1">
        <v>1784447963.7502136</v>
      </c>
      <c r="V37" s="1">
        <v>201977710.90871811</v>
      </c>
      <c r="W37" s="1">
        <v>422384707.62939835</v>
      </c>
      <c r="X37" s="1">
        <v>78328857.866916656</v>
      </c>
      <c r="Y37" s="1">
        <v>658269720.03347015</v>
      </c>
      <c r="Z37" s="1">
        <v>320410321.48550415</v>
      </c>
      <c r="AA37" s="1">
        <v>291095088.66032791</v>
      </c>
      <c r="AB37" s="1">
        <v>398945910.3078537</v>
      </c>
      <c r="AC37" s="1">
        <v>45247994.842559814</v>
      </c>
      <c r="AD37" s="1">
        <v>167167567.25492668</v>
      </c>
      <c r="AE37" s="1">
        <v>206304606.59883881</v>
      </c>
      <c r="AF37" s="1">
        <v>619919789.33042526</v>
      </c>
      <c r="AG37" s="1">
        <v>1211635083.3281727</v>
      </c>
      <c r="AH37" s="1">
        <v>897981327.75</v>
      </c>
      <c r="AI37" s="1">
        <v>779125469.74325562</v>
      </c>
      <c r="AJ37" s="1">
        <v>1701021325.3979492</v>
      </c>
      <c r="AK37" s="1">
        <v>3378128122.8912048</v>
      </c>
      <c r="AL37" s="1">
        <v>398740107.04187012</v>
      </c>
      <c r="AM37" s="1">
        <v>2528668441.686573</v>
      </c>
      <c r="AN37" s="1">
        <v>618931212.5</v>
      </c>
      <c r="AO37" s="1">
        <v>3546339761.2284431</v>
      </c>
      <c r="AP37" s="1">
        <v>111731471.47268677</v>
      </c>
      <c r="AQ37" s="1">
        <v>11793832.926593781</v>
      </c>
      <c r="AR37" s="1">
        <v>123525304.39928055</v>
      </c>
      <c r="AS37" s="1">
        <v>265113521.29832458</v>
      </c>
      <c r="AT37" s="1">
        <v>0</v>
      </c>
      <c r="AU37" s="1">
        <v>196071.08178710938</v>
      </c>
      <c r="AV37" s="1">
        <v>265309592.38011169</v>
      </c>
      <c r="AW37" s="1">
        <v>426947812.8296814</v>
      </c>
      <c r="AX37" s="1">
        <v>55536204.692989349</v>
      </c>
      <c r="AY37" s="1">
        <v>216810881.5871582</v>
      </c>
      <c r="AZ37" s="1">
        <v>51458753.534999847</v>
      </c>
      <c r="BA37" s="1">
        <v>2287275218.3930206</v>
      </c>
      <c r="BB37" s="1">
        <v>27028231.302902222</v>
      </c>
      <c r="BC37" s="1">
        <v>4770575.1736907959</v>
      </c>
      <c r="BD37" s="1">
        <v>2638109289.5110703</v>
      </c>
      <c r="BE37" s="1">
        <v>2642879864.684761</v>
      </c>
      <c r="BF37" s="1">
        <v>306766343.84317017</v>
      </c>
      <c r="BG37" s="1">
        <v>46344998.683708191</v>
      </c>
      <c r="BH37" s="1">
        <v>28693687.879119873</v>
      </c>
      <c r="BI37" s="1">
        <v>48658821.222137451</v>
      </c>
      <c r="BJ37" s="1">
        <v>3408208.6156616211</v>
      </c>
      <c r="BK37" s="1">
        <v>151438495.5107193</v>
      </c>
      <c r="BL37" s="1">
        <v>536651734.53237915</v>
      </c>
      <c r="BM37" s="1">
        <v>48423001.507141113</v>
      </c>
      <c r="BN37" s="1">
        <v>15653360.903326035</v>
      </c>
      <c r="BO37" s="1">
        <v>5268334.256690979</v>
      </c>
      <c r="BP37" s="1">
        <v>3982599.3493041992</v>
      </c>
      <c r="BQ37" s="1">
        <v>10289564.897987366</v>
      </c>
      <c r="BR37" s="1">
        <v>83616860.914449692</v>
      </c>
      <c r="BS37" s="1">
        <v>2248989017.6343613</v>
      </c>
      <c r="BT37" s="1">
        <v>4380012040.3806305</v>
      </c>
      <c r="BU37" s="1">
        <v>1522246679.1886139</v>
      </c>
      <c r="BV37" s="1">
        <v>280167647.69070435</v>
      </c>
      <c r="BW37" s="1">
        <v>115440473.38623047</v>
      </c>
      <c r="BX37" s="1">
        <v>8546855858.2805405</v>
      </c>
      <c r="BY37" s="1">
        <v>1124765871.4241943</v>
      </c>
      <c r="BZ37" s="1">
        <v>421189740.07872581</v>
      </c>
      <c r="CA37" s="1">
        <v>378599182.78071594</v>
      </c>
      <c r="CB37" s="1">
        <v>1924554794.2836361</v>
      </c>
      <c r="CC37" s="1">
        <v>660495530.43134499</v>
      </c>
      <c r="CD37" s="1">
        <v>4552656153.9177246</v>
      </c>
      <c r="CE37" s="1">
        <v>0</v>
      </c>
      <c r="CF37" s="1">
        <v>3776701142.1908417</v>
      </c>
      <c r="CG37" s="1">
        <v>797162084.8196547</v>
      </c>
      <c r="CH37" s="1">
        <v>6260656736.7011871</v>
      </c>
      <c r="CI37" s="1">
        <v>133212264200.85461</v>
      </c>
      <c r="CJ37" s="1">
        <v>195028810527.04688</v>
      </c>
      <c r="CK37" s="1">
        <v>46100433221.240105</v>
      </c>
      <c r="CL37" s="1">
        <v>69121947556.600952</v>
      </c>
      <c r="CM37" s="1">
        <v>1622352604</v>
      </c>
      <c r="CN37" s="1">
        <v>0</v>
      </c>
      <c r="CO37" s="1">
        <v>7217661527.8574905</v>
      </c>
      <c r="CP37" s="1">
        <v>2480984957.1658859</v>
      </c>
    </row>
    <row r="38" spans="1:94">
      <c r="A38" s="1">
        <v>7</v>
      </c>
      <c r="B38" s="1">
        <v>2022</v>
      </c>
      <c r="C38" s="1">
        <v>3756012</v>
      </c>
      <c r="D38" s="1">
        <v>3696485268.5099258</v>
      </c>
      <c r="E38" s="1">
        <v>9686389773.8239136</v>
      </c>
      <c r="F38" s="1">
        <v>9629158384.605072</v>
      </c>
      <c r="G38" s="1">
        <v>7206903192.0592594</v>
      </c>
      <c r="H38" s="1">
        <v>6883409504.4960327</v>
      </c>
      <c r="I38" s="1">
        <v>669527686.37902832</v>
      </c>
      <c r="J38" s="1">
        <v>373898332.56887817</v>
      </c>
      <c r="K38" s="1">
        <v>3928817797.7464142</v>
      </c>
      <c r="L38" s="1">
        <v>4051745213.4644928</v>
      </c>
      <c r="M38" s="1">
        <v>469964373.94152832</v>
      </c>
      <c r="N38" s="1">
        <v>3005054352.5452499</v>
      </c>
      <c r="O38" s="1">
        <v>3585042381.8279877</v>
      </c>
      <c r="P38" s="1">
        <v>623373130.47507858</v>
      </c>
      <c r="Q38" s="1">
        <v>444490970.10499954</v>
      </c>
      <c r="R38" s="1">
        <v>664449133.62806702</v>
      </c>
      <c r="S38" s="1">
        <v>2070953865.4462662</v>
      </c>
      <c r="T38" s="1">
        <v>1050779935.3212223</v>
      </c>
      <c r="U38" s="1">
        <v>1933974833.2382355</v>
      </c>
      <c r="V38" s="1">
        <v>214008858.99264145</v>
      </c>
      <c r="W38" s="1">
        <v>435162880.15884399</v>
      </c>
      <c r="X38" s="1">
        <v>91017268.534378052</v>
      </c>
      <c r="Y38" s="1">
        <v>661445319.77449799</v>
      </c>
      <c r="Z38" s="1">
        <v>366453597.6723938</v>
      </c>
      <c r="AA38" s="1">
        <v>293869846.69351578</v>
      </c>
      <c r="AB38" s="1">
        <v>346185113.94451141</v>
      </c>
      <c r="AC38" s="1">
        <v>27773249.763977051</v>
      </c>
      <c r="AD38" s="1">
        <v>171869664.27072525</v>
      </c>
      <c r="AE38" s="1">
        <v>210089170.23799133</v>
      </c>
      <c r="AF38" s="1">
        <v>676191749.77850342</v>
      </c>
      <c r="AG38" s="1">
        <v>1339967328.1339312</v>
      </c>
      <c r="AH38" s="1">
        <v>958450463.36776733</v>
      </c>
      <c r="AI38" s="1">
        <v>949157442.9831543</v>
      </c>
      <c r="AJ38" s="1">
        <v>2026067977.5784912</v>
      </c>
      <c r="AK38" s="1">
        <v>3933675883.9294128</v>
      </c>
      <c r="AL38" s="1">
        <v>577475731.63977814</v>
      </c>
      <c r="AM38" s="1">
        <v>2790039863.5407028</v>
      </c>
      <c r="AN38" s="1">
        <v>861170359</v>
      </c>
      <c r="AO38" s="1">
        <v>4228685954.180481</v>
      </c>
      <c r="AP38" s="1">
        <v>169909373.86901855</v>
      </c>
      <c r="AQ38" s="1">
        <v>16806505.534757614</v>
      </c>
      <c r="AR38" s="1">
        <v>186715879.40377617</v>
      </c>
      <c r="AS38" s="1">
        <v>226407509.44487</v>
      </c>
      <c r="AT38" s="1">
        <v>0</v>
      </c>
      <c r="AU38" s="1">
        <v>0</v>
      </c>
      <c r="AV38" s="1">
        <v>226407509.44487</v>
      </c>
      <c r="AW38" s="1">
        <v>536699090.65525818</v>
      </c>
      <c r="AX38" s="1">
        <v>56641720.767852783</v>
      </c>
      <c r="AY38" s="1">
        <v>227319694.64976501</v>
      </c>
      <c r="AZ38" s="1">
        <v>47186357.359859467</v>
      </c>
      <c r="BA38" s="1">
        <v>2518647901.2617798</v>
      </c>
      <c r="BB38" s="1">
        <v>38485642.731582642</v>
      </c>
      <c r="BC38" s="1">
        <v>7102721.961517334</v>
      </c>
      <c r="BD38" s="1">
        <v>2888281316.7708397</v>
      </c>
      <c r="BE38" s="1">
        <v>2895384038.732357</v>
      </c>
      <c r="BF38" s="1">
        <v>445056143.36679077</v>
      </c>
      <c r="BG38" s="1">
        <v>47700313.471391678</v>
      </c>
      <c r="BH38" s="1">
        <v>22240013.464042664</v>
      </c>
      <c r="BI38" s="1">
        <v>82119911.773151398</v>
      </c>
      <c r="BJ38" s="1">
        <v>1976740.2574310303</v>
      </c>
      <c r="BK38" s="1">
        <v>244670869.78679657</v>
      </c>
      <c r="BL38" s="1">
        <v>761644080.34645271</v>
      </c>
      <c r="BM38" s="1">
        <v>41618061.278202057</v>
      </c>
      <c r="BN38" s="1">
        <v>18304071.817537308</v>
      </c>
      <c r="BO38" s="1">
        <v>2344132.6718597412</v>
      </c>
      <c r="BP38" s="1">
        <v>11746815.63973999</v>
      </c>
      <c r="BQ38" s="1">
        <v>24552178.956794739</v>
      </c>
      <c r="BR38" s="1">
        <v>98565260.364133835</v>
      </c>
      <c r="BS38" s="1">
        <v>2659301369.2915955</v>
      </c>
      <c r="BT38" s="1">
        <v>5356584986.5913105</v>
      </c>
      <c r="BU38" s="1">
        <v>1732985248.8205719</v>
      </c>
      <c r="BV38" s="1">
        <v>295709531.48885345</v>
      </c>
      <c r="BW38" s="1">
        <v>84339008.969085693</v>
      </c>
      <c r="BX38" s="1">
        <v>10128920145.161417</v>
      </c>
      <c r="BY38" s="1">
        <v>1895507149.9794922</v>
      </c>
      <c r="BZ38" s="1">
        <v>405659335.82995605</v>
      </c>
      <c r="CA38" s="1">
        <v>327013307.95391846</v>
      </c>
      <c r="CB38" s="1">
        <v>2628179793.7633667</v>
      </c>
      <c r="CC38" s="1">
        <v>967231425.97424507</v>
      </c>
      <c r="CD38" s="1">
        <v>4837079935.1221924</v>
      </c>
      <c r="CE38" s="1">
        <v>0</v>
      </c>
      <c r="CF38" s="1">
        <v>4233184359.165184</v>
      </c>
      <c r="CG38" s="1">
        <v>787710076.65914106</v>
      </c>
      <c r="CH38" s="1">
        <v>7094600027.7883348</v>
      </c>
      <c r="CI38" s="1">
        <v>150804938267.94714</v>
      </c>
      <c r="CJ38" s="1">
        <v>234418903278.69531</v>
      </c>
      <c r="CK38" s="1">
        <v>49208524174.03978</v>
      </c>
      <c r="CL38" s="1">
        <v>81006635843.124222</v>
      </c>
      <c r="CM38" s="1">
        <v>1708706755</v>
      </c>
      <c r="CN38" s="1">
        <v>0</v>
      </c>
      <c r="CO38" s="1">
        <v>9726340808.3114471</v>
      </c>
      <c r="CP38" s="1">
        <v>2858344633.4631395</v>
      </c>
    </row>
    <row r="39" spans="1:94">
      <c r="A39" s="1">
        <v>8</v>
      </c>
      <c r="B39" s="1">
        <v>2022</v>
      </c>
      <c r="C39" s="1">
        <v>3756012</v>
      </c>
      <c r="D39" s="1">
        <v>3971933913.163269</v>
      </c>
      <c r="E39" s="1">
        <v>13141079266.020733</v>
      </c>
      <c r="F39" s="1">
        <v>13115537381.557678</v>
      </c>
      <c r="G39" s="1">
        <v>7870721843.8183498</v>
      </c>
      <c r="H39" s="1">
        <v>7386068119.8878136</v>
      </c>
      <c r="I39" s="1">
        <v>635613256.740448</v>
      </c>
      <c r="J39" s="1">
        <v>384651612.38530731</v>
      </c>
      <c r="K39" s="1">
        <v>3772101884.1657791</v>
      </c>
      <c r="L39" s="1">
        <v>3872280003.0575104</v>
      </c>
      <c r="M39" s="1">
        <v>524845091.36207581</v>
      </c>
      <c r="N39" s="1">
        <v>3478956885.2024841</v>
      </c>
      <c r="O39" s="1">
        <v>3786212641.7556763</v>
      </c>
      <c r="P39" s="1">
        <v>640248652.2069912</v>
      </c>
      <c r="Q39" s="1">
        <v>454308427.6079731</v>
      </c>
      <c r="R39" s="1">
        <v>601636985.36260223</v>
      </c>
      <c r="S39" s="1">
        <v>2073880147.5649109</v>
      </c>
      <c r="T39" s="1">
        <v>1052927553.8643169</v>
      </c>
      <c r="U39" s="1">
        <v>2071885230.9019547</v>
      </c>
      <c r="V39" s="1">
        <v>221455959.98014069</v>
      </c>
      <c r="W39" s="1">
        <v>539298055.64331436</v>
      </c>
      <c r="X39" s="1">
        <v>123993727.93228149</v>
      </c>
      <c r="Y39" s="1">
        <v>681959014.84034729</v>
      </c>
      <c r="Z39" s="1">
        <v>426357060.96330261</v>
      </c>
      <c r="AA39" s="1">
        <v>265814751.78314209</v>
      </c>
      <c r="AB39" s="1">
        <v>325493515.00527191</v>
      </c>
      <c r="AC39" s="1">
        <v>32504771.457473755</v>
      </c>
      <c r="AD39" s="1">
        <v>193036811.90649414</v>
      </c>
      <c r="AE39" s="1">
        <v>256553269.76460266</v>
      </c>
      <c r="AF39" s="1">
        <v>750327634.33238792</v>
      </c>
      <c r="AG39" s="1">
        <v>1465141068.507513</v>
      </c>
      <c r="AH39" s="1">
        <v>941125409.92198181</v>
      </c>
      <c r="AI39" s="1">
        <v>1109169554.4657364</v>
      </c>
      <c r="AJ39" s="1">
        <v>2607680001.3372803</v>
      </c>
      <c r="AK39" s="1">
        <v>4657974965.7249985</v>
      </c>
      <c r="AL39" s="1">
        <v>885585439.97024536</v>
      </c>
      <c r="AM39" s="1">
        <v>3023324665.1617661</v>
      </c>
      <c r="AN39" s="1">
        <v>1325479936.9600449</v>
      </c>
      <c r="AO39" s="1">
        <v>5234390042.0920563</v>
      </c>
      <c r="AP39" s="1">
        <v>261159909.80270386</v>
      </c>
      <c r="AQ39" s="1">
        <v>21219754.96805954</v>
      </c>
      <c r="AR39" s="1">
        <v>282379664.7707634</v>
      </c>
      <c r="AS39" s="1">
        <v>344034161.45950317</v>
      </c>
      <c r="AT39" s="1">
        <v>0</v>
      </c>
      <c r="AU39" s="1">
        <v>0</v>
      </c>
      <c r="AV39" s="1">
        <v>344034161.45950317</v>
      </c>
      <c r="AW39" s="1">
        <v>639122696.3657074</v>
      </c>
      <c r="AX39" s="1">
        <v>90588065.108032227</v>
      </c>
      <c r="AY39" s="1">
        <v>258096882.01591492</v>
      </c>
      <c r="AZ39" s="1">
        <v>40220456.761428833</v>
      </c>
      <c r="BA39" s="1">
        <v>2638195641.0238953</v>
      </c>
      <c r="BB39" s="1">
        <v>49558767.030273438</v>
      </c>
      <c r="BC39" s="1">
        <v>10566685.612762451</v>
      </c>
      <c r="BD39" s="1">
        <v>3076659811.9395447</v>
      </c>
      <c r="BE39" s="1">
        <v>3087226497.5523071</v>
      </c>
      <c r="BF39" s="1">
        <v>643154192.23059082</v>
      </c>
      <c r="BG39" s="1">
        <v>73869010.075206757</v>
      </c>
      <c r="BH39" s="1">
        <v>72992044.722747803</v>
      </c>
      <c r="BI39" s="1">
        <v>80119367.853759766</v>
      </c>
      <c r="BJ39" s="1">
        <v>7075464.6217651367</v>
      </c>
      <c r="BK39" s="1">
        <v>276033120.85531616</v>
      </c>
      <c r="BL39" s="1">
        <v>1073123832.5056267</v>
      </c>
      <c r="BM39" s="1">
        <v>55461827.833267212</v>
      </c>
      <c r="BN39" s="1">
        <v>17059578.513553619</v>
      </c>
      <c r="BO39" s="1">
        <v>7303305.182220459</v>
      </c>
      <c r="BP39" s="1">
        <v>21718802.657852173</v>
      </c>
      <c r="BQ39" s="1">
        <v>17944045.110023499</v>
      </c>
      <c r="BR39" s="1">
        <v>119487559.29691696</v>
      </c>
      <c r="BS39" s="1">
        <v>3011481625.2434387</v>
      </c>
      <c r="BT39" s="1">
        <v>7004535812.0098095</v>
      </c>
      <c r="BU39" s="1">
        <v>2130954161.6935577</v>
      </c>
      <c r="BV39" s="1">
        <v>439532952.20619202</v>
      </c>
      <c r="BW39" s="1">
        <v>134656889.89282227</v>
      </c>
      <c r="BX39" s="1">
        <v>12721161441.04582</v>
      </c>
      <c r="BY39" s="1">
        <v>2041534383.3424072</v>
      </c>
      <c r="BZ39" s="1">
        <v>1236923350.5273438</v>
      </c>
      <c r="CA39" s="1">
        <v>429718122.18780518</v>
      </c>
      <c r="CB39" s="1">
        <v>3708175856.0575562</v>
      </c>
      <c r="CC39" s="1">
        <v>1238292946.6294889</v>
      </c>
      <c r="CD39" s="1">
        <v>5445989646.5733643</v>
      </c>
      <c r="CE39" s="1">
        <v>0</v>
      </c>
      <c r="CF39" s="1">
        <v>4611056609.5289764</v>
      </c>
      <c r="CG39" s="1">
        <v>1071231253.9879446</v>
      </c>
      <c r="CH39" s="1">
        <v>7899706700.0301991</v>
      </c>
      <c r="CI39" s="1">
        <v>179247187482.57831</v>
      </c>
      <c r="CJ39" s="1">
        <v>288219871674.51563</v>
      </c>
      <c r="CK39" s="1">
        <v>53090953524.790085</v>
      </c>
      <c r="CL39" s="1">
        <v>101172498971.30623</v>
      </c>
      <c r="CM39" s="1">
        <v>1897689060</v>
      </c>
      <c r="CN39" s="1">
        <v>0</v>
      </c>
      <c r="CO39" s="1">
        <v>13092910623.620365</v>
      </c>
      <c r="CP39" s="1">
        <v>3421122786.3197384</v>
      </c>
    </row>
    <row r="40" spans="1:94">
      <c r="A40" s="1">
        <v>9</v>
      </c>
      <c r="B40" s="1">
        <v>2022</v>
      </c>
      <c r="C40" s="1">
        <v>3756012</v>
      </c>
      <c r="D40" s="1">
        <v>4378004846.5551605</v>
      </c>
      <c r="E40" s="1">
        <v>17852074106.869705</v>
      </c>
      <c r="F40" s="1">
        <v>17784651638.626083</v>
      </c>
      <c r="G40" s="1">
        <v>7790716308.9867268</v>
      </c>
      <c r="H40" s="1">
        <v>7289399441.6784687</v>
      </c>
      <c r="I40" s="1">
        <v>605864295.04412842</v>
      </c>
      <c r="J40" s="1">
        <v>362359066.23612976</v>
      </c>
      <c r="K40" s="1">
        <v>3691178687.7256927</v>
      </c>
      <c r="L40" s="1">
        <v>3813645673.1410294</v>
      </c>
      <c r="M40" s="1">
        <v>533235775.62167358</v>
      </c>
      <c r="N40" s="1">
        <v>4042640916.4855347</v>
      </c>
      <c r="O40" s="1">
        <v>3838929980.3228149</v>
      </c>
      <c r="P40" s="1">
        <v>686239161.71370316</v>
      </c>
      <c r="Q40" s="1">
        <v>474824330.34337044</v>
      </c>
      <c r="R40" s="1">
        <v>586598355.33125305</v>
      </c>
      <c r="S40" s="1">
        <v>2111079183.9384232</v>
      </c>
      <c r="T40" s="1">
        <v>1062641878.1645164</v>
      </c>
      <c r="U40" s="1">
        <v>2325272658.044426</v>
      </c>
      <c r="V40" s="1">
        <v>248361173.97633171</v>
      </c>
      <c r="W40" s="1">
        <v>600803935.56494904</v>
      </c>
      <c r="X40" s="1">
        <v>125298120.23587418</v>
      </c>
      <c r="Y40" s="1">
        <v>754124073.9230423</v>
      </c>
      <c r="Z40" s="1">
        <v>498574128.82188416</v>
      </c>
      <c r="AA40" s="1">
        <v>270370746.31329346</v>
      </c>
      <c r="AB40" s="1">
        <v>367558980.71633911</v>
      </c>
      <c r="AC40" s="1">
        <v>61423522.586639404</v>
      </c>
      <c r="AD40" s="1">
        <v>201077850.60773468</v>
      </c>
      <c r="AE40" s="1">
        <v>299682310.59046936</v>
      </c>
      <c r="AF40" s="1">
        <v>835065551.0464859</v>
      </c>
      <c r="AG40" s="1">
        <v>1676438801.5826344</v>
      </c>
      <c r="AH40" s="1">
        <v>896756728.0501709</v>
      </c>
      <c r="AI40" s="1">
        <v>1198953223.5505524</v>
      </c>
      <c r="AJ40" s="1">
        <v>3143463893.7995605</v>
      </c>
      <c r="AK40" s="1">
        <v>5239173845.4002838</v>
      </c>
      <c r="AL40" s="1">
        <v>844461718.27935791</v>
      </c>
      <c r="AM40" s="1">
        <v>3372030916.9686279</v>
      </c>
      <c r="AN40" s="1">
        <v>2189815737.8465137</v>
      </c>
      <c r="AO40" s="1">
        <v>6406308373.0944996</v>
      </c>
      <c r="AP40" s="1">
        <v>311077750.70753479</v>
      </c>
      <c r="AQ40" s="1">
        <v>37467402.101455688</v>
      </c>
      <c r="AR40" s="1">
        <v>348545152.80899048</v>
      </c>
      <c r="AS40" s="1">
        <v>407515728.79764557</v>
      </c>
      <c r="AT40" s="1">
        <v>0</v>
      </c>
      <c r="AU40" s="1">
        <v>0</v>
      </c>
      <c r="AV40" s="1">
        <v>407515728.79764557</v>
      </c>
      <c r="AW40" s="1">
        <v>861547918.13522339</v>
      </c>
      <c r="AX40" s="1">
        <v>88920142.872039795</v>
      </c>
      <c r="AY40" s="1">
        <v>280341238.45733261</v>
      </c>
      <c r="AZ40" s="1">
        <v>49019697.102855682</v>
      </c>
      <c r="BA40" s="1">
        <v>2867547381.422905</v>
      </c>
      <c r="BB40" s="1">
        <v>45989009.889068604</v>
      </c>
      <c r="BC40" s="1">
        <v>16629124.333648682</v>
      </c>
      <c r="BD40" s="1">
        <v>3331817469.7442017</v>
      </c>
      <c r="BE40" s="1">
        <v>3348446594.0778503</v>
      </c>
      <c r="BF40" s="1">
        <v>954619415.55662537</v>
      </c>
      <c r="BG40" s="1">
        <v>136854866.32840347</v>
      </c>
      <c r="BH40" s="1">
        <v>92918331.662506104</v>
      </c>
      <c r="BI40" s="1">
        <v>176742481.48571777</v>
      </c>
      <c r="BJ40" s="1">
        <v>6062990.8232116699</v>
      </c>
      <c r="BK40" s="1">
        <v>415121881.9082489</v>
      </c>
      <c r="BL40" s="1">
        <v>1605577486.2789955</v>
      </c>
      <c r="BM40" s="1">
        <v>116747935.85325623</v>
      </c>
      <c r="BN40" s="1">
        <v>26115929.827386856</v>
      </c>
      <c r="BO40" s="1">
        <v>5234669.1802711487</v>
      </c>
      <c r="BP40" s="1">
        <v>15555001.421859741</v>
      </c>
      <c r="BQ40" s="1">
        <v>41438327.107208252</v>
      </c>
      <c r="BR40" s="1">
        <v>205091863.38998222</v>
      </c>
      <c r="BS40" s="1">
        <v>4092304041.4394188</v>
      </c>
      <c r="BT40" s="1">
        <v>9492956249.4671459</v>
      </c>
      <c r="BU40" s="1">
        <v>3268604877.8383789</v>
      </c>
      <c r="BV40" s="1">
        <v>424779999.5845108</v>
      </c>
      <c r="BW40" s="1">
        <v>190145231.85519409</v>
      </c>
      <c r="BX40" s="1">
        <v>17468790400.184647</v>
      </c>
      <c r="BY40" s="1">
        <v>4563081506.2907715</v>
      </c>
      <c r="BZ40" s="1">
        <v>1714769837.0379333</v>
      </c>
      <c r="CA40" s="1">
        <v>499315467.30065918</v>
      </c>
      <c r="CB40" s="1">
        <v>6777166810.629364</v>
      </c>
      <c r="CC40" s="1">
        <v>1936617531.7590976</v>
      </c>
      <c r="CD40" s="1">
        <v>6348210368.4581909</v>
      </c>
      <c r="CE40" s="1">
        <v>0</v>
      </c>
      <c r="CF40" s="1">
        <v>5239552764.6903839</v>
      </c>
      <c r="CG40" s="1">
        <v>1216349018.7544785</v>
      </c>
      <c r="CH40" s="1">
        <v>9276094411.1742764</v>
      </c>
      <c r="CI40" s="1">
        <v>220502298683.27856</v>
      </c>
      <c r="CJ40" s="1">
        <v>378853913788.70313</v>
      </c>
      <c r="CK40" s="1">
        <v>58774909292.459969</v>
      </c>
      <c r="CL40" s="1">
        <v>131706594121.22186</v>
      </c>
      <c r="CM40" s="1">
        <v>2186062025</v>
      </c>
      <c r="CN40" s="1">
        <v>0</v>
      </c>
      <c r="CO40" s="1">
        <v>22055805484.730804</v>
      </c>
      <c r="CP40" s="1">
        <v>4158391035.5099545</v>
      </c>
    </row>
    <row r="41" spans="1:94">
      <c r="A41" s="1">
        <v>10</v>
      </c>
      <c r="B41" s="1">
        <v>2022</v>
      </c>
      <c r="C41" s="1">
        <v>3756015</v>
      </c>
      <c r="D41" s="1">
        <v>4776500151.8537941</v>
      </c>
      <c r="E41" s="1">
        <v>31048033382.054443</v>
      </c>
      <c r="F41" s="1">
        <v>30874156239.459045</v>
      </c>
      <c r="G41" s="1">
        <v>6209372350.902338</v>
      </c>
      <c r="H41" s="1">
        <v>5525728715.4216137</v>
      </c>
      <c r="I41" s="1">
        <v>594263403.78234863</v>
      </c>
      <c r="J41" s="1">
        <v>358118390.62813568</v>
      </c>
      <c r="K41" s="1">
        <v>2893564994.0904999</v>
      </c>
      <c r="L41" s="1">
        <v>2965888042.9744263</v>
      </c>
      <c r="M41" s="1">
        <v>470297818.66093445</v>
      </c>
      <c r="N41" s="1">
        <v>4549776814.2236938</v>
      </c>
      <c r="O41" s="1">
        <v>4155948654.0397491</v>
      </c>
      <c r="P41" s="1">
        <v>725666436.35103416</v>
      </c>
      <c r="Q41" s="1">
        <v>474150609.10962105</v>
      </c>
      <c r="R41" s="1">
        <v>429305873.75371552</v>
      </c>
      <c r="S41" s="1">
        <v>1941949103.228653</v>
      </c>
      <c r="T41" s="1">
        <v>1031675749.1287231</v>
      </c>
      <c r="U41" s="1">
        <v>2578203453.9005127</v>
      </c>
      <c r="V41" s="1">
        <v>295243878.67321205</v>
      </c>
      <c r="W41" s="1">
        <v>754206484.74351501</v>
      </c>
      <c r="X41" s="1">
        <v>163262027.79929161</v>
      </c>
      <c r="Y41" s="1">
        <v>670705706.27419662</v>
      </c>
      <c r="Z41" s="1">
        <v>707543088.57096863</v>
      </c>
      <c r="AA41" s="1">
        <v>281566593.55326843</v>
      </c>
      <c r="AB41" s="1">
        <v>319640323.77445221</v>
      </c>
      <c r="AC41" s="1">
        <v>42406378.981262207</v>
      </c>
      <c r="AD41" s="1">
        <v>218459307.78306007</v>
      </c>
      <c r="AE41" s="1">
        <v>418759387.19639587</v>
      </c>
      <c r="AF41" s="1">
        <v>1000820054.7970066</v>
      </c>
      <c r="AG41" s="1">
        <v>2006954561.3407207</v>
      </c>
      <c r="AH41" s="1">
        <v>891112364.9803772</v>
      </c>
      <c r="AI41" s="1">
        <v>1296746505.6476746</v>
      </c>
      <c r="AJ41" s="1">
        <v>4489639384.6754456</v>
      </c>
      <c r="AK41" s="1">
        <v>6677498255.3034973</v>
      </c>
      <c r="AL41" s="1">
        <v>1969083628.6007767</v>
      </c>
      <c r="AM41" s="1">
        <v>3029107407.3614502</v>
      </c>
      <c r="AN41" s="1">
        <v>5053400742.276886</v>
      </c>
      <c r="AO41" s="1">
        <v>10051591778.239113</v>
      </c>
      <c r="AP41" s="1">
        <v>1023391273.6605377</v>
      </c>
      <c r="AQ41" s="1">
        <v>62524222.315544128</v>
      </c>
      <c r="AR41" s="1">
        <v>1085915495.9760818</v>
      </c>
      <c r="AS41" s="1">
        <v>618050372.79496765</v>
      </c>
      <c r="AT41" s="1">
        <v>0</v>
      </c>
      <c r="AU41" s="1">
        <v>1068427.7502441406</v>
      </c>
      <c r="AV41" s="1">
        <v>619118800.54521179</v>
      </c>
      <c r="AW41" s="1">
        <v>1741585301.7528687</v>
      </c>
      <c r="AX41" s="1">
        <v>112957853.5604248</v>
      </c>
      <c r="AY41" s="1">
        <v>417448876.13357544</v>
      </c>
      <c r="AZ41" s="1">
        <v>42057586.267337799</v>
      </c>
      <c r="BA41" s="1">
        <v>2699408867.5596771</v>
      </c>
      <c r="BB41" s="1">
        <v>97406871.642807007</v>
      </c>
      <c r="BC41" s="1">
        <v>20664807.61530304</v>
      </c>
      <c r="BD41" s="1">
        <v>3369280055.1638222</v>
      </c>
      <c r="BE41" s="1">
        <v>3389944862.7791252</v>
      </c>
      <c r="BF41" s="1">
        <v>1953759551.7346725</v>
      </c>
      <c r="BG41" s="1">
        <v>362103516.57595825</v>
      </c>
      <c r="BH41" s="1">
        <v>189104573.80011749</v>
      </c>
      <c r="BI41" s="1">
        <v>781633082.91403961</v>
      </c>
      <c r="BJ41" s="1">
        <v>24593581.557281494</v>
      </c>
      <c r="BK41" s="1">
        <v>727502969.34377289</v>
      </c>
      <c r="BL41" s="1">
        <v>3257064193.0118027</v>
      </c>
      <c r="BM41" s="1">
        <v>224294778.80450439</v>
      </c>
      <c r="BN41" s="1">
        <v>37377705.440303802</v>
      </c>
      <c r="BO41" s="1">
        <v>15367467.769458771</v>
      </c>
      <c r="BP41" s="1">
        <v>65175147.330871582</v>
      </c>
      <c r="BQ41" s="1">
        <v>31663546.981859207</v>
      </c>
      <c r="BR41" s="1">
        <v>373878646.32699776</v>
      </c>
      <c r="BS41" s="1">
        <v>9265330255.9994736</v>
      </c>
      <c r="BT41" s="1">
        <v>21755680455.261391</v>
      </c>
      <c r="BU41" s="1">
        <v>6801414386.6559906</v>
      </c>
      <c r="BV41" s="1">
        <v>690836437.57445526</v>
      </c>
      <c r="BW41" s="1">
        <v>139752701.15332031</v>
      </c>
      <c r="BX41" s="1">
        <v>38653014236.64463</v>
      </c>
      <c r="BY41" s="1">
        <v>12809598317.131836</v>
      </c>
      <c r="BZ41" s="1">
        <v>4574359416.866333</v>
      </c>
      <c r="CA41" s="1">
        <v>461598241.96878052</v>
      </c>
      <c r="CB41" s="1">
        <v>17845555975.966949</v>
      </c>
      <c r="CC41" s="1">
        <v>3355815818.1129446</v>
      </c>
      <c r="CD41" s="1">
        <v>11718783787.007202</v>
      </c>
      <c r="CE41" s="1">
        <v>0</v>
      </c>
      <c r="CF41" s="1">
        <v>6518085453.6066628</v>
      </c>
      <c r="CG41" s="1">
        <v>2393867833.8814058</v>
      </c>
      <c r="CH41" s="1">
        <v>12496869849.663641</v>
      </c>
      <c r="CI41" s="1">
        <v>384019150707.43689</v>
      </c>
      <c r="CJ41" s="1">
        <v>753816901861.72656</v>
      </c>
      <c r="CK41" s="1">
        <v>69505968478.290131</v>
      </c>
      <c r="CL41" s="1">
        <v>272479276324.08734</v>
      </c>
      <c r="CM41" s="1">
        <v>4021858824</v>
      </c>
      <c r="CN41" s="1">
        <v>0</v>
      </c>
      <c r="CO41" s="1">
        <v>80684058571.767639</v>
      </c>
      <c r="CP41" s="1">
        <v>6017870005.0922775</v>
      </c>
    </row>
    <row r="42" spans="1:94">
      <c r="A42" s="1">
        <v>1</v>
      </c>
      <c r="B42" s="1">
        <v>2024</v>
      </c>
      <c r="C42" s="1">
        <v>3883023</v>
      </c>
      <c r="D42" s="1">
        <v>2189462312.6515083</v>
      </c>
      <c r="E42" s="1">
        <v>1832728659.9331207</v>
      </c>
      <c r="F42" s="1">
        <v>1815090453.8334503</v>
      </c>
      <c r="G42" s="1">
        <v>3227804740.1554394</v>
      </c>
      <c r="H42" s="1">
        <v>3076455528.4040909</v>
      </c>
      <c r="I42" s="1">
        <v>610059575.73443604</v>
      </c>
      <c r="J42" s="1">
        <v>420567289.98350525</v>
      </c>
      <c r="K42" s="1">
        <v>2532847676.5992432</v>
      </c>
      <c r="L42" s="1">
        <v>3075094098.4726181</v>
      </c>
      <c r="M42" s="1">
        <v>294257994.88169861</v>
      </c>
      <c r="N42" s="1">
        <v>1180336040.2277832</v>
      </c>
      <c r="O42" s="1">
        <v>2160710568.5405197</v>
      </c>
      <c r="P42" s="1">
        <v>423943123.87433243</v>
      </c>
      <c r="Q42" s="1">
        <v>346155389.7982235</v>
      </c>
      <c r="R42" s="1">
        <v>1052643351.9045944</v>
      </c>
      <c r="S42" s="1">
        <v>1771144624.8897972</v>
      </c>
      <c r="T42" s="1">
        <v>1072943349.1545124</v>
      </c>
      <c r="U42" s="1">
        <v>972690565.40119934</v>
      </c>
      <c r="V42" s="1">
        <v>81035043.105619431</v>
      </c>
      <c r="W42" s="1">
        <v>255480255.50223351</v>
      </c>
      <c r="X42" s="1">
        <v>51059415.542274475</v>
      </c>
      <c r="Y42" s="1">
        <v>473676540.9240799</v>
      </c>
      <c r="Z42" s="1">
        <v>112992964.81328583</v>
      </c>
      <c r="AA42" s="1">
        <v>354344289.13320923</v>
      </c>
      <c r="AB42" s="1">
        <v>607004647.50915527</v>
      </c>
      <c r="AC42" s="1">
        <v>47088393.976074219</v>
      </c>
      <c r="AD42" s="1">
        <v>103508772.87832546</v>
      </c>
      <c r="AE42" s="1">
        <v>114553487.24450684</v>
      </c>
      <c r="AF42" s="1">
        <v>257653758.17084312</v>
      </c>
      <c r="AG42" s="1">
        <v>794239444.32078743</v>
      </c>
      <c r="AH42" s="1">
        <v>454448099.98959351</v>
      </c>
      <c r="AI42" s="1">
        <v>184055871</v>
      </c>
      <c r="AJ42" s="1">
        <v>288166589.97064209</v>
      </c>
      <c r="AK42" s="1">
        <v>926670560.9602356</v>
      </c>
      <c r="AL42" s="1">
        <v>138058647.57897949</v>
      </c>
      <c r="AM42" s="1">
        <v>1108800946.9186802</v>
      </c>
      <c r="AN42" s="1">
        <v>82433131.410037994</v>
      </c>
      <c r="AO42" s="1">
        <v>1329292725.9076977</v>
      </c>
      <c r="AP42" s="1">
        <v>27314264.07572937</v>
      </c>
      <c r="AQ42" s="1">
        <v>0</v>
      </c>
      <c r="AR42" s="1">
        <v>27314264.07572937</v>
      </c>
      <c r="AS42" s="1">
        <v>118233714.21749115</v>
      </c>
      <c r="AT42" s="1">
        <v>3291.360107421875</v>
      </c>
      <c r="AU42" s="1">
        <v>0</v>
      </c>
      <c r="AV42" s="1">
        <v>118237005.57759857</v>
      </c>
      <c r="AW42" s="1">
        <v>188924420.09835815</v>
      </c>
      <c r="AX42" s="1">
        <v>30477554.86542511</v>
      </c>
      <c r="AY42" s="1">
        <v>99086118.707794189</v>
      </c>
      <c r="AZ42" s="1">
        <v>34349350.693508148</v>
      </c>
      <c r="BA42" s="1">
        <v>1564026327.0821686</v>
      </c>
      <c r="BB42" s="1">
        <v>40819247.680335999</v>
      </c>
      <c r="BC42" s="1">
        <v>12620731.152915955</v>
      </c>
      <c r="BD42" s="1">
        <v>1768758599.029232</v>
      </c>
      <c r="BE42" s="1">
        <v>1781379330.182148</v>
      </c>
      <c r="BF42" s="1">
        <v>14910739.052062988</v>
      </c>
      <c r="BG42" s="1">
        <v>364545.60791015625</v>
      </c>
      <c r="BH42" s="1">
        <v>3145080.6538162231</v>
      </c>
      <c r="BI42" s="1">
        <v>4825833.9497375488</v>
      </c>
      <c r="BJ42" s="1">
        <v>0</v>
      </c>
      <c r="BK42" s="1">
        <v>68276183.044204712</v>
      </c>
      <c r="BL42" s="1">
        <v>91522382.307731628</v>
      </c>
      <c r="BM42" s="1">
        <v>9403721.736579895</v>
      </c>
      <c r="BN42" s="1">
        <v>632741.14391517639</v>
      </c>
      <c r="BO42" s="1">
        <v>169534.23838043213</v>
      </c>
      <c r="BP42" s="1">
        <v>45337346.633369446</v>
      </c>
      <c r="BQ42" s="1">
        <v>309462416.48999691</v>
      </c>
      <c r="BR42" s="1">
        <v>55543343.752244949</v>
      </c>
      <c r="BS42" s="1">
        <v>884969283.55008316</v>
      </c>
      <c r="BT42" s="1">
        <v>1618479779.5221863</v>
      </c>
      <c r="BU42" s="1">
        <v>427871599.56672668</v>
      </c>
      <c r="BV42" s="1">
        <v>90526050.193695068</v>
      </c>
      <c r="BW42" s="1">
        <v>136195920.67471313</v>
      </c>
      <c r="BX42" s="1">
        <v>3158042633.5074043</v>
      </c>
      <c r="BY42" s="1">
        <v>300130428.31610107</v>
      </c>
      <c r="BZ42" s="1">
        <v>0</v>
      </c>
      <c r="CA42" s="1">
        <v>158259976.3727417</v>
      </c>
      <c r="CB42" s="1">
        <v>458390404.68884277</v>
      </c>
      <c r="CC42" s="1">
        <v>227771160.90040302</v>
      </c>
      <c r="CD42" s="1">
        <v>61105780.047424316</v>
      </c>
      <c r="CE42" s="1">
        <v>0</v>
      </c>
      <c r="CF42" s="1"/>
      <c r="CG42" s="1">
        <v>1261402581.8958266</v>
      </c>
      <c r="CH42" s="1">
        <v>3271977641.6600981</v>
      </c>
      <c r="CI42" s="1">
        <v>65836067997.588158</v>
      </c>
      <c r="CJ42" s="1">
        <v>65216637815.403549</v>
      </c>
      <c r="CK42" s="1">
        <v>30382816076.170105</v>
      </c>
      <c r="CL42" s="1">
        <v>28203256181.090664</v>
      </c>
      <c r="CM42" s="1">
        <v>942181180</v>
      </c>
      <c r="CN42" s="1">
        <v>0</v>
      </c>
      <c r="CO42" s="1">
        <v>3439834573.0446587</v>
      </c>
      <c r="CP42" s="1">
        <v>1345010662.0625839</v>
      </c>
    </row>
    <row r="43" spans="1:94">
      <c r="A43" s="1">
        <v>2</v>
      </c>
      <c r="B43" s="1">
        <v>2024</v>
      </c>
      <c r="C43" s="1">
        <v>3883023</v>
      </c>
      <c r="D43" s="1">
        <v>2828772376.5567093</v>
      </c>
      <c r="E43" s="1">
        <v>3096850032.7368317</v>
      </c>
      <c r="F43" s="1">
        <v>3045497772.6458588</v>
      </c>
      <c r="G43" s="1">
        <v>4714312022.0350876</v>
      </c>
      <c r="H43" s="1">
        <v>4545172262.422905</v>
      </c>
      <c r="I43" s="1">
        <v>591392521.54956055</v>
      </c>
      <c r="J43" s="1">
        <v>417597329.65036011</v>
      </c>
      <c r="K43" s="1">
        <v>3364357825.6846161</v>
      </c>
      <c r="L43" s="1">
        <v>3746872174.6802979</v>
      </c>
      <c r="M43" s="1">
        <v>382336226.25671387</v>
      </c>
      <c r="N43" s="1">
        <v>1719024089.3765564</v>
      </c>
      <c r="O43" s="1">
        <v>2800527104.3086853</v>
      </c>
      <c r="P43" s="1">
        <v>479582983.04957581</v>
      </c>
      <c r="Q43" s="1">
        <v>406874879.89553452</v>
      </c>
      <c r="R43" s="1">
        <v>908474594.08359528</v>
      </c>
      <c r="S43" s="1">
        <v>2082427420.4173584</v>
      </c>
      <c r="T43" s="1">
        <v>1183387687.9036674</v>
      </c>
      <c r="U43" s="1">
        <v>1361104004.3462067</v>
      </c>
      <c r="V43" s="1">
        <v>135788738.75341415</v>
      </c>
      <c r="W43" s="1">
        <v>329263174.1257782</v>
      </c>
      <c r="X43" s="1">
        <v>80174783.800361633</v>
      </c>
      <c r="Y43" s="1">
        <v>547662404.92338181</v>
      </c>
      <c r="Z43" s="1">
        <v>182490330.61071777</v>
      </c>
      <c r="AA43" s="1">
        <v>345619318.42668915</v>
      </c>
      <c r="AB43" s="1">
        <v>542377781.43912506</v>
      </c>
      <c r="AC43" s="1">
        <v>43905618.360610962</v>
      </c>
      <c r="AD43" s="1">
        <v>146447425.21035767</v>
      </c>
      <c r="AE43" s="1">
        <v>159129004.32028198</v>
      </c>
      <c r="AF43" s="1">
        <v>350970075.69363976</v>
      </c>
      <c r="AG43" s="1">
        <v>957261713.77239037</v>
      </c>
      <c r="AH43" s="1">
        <v>761240056.14120483</v>
      </c>
      <c r="AI43" s="1">
        <v>292150789.85044861</v>
      </c>
      <c r="AJ43" s="1">
        <v>652780361.10058594</v>
      </c>
      <c r="AK43" s="1">
        <v>1706171207.0922394</v>
      </c>
      <c r="AL43" s="1">
        <v>207493287.4581604</v>
      </c>
      <c r="AM43" s="1">
        <v>1683106916.7979965</v>
      </c>
      <c r="AN43" s="1">
        <v>136838729.65945435</v>
      </c>
      <c r="AO43" s="1">
        <v>2027438933.9156113</v>
      </c>
      <c r="AP43" s="1">
        <v>63280922.190643311</v>
      </c>
      <c r="AQ43" s="1">
        <v>1080384.6263656616</v>
      </c>
      <c r="AR43" s="1">
        <v>64361306.817008972</v>
      </c>
      <c r="AS43" s="1">
        <v>149894688.84375763</v>
      </c>
      <c r="AT43" s="1">
        <v>25803.329795837402</v>
      </c>
      <c r="AU43" s="1">
        <v>0</v>
      </c>
      <c r="AV43" s="1">
        <v>149920492.17355347</v>
      </c>
      <c r="AW43" s="1">
        <v>267099187.06855774</v>
      </c>
      <c r="AX43" s="1">
        <v>42102417.68977356</v>
      </c>
      <c r="AY43" s="1">
        <v>137171077.55914307</v>
      </c>
      <c r="AZ43" s="1">
        <v>41606574.927871704</v>
      </c>
      <c r="BA43" s="1">
        <v>1959129972.9462662</v>
      </c>
      <c r="BB43" s="1">
        <v>39766245.830154419</v>
      </c>
      <c r="BC43" s="1">
        <v>11920583.125160217</v>
      </c>
      <c r="BD43" s="1">
        <v>2219776288.9532089</v>
      </c>
      <c r="BE43" s="1">
        <v>2231696872.0783691</v>
      </c>
      <c r="BF43" s="1">
        <v>79476366.029190063</v>
      </c>
      <c r="BG43" s="1">
        <v>1152624.2641105652</v>
      </c>
      <c r="BH43" s="1">
        <v>14125757.70413208</v>
      </c>
      <c r="BI43" s="1">
        <v>12235469.643798828</v>
      </c>
      <c r="BJ43" s="1">
        <v>385453.08517456055</v>
      </c>
      <c r="BK43" s="1">
        <v>98477603.930080414</v>
      </c>
      <c r="BL43" s="1">
        <v>205853274.65648651</v>
      </c>
      <c r="BM43" s="1">
        <v>17107826.001495361</v>
      </c>
      <c r="BN43" s="1">
        <v>1941322.0264701843</v>
      </c>
      <c r="BO43" s="1">
        <v>162878.26196289063</v>
      </c>
      <c r="BP43" s="1">
        <v>100137159.64891052</v>
      </c>
      <c r="BQ43" s="1">
        <v>396633062.01221466</v>
      </c>
      <c r="BR43" s="1">
        <v>119349185.93883896</v>
      </c>
      <c r="BS43" s="1">
        <v>1361006696.3481655</v>
      </c>
      <c r="BT43" s="1">
        <v>2538486978.2488708</v>
      </c>
      <c r="BU43" s="1">
        <v>696036970.9017334</v>
      </c>
      <c r="BV43" s="1">
        <v>162521097.25080872</v>
      </c>
      <c r="BW43" s="1">
        <v>193184699.80249023</v>
      </c>
      <c r="BX43" s="1">
        <v>4951236442.5520687</v>
      </c>
      <c r="BY43" s="1">
        <v>564755450.62393188</v>
      </c>
      <c r="BZ43" s="1">
        <v>0</v>
      </c>
      <c r="CA43" s="1">
        <v>442279151.24847412</v>
      </c>
      <c r="CB43" s="1">
        <v>1007034601.872406</v>
      </c>
      <c r="CC43" s="1">
        <v>308040835.24624634</v>
      </c>
      <c r="CD43" s="1">
        <v>77561133.573120117</v>
      </c>
      <c r="CE43" s="1">
        <v>0</v>
      </c>
      <c r="CF43" s="1"/>
      <c r="CG43" s="1">
        <v>1447025053.5773151</v>
      </c>
      <c r="CH43" s="1">
        <v>4204896892.3454914</v>
      </c>
      <c r="CI43" s="1">
        <v>90605081052.475037</v>
      </c>
      <c r="CJ43" s="1">
        <v>109877218437.91211</v>
      </c>
      <c r="CK43" s="1">
        <v>38243637684.999832</v>
      </c>
      <c r="CL43" s="1">
        <v>41721508919.858948</v>
      </c>
      <c r="CM43" s="1">
        <v>1433303710</v>
      </c>
      <c r="CN43" s="1">
        <v>0</v>
      </c>
      <c r="CO43" s="1">
        <v>4267598942.7461853</v>
      </c>
      <c r="CP43" s="1">
        <v>1762676906.8260784</v>
      </c>
    </row>
    <row r="44" spans="1:94">
      <c r="A44" s="1">
        <v>3</v>
      </c>
      <c r="B44" s="1">
        <v>2024</v>
      </c>
      <c r="C44" s="1">
        <v>3883023</v>
      </c>
      <c r="D44" s="1">
        <v>3206104818.1622086</v>
      </c>
      <c r="E44" s="1">
        <v>4605129025.087204</v>
      </c>
      <c r="F44" s="1">
        <v>4561952296.1091614</v>
      </c>
      <c r="G44" s="1">
        <v>5683202493.9370823</v>
      </c>
      <c r="H44" s="1">
        <v>5508166033.891098</v>
      </c>
      <c r="I44" s="1">
        <v>572158392.28742981</v>
      </c>
      <c r="J44" s="1">
        <v>439692275.8585434</v>
      </c>
      <c r="K44" s="1">
        <v>3675029993.010788</v>
      </c>
      <c r="L44" s="1">
        <v>3888886132.0933685</v>
      </c>
      <c r="M44" s="1">
        <v>464275590.54309082</v>
      </c>
      <c r="N44" s="1">
        <v>2268766898.9387207</v>
      </c>
      <c r="O44" s="1">
        <v>3221636426.1098175</v>
      </c>
      <c r="P44" s="1">
        <v>531468476.52765274</v>
      </c>
      <c r="Q44" s="1">
        <v>462251276.82595062</v>
      </c>
      <c r="R44" s="1">
        <v>794477013.39096069</v>
      </c>
      <c r="S44" s="1">
        <v>2206000081.2449951</v>
      </c>
      <c r="T44" s="1">
        <v>1219974039.5770798</v>
      </c>
      <c r="U44" s="1">
        <v>1498832802.1943665</v>
      </c>
      <c r="V44" s="1">
        <v>170983626.7781601</v>
      </c>
      <c r="W44" s="1">
        <v>387865129.3715477</v>
      </c>
      <c r="X44" s="1">
        <v>91686834.604454041</v>
      </c>
      <c r="Y44" s="1">
        <v>627320071.60074615</v>
      </c>
      <c r="Z44" s="1">
        <v>260379398.99659729</v>
      </c>
      <c r="AA44" s="1">
        <v>359251862.3465271</v>
      </c>
      <c r="AB44" s="1">
        <v>491407787.81358337</v>
      </c>
      <c r="AC44" s="1">
        <v>37969723.105224609</v>
      </c>
      <c r="AD44" s="1">
        <v>177721913.90795898</v>
      </c>
      <c r="AE44" s="1">
        <v>172226767.68309021</v>
      </c>
      <c r="AF44" s="1">
        <v>408810995.51682091</v>
      </c>
      <c r="AG44" s="1">
        <v>1094306081.0437737</v>
      </c>
      <c r="AH44" s="1">
        <v>940617052.88180542</v>
      </c>
      <c r="AI44" s="1">
        <v>465140181.41647339</v>
      </c>
      <c r="AJ44" s="1">
        <v>1002185993</v>
      </c>
      <c r="AK44" s="1">
        <v>2407943227.2982788</v>
      </c>
      <c r="AL44" s="1">
        <v>314052977.21337891</v>
      </c>
      <c r="AM44" s="1">
        <v>2125659445.0076885</v>
      </c>
      <c r="AN44" s="1">
        <v>206990325.1685791</v>
      </c>
      <c r="AO44" s="1">
        <v>2646702747.3896465</v>
      </c>
      <c r="AP44" s="1">
        <v>87064940.583740234</v>
      </c>
      <c r="AQ44" s="1">
        <v>1039222.7719612122</v>
      </c>
      <c r="AR44" s="1">
        <v>88104163.355701447</v>
      </c>
      <c r="AS44" s="1">
        <v>228782426.69709778</v>
      </c>
      <c r="AT44" s="1">
        <v>0</v>
      </c>
      <c r="AU44" s="1">
        <v>0</v>
      </c>
      <c r="AV44" s="1">
        <v>228782426.69709778</v>
      </c>
      <c r="AW44" s="1">
        <v>362923113.60728455</v>
      </c>
      <c r="AX44" s="1">
        <v>46124453.438743591</v>
      </c>
      <c r="AY44" s="1">
        <v>149233024.11001587</v>
      </c>
      <c r="AZ44" s="1">
        <v>42421688.910224915</v>
      </c>
      <c r="BA44" s="1">
        <v>2241029345.4286728</v>
      </c>
      <c r="BB44" s="1">
        <v>38996403.349105835</v>
      </c>
      <c r="BC44" s="1">
        <v>16984774.797233582</v>
      </c>
      <c r="BD44" s="1">
        <v>2517804915.236763</v>
      </c>
      <c r="BE44" s="1">
        <v>2534789690.0339966</v>
      </c>
      <c r="BF44" s="1">
        <v>85050921.44719696</v>
      </c>
      <c r="BG44" s="1">
        <v>3490730.1290283203</v>
      </c>
      <c r="BH44" s="1">
        <v>15675886.151092529</v>
      </c>
      <c r="BI44" s="1">
        <v>13791593.846107483</v>
      </c>
      <c r="BJ44" s="1">
        <v>41660.921051025391</v>
      </c>
      <c r="BK44" s="1">
        <v>136589037.28562546</v>
      </c>
      <c r="BL44" s="1">
        <v>254639829.78010178</v>
      </c>
      <c r="BM44" s="1">
        <v>37037039.673324585</v>
      </c>
      <c r="BN44" s="1">
        <v>4690602.005859375</v>
      </c>
      <c r="BO44" s="1">
        <v>4388923.0150909424</v>
      </c>
      <c r="BP44" s="1">
        <v>171323022.50450134</v>
      </c>
      <c r="BQ44" s="1">
        <v>564655206.60018826</v>
      </c>
      <c r="BR44" s="1">
        <v>217439587.19877625</v>
      </c>
      <c r="BS44" s="1">
        <v>1977493206.6363182</v>
      </c>
      <c r="BT44" s="1">
        <v>3324204127.3938141</v>
      </c>
      <c r="BU44" s="1">
        <v>905782116.67918396</v>
      </c>
      <c r="BV44" s="1">
        <v>209407798.51861572</v>
      </c>
      <c r="BW44" s="1">
        <v>170548695.15142822</v>
      </c>
      <c r="BX44" s="1">
        <v>6587435944.3793602</v>
      </c>
      <c r="BY44" s="1">
        <v>1232501920.2004395</v>
      </c>
      <c r="BZ44" s="1">
        <v>0</v>
      </c>
      <c r="CA44" s="1">
        <v>336864526.81134033</v>
      </c>
      <c r="CB44" s="1">
        <v>1569366447.0117798</v>
      </c>
      <c r="CC44" s="1">
        <v>433605334.04222775</v>
      </c>
      <c r="CD44" s="1">
        <v>98528650.130004883</v>
      </c>
      <c r="CE44" s="1">
        <v>0</v>
      </c>
      <c r="CF44" s="1"/>
      <c r="CG44" s="1">
        <v>1593051070.237026</v>
      </c>
      <c r="CH44" s="1">
        <v>4951087073.0632877</v>
      </c>
      <c r="CI44" s="1">
        <v>110004532441.82385</v>
      </c>
      <c r="CJ44" s="1">
        <v>143068453510.37109</v>
      </c>
      <c r="CK44" s="1">
        <v>43835017712.940186</v>
      </c>
      <c r="CL44" s="1">
        <v>52675078428.949524</v>
      </c>
      <c r="CM44" s="1">
        <v>1648662090</v>
      </c>
      <c r="CN44" s="1">
        <v>0</v>
      </c>
      <c r="CO44" s="1">
        <v>5359521165.7021713</v>
      </c>
      <c r="CP44" s="1">
        <v>2117776432.5311165</v>
      </c>
    </row>
    <row r="45" spans="1:94">
      <c r="A45" s="1">
        <v>4</v>
      </c>
      <c r="B45" s="1">
        <v>2024</v>
      </c>
      <c r="C45" s="1">
        <v>3883023</v>
      </c>
      <c r="D45" s="1">
        <v>3470424485.6428909</v>
      </c>
      <c r="E45" s="1">
        <v>6255514485.7329025</v>
      </c>
      <c r="F45" s="1">
        <v>6186874501.1411057</v>
      </c>
      <c r="G45" s="1">
        <v>6458251453.966095</v>
      </c>
      <c r="H45" s="1">
        <v>6231328272.6101456</v>
      </c>
      <c r="I45" s="1">
        <v>531785727.32891846</v>
      </c>
      <c r="J45" s="1">
        <v>449391572.34636688</v>
      </c>
      <c r="K45" s="1">
        <v>3976388081.3889542</v>
      </c>
      <c r="L45" s="1">
        <v>4161442175.5323105</v>
      </c>
      <c r="M45" s="1">
        <v>627111491.00985718</v>
      </c>
      <c r="N45" s="1">
        <v>2698829780.3524475</v>
      </c>
      <c r="O45" s="1">
        <v>3568074571.6142807</v>
      </c>
      <c r="P45" s="1">
        <v>549809876.91453552</v>
      </c>
      <c r="Q45" s="1">
        <v>448900302.97368336</v>
      </c>
      <c r="R45" s="1">
        <v>801416605.88427734</v>
      </c>
      <c r="S45" s="1">
        <v>2231174164.3069019</v>
      </c>
      <c r="T45" s="1">
        <v>1240800652.7862167</v>
      </c>
      <c r="U45" s="1">
        <v>1719451969.5035782</v>
      </c>
      <c r="V45" s="1">
        <v>221299605.83174133</v>
      </c>
      <c r="W45" s="1">
        <v>450134492.01638794</v>
      </c>
      <c r="X45" s="1">
        <v>104367404.91789246</v>
      </c>
      <c r="Y45" s="1">
        <v>656238054.58400726</v>
      </c>
      <c r="Z45" s="1">
        <v>312771113.1808548</v>
      </c>
      <c r="AA45" s="1">
        <v>353342319.36759186</v>
      </c>
      <c r="AB45" s="1">
        <v>460530548.60379791</v>
      </c>
      <c r="AC45" s="1">
        <v>31328384.430603027</v>
      </c>
      <c r="AD45" s="1">
        <v>198017292.62450218</v>
      </c>
      <c r="AE45" s="1">
        <v>172555344.11192322</v>
      </c>
      <c r="AF45" s="1">
        <v>481862494.20109367</v>
      </c>
      <c r="AG45" s="1">
        <v>1187084478.8699703</v>
      </c>
      <c r="AH45" s="1">
        <v>1019842773.9662094</v>
      </c>
      <c r="AI45" s="1">
        <v>584229053.21710205</v>
      </c>
      <c r="AJ45" s="1">
        <v>1353132706.5697021</v>
      </c>
      <c r="AK45" s="1">
        <v>2957204533.7530136</v>
      </c>
      <c r="AL45" s="1">
        <v>249613276.73025513</v>
      </c>
      <c r="AM45" s="1">
        <v>2457203994.7028427</v>
      </c>
      <c r="AN45" s="1">
        <v>384123088</v>
      </c>
      <c r="AO45" s="1">
        <v>3090940359.4330978</v>
      </c>
      <c r="AP45" s="1">
        <v>125412822.24716949</v>
      </c>
      <c r="AQ45" s="1">
        <v>2590955.2617988586</v>
      </c>
      <c r="AR45" s="1">
        <v>128003777.50896835</v>
      </c>
      <c r="AS45" s="1">
        <v>247652748.93995667</v>
      </c>
      <c r="AT45" s="1">
        <v>50849.2314453125</v>
      </c>
      <c r="AU45" s="1">
        <v>42477.641296386719</v>
      </c>
      <c r="AV45" s="1">
        <v>247746075.81269836</v>
      </c>
      <c r="AW45" s="1">
        <v>300862351.89758301</v>
      </c>
      <c r="AX45" s="1">
        <v>59924625.025764465</v>
      </c>
      <c r="AY45" s="1">
        <v>174260556.59403229</v>
      </c>
      <c r="AZ45" s="1">
        <v>42845410.942474365</v>
      </c>
      <c r="BA45" s="1">
        <v>2344714304.9075699</v>
      </c>
      <c r="BB45" s="1">
        <v>39719495.793029785</v>
      </c>
      <c r="BC45" s="1">
        <v>14853374.684020996</v>
      </c>
      <c r="BD45" s="1">
        <v>2661464393.2628708</v>
      </c>
      <c r="BE45" s="1">
        <v>2676317767.9468918</v>
      </c>
      <c r="BF45" s="1">
        <v>132814353.1905365</v>
      </c>
      <c r="BG45" s="1">
        <v>7490765.0240020752</v>
      </c>
      <c r="BH45" s="1">
        <v>13003211.251621246</v>
      </c>
      <c r="BI45" s="1">
        <v>49191321.936218262</v>
      </c>
      <c r="BJ45" s="1">
        <v>1817233.965637207</v>
      </c>
      <c r="BK45" s="1">
        <v>196626208.99669266</v>
      </c>
      <c r="BL45" s="1">
        <v>400943094.36470795</v>
      </c>
      <c r="BM45" s="1">
        <v>32534371.59355545</v>
      </c>
      <c r="BN45" s="1">
        <v>11599915.983192444</v>
      </c>
      <c r="BO45" s="1">
        <v>924549.99719238281</v>
      </c>
      <c r="BP45" s="1">
        <v>269075207.85595703</v>
      </c>
      <c r="BQ45" s="1">
        <v>673221468.14014912</v>
      </c>
      <c r="BR45" s="1">
        <v>314134045.42989731</v>
      </c>
      <c r="BS45" s="1">
        <v>2384494947.0759506</v>
      </c>
      <c r="BT45" s="1">
        <v>4133970668.966568</v>
      </c>
      <c r="BU45" s="1">
        <v>1244877324.7208099</v>
      </c>
      <c r="BV45" s="1">
        <v>266398191.25645447</v>
      </c>
      <c r="BW45" s="1">
        <v>160383461.77609253</v>
      </c>
      <c r="BX45" s="1">
        <v>8190124593.7958755</v>
      </c>
      <c r="BY45" s="1">
        <v>1376261524.9459229</v>
      </c>
      <c r="BZ45" s="1">
        <v>0</v>
      </c>
      <c r="CA45" s="1">
        <v>404530732.50027466</v>
      </c>
      <c r="CB45" s="1">
        <v>1780792257.4461975</v>
      </c>
      <c r="CC45" s="1">
        <v>594923269.99072456</v>
      </c>
      <c r="CD45" s="1">
        <v>262852253.85192871</v>
      </c>
      <c r="CE45" s="1">
        <v>0</v>
      </c>
      <c r="CF45" s="1"/>
      <c r="CG45" s="1">
        <v>1751817852.082406</v>
      </c>
      <c r="CH45" s="1">
        <v>5421506483.5585747</v>
      </c>
      <c r="CI45" s="1">
        <v>127430082538.30481</v>
      </c>
      <c r="CJ45" s="1">
        <v>175685494402.39063</v>
      </c>
      <c r="CK45" s="1">
        <v>48137190439.90992</v>
      </c>
      <c r="CL45" s="1">
        <v>63108701684.108238</v>
      </c>
      <c r="CM45" s="1">
        <v>1886053330</v>
      </c>
      <c r="CN45" s="1">
        <v>0</v>
      </c>
      <c r="CO45" s="1">
        <v>6126146188.5149612</v>
      </c>
      <c r="CP45" s="1">
        <v>2458514335.8750372</v>
      </c>
    </row>
    <row r="46" spans="1:94">
      <c r="A46" s="1">
        <v>5</v>
      </c>
      <c r="B46" s="1">
        <v>2024</v>
      </c>
      <c r="C46" s="1">
        <v>3883023</v>
      </c>
      <c r="D46" s="1">
        <v>3886957687.5975761</v>
      </c>
      <c r="E46" s="1">
        <v>8014831293.7651062</v>
      </c>
      <c r="F46" s="1">
        <v>7905355180.5917053</v>
      </c>
      <c r="G46" s="1">
        <v>7090818726.8090343</v>
      </c>
      <c r="H46" s="1">
        <v>6837684980.7833195</v>
      </c>
      <c r="I46" s="1">
        <v>557994509.65020752</v>
      </c>
      <c r="J46" s="1">
        <v>439608391.90545654</v>
      </c>
      <c r="K46" s="1">
        <v>3946408808.9429398</v>
      </c>
      <c r="L46" s="1">
        <v>4061899421.0421982</v>
      </c>
      <c r="M46" s="1">
        <v>524880537.79937744</v>
      </c>
      <c r="N46" s="1">
        <v>3121188836.337616</v>
      </c>
      <c r="O46" s="1">
        <v>3705470822.0834732</v>
      </c>
      <c r="P46" s="1">
        <v>560609791.9341526</v>
      </c>
      <c r="Q46" s="1">
        <v>476462118.08890533</v>
      </c>
      <c r="R46" s="1">
        <v>716123304.12031555</v>
      </c>
      <c r="S46" s="1">
        <v>2292141749.5236053</v>
      </c>
      <c r="T46" s="1">
        <v>1216457242.9701309</v>
      </c>
      <c r="U46" s="1">
        <v>1928778155.4623489</v>
      </c>
      <c r="V46" s="1">
        <v>234200653.37738037</v>
      </c>
      <c r="W46" s="1">
        <v>509995788.66604614</v>
      </c>
      <c r="X46" s="1">
        <v>117511905.00878906</v>
      </c>
      <c r="Y46" s="1">
        <v>676579274.48866272</v>
      </c>
      <c r="Z46" s="1">
        <v>363830129.25826263</v>
      </c>
      <c r="AA46" s="1">
        <v>353323613.28352356</v>
      </c>
      <c r="AB46" s="1">
        <v>458684010.34132385</v>
      </c>
      <c r="AC46" s="1">
        <v>35571236.513946533</v>
      </c>
      <c r="AD46" s="1">
        <v>213418389.0142765</v>
      </c>
      <c r="AE46" s="1">
        <v>243595546.05867004</v>
      </c>
      <c r="AF46" s="1">
        <v>516142368.37080574</v>
      </c>
      <c r="AG46" s="1">
        <v>1315203042.3504581</v>
      </c>
      <c r="AH46" s="1">
        <v>1095582389.4503479</v>
      </c>
      <c r="AI46" s="1">
        <v>710441318.18287659</v>
      </c>
      <c r="AJ46" s="1">
        <v>1741807199.1308441</v>
      </c>
      <c r="AK46" s="1">
        <v>3547830906.7640686</v>
      </c>
      <c r="AL46" s="1">
        <v>387103121.98736572</v>
      </c>
      <c r="AM46" s="1">
        <v>2793748002.7577095</v>
      </c>
      <c r="AN46" s="1">
        <v>542097790.5</v>
      </c>
      <c r="AO46" s="1">
        <v>3722948915.2450752</v>
      </c>
      <c r="AP46" s="1">
        <v>196946443.54650879</v>
      </c>
      <c r="AQ46" s="1">
        <v>1552239.8057632446</v>
      </c>
      <c r="AR46" s="1">
        <v>198498683.35227203</v>
      </c>
      <c r="AS46" s="1">
        <v>286804620.90197754</v>
      </c>
      <c r="AT46" s="1">
        <v>0</v>
      </c>
      <c r="AU46" s="1">
        <v>251094.41455078125</v>
      </c>
      <c r="AV46" s="1">
        <v>287055715.31652832</v>
      </c>
      <c r="AW46" s="1">
        <v>525542565.78250122</v>
      </c>
      <c r="AX46" s="1">
        <v>81325428.538070679</v>
      </c>
      <c r="AY46" s="1">
        <v>191555881.33167267</v>
      </c>
      <c r="AZ46" s="1">
        <v>43386794.156219482</v>
      </c>
      <c r="BA46" s="1">
        <v>2658337321.0352287</v>
      </c>
      <c r="BB46" s="1">
        <v>56234445.735275269</v>
      </c>
      <c r="BC46" s="1">
        <v>20514448.245750427</v>
      </c>
      <c r="BD46" s="1">
        <v>3030839870.7964668</v>
      </c>
      <c r="BE46" s="1">
        <v>3051354319.0422173</v>
      </c>
      <c r="BF46" s="1">
        <v>226802945.23934937</v>
      </c>
      <c r="BG46" s="1">
        <v>15306637.137969971</v>
      </c>
      <c r="BH46" s="1">
        <v>39441550.267807007</v>
      </c>
      <c r="BI46" s="1">
        <v>46992651.585044861</v>
      </c>
      <c r="BJ46" s="1">
        <v>2272720.6864624023</v>
      </c>
      <c r="BK46" s="1">
        <v>260199645.8755188</v>
      </c>
      <c r="BL46" s="1">
        <v>591016150.7921524</v>
      </c>
      <c r="BM46" s="1">
        <v>39590373.935811996</v>
      </c>
      <c r="BN46" s="1">
        <v>1976495.8948841095</v>
      </c>
      <c r="BO46" s="1">
        <v>2062233.1872596741</v>
      </c>
      <c r="BP46" s="1">
        <v>438451722.50250626</v>
      </c>
      <c r="BQ46" s="1">
        <v>709522490.0199194</v>
      </c>
      <c r="BR46" s="1">
        <v>482080825.52046204</v>
      </c>
      <c r="BS46" s="1">
        <v>2797087711.053091</v>
      </c>
      <c r="BT46" s="1">
        <v>5307988150.4004822</v>
      </c>
      <c r="BU46" s="1">
        <v>1458597587.7030792</v>
      </c>
      <c r="BV46" s="1">
        <v>316466534.42448425</v>
      </c>
      <c r="BW46" s="1">
        <v>249457853.56347656</v>
      </c>
      <c r="BX46" s="1">
        <v>10129597837.144613</v>
      </c>
      <c r="BY46" s="1">
        <v>1187286465.9395752</v>
      </c>
      <c r="BZ46" s="1">
        <v>0</v>
      </c>
      <c r="CA46" s="1">
        <v>371581531.47627258</v>
      </c>
      <c r="CB46" s="1">
        <v>1558867997.4158478</v>
      </c>
      <c r="CC46" s="1">
        <v>795721669.90394306</v>
      </c>
      <c r="CD46" s="1">
        <v>215752417.01858521</v>
      </c>
      <c r="CE46" s="1">
        <v>0</v>
      </c>
      <c r="CF46" s="1"/>
      <c r="CG46" s="1">
        <v>1906568102.9140735</v>
      </c>
      <c r="CH46" s="1">
        <v>6004557296.3557949</v>
      </c>
      <c r="CI46" s="1">
        <v>145498549850.23688</v>
      </c>
      <c r="CJ46" s="1">
        <v>210877899398.96875</v>
      </c>
      <c r="CK46" s="1">
        <v>51992633372.869774</v>
      </c>
      <c r="CL46" s="1">
        <v>74513308750.394562</v>
      </c>
      <c r="CM46" s="1">
        <v>1860075370</v>
      </c>
      <c r="CN46" s="1">
        <v>0</v>
      </c>
      <c r="CO46" s="1">
        <v>8963950172.0236206</v>
      </c>
      <c r="CP46" s="1">
        <v>2813124853.7237396</v>
      </c>
    </row>
    <row r="47" spans="1:94">
      <c r="A47" s="1">
        <v>6</v>
      </c>
      <c r="B47" s="1">
        <v>2024</v>
      </c>
      <c r="C47" s="1">
        <v>3883023</v>
      </c>
      <c r="D47" s="1">
        <v>4332540742.6037827</v>
      </c>
      <c r="E47" s="1">
        <v>10158967572.47113</v>
      </c>
      <c r="F47" s="1">
        <v>10027584396.394501</v>
      </c>
      <c r="G47" s="1">
        <v>7668087153.3494301</v>
      </c>
      <c r="H47" s="1">
        <v>7372383621.4704666</v>
      </c>
      <c r="I47" s="1">
        <v>508857762.19850159</v>
      </c>
      <c r="J47" s="1">
        <v>423059729.36971283</v>
      </c>
      <c r="K47" s="1">
        <v>4053283743.1445007</v>
      </c>
      <c r="L47" s="1">
        <v>4179951116.6940842</v>
      </c>
      <c r="M47" s="1">
        <v>606625823.68940735</v>
      </c>
      <c r="N47" s="1">
        <v>3524295059.8557587</v>
      </c>
      <c r="O47" s="1">
        <v>3800345642.5305786</v>
      </c>
      <c r="P47" s="1">
        <v>600779441.86850739</v>
      </c>
      <c r="Q47" s="1">
        <v>498960967.33088112</v>
      </c>
      <c r="R47" s="1">
        <v>741690174.44470978</v>
      </c>
      <c r="S47" s="1">
        <v>2401836651.7639809</v>
      </c>
      <c r="T47" s="1">
        <v>1247322404.7613831</v>
      </c>
      <c r="U47" s="1">
        <v>1999960127.8511353</v>
      </c>
      <c r="V47" s="1">
        <v>265139931.57546234</v>
      </c>
      <c r="W47" s="1">
        <v>511777008.11750793</v>
      </c>
      <c r="X47" s="1">
        <v>123806864.28889465</v>
      </c>
      <c r="Y47" s="1">
        <v>705013068.09283447</v>
      </c>
      <c r="Z47" s="1">
        <v>435732898.31135559</v>
      </c>
      <c r="AA47" s="1">
        <v>351132120.47690201</v>
      </c>
      <c r="AB47" s="1">
        <v>477558055.52519989</v>
      </c>
      <c r="AC47" s="1">
        <v>35277400.275726318</v>
      </c>
      <c r="AD47" s="1">
        <v>229487919.84395218</v>
      </c>
      <c r="AE47" s="1">
        <v>274340715.7122345</v>
      </c>
      <c r="AF47" s="1">
        <v>560332436.39326477</v>
      </c>
      <c r="AG47" s="1">
        <v>1423468779.1415863</v>
      </c>
      <c r="AH47" s="1">
        <v>1141784698.1664734</v>
      </c>
      <c r="AI47" s="1">
        <v>892194201</v>
      </c>
      <c r="AJ47" s="1">
        <v>2047417613.7168732</v>
      </c>
      <c r="AK47" s="1">
        <v>4081396512.8833466</v>
      </c>
      <c r="AL47" s="1">
        <v>386439653.53161621</v>
      </c>
      <c r="AM47" s="1">
        <v>3176590063.5659523</v>
      </c>
      <c r="AN47" s="1">
        <v>606284162.92075348</v>
      </c>
      <c r="AO47" s="1">
        <v>4169313880.018322</v>
      </c>
      <c r="AP47" s="1">
        <v>304149711.42641449</v>
      </c>
      <c r="AQ47" s="1">
        <v>6874929.1823730469</v>
      </c>
      <c r="AR47" s="1">
        <v>311024640.60878754</v>
      </c>
      <c r="AS47" s="1">
        <v>315140808.66542816</v>
      </c>
      <c r="AT47" s="1">
        <v>796264.06323242188</v>
      </c>
      <c r="AU47" s="1">
        <v>78273.223754882813</v>
      </c>
      <c r="AV47" s="1">
        <v>316015345.95241547</v>
      </c>
      <c r="AW47" s="1">
        <v>455803656.41307068</v>
      </c>
      <c r="AX47" s="1">
        <v>90903254.225799561</v>
      </c>
      <c r="AY47" s="1">
        <v>219606067.10349274</v>
      </c>
      <c r="AZ47" s="1">
        <v>42749564.394104004</v>
      </c>
      <c r="BA47" s="1">
        <v>2947193840.3668213</v>
      </c>
      <c r="BB47" s="1">
        <v>56492776.851516724</v>
      </c>
      <c r="BC47" s="1">
        <v>25931950.417518616</v>
      </c>
      <c r="BD47" s="1">
        <v>3356945502.9417343</v>
      </c>
      <c r="BE47" s="1">
        <v>3382877453.3592529</v>
      </c>
      <c r="BF47" s="1">
        <v>329541280.43774414</v>
      </c>
      <c r="BG47" s="1">
        <v>27101077.134361267</v>
      </c>
      <c r="BH47" s="1">
        <v>26889068.283771515</v>
      </c>
      <c r="BI47" s="1">
        <v>107981681.01885986</v>
      </c>
      <c r="BJ47" s="1">
        <v>7648056.7572631836</v>
      </c>
      <c r="BK47" s="1">
        <v>292350264.16206455</v>
      </c>
      <c r="BL47" s="1">
        <v>791511427.79406452</v>
      </c>
      <c r="BM47" s="1">
        <v>62886757.313415527</v>
      </c>
      <c r="BN47" s="1">
        <v>4590616.3652458191</v>
      </c>
      <c r="BO47" s="1">
        <v>2957543.9947280884</v>
      </c>
      <c r="BP47" s="1">
        <v>553162750.10569382</v>
      </c>
      <c r="BQ47" s="1">
        <v>768433637.11502361</v>
      </c>
      <c r="BR47" s="1">
        <v>623597667.77908325</v>
      </c>
      <c r="BS47" s="1">
        <v>3434551431.7475071</v>
      </c>
      <c r="BT47" s="1">
        <v>6357073873.5613251</v>
      </c>
      <c r="BU47" s="1">
        <v>2028865361.3777924</v>
      </c>
      <c r="BV47" s="1">
        <v>352675552.24415588</v>
      </c>
      <c r="BW47" s="1">
        <v>248052313.80078125</v>
      </c>
      <c r="BX47" s="1">
        <v>12421218532.731562</v>
      </c>
      <c r="BY47" s="1">
        <v>2577020684.8681641</v>
      </c>
      <c r="BZ47" s="1">
        <v>0</v>
      </c>
      <c r="CA47" s="1">
        <v>885971032.325737</v>
      </c>
      <c r="CB47" s="1">
        <v>3462991717.1939011</v>
      </c>
      <c r="CC47" s="1">
        <v>925122401.50982666</v>
      </c>
      <c r="CD47" s="1">
        <v>173904883.3706665</v>
      </c>
      <c r="CE47" s="1">
        <v>0</v>
      </c>
      <c r="CF47" s="1"/>
      <c r="CG47" s="1">
        <v>2222780310.1343737</v>
      </c>
      <c r="CH47" s="1">
        <v>6657723819.4272041</v>
      </c>
      <c r="CI47" s="1">
        <v>167070016695.21313</v>
      </c>
      <c r="CJ47" s="1">
        <v>250842315858.34766</v>
      </c>
      <c r="CK47" s="1">
        <v>56228836080.890221</v>
      </c>
      <c r="CL47" s="1">
        <v>88681585248.182465</v>
      </c>
      <c r="CM47" s="1">
        <v>2002142479</v>
      </c>
      <c r="CN47" s="1">
        <v>0</v>
      </c>
      <c r="CO47" s="1">
        <v>11197764451.437443</v>
      </c>
      <c r="CP47" s="1">
        <v>3249142146.861393</v>
      </c>
    </row>
    <row r="48" spans="1:94">
      <c r="A48" s="1">
        <v>7</v>
      </c>
      <c r="B48" s="1">
        <v>2024</v>
      </c>
      <c r="C48" s="1">
        <v>3883023</v>
      </c>
      <c r="D48" s="1">
        <v>4508867361.4219589</v>
      </c>
      <c r="E48" s="1">
        <v>12553954148.821808</v>
      </c>
      <c r="F48" s="1">
        <v>12438355945.058685</v>
      </c>
      <c r="G48" s="1">
        <v>8394925073.3144913</v>
      </c>
      <c r="H48" s="1">
        <v>8034233916.0380745</v>
      </c>
      <c r="I48" s="1">
        <v>507429596.93559265</v>
      </c>
      <c r="J48" s="1">
        <v>418104831.23873901</v>
      </c>
      <c r="K48" s="1">
        <v>3914404484.3642654</v>
      </c>
      <c r="L48" s="1">
        <v>4002099271.0820999</v>
      </c>
      <c r="M48" s="1">
        <v>605223247.64877319</v>
      </c>
      <c r="N48" s="1">
        <v>3621538220.2510223</v>
      </c>
      <c r="O48" s="1">
        <v>4013766578.6275635</v>
      </c>
      <c r="P48" s="1">
        <v>606000447.23094749</v>
      </c>
      <c r="Q48" s="1">
        <v>512203003.4770956</v>
      </c>
      <c r="R48" s="1">
        <v>700707701.94277191</v>
      </c>
      <c r="S48" s="1">
        <v>2356398057.8886604</v>
      </c>
      <c r="T48" s="1">
        <v>1269538154.6984901</v>
      </c>
      <c r="U48" s="1">
        <v>2285100955.0727692</v>
      </c>
      <c r="V48" s="1">
        <v>295362609.1757679</v>
      </c>
      <c r="W48" s="1">
        <v>548249087.98678589</v>
      </c>
      <c r="X48" s="1">
        <v>132112832.59747314</v>
      </c>
      <c r="Y48" s="1">
        <v>707018575.07428741</v>
      </c>
      <c r="Z48" s="1">
        <v>482109820.61060333</v>
      </c>
      <c r="AA48" s="1">
        <v>328179976.77674484</v>
      </c>
      <c r="AB48" s="1">
        <v>417956101.58914948</v>
      </c>
      <c r="AC48" s="1">
        <v>33091766.579391479</v>
      </c>
      <c r="AD48" s="1">
        <v>237118487.64523506</v>
      </c>
      <c r="AE48" s="1">
        <v>290517404.33558655</v>
      </c>
      <c r="AF48" s="1">
        <v>600887245.43475151</v>
      </c>
      <c r="AG48" s="1">
        <v>1523104539.8203812</v>
      </c>
      <c r="AH48" s="1">
        <v>1172516213.2160645</v>
      </c>
      <c r="AI48" s="1">
        <v>997168845</v>
      </c>
      <c r="AJ48" s="1">
        <v>2441007919.9536133</v>
      </c>
      <c r="AK48" s="1">
        <v>4610692978.1696777</v>
      </c>
      <c r="AL48" s="1">
        <v>683605025.49899292</v>
      </c>
      <c r="AM48" s="1">
        <v>3374356060.2805901</v>
      </c>
      <c r="AN48" s="1">
        <v>993172365.75</v>
      </c>
      <c r="AO48" s="1">
        <v>5051133451.529583</v>
      </c>
      <c r="AP48" s="1">
        <v>382147363.93560791</v>
      </c>
      <c r="AQ48" s="1">
        <v>10332497.78169632</v>
      </c>
      <c r="AR48" s="1">
        <v>392479861.71730423</v>
      </c>
      <c r="AS48" s="1">
        <v>340474378.18869781</v>
      </c>
      <c r="AT48" s="1">
        <v>771156.04016113281</v>
      </c>
      <c r="AU48" s="1">
        <v>518399.2529296875</v>
      </c>
      <c r="AV48" s="1">
        <v>341763933.48178864</v>
      </c>
      <c r="AW48" s="1">
        <v>645562199.73397827</v>
      </c>
      <c r="AX48" s="1">
        <v>82860273.100601196</v>
      </c>
      <c r="AY48" s="1">
        <v>235983555.39533234</v>
      </c>
      <c r="AZ48" s="1">
        <v>42356136.243721008</v>
      </c>
      <c r="BA48" s="1">
        <v>3016431892.78479</v>
      </c>
      <c r="BB48" s="1">
        <v>59596807.901092529</v>
      </c>
      <c r="BC48" s="1">
        <v>28800498.723762512</v>
      </c>
      <c r="BD48" s="1">
        <v>3437228665.4255371</v>
      </c>
      <c r="BE48" s="1">
        <v>3466029164.1492996</v>
      </c>
      <c r="BF48" s="1">
        <v>431822366.63814545</v>
      </c>
      <c r="BG48" s="1">
        <v>21093611.032615662</v>
      </c>
      <c r="BH48" s="1">
        <v>53662550.593566895</v>
      </c>
      <c r="BI48" s="1">
        <v>114944425.34494781</v>
      </c>
      <c r="BJ48" s="1">
        <v>9004516.4571533203</v>
      </c>
      <c r="BK48" s="1">
        <v>314379315.93057251</v>
      </c>
      <c r="BL48" s="1">
        <v>944906785.99700165</v>
      </c>
      <c r="BM48" s="1">
        <v>48785773.493656158</v>
      </c>
      <c r="BN48" s="1">
        <v>3173957.0397605896</v>
      </c>
      <c r="BO48" s="1">
        <v>2253048.2275886536</v>
      </c>
      <c r="BP48" s="1">
        <v>746621938.49100494</v>
      </c>
      <c r="BQ48" s="1">
        <v>800497760.90530491</v>
      </c>
      <c r="BR48" s="1">
        <v>800834717.25201035</v>
      </c>
      <c r="BS48" s="1">
        <v>3830947702.8232403</v>
      </c>
      <c r="BT48" s="1">
        <v>7667211767.0642395</v>
      </c>
      <c r="BU48" s="1">
        <v>2544362431.4268341</v>
      </c>
      <c r="BV48" s="1">
        <v>482950167.50886536</v>
      </c>
      <c r="BW48" s="1">
        <v>250755951.91516113</v>
      </c>
      <c r="BX48" s="1">
        <v>14776228020.73834</v>
      </c>
      <c r="BY48" s="1">
        <v>4449795646.0495605</v>
      </c>
      <c r="BZ48" s="1">
        <v>0</v>
      </c>
      <c r="CA48" s="1">
        <v>509289910.54202271</v>
      </c>
      <c r="CB48" s="1">
        <v>4959085556.5915833</v>
      </c>
      <c r="CC48" s="1">
        <v>1334909069.5048475</v>
      </c>
      <c r="CD48" s="1">
        <v>363064995.36889648</v>
      </c>
      <c r="CE48" s="1">
        <v>0</v>
      </c>
      <c r="CF48" s="1"/>
      <c r="CG48" s="1">
        <v>2216042955.4705338</v>
      </c>
      <c r="CH48" s="1">
        <v>7310692229.6531582</v>
      </c>
      <c r="CI48" s="1">
        <v>189662704066.4353</v>
      </c>
      <c r="CJ48" s="1">
        <v>300743199752.01563</v>
      </c>
      <c r="CK48" s="1">
        <v>59266317486.550041</v>
      </c>
      <c r="CL48" s="1">
        <v>104938639961.6924</v>
      </c>
      <c r="CM48" s="1">
        <v>2304833982</v>
      </c>
      <c r="CN48" s="1">
        <v>0</v>
      </c>
      <c r="CO48" s="1">
        <v>16284573610.445091</v>
      </c>
      <c r="CP48" s="1">
        <v>3649227374.6920433</v>
      </c>
    </row>
    <row r="49" spans="1:94">
      <c r="A49" s="1">
        <v>8</v>
      </c>
      <c r="B49" s="1">
        <v>2024</v>
      </c>
      <c r="C49" s="1">
        <v>3883023</v>
      </c>
      <c r="D49" s="1">
        <v>4988646182.1354866</v>
      </c>
      <c r="E49" s="1">
        <v>16187115949.866425</v>
      </c>
      <c r="F49" s="1">
        <v>15887562182.43515</v>
      </c>
      <c r="G49" s="1">
        <v>8018665390.9546585</v>
      </c>
      <c r="H49" s="1">
        <v>7647750636.0805206</v>
      </c>
      <c r="I49" s="1">
        <v>496116691.04438782</v>
      </c>
      <c r="J49" s="1">
        <v>426366997.70536804</v>
      </c>
      <c r="K49" s="1">
        <v>3876565865.5302353</v>
      </c>
      <c r="L49" s="1">
        <v>3969697591.4345932</v>
      </c>
      <c r="M49" s="1">
        <v>586819141.63757324</v>
      </c>
      <c r="N49" s="1">
        <v>4230917858.6125641</v>
      </c>
      <c r="O49" s="1">
        <v>4173577567.890419</v>
      </c>
      <c r="P49" s="1">
        <v>607057493.05957413</v>
      </c>
      <c r="Q49" s="1">
        <v>494675014.18742275</v>
      </c>
      <c r="R49" s="1">
        <v>639699180.15656281</v>
      </c>
      <c r="S49" s="1">
        <v>2474677159.4067421</v>
      </c>
      <c r="T49" s="1">
        <v>1203275896.9087925</v>
      </c>
      <c r="U49" s="1">
        <v>2384553582.4916801</v>
      </c>
      <c r="V49" s="1">
        <v>311408041.34720612</v>
      </c>
      <c r="W49" s="1">
        <v>620487386.20658875</v>
      </c>
      <c r="X49" s="1">
        <v>144270422.37760162</v>
      </c>
      <c r="Y49" s="1">
        <v>724128746.88771057</v>
      </c>
      <c r="Z49" s="1">
        <v>526413075.11062622</v>
      </c>
      <c r="AA49" s="1">
        <v>318091901.01259613</v>
      </c>
      <c r="AB49" s="1">
        <v>378841803.94297791</v>
      </c>
      <c r="AC49" s="1">
        <v>27100887.65625</v>
      </c>
      <c r="AD49" s="1">
        <v>248919512.0171814</v>
      </c>
      <c r="AE49" s="1">
        <v>328486618.08204651</v>
      </c>
      <c r="AF49" s="1">
        <v>643897184.61543846</v>
      </c>
      <c r="AG49" s="1">
        <v>1697320683.2095985</v>
      </c>
      <c r="AH49" s="1">
        <v>1029838922.0415802</v>
      </c>
      <c r="AI49" s="1">
        <v>974208170.66082764</v>
      </c>
      <c r="AJ49" s="1">
        <v>3186036220.9130592</v>
      </c>
      <c r="AK49" s="1">
        <v>5190083313.6154671</v>
      </c>
      <c r="AL49" s="1">
        <v>967723144.23440552</v>
      </c>
      <c r="AM49" s="1">
        <v>3621726256.0512543</v>
      </c>
      <c r="AN49" s="1">
        <v>1608598766.6398621</v>
      </c>
      <c r="AO49" s="1">
        <v>6198048166.9255219</v>
      </c>
      <c r="AP49" s="1">
        <v>526473758.28501892</v>
      </c>
      <c r="AQ49" s="1">
        <v>5836499.730682373</v>
      </c>
      <c r="AR49" s="1">
        <v>532310258.01570129</v>
      </c>
      <c r="AS49" s="1">
        <v>369984542.96687317</v>
      </c>
      <c r="AT49" s="1">
        <v>165283.50259399414</v>
      </c>
      <c r="AU49" s="1">
        <v>1502608.8815917969</v>
      </c>
      <c r="AV49" s="1">
        <v>371652435.35105896</v>
      </c>
      <c r="AW49" s="1">
        <v>714819667.95681763</v>
      </c>
      <c r="AX49" s="1">
        <v>106595332.34883118</v>
      </c>
      <c r="AY49" s="1">
        <v>267990038.35799408</v>
      </c>
      <c r="AZ49" s="1">
        <v>57339707.95955658</v>
      </c>
      <c r="BA49" s="1">
        <v>3280578440.0641556</v>
      </c>
      <c r="BB49" s="1">
        <v>81347606.498764038</v>
      </c>
      <c r="BC49" s="1">
        <v>39103562.725128174</v>
      </c>
      <c r="BD49" s="1">
        <v>3793851125.2293015</v>
      </c>
      <c r="BE49" s="1">
        <v>3832954687.9544296</v>
      </c>
      <c r="BF49" s="1">
        <v>738736568.56048584</v>
      </c>
      <c r="BG49" s="1">
        <v>82123300.205299377</v>
      </c>
      <c r="BH49" s="1">
        <v>61199151.002342224</v>
      </c>
      <c r="BI49" s="1">
        <v>208232515.16641235</v>
      </c>
      <c r="BJ49" s="1">
        <v>12920007.838287354</v>
      </c>
      <c r="BK49" s="1">
        <v>398650966.02248764</v>
      </c>
      <c r="BL49" s="1">
        <v>1501862508.7953148</v>
      </c>
      <c r="BM49" s="1">
        <v>89780378.358581543</v>
      </c>
      <c r="BN49" s="1">
        <v>9448322.455821991</v>
      </c>
      <c r="BO49" s="1">
        <v>3676094.9783782959</v>
      </c>
      <c r="BP49" s="1">
        <v>1114768516.7613335</v>
      </c>
      <c r="BQ49" s="1">
        <v>878284916.51869869</v>
      </c>
      <c r="BR49" s="1">
        <v>1217673312.5541153</v>
      </c>
      <c r="BS49" s="1">
        <v>4885211371.2231827</v>
      </c>
      <c r="BT49" s="1">
        <v>10042631109.283928</v>
      </c>
      <c r="BU49" s="1">
        <v>3049388768.1172562</v>
      </c>
      <c r="BV49" s="1">
        <v>506244910.08562469</v>
      </c>
      <c r="BW49" s="1">
        <v>463477028.15026855</v>
      </c>
      <c r="BX49" s="1">
        <v>18946953186.86026</v>
      </c>
      <c r="BY49" s="1">
        <v>5651371854.6056519</v>
      </c>
      <c r="BZ49" s="1">
        <v>0</v>
      </c>
      <c r="CA49" s="1">
        <v>815566994.19260406</v>
      </c>
      <c r="CB49" s="1">
        <v>6466938848.7982559</v>
      </c>
      <c r="CC49" s="1">
        <v>1751965595.0710831</v>
      </c>
      <c r="CD49" s="1">
        <v>367434967.46856689</v>
      </c>
      <c r="CE49" s="1">
        <v>0</v>
      </c>
      <c r="CF49" s="1"/>
      <c r="CG49" s="1">
        <v>2864399570.2226753</v>
      </c>
      <c r="CH49" s="1">
        <v>8252364116.5956707</v>
      </c>
      <c r="CI49" s="1">
        <v>223227206998.38623</v>
      </c>
      <c r="CJ49" s="1">
        <v>370017966065</v>
      </c>
      <c r="CK49" s="1">
        <v>63611202821.910164</v>
      </c>
      <c r="CL49" s="1">
        <v>130421576812.87714</v>
      </c>
      <c r="CM49" s="1">
        <v>2505257335</v>
      </c>
      <c r="CN49" s="1">
        <v>0</v>
      </c>
      <c r="CO49" s="1">
        <v>22059156135.015484</v>
      </c>
      <c r="CP49" s="1">
        <v>4309259252.4143829</v>
      </c>
    </row>
    <row r="50" spans="1:94">
      <c r="A50" s="1">
        <v>9</v>
      </c>
      <c r="B50" s="1">
        <v>2024</v>
      </c>
      <c r="C50" s="1">
        <v>3883023</v>
      </c>
      <c r="D50" s="1">
        <v>5311491824.3878632</v>
      </c>
      <c r="E50" s="1">
        <v>21423947943.073547</v>
      </c>
      <c r="F50" s="1">
        <v>21179780316.829285</v>
      </c>
      <c r="G50" s="1">
        <v>8061363790.3374023</v>
      </c>
      <c r="H50" s="1">
        <v>7494133982.4974747</v>
      </c>
      <c r="I50" s="1">
        <v>485830580.25090027</v>
      </c>
      <c r="J50" s="1">
        <v>395670674.46466064</v>
      </c>
      <c r="K50" s="1">
        <v>3731548659.2853546</v>
      </c>
      <c r="L50" s="1">
        <v>3785925108.4987183</v>
      </c>
      <c r="M50" s="1">
        <v>673655780.17199707</v>
      </c>
      <c r="N50" s="1">
        <v>4671707976.8566437</v>
      </c>
      <c r="O50" s="1">
        <v>4323153771.1441956</v>
      </c>
      <c r="P50" s="1">
        <v>627272831.92853928</v>
      </c>
      <c r="Q50" s="1">
        <v>545406207.37956047</v>
      </c>
      <c r="R50" s="1">
        <v>577191608.09682465</v>
      </c>
      <c r="S50" s="1">
        <v>2420226475.8905029</v>
      </c>
      <c r="T50" s="1">
        <v>1245265997.0086937</v>
      </c>
      <c r="U50" s="1">
        <v>2447652665.3629761</v>
      </c>
      <c r="V50" s="1">
        <v>366830682.02863312</v>
      </c>
      <c r="W50" s="1">
        <v>731091597.34806824</v>
      </c>
      <c r="X50" s="1">
        <v>150173298.70452118</v>
      </c>
      <c r="Y50" s="1">
        <v>717877054.57173157</v>
      </c>
      <c r="Z50" s="1">
        <v>666319123.52534485</v>
      </c>
      <c r="AA50" s="1">
        <v>323634811.96549606</v>
      </c>
      <c r="AB50" s="1">
        <v>421102501.7951889</v>
      </c>
      <c r="AC50" s="1">
        <v>31684032.5362854</v>
      </c>
      <c r="AD50" s="1">
        <v>285424671.03926659</v>
      </c>
      <c r="AE50" s="1">
        <v>347258963.89138794</v>
      </c>
      <c r="AF50" s="1">
        <v>733772093.82226563</v>
      </c>
      <c r="AG50" s="1">
        <v>1856702815.9005356</v>
      </c>
      <c r="AH50" s="1">
        <v>1042059101.4707336</v>
      </c>
      <c r="AI50" s="1">
        <v>1075794522.3493652</v>
      </c>
      <c r="AJ50" s="1">
        <v>3790838893.9055176</v>
      </c>
      <c r="AK50" s="1">
        <v>5908692517.7256165</v>
      </c>
      <c r="AL50" s="1">
        <v>1167815197.9599609</v>
      </c>
      <c r="AM50" s="1">
        <v>3845852674.1140366</v>
      </c>
      <c r="AN50" s="1">
        <v>2473059438.9230232</v>
      </c>
      <c r="AO50" s="1">
        <v>7486727310.9970207</v>
      </c>
      <c r="AP50" s="1">
        <v>837377677.96705627</v>
      </c>
      <c r="AQ50" s="1">
        <v>18712505.239658356</v>
      </c>
      <c r="AR50" s="1">
        <v>856090183.20671463</v>
      </c>
      <c r="AS50" s="1">
        <v>505474554.31884003</v>
      </c>
      <c r="AT50" s="1">
        <v>1105701.9580078125</v>
      </c>
      <c r="AU50" s="1">
        <v>1583127.8930053711</v>
      </c>
      <c r="AV50" s="1">
        <v>508163384.16985321</v>
      </c>
      <c r="AW50" s="1">
        <v>821098495.33023071</v>
      </c>
      <c r="AX50" s="1">
        <v>115787992.16831207</v>
      </c>
      <c r="AY50" s="1">
        <v>282241822.70266724</v>
      </c>
      <c r="AZ50" s="1">
        <v>40581080.638427734</v>
      </c>
      <c r="BA50" s="1">
        <v>3313725348.7979813</v>
      </c>
      <c r="BB50" s="1">
        <v>91363120.745513916</v>
      </c>
      <c r="BC50" s="1">
        <v>35922522.836349487</v>
      </c>
      <c r="BD50" s="1">
        <v>3843699365.0529022</v>
      </c>
      <c r="BE50" s="1">
        <v>3879621887.8892517</v>
      </c>
      <c r="BF50" s="1">
        <v>973048429.80389404</v>
      </c>
      <c r="BG50" s="1">
        <v>122232429.86433411</v>
      </c>
      <c r="BH50" s="1">
        <v>79825251.808280945</v>
      </c>
      <c r="BI50" s="1">
        <v>342225500.07904053</v>
      </c>
      <c r="BJ50" s="1">
        <v>18025401.910217285</v>
      </c>
      <c r="BK50" s="1">
        <v>588100082.16955757</v>
      </c>
      <c r="BL50" s="1">
        <v>2123457095.6353245</v>
      </c>
      <c r="BM50" s="1">
        <v>144008756.53437042</v>
      </c>
      <c r="BN50" s="1">
        <v>9793735.7477912903</v>
      </c>
      <c r="BO50" s="1">
        <v>2889725.4415130615</v>
      </c>
      <c r="BP50" s="1">
        <v>1566532710.8589611</v>
      </c>
      <c r="BQ50" s="1">
        <v>885326422.13612175</v>
      </c>
      <c r="BR50" s="1">
        <v>1723224928.5826359</v>
      </c>
      <c r="BS50" s="1">
        <v>6373641430.3050957</v>
      </c>
      <c r="BT50" s="1">
        <v>13180625176.283354</v>
      </c>
      <c r="BU50" s="1">
        <v>4094164653.4079895</v>
      </c>
      <c r="BV50" s="1">
        <v>744422954.16938782</v>
      </c>
      <c r="BW50" s="1">
        <v>353290514.04071045</v>
      </c>
      <c r="BX50" s="1">
        <v>24746144728.206535</v>
      </c>
      <c r="BY50" s="1">
        <v>8395328116.3483238</v>
      </c>
      <c r="BZ50" s="1">
        <v>0</v>
      </c>
      <c r="CA50" s="1">
        <v>909925697.74645996</v>
      </c>
      <c r="CB50" s="1">
        <v>9305253814.0947838</v>
      </c>
      <c r="CC50" s="1">
        <v>2281356660.001399</v>
      </c>
      <c r="CD50" s="1">
        <v>669275484.30227661</v>
      </c>
      <c r="CE50" s="1">
        <v>0</v>
      </c>
      <c r="CF50" s="1"/>
      <c r="CG50" s="1">
        <v>3280262917.4472327</v>
      </c>
      <c r="CH50" s="1">
        <v>9611242367.7746353</v>
      </c>
      <c r="CI50" s="1">
        <v>273723427433.61719</v>
      </c>
      <c r="CJ50" s="1">
        <v>480378231310.53906</v>
      </c>
      <c r="CK50" s="1">
        <v>68485028754.630013</v>
      </c>
      <c r="CL50" s="1">
        <v>170441595160.7146</v>
      </c>
      <c r="CM50" s="1">
        <v>3175568620</v>
      </c>
      <c r="CN50" s="1">
        <v>0</v>
      </c>
      <c r="CO50" s="1">
        <v>33495173160.160629</v>
      </c>
      <c r="CP50" s="1">
        <v>5132075303.8095169</v>
      </c>
    </row>
    <row r="51" spans="1:94">
      <c r="A51" s="1">
        <v>10</v>
      </c>
      <c r="B51" s="1">
        <v>2024</v>
      </c>
      <c r="C51" s="1">
        <v>3883023</v>
      </c>
      <c r="D51" s="1">
        <v>5746202760.2872391</v>
      </c>
      <c r="E51" s="1">
        <v>35001850555.410873</v>
      </c>
      <c r="F51" s="1">
        <v>34600384337.627975</v>
      </c>
      <c r="G51" s="1">
        <v>6406655834.488987</v>
      </c>
      <c r="H51" s="1">
        <v>5798280056.7602081</v>
      </c>
      <c r="I51" s="1">
        <v>465311994.40635681</v>
      </c>
      <c r="J51" s="1">
        <v>438034525.91333771</v>
      </c>
      <c r="K51" s="1">
        <v>2937308996.0902939</v>
      </c>
      <c r="L51" s="1">
        <v>3002787035.4149551</v>
      </c>
      <c r="M51" s="1">
        <v>607162569.78948975</v>
      </c>
      <c r="N51" s="1">
        <v>5237773401.2288666</v>
      </c>
      <c r="O51" s="1">
        <v>4892766003.1612396</v>
      </c>
      <c r="P51" s="1">
        <v>658743828.98161697</v>
      </c>
      <c r="Q51" s="1">
        <v>527691473.38199139</v>
      </c>
      <c r="R51" s="1">
        <v>495797122.11907959</v>
      </c>
      <c r="S51" s="1">
        <v>2361897333.7492752</v>
      </c>
      <c r="T51" s="1">
        <v>1272522728.9539909</v>
      </c>
      <c r="U51" s="1">
        <v>2860631473.8908463</v>
      </c>
      <c r="V51" s="1">
        <v>404783283.54999924</v>
      </c>
      <c r="W51" s="1">
        <v>952225983.45578766</v>
      </c>
      <c r="X51" s="1">
        <v>205676208.50725555</v>
      </c>
      <c r="Y51" s="1">
        <v>686253407.28497314</v>
      </c>
      <c r="Z51" s="1">
        <v>841323087.75012207</v>
      </c>
      <c r="AA51" s="1">
        <v>323410721.23960114</v>
      </c>
      <c r="AB51" s="1">
        <v>330291866.87496948</v>
      </c>
      <c r="AC51" s="1">
        <v>32107531.410522461</v>
      </c>
      <c r="AD51" s="1">
        <v>313546452.69136429</v>
      </c>
      <c r="AE51" s="1">
        <v>549529443.64108276</v>
      </c>
      <c r="AF51" s="1">
        <v>901159408.90249062</v>
      </c>
      <c r="AG51" s="1">
        <v>2361707680.9767275</v>
      </c>
      <c r="AH51" s="1">
        <v>926612898.13180542</v>
      </c>
      <c r="AI51" s="1">
        <v>1217581225.6842957</v>
      </c>
      <c r="AJ51" s="1">
        <v>5063677554.4133911</v>
      </c>
      <c r="AK51" s="1">
        <v>7207871678.2294922</v>
      </c>
      <c r="AL51" s="1">
        <v>2061576169.6459961</v>
      </c>
      <c r="AM51" s="1">
        <v>3424939432.9288673</v>
      </c>
      <c r="AN51" s="1">
        <v>6145491166.481308</v>
      </c>
      <c r="AO51" s="1">
        <v>11632006769.056171</v>
      </c>
      <c r="AP51" s="1">
        <v>1907839228.1532288</v>
      </c>
      <c r="AQ51" s="1">
        <v>35945715.870113373</v>
      </c>
      <c r="AR51" s="1">
        <v>1943784944.0233421</v>
      </c>
      <c r="AS51" s="1">
        <v>616465933.72681427</v>
      </c>
      <c r="AT51" s="1">
        <v>0</v>
      </c>
      <c r="AU51" s="1">
        <v>416053.93395996094</v>
      </c>
      <c r="AV51" s="1">
        <v>616881987.66077423</v>
      </c>
      <c r="AW51" s="1">
        <v>1548441697.548996</v>
      </c>
      <c r="AX51" s="1">
        <v>191443107.75328064</v>
      </c>
      <c r="AY51" s="1">
        <v>377104468.62992859</v>
      </c>
      <c r="AZ51" s="1">
        <v>46232820.672515869</v>
      </c>
      <c r="BA51" s="1">
        <v>3186815563.8199158</v>
      </c>
      <c r="BB51" s="1">
        <v>126969811.95404053</v>
      </c>
      <c r="BC51" s="1">
        <v>81995024.753677368</v>
      </c>
      <c r="BD51" s="1">
        <v>3928565772.8296814</v>
      </c>
      <c r="BE51" s="1">
        <v>4010560797.5833588</v>
      </c>
      <c r="BF51" s="1">
        <v>1749208069.5239868</v>
      </c>
      <c r="BG51" s="1">
        <v>297250895.42111206</v>
      </c>
      <c r="BH51" s="1">
        <v>198976497.69720459</v>
      </c>
      <c r="BI51" s="1">
        <v>1108251502.2064209</v>
      </c>
      <c r="BJ51" s="1">
        <v>25702202.627807617</v>
      </c>
      <c r="BK51" s="1">
        <v>982286968.26212215</v>
      </c>
      <c r="BL51" s="1">
        <v>4361676135.7386541</v>
      </c>
      <c r="BM51" s="1">
        <v>231727566.29953003</v>
      </c>
      <c r="BN51" s="1">
        <v>32847034.27828598</v>
      </c>
      <c r="BO51" s="1">
        <v>31995260.224128723</v>
      </c>
      <c r="BP51" s="1">
        <v>2876172642.1194458</v>
      </c>
      <c r="BQ51" s="1">
        <v>1015660429.6185646</v>
      </c>
      <c r="BR51" s="1">
        <v>3172742502.9213905</v>
      </c>
      <c r="BS51" s="1">
        <v>11099394525.210232</v>
      </c>
      <c r="BT51" s="1">
        <v>26073264488.728592</v>
      </c>
      <c r="BU51" s="1">
        <v>8458500184.5253296</v>
      </c>
      <c r="BV51" s="1">
        <v>1141181567.2290497</v>
      </c>
      <c r="BW51" s="1">
        <v>607160455.70550537</v>
      </c>
      <c r="BX51" s="1">
        <v>47379501221.398712</v>
      </c>
      <c r="BY51" s="1">
        <v>24603446584.133911</v>
      </c>
      <c r="BZ51" s="1">
        <v>0</v>
      </c>
      <c r="CA51" s="1">
        <v>817170671.51953125</v>
      </c>
      <c r="CB51" s="1">
        <v>25420617255.653442</v>
      </c>
      <c r="CC51" s="1">
        <v>4225122569.142477</v>
      </c>
      <c r="CD51" s="1">
        <v>989251545.16601563</v>
      </c>
      <c r="CE51" s="1">
        <v>0</v>
      </c>
      <c r="CF51" s="1"/>
      <c r="CG51" s="1">
        <v>5342047227.1458073</v>
      </c>
      <c r="CH51" s="1">
        <v>12751287195.608616</v>
      </c>
      <c r="CI51" s="1">
        <v>458148952997.81909</v>
      </c>
      <c r="CJ51" s="1">
        <v>916763516666.51563</v>
      </c>
      <c r="CK51" s="1">
        <v>83591335169.680496</v>
      </c>
      <c r="CL51" s="1">
        <v>327402908706.18201</v>
      </c>
      <c r="CM51" s="1">
        <v>5053718395</v>
      </c>
      <c r="CN51" s="1">
        <v>0</v>
      </c>
      <c r="CO51" s="1">
        <v>83464692171.965271</v>
      </c>
      <c r="CP51" s="1">
        <v>6976522583.2829285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O6"/>
  <sheetViews>
    <sheetView workbookViewId="0">
      <selection activeCell="D11" sqref="D11"/>
    </sheetView>
  </sheetViews>
  <sheetFormatPr defaultColWidth="9.140625" defaultRowHeight="15"/>
  <sheetData>
    <row r="1" spans="1:93">
      <c r="A1" t="s">
        <v>541</v>
      </c>
      <c r="B1" t="s">
        <v>542</v>
      </c>
      <c r="C1" t="s">
        <v>543</v>
      </c>
      <c r="D1" t="s">
        <v>544</v>
      </c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550</v>
      </c>
      <c r="K1" t="s">
        <v>551</v>
      </c>
      <c r="L1" t="s">
        <v>552</v>
      </c>
      <c r="M1" t="s">
        <v>553</v>
      </c>
      <c r="N1" t="s">
        <v>554</v>
      </c>
      <c r="O1" t="s">
        <v>555</v>
      </c>
      <c r="P1" t="s">
        <v>556</v>
      </c>
      <c r="Q1" t="s">
        <v>557</v>
      </c>
      <c r="R1" t="s">
        <v>558</v>
      </c>
      <c r="S1" t="s">
        <v>559</v>
      </c>
      <c r="T1" t="s">
        <v>560</v>
      </c>
      <c r="U1" t="s">
        <v>561</v>
      </c>
      <c r="V1" t="s">
        <v>562</v>
      </c>
      <c r="W1" t="s">
        <v>563</v>
      </c>
      <c r="X1" t="s">
        <v>564</v>
      </c>
      <c r="Y1" t="s">
        <v>565</v>
      </c>
      <c r="Z1" t="s">
        <v>566</v>
      </c>
      <c r="AA1" t="s">
        <v>567</v>
      </c>
      <c r="AB1" t="s">
        <v>568</v>
      </c>
      <c r="AC1" t="s">
        <v>569</v>
      </c>
      <c r="AD1" t="s">
        <v>570</v>
      </c>
      <c r="AE1" t="s">
        <v>571</v>
      </c>
      <c r="AF1" t="s">
        <v>572</v>
      </c>
      <c r="AG1" t="s">
        <v>573</v>
      </c>
      <c r="AH1" t="s">
        <v>574</v>
      </c>
      <c r="AI1" t="s">
        <v>575</v>
      </c>
      <c r="AJ1" t="s">
        <v>576</v>
      </c>
      <c r="AK1" t="s">
        <v>577</v>
      </c>
      <c r="AL1" t="s">
        <v>578</v>
      </c>
      <c r="AM1" t="s">
        <v>579</v>
      </c>
      <c r="AN1" t="s">
        <v>580</v>
      </c>
      <c r="AO1" t="s">
        <v>581</v>
      </c>
      <c r="AP1" t="s">
        <v>582</v>
      </c>
      <c r="AQ1" t="s">
        <v>583</v>
      </c>
      <c r="AR1" t="s">
        <v>584</v>
      </c>
      <c r="AS1" t="s">
        <v>585</v>
      </c>
      <c r="AT1" t="s">
        <v>586</v>
      </c>
      <c r="AU1" t="s">
        <v>587</v>
      </c>
      <c r="AV1" t="s">
        <v>588</v>
      </c>
      <c r="AW1" t="s">
        <v>589</v>
      </c>
      <c r="AX1" t="s">
        <v>590</v>
      </c>
      <c r="AY1" t="s">
        <v>591</v>
      </c>
      <c r="AZ1" t="s">
        <v>592</v>
      </c>
      <c r="BA1" t="s">
        <v>593</v>
      </c>
      <c r="BB1" t="s">
        <v>594</v>
      </c>
      <c r="BC1" t="s">
        <v>595</v>
      </c>
      <c r="BD1" t="s">
        <v>596</v>
      </c>
      <c r="BE1" t="s">
        <v>597</v>
      </c>
      <c r="BF1" t="s">
        <v>598</v>
      </c>
      <c r="BG1" t="s">
        <v>599</v>
      </c>
      <c r="BH1" t="s">
        <v>600</v>
      </c>
      <c r="BI1" t="s">
        <v>601</v>
      </c>
      <c r="BJ1" t="s">
        <v>602</v>
      </c>
      <c r="BK1" t="s">
        <v>603</v>
      </c>
      <c r="BL1" t="s">
        <v>604</v>
      </c>
      <c r="BM1" t="s">
        <v>605</v>
      </c>
      <c r="BN1" t="s">
        <v>606</v>
      </c>
      <c r="BO1" t="s">
        <v>607</v>
      </c>
      <c r="BP1" t="s">
        <v>608</v>
      </c>
      <c r="BQ1" t="s">
        <v>609</v>
      </c>
      <c r="BR1" t="s">
        <v>610</v>
      </c>
      <c r="BS1" t="s">
        <v>611</v>
      </c>
      <c r="BT1" t="s">
        <v>612</v>
      </c>
      <c r="BU1" t="s">
        <v>613</v>
      </c>
      <c r="BV1" t="s">
        <v>614</v>
      </c>
      <c r="BW1" t="s">
        <v>615</v>
      </c>
      <c r="BX1" t="s">
        <v>616</v>
      </c>
      <c r="BY1" t="s">
        <v>617</v>
      </c>
      <c r="BZ1" t="s">
        <v>618</v>
      </c>
      <c r="CA1" t="s">
        <v>619</v>
      </c>
      <c r="CB1" t="s">
        <v>620</v>
      </c>
      <c r="CC1" t="s">
        <v>621</v>
      </c>
      <c r="CD1" t="s">
        <v>622</v>
      </c>
      <c r="CE1" t="s">
        <v>623</v>
      </c>
      <c r="CF1" t="s">
        <v>624</v>
      </c>
      <c r="CG1" t="s">
        <v>625</v>
      </c>
      <c r="CH1" t="s">
        <v>626</v>
      </c>
      <c r="CI1" t="s">
        <v>627</v>
      </c>
      <c r="CJ1" t="s">
        <v>628</v>
      </c>
      <c r="CK1" t="s">
        <v>629</v>
      </c>
      <c r="CL1" t="s">
        <v>630</v>
      </c>
      <c r="CM1" t="s">
        <v>631</v>
      </c>
      <c r="CN1" t="s">
        <v>632</v>
      </c>
      <c r="CO1" t="s">
        <v>633</v>
      </c>
    </row>
    <row r="2" spans="1:93">
      <c r="A2" s="1">
        <v>2016</v>
      </c>
      <c r="B2" s="1">
        <v>32974661</v>
      </c>
      <c r="C2" s="1">
        <v>20103816457.96661</v>
      </c>
      <c r="D2" s="1">
        <v>51308261517.856583</v>
      </c>
      <c r="E2" s="1">
        <v>51007727761.146996</v>
      </c>
      <c r="F2" s="1">
        <v>49026703950.939827</v>
      </c>
      <c r="G2" s="1">
        <v>45804650455.010437</v>
      </c>
      <c r="H2" s="1">
        <v>2777503821.8324165</v>
      </c>
      <c r="I2" s="1">
        <v>2035307305.1141977</v>
      </c>
      <c r="J2" s="1">
        <v>19162091069.346786</v>
      </c>
      <c r="K2" s="1">
        <v>20434057141.355103</v>
      </c>
      <c r="L2" s="1">
        <v>2025048692.5137634</v>
      </c>
      <c r="M2" s="1">
        <v>14769276685.083351</v>
      </c>
      <c r="N2" s="1">
        <v>17746151961.887573</v>
      </c>
      <c r="O2" s="1">
        <v>2286418836.7788353</v>
      </c>
      <c r="P2" s="1">
        <v>2523205236.7730799</v>
      </c>
      <c r="Q2" s="1">
        <v>4467700586.6031427</v>
      </c>
      <c r="R2" s="1">
        <v>8855784749.6894455</v>
      </c>
      <c r="S2" s="1">
        <v>6307902035.5697775</v>
      </c>
      <c r="T2" s="1">
        <v>13033779526.152542</v>
      </c>
      <c r="U2" s="1">
        <v>857056844.28389359</v>
      </c>
      <c r="V2" s="1">
        <v>2577187671.6873999</v>
      </c>
      <c r="W2" s="1">
        <v>591180500.47439194</v>
      </c>
      <c r="X2" s="1">
        <v>2863589050.2414589</v>
      </c>
      <c r="Y2" s="1">
        <v>2016600223.6451569</v>
      </c>
      <c r="Z2" s="1">
        <v>1683503628.0264893</v>
      </c>
      <c r="AA2" s="1">
        <v>2764023278.9767094</v>
      </c>
      <c r="AB2" s="1">
        <v>318417475.87557697</v>
      </c>
      <c r="AC2" s="1">
        <v>842223469.4908247</v>
      </c>
      <c r="AD2" s="1">
        <v>1479361321.1334658</v>
      </c>
      <c r="AE2" s="1">
        <v>3664227015.0187874</v>
      </c>
      <c r="AF2" s="1">
        <v>6844158411.0365963</v>
      </c>
      <c r="AG2" s="1">
        <v>1254330204.7522697</v>
      </c>
      <c r="AH2" s="1">
        <v>6576692019.854599</v>
      </c>
      <c r="AI2" s="1">
        <v>8073069715.4301529</v>
      </c>
      <c r="AJ2" s="1">
        <v>15904091940.037022</v>
      </c>
      <c r="AK2" s="1">
        <v>3670209977.3766003</v>
      </c>
      <c r="AL2" s="1">
        <v>11551440461.365345</v>
      </c>
      <c r="AM2" s="1">
        <v>7686160686.2966843</v>
      </c>
      <c r="AN2" s="1">
        <v>22907811125.038631</v>
      </c>
      <c r="AO2" s="1">
        <v>1318275278.2401581</v>
      </c>
      <c r="AP2" s="1">
        <v>123336450.9475975</v>
      </c>
      <c r="AQ2" s="1">
        <v>1441611729.1877556</v>
      </c>
      <c r="AR2" s="1">
        <v>1840572212.1113262</v>
      </c>
      <c r="AS2" s="1">
        <v>22965922.444335938</v>
      </c>
      <c r="AT2" s="1">
        <v>357323.212890625</v>
      </c>
      <c r="AU2" s="1">
        <v>1863895457.7685528</v>
      </c>
      <c r="AV2" s="1">
        <v>2599846171.7499695</v>
      </c>
      <c r="AW2" s="1">
        <v>333111307.74950409</v>
      </c>
      <c r="AX2" s="1">
        <v>1794110575.165823</v>
      </c>
      <c r="AY2" s="1">
        <v>468643500.3742218</v>
      </c>
      <c r="AZ2" s="1">
        <v>12962215769.6507</v>
      </c>
      <c r="BA2" s="1">
        <v>173487797.82067871</v>
      </c>
      <c r="BB2" s="1">
        <v>57155578.330276489</v>
      </c>
      <c r="BC2" s="1">
        <v>15731568950.760927</v>
      </c>
      <c r="BD2" s="1">
        <v>15788724529.091204</v>
      </c>
      <c r="BE2" s="1">
        <v>5477993410.73909</v>
      </c>
      <c r="BF2" s="1">
        <v>477357356.58722496</v>
      </c>
      <c r="BG2" s="1">
        <v>301956033.4805479</v>
      </c>
      <c r="BH2" s="1">
        <v>908522092.02482224</v>
      </c>
      <c r="BI2" s="1">
        <v>21541788.123170853</v>
      </c>
      <c r="BJ2" s="1">
        <v>1267601224.8868732</v>
      </c>
      <c r="BK2" s="1">
        <v>7546449813.8169069</v>
      </c>
      <c r="BL2" s="1">
        <v>615839885.22096825</v>
      </c>
      <c r="BM2" s="1">
        <v>400718952.42255211</v>
      </c>
      <c r="BN2" s="1">
        <v>116366415.14041519</v>
      </c>
      <c r="BO2" s="1">
        <v>145375401.63022327</v>
      </c>
      <c r="BP2" s="1">
        <v>77079393.350132942</v>
      </c>
      <c r="BQ2" s="1">
        <v>1355380047.7642918</v>
      </c>
      <c r="BR2" s="1">
        <v>17425108850.350433</v>
      </c>
      <c r="BS2" s="1">
        <v>40010091738.243355</v>
      </c>
      <c r="BT2" s="1">
        <v>10700579449.847622</v>
      </c>
      <c r="BU2" s="1">
        <v>3039833261.0009155</v>
      </c>
      <c r="BV2" s="1">
        <v>743639648.5786438</v>
      </c>
      <c r="BW2" s="1">
        <v>71919252948.02092</v>
      </c>
      <c r="BX2" s="1">
        <v>14404367546.32748</v>
      </c>
      <c r="BY2" s="1">
        <v>7309462997.4237366</v>
      </c>
      <c r="BZ2" s="1">
        <v>1039430910.4285736</v>
      </c>
      <c r="CA2" s="1">
        <v>22753261454.17979</v>
      </c>
      <c r="CB2" s="1">
        <v>5960152463.8412867</v>
      </c>
      <c r="CC2" s="1">
        <v>31543825714.475037</v>
      </c>
      <c r="CD2" s="1">
        <v>0</v>
      </c>
      <c r="CE2" s="1">
        <v>22703662629.716579</v>
      </c>
      <c r="CF2" s="1">
        <v>4042380520.895987</v>
      </c>
      <c r="CG2" s="1">
        <v>38708915982.764084</v>
      </c>
      <c r="CH2" s="1">
        <v>931918850394.16028</v>
      </c>
      <c r="CI2" s="1">
        <v>1542044442325.8716</v>
      </c>
      <c r="CJ2" s="1">
        <v>253763551249.87317</v>
      </c>
      <c r="CK2" s="1">
        <v>557716516934.83667</v>
      </c>
      <c r="CL2" s="1">
        <v>11183120600</v>
      </c>
      <c r="CM2" s="1">
        <v>0</v>
      </c>
      <c r="CN2" s="1">
        <v>49109677744.88459</v>
      </c>
      <c r="CO2" s="1">
        <v>18473160823.801079</v>
      </c>
    </row>
    <row r="3" spans="1:93">
      <c r="A3" s="1">
        <v>2018</v>
      </c>
      <c r="B3" s="1">
        <v>34400515</v>
      </c>
      <c r="C3" s="1">
        <v>22857951647.383919</v>
      </c>
      <c r="D3" s="1">
        <v>68994699975.597992</v>
      </c>
      <c r="E3" s="1">
        <v>68716290592.86882</v>
      </c>
      <c r="F3" s="1">
        <v>57422372757.927521</v>
      </c>
      <c r="G3" s="1">
        <v>53589470521.228661</v>
      </c>
      <c r="H3" s="1">
        <v>3359742645.0542336</v>
      </c>
      <c r="I3" s="1">
        <v>2443222045.4631081</v>
      </c>
      <c r="J3" s="1">
        <v>22803389923.653812</v>
      </c>
      <c r="K3" s="1">
        <v>24160756239.268467</v>
      </c>
      <c r="L3" s="1">
        <v>2373605422.4021759</v>
      </c>
      <c r="M3" s="1">
        <v>17230597508.861938</v>
      </c>
      <c r="N3" s="1">
        <v>20364699544.071648</v>
      </c>
      <c r="O3" s="1">
        <v>3075384853.011034</v>
      </c>
      <c r="P3" s="1">
        <v>2865502833.2899117</v>
      </c>
      <c r="Q3" s="1">
        <v>4729219074.6763535</v>
      </c>
      <c r="R3" s="1">
        <v>10792339973.902838</v>
      </c>
      <c r="S3" s="1">
        <v>7427096103.7449818</v>
      </c>
      <c r="T3" s="1">
        <v>14211813596.209557</v>
      </c>
      <c r="U3" s="1">
        <v>1135293028.2413349</v>
      </c>
      <c r="V3" s="1">
        <v>2830775943.6084251</v>
      </c>
      <c r="W3" s="1">
        <v>674831343.92759323</v>
      </c>
      <c r="X3" s="1">
        <v>3980558417.0735826</v>
      </c>
      <c r="Y3" s="1">
        <v>2254365115.1861572</v>
      </c>
      <c r="Z3" s="1">
        <v>1931714283.2691631</v>
      </c>
      <c r="AA3" s="1">
        <v>2996253551.6527405</v>
      </c>
      <c r="AB3" s="1">
        <v>372941648.05645752</v>
      </c>
      <c r="AC3" s="1">
        <v>1043042660.4875584</v>
      </c>
      <c r="AD3" s="1">
        <v>1573992694.9682312</v>
      </c>
      <c r="AE3" s="1">
        <v>4314715624.8629217</v>
      </c>
      <c r="AF3" s="1">
        <v>8373869944.3780689</v>
      </c>
      <c r="AG3" s="1">
        <v>2299867587.0995235</v>
      </c>
      <c r="AH3" s="1">
        <v>6743558461.1230755</v>
      </c>
      <c r="AI3" s="1">
        <v>9312454626.9357109</v>
      </c>
      <c r="AJ3" s="1">
        <v>18355880675.15831</v>
      </c>
      <c r="AK3" s="1">
        <v>4284759530.4555817</v>
      </c>
      <c r="AL3" s="1">
        <v>15239014503.564249</v>
      </c>
      <c r="AM3" s="1">
        <v>9504826285.7630787</v>
      </c>
      <c r="AN3" s="1">
        <v>29028600319.782909</v>
      </c>
      <c r="AO3" s="1">
        <v>1240066664.7513809</v>
      </c>
      <c r="AP3" s="1">
        <v>150256216.55346107</v>
      </c>
      <c r="AQ3" s="1">
        <v>1390322881.304842</v>
      </c>
      <c r="AR3" s="1">
        <v>1980999497.2290497</v>
      </c>
      <c r="AS3" s="1">
        <v>36099243.413085938</v>
      </c>
      <c r="AT3" s="1">
        <v>919726.32907104492</v>
      </c>
      <c r="AU3" s="1">
        <v>2018018466.9712067</v>
      </c>
      <c r="AV3" s="1">
        <v>3311316523.6690903</v>
      </c>
      <c r="AW3" s="1">
        <v>373521258.4723587</v>
      </c>
      <c r="AX3" s="1">
        <v>1925859613.0866013</v>
      </c>
      <c r="AY3" s="1">
        <v>403904140.46533203</v>
      </c>
      <c r="AZ3" s="1">
        <v>14978505593.40799</v>
      </c>
      <c r="BA3" s="1">
        <v>193577531.28987122</v>
      </c>
      <c r="BB3" s="1">
        <v>68621876.603034973</v>
      </c>
      <c r="BC3" s="1">
        <v>17875368136.722153</v>
      </c>
      <c r="BD3" s="1">
        <v>17943990013.325188</v>
      </c>
      <c r="BE3" s="1">
        <v>6085555606.8098831</v>
      </c>
      <c r="BF3" s="1">
        <v>483716568.94033051</v>
      </c>
      <c r="BG3" s="1">
        <v>361394175.85612297</v>
      </c>
      <c r="BH3" s="1">
        <v>1173946602.589756</v>
      </c>
      <c r="BI3" s="1">
        <v>32294596.929977417</v>
      </c>
      <c r="BJ3" s="1">
        <v>1509429598.0844307</v>
      </c>
      <c r="BK3" s="1">
        <v>8472390546.6207447</v>
      </c>
      <c r="BL3" s="1">
        <v>584994681.69233513</v>
      </c>
      <c r="BM3" s="1">
        <v>318698122.23002625</v>
      </c>
      <c r="BN3" s="1">
        <v>81971024.385625839</v>
      </c>
      <c r="BO3" s="1">
        <v>117819416.69965744</v>
      </c>
      <c r="BP3" s="1">
        <v>94461957.540482521</v>
      </c>
      <c r="BQ3" s="1">
        <v>1197945202.5481272</v>
      </c>
      <c r="BR3" s="1">
        <v>22731700661.64164</v>
      </c>
      <c r="BS3" s="1">
        <v>47692358953.595001</v>
      </c>
      <c r="BT3" s="1">
        <v>13673661461.229317</v>
      </c>
      <c r="BU3" s="1">
        <v>3667183125.3990021</v>
      </c>
      <c r="BV3" s="1">
        <v>806766159.6401062</v>
      </c>
      <c r="BW3" s="1">
        <v>88571670361.505035</v>
      </c>
      <c r="BX3" s="1">
        <v>17489020492.775692</v>
      </c>
      <c r="BY3" s="1">
        <v>7888221459.3552856</v>
      </c>
      <c r="BZ3" s="1">
        <v>1757139805.4887695</v>
      </c>
      <c r="CA3" s="1">
        <v>27134381757.619747</v>
      </c>
      <c r="CB3" s="1">
        <v>6589319422.1554928</v>
      </c>
      <c r="CC3" s="1">
        <v>37227546856.114944</v>
      </c>
      <c r="CD3" s="1">
        <v>0</v>
      </c>
      <c r="CE3" s="1">
        <v>26169268171.053009</v>
      </c>
      <c r="CF3" s="1">
        <v>4638531257.3422413</v>
      </c>
      <c r="CG3" s="1">
        <v>47804446151.175949</v>
      </c>
      <c r="CH3" s="1">
        <v>1102067326259.9561</v>
      </c>
      <c r="CI3" s="1">
        <v>1714900257063.5767</v>
      </c>
      <c r="CJ3" s="1">
        <v>297545089443.81287</v>
      </c>
      <c r="CK3" s="1">
        <v>655247212345.41113</v>
      </c>
      <c r="CL3" s="1">
        <v>13221812595</v>
      </c>
      <c r="CM3" s="1">
        <v>0</v>
      </c>
      <c r="CN3" s="1">
        <v>71600697008.371231</v>
      </c>
      <c r="CO3" s="1">
        <v>20408841005.120056</v>
      </c>
    </row>
    <row r="4" spans="1:93">
      <c r="A4" s="1">
        <v>2020</v>
      </c>
      <c r="B4" s="1">
        <v>35749659</v>
      </c>
      <c r="C4" s="1">
        <v>26453520292.377895</v>
      </c>
      <c r="D4" s="1">
        <v>63639459414.070786</v>
      </c>
      <c r="E4" s="1">
        <v>63308885748.76355</v>
      </c>
      <c r="F4" s="1">
        <v>36025295390.548195</v>
      </c>
      <c r="G4" s="1">
        <v>34309328220.834091</v>
      </c>
      <c r="H4" s="1">
        <v>3656169093.4990501</v>
      </c>
      <c r="I4" s="1">
        <v>3394902808.261446</v>
      </c>
      <c r="J4" s="1">
        <v>26139752083.610001</v>
      </c>
      <c r="K4" s="1">
        <v>27549248453.062752</v>
      </c>
      <c r="L4" s="1">
        <v>2952000968.8263245</v>
      </c>
      <c r="M4" s="1">
        <v>20554021004.65728</v>
      </c>
      <c r="N4" s="1">
        <v>24096952681.726921</v>
      </c>
      <c r="O4" s="1">
        <v>3897357616.4078674</v>
      </c>
      <c r="P4" s="1">
        <v>3406260769.2610602</v>
      </c>
      <c r="Q4" s="1">
        <v>6185072115.8242645</v>
      </c>
      <c r="R4" s="1">
        <v>13334177958.796068</v>
      </c>
      <c r="S4" s="1">
        <v>8637975303.5251122</v>
      </c>
      <c r="T4" s="1">
        <v>14509771271.548037</v>
      </c>
      <c r="U4" s="1">
        <v>1741601544.4019661</v>
      </c>
      <c r="V4" s="1">
        <v>3144568251.5551739</v>
      </c>
      <c r="W4" s="1">
        <v>1147372073.5564461</v>
      </c>
      <c r="X4" s="1">
        <v>4271242206.490448</v>
      </c>
      <c r="Y4" s="1">
        <v>2333779733.5527573</v>
      </c>
      <c r="Z4" s="1">
        <v>2213804938.0953979</v>
      </c>
      <c r="AA4" s="1">
        <v>3794388566.7990608</v>
      </c>
      <c r="AB4" s="1">
        <v>357957420.58656311</v>
      </c>
      <c r="AC4" s="1">
        <v>1312082405.3967724</v>
      </c>
      <c r="AD4" s="1">
        <v>1802958116.6539307</v>
      </c>
      <c r="AE4" s="1">
        <v>4802854540.0369749</v>
      </c>
      <c r="AF4" s="1">
        <v>10227100007.227633</v>
      </c>
      <c r="AG4" s="1">
        <v>4658773486.2457371</v>
      </c>
      <c r="AH4" s="1">
        <v>7530332518.7096405</v>
      </c>
      <c r="AI4" s="1">
        <v>13537632378.904102</v>
      </c>
      <c r="AJ4" s="1">
        <v>25726738383.859482</v>
      </c>
      <c r="AK4" s="1">
        <v>5087828033.0759754</v>
      </c>
      <c r="AL4" s="1">
        <v>18564145031.094288</v>
      </c>
      <c r="AM4" s="1">
        <v>10023782060.18643</v>
      </c>
      <c r="AN4" s="1">
        <v>33675755124.356693</v>
      </c>
      <c r="AO4" s="1">
        <v>2681512572.3520889</v>
      </c>
      <c r="AP4" s="1">
        <v>229577805.25459862</v>
      </c>
      <c r="AQ4" s="1">
        <v>2911090377.6066875</v>
      </c>
      <c r="AR4" s="1">
        <v>2083304666.0540428</v>
      </c>
      <c r="AS4" s="1">
        <v>6406444.16796875</v>
      </c>
      <c r="AT4" s="1">
        <v>4631648.9750976563</v>
      </c>
      <c r="AU4" s="1">
        <v>2094342759.1971092</v>
      </c>
      <c r="AV4" s="1">
        <v>4073754446.558197</v>
      </c>
      <c r="AW4" s="1">
        <v>417630803.3414917</v>
      </c>
      <c r="AX4" s="1">
        <v>1726798119.2621231</v>
      </c>
      <c r="AY4" s="1">
        <v>448352918.6900444</v>
      </c>
      <c r="AZ4" s="1">
        <v>17219482884.300262</v>
      </c>
      <c r="BA4" s="1">
        <v>280525940.698349</v>
      </c>
      <c r="BB4" s="1">
        <v>100114275.53196907</v>
      </c>
      <c r="BC4" s="1">
        <v>20092790666.292271</v>
      </c>
      <c r="BD4" s="1">
        <v>20192904941.824242</v>
      </c>
      <c r="BE4" s="1">
        <v>177452047.17538452</v>
      </c>
      <c r="BF4" s="1">
        <v>17647546.870422363</v>
      </c>
      <c r="BG4" s="1">
        <v>152573649.77874374</v>
      </c>
      <c r="BH4" s="1">
        <v>389399690.9174118</v>
      </c>
      <c r="BI4" s="1">
        <v>40891844.392692566</v>
      </c>
      <c r="BJ4" s="1">
        <v>476238792.97524643</v>
      </c>
      <c r="BK4" s="1">
        <v>864803881.19248962</v>
      </c>
      <c r="BL4" s="1">
        <v>415079359.48443794</v>
      </c>
      <c r="BM4" s="1">
        <v>213473075.68830109</v>
      </c>
      <c r="BN4" s="1">
        <v>49539352.064838409</v>
      </c>
      <c r="BO4" s="1">
        <v>133105581.87685013</v>
      </c>
      <c r="BP4" s="1">
        <v>88367570.419195175</v>
      </c>
      <c r="BQ4" s="1">
        <v>899564939.53362274</v>
      </c>
      <c r="BR4" s="1">
        <v>12631935320.281357</v>
      </c>
      <c r="BS4" s="1">
        <v>30986187020.313023</v>
      </c>
      <c r="BT4" s="1">
        <v>8757248954.3308582</v>
      </c>
      <c r="BU4" s="1">
        <v>1191154187.4818039</v>
      </c>
      <c r="BV4" s="1">
        <v>766909181.21321678</v>
      </c>
      <c r="BW4" s="1">
        <v>54333434663.620255</v>
      </c>
      <c r="BX4" s="1">
        <v>16050787195.974575</v>
      </c>
      <c r="BY4" s="1">
        <v>6897265378.3075714</v>
      </c>
      <c r="BZ4" s="1">
        <v>2342087977.3128662</v>
      </c>
      <c r="CA4" s="1">
        <v>25290140551.595013</v>
      </c>
      <c r="CB4" s="1">
        <v>6197925040.1377659</v>
      </c>
      <c r="CC4" s="1">
        <v>40699202520.540222</v>
      </c>
      <c r="CD4" s="1">
        <v>0</v>
      </c>
      <c r="CE4" s="1">
        <v>30527274738.936092</v>
      </c>
      <c r="CF4" s="1">
        <v>8643341174.9775982</v>
      </c>
      <c r="CG4" s="1">
        <v>54445585744.307884</v>
      </c>
      <c r="CH4" s="1">
        <v>1069281600538.2383</v>
      </c>
      <c r="CI4" s="1">
        <v>1798540789663.2754</v>
      </c>
      <c r="CJ4" s="1">
        <v>350404765754.94818</v>
      </c>
      <c r="CK4" s="1">
        <v>592758559788.26709</v>
      </c>
      <c r="CL4" s="1">
        <v>14605422478</v>
      </c>
      <c r="CM4" s="1">
        <v>0</v>
      </c>
      <c r="CN4" s="1">
        <v>123106711047.21532</v>
      </c>
      <c r="CO4" s="1">
        <v>24896580692.395836</v>
      </c>
    </row>
    <row r="5" spans="1:93">
      <c r="A5" s="1">
        <v>2022</v>
      </c>
      <c r="B5" s="1">
        <v>37560123</v>
      </c>
      <c r="C5" s="1">
        <v>32869717243.712402</v>
      </c>
      <c r="D5" s="1">
        <v>97065964249.253586</v>
      </c>
      <c r="E5" s="1">
        <v>96636855827.822617</v>
      </c>
      <c r="F5" s="1">
        <v>60085723399.59407</v>
      </c>
      <c r="G5" s="1">
        <v>56566280351.114494</v>
      </c>
      <c r="H5" s="1">
        <v>6488486035.6078548</v>
      </c>
      <c r="I5" s="1">
        <v>3759324333.7292881</v>
      </c>
      <c r="J5" s="1">
        <v>34916561388.240814</v>
      </c>
      <c r="K5" s="1">
        <v>36927803771.055443</v>
      </c>
      <c r="L5" s="1">
        <v>3954580810.6465912</v>
      </c>
      <c r="M5" s="1">
        <v>25877090483.871536</v>
      </c>
      <c r="N5" s="1">
        <v>31644204238.02243</v>
      </c>
      <c r="O5" s="1">
        <v>5818784127.9761658</v>
      </c>
      <c r="P5" s="1">
        <v>4129282818.7644377</v>
      </c>
      <c r="Q5" s="1">
        <v>6526063975.0646286</v>
      </c>
      <c r="R5" s="1">
        <v>19317094749.368759</v>
      </c>
      <c r="S5" s="1">
        <v>10143781074.455137</v>
      </c>
      <c r="T5" s="1">
        <v>17407798809.732666</v>
      </c>
      <c r="U5" s="1">
        <v>1755192063.5123529</v>
      </c>
      <c r="V5" s="1">
        <v>4212623492.2293892</v>
      </c>
      <c r="W5" s="1">
        <v>880488300.80103493</v>
      </c>
      <c r="X5" s="1">
        <v>6173333940.9248028</v>
      </c>
      <c r="Y5" s="1">
        <v>3241185543.0302048</v>
      </c>
      <c r="Z5" s="1">
        <v>2870271153.969017</v>
      </c>
      <c r="AA5" s="1">
        <v>3867130405.804039</v>
      </c>
      <c r="AB5" s="1">
        <v>423371409.13182068</v>
      </c>
      <c r="AC5" s="1">
        <v>1554867882.1641541</v>
      </c>
      <c r="AD5" s="1">
        <v>2083470125.7004623</v>
      </c>
      <c r="AE5" s="1">
        <v>6181590435.7565365</v>
      </c>
      <c r="AF5" s="1">
        <v>12179988193.303047</v>
      </c>
      <c r="AG5" s="1">
        <v>7638374914.7323761</v>
      </c>
      <c r="AH5" s="1">
        <v>7567800884.2641983</v>
      </c>
      <c r="AI5" s="1">
        <v>17518301123.445908</v>
      </c>
      <c r="AJ5" s="1">
        <v>32724476922.442482</v>
      </c>
      <c r="AK5" s="1">
        <v>5676886847.4231148</v>
      </c>
      <c r="AL5" s="1">
        <v>22765895065.972378</v>
      </c>
      <c r="AM5" s="1">
        <v>11214181090.163769</v>
      </c>
      <c r="AN5" s="1">
        <v>39656963003.559265</v>
      </c>
      <c r="AO5" s="1">
        <v>2076384524.8385162</v>
      </c>
      <c r="AP5" s="1">
        <v>173434184.52198029</v>
      </c>
      <c r="AQ5" s="1">
        <v>2249818709.3604965</v>
      </c>
      <c r="AR5" s="1">
        <v>2675968831.5245247</v>
      </c>
      <c r="AS5" s="1">
        <v>326763.95812988281</v>
      </c>
      <c r="AT5" s="1">
        <v>1264498.83203125</v>
      </c>
      <c r="AU5" s="1">
        <v>2677560094.3146858</v>
      </c>
      <c r="AV5" s="1">
        <v>5522992205.8555984</v>
      </c>
      <c r="AW5" s="1">
        <v>584691800.89909744</v>
      </c>
      <c r="AX5" s="1">
        <v>2170669255.3903122</v>
      </c>
      <c r="AY5" s="1">
        <v>436158736.24188232</v>
      </c>
      <c r="AZ5" s="1">
        <v>21977147051.076355</v>
      </c>
      <c r="BA5" s="1">
        <v>389204432.21721649</v>
      </c>
      <c r="BB5" s="1">
        <v>87885479.600013733</v>
      </c>
      <c r="BC5" s="1">
        <v>25557871275.824863</v>
      </c>
      <c r="BD5" s="1">
        <v>25645756755.424877</v>
      </c>
      <c r="BE5" s="1">
        <v>4789527149.0254784</v>
      </c>
      <c r="BF5" s="1">
        <v>709335053.49027443</v>
      </c>
      <c r="BG5" s="1">
        <v>446530973.88908005</v>
      </c>
      <c r="BH5" s="1">
        <v>1231416730.7701073</v>
      </c>
      <c r="BI5" s="1">
        <v>48513967.391239166</v>
      </c>
      <c r="BJ5" s="1">
        <v>2188968861.4085693</v>
      </c>
      <c r="BK5" s="1">
        <v>8182876005.2046413</v>
      </c>
      <c r="BL5" s="1">
        <v>538606048.13160706</v>
      </c>
      <c r="BM5" s="1">
        <v>149542057.70871449</v>
      </c>
      <c r="BN5" s="1">
        <v>44472574.06010437</v>
      </c>
      <c r="BO5" s="1">
        <v>147371313.86304855</v>
      </c>
      <c r="BP5" s="1">
        <v>144306150.47589684</v>
      </c>
      <c r="BQ5" s="1">
        <v>1024298144.2393713</v>
      </c>
      <c r="BR5" s="1">
        <v>27926622277.615257</v>
      </c>
      <c r="BS5" s="1">
        <v>59764761846.710838</v>
      </c>
      <c r="BT5" s="1">
        <v>19346528142.057678</v>
      </c>
      <c r="BU5" s="1">
        <v>2923984048.3965149</v>
      </c>
      <c r="BV5" s="1">
        <v>1092650929.5763092</v>
      </c>
      <c r="BW5" s="1">
        <v>111054547244.35661</v>
      </c>
      <c r="BX5" s="1">
        <v>24691196315.846558</v>
      </c>
      <c r="BY5" s="1">
        <v>9381836424.8349209</v>
      </c>
      <c r="BZ5" s="1">
        <v>3008316148.3174133</v>
      </c>
      <c r="CA5" s="1">
        <v>37081348888.998894</v>
      </c>
      <c r="CB5" s="1">
        <v>9759633484.5614491</v>
      </c>
      <c r="CC5" s="1">
        <v>49735163838.659424</v>
      </c>
      <c r="CD5" s="1">
        <v>0</v>
      </c>
      <c r="CE5" s="1">
        <v>38392709449.568008</v>
      </c>
      <c r="CF5" s="1">
        <v>8568002244.7576313</v>
      </c>
      <c r="CG5" s="1">
        <v>65458398505.664917</v>
      </c>
      <c r="CH5" s="1">
        <v>1501083288246.5105</v>
      </c>
      <c r="CI5" s="1">
        <v>2392409233374.6172</v>
      </c>
      <c r="CJ5" s="1">
        <v>451899474251.69452</v>
      </c>
      <c r="CK5" s="1">
        <v>859162409076.89661</v>
      </c>
      <c r="CL5" s="1">
        <v>17499254134</v>
      </c>
      <c r="CM5" s="1">
        <v>0</v>
      </c>
      <c r="CN5" s="1">
        <v>149258581813.15744</v>
      </c>
      <c r="CO5" s="1">
        <v>27221724040.779808</v>
      </c>
    </row>
    <row r="6" spans="1:93">
      <c r="A6" s="1">
        <v>2024</v>
      </c>
      <c r="B6" s="1">
        <v>38830230</v>
      </c>
      <c r="C6" s="1">
        <v>40469470551.447227</v>
      </c>
      <c r="D6" s="1">
        <v>119130889666.89896</v>
      </c>
      <c r="E6" s="1">
        <v>117648437382.66689</v>
      </c>
      <c r="F6" s="1">
        <v>65724086679.347687</v>
      </c>
      <c r="G6" s="1">
        <v>62545589290.958305</v>
      </c>
      <c r="H6" s="1">
        <v>5326937351.3862915</v>
      </c>
      <c r="I6" s="1">
        <v>4268093618.4360504</v>
      </c>
      <c r="J6" s="1">
        <v>36008144134.041191</v>
      </c>
      <c r="K6" s="1">
        <v>37874654124.945244</v>
      </c>
      <c r="L6" s="1">
        <v>5372348403.4279785</v>
      </c>
      <c r="M6" s="1">
        <v>32274378162.037979</v>
      </c>
      <c r="N6" s="1">
        <v>36660029056.010773</v>
      </c>
      <c r="O6" s="1">
        <v>5645268295.3694344</v>
      </c>
      <c r="P6" s="1">
        <v>4719580633.3392487</v>
      </c>
      <c r="Q6" s="1">
        <v>7428220656.143692</v>
      </c>
      <c r="R6" s="1">
        <v>22597923719.081818</v>
      </c>
      <c r="S6" s="1">
        <v>12171488154.722958</v>
      </c>
      <c r="T6" s="1">
        <v>19458756301.577106</v>
      </c>
      <c r="U6" s="1">
        <v>2486832215.5233841</v>
      </c>
      <c r="V6" s="1">
        <v>5296569902.7967319</v>
      </c>
      <c r="W6" s="1">
        <v>1200839970.3495178</v>
      </c>
      <c r="X6" s="1">
        <v>6521767198.432415</v>
      </c>
      <c r="Y6" s="1">
        <v>4184361942.1677704</v>
      </c>
      <c r="Z6" s="1">
        <v>3410330934.0288811</v>
      </c>
      <c r="AA6" s="1">
        <v>4585755105.4344711</v>
      </c>
      <c r="AB6" s="1">
        <v>355124974.84463501</v>
      </c>
      <c r="AC6" s="1">
        <v>2153610836.8724203</v>
      </c>
      <c r="AD6" s="1">
        <v>2652193295.0808105</v>
      </c>
      <c r="AE6" s="1">
        <v>5455488061.1214142</v>
      </c>
      <c r="AF6" s="1">
        <v>14210399259.406208</v>
      </c>
      <c r="AG6" s="1">
        <v>9584542205.4558182</v>
      </c>
      <c r="AH6" s="1">
        <v>7392964178.3613892</v>
      </c>
      <c r="AI6" s="1">
        <v>21567051052.674229</v>
      </c>
      <c r="AJ6" s="1">
        <v>38544557436.49144</v>
      </c>
      <c r="AK6" s="1">
        <v>6563480501.8391113</v>
      </c>
      <c r="AL6" s="1">
        <v>27611983793.125614</v>
      </c>
      <c r="AM6" s="1">
        <v>13179088965.453018</v>
      </c>
      <c r="AN6" s="1">
        <v>47354553260.41777</v>
      </c>
      <c r="AO6" s="1">
        <v>4458007132.4111176</v>
      </c>
      <c r="AP6" s="1">
        <v>83964950.270412445</v>
      </c>
      <c r="AQ6" s="1">
        <v>4541972082.68153</v>
      </c>
      <c r="AR6" s="1">
        <v>3178908417.4669342</v>
      </c>
      <c r="AS6" s="1">
        <v>2918349.4853439331</v>
      </c>
      <c r="AT6" s="1">
        <v>4392035.2410888672</v>
      </c>
      <c r="AU6" s="1">
        <v>3186218802.193367</v>
      </c>
      <c r="AV6" s="1">
        <v>5831077355.4373779</v>
      </c>
      <c r="AW6" s="1">
        <v>847544439.15460205</v>
      </c>
      <c r="AX6" s="1">
        <v>2134232610.4920731</v>
      </c>
      <c r="AY6" s="1">
        <v>433869129.53862381</v>
      </c>
      <c r="AZ6" s="1">
        <v>26511982357.23357</v>
      </c>
      <c r="BA6" s="1">
        <v>631305962.33882904</v>
      </c>
      <c r="BB6" s="1">
        <v>288647471.46151733</v>
      </c>
      <c r="BC6" s="1">
        <v>30558934498.757698</v>
      </c>
      <c r="BD6" s="1">
        <v>30847581970.219215</v>
      </c>
      <c r="BE6" s="1">
        <v>4761412039.9225922</v>
      </c>
      <c r="BF6" s="1">
        <v>577606615.82074356</v>
      </c>
      <c r="BG6" s="1">
        <v>505944005.41363525</v>
      </c>
      <c r="BH6" s="1">
        <v>2008672494.7765884</v>
      </c>
      <c r="BI6" s="1">
        <v>77817254.249053955</v>
      </c>
      <c r="BJ6" s="1">
        <v>3335936275.6789265</v>
      </c>
      <c r="BK6" s="1">
        <v>11267388685.861542</v>
      </c>
      <c r="BL6" s="1">
        <v>712862564.94032097</v>
      </c>
      <c r="BM6" s="1">
        <v>80694742.941226959</v>
      </c>
      <c r="BN6" s="1">
        <v>51479791.566223145</v>
      </c>
      <c r="BO6" s="1">
        <v>7881583017.4816837</v>
      </c>
      <c r="BP6" s="1">
        <v>7001697809.5561819</v>
      </c>
      <c r="BQ6" s="1">
        <v>8726620116.9294548</v>
      </c>
      <c r="BR6" s="1">
        <v>39028798305.97287</v>
      </c>
      <c r="BS6" s="1">
        <v>80243936119.453354</v>
      </c>
      <c r="BT6" s="1">
        <v>24908446998.426735</v>
      </c>
      <c r="BU6" s="1">
        <v>4272794822.8811417</v>
      </c>
      <c r="BV6" s="1">
        <v>2832506894.5806274</v>
      </c>
      <c r="BW6" s="1">
        <v>151286483141.31461</v>
      </c>
      <c r="BX6" s="1">
        <v>50337898676.031586</v>
      </c>
      <c r="BY6" s="1">
        <v>0</v>
      </c>
      <c r="BZ6" s="1">
        <v>5651440224.7354584</v>
      </c>
      <c r="CA6" s="1">
        <v>55989338900.767036</v>
      </c>
      <c r="CB6" s="1">
        <v>12878538565.313171</v>
      </c>
      <c r="CC6" s="1">
        <v>3278732110.2974854</v>
      </c>
      <c r="CD6" s="1">
        <v>0</v>
      </c>
      <c r="CE6" s="1"/>
      <c r="CF6" s="1">
        <v>23885397641.127247</v>
      </c>
      <c r="CG6" s="1">
        <v>68437335116.042572</v>
      </c>
      <c r="CH6" s="1">
        <v>1851206622071.8999</v>
      </c>
      <c r="CI6" s="1">
        <v>3023470933217.4648</v>
      </c>
      <c r="CJ6" s="1">
        <v>543774015600.55457</v>
      </c>
      <c r="CK6" s="1">
        <v>1082108159854.049</v>
      </c>
      <c r="CL6" s="1">
        <v>22811796491</v>
      </c>
      <c r="CM6" s="1">
        <v>0</v>
      </c>
      <c r="CN6" s="1">
        <v>194658410571.05548</v>
      </c>
      <c r="CO6" s="1">
        <v>33813329852.078819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01"/>
  <sheetViews>
    <sheetView topLeftCell="A70" workbookViewId="0"/>
  </sheetViews>
  <sheetFormatPr defaultColWidth="9.140625" defaultRowHeight="15"/>
  <sheetData>
    <row r="1" spans="1:6">
      <c r="A1" t="s">
        <v>634</v>
      </c>
      <c r="B1" t="s">
        <v>735</v>
      </c>
      <c r="C1" t="s">
        <v>736</v>
      </c>
      <c r="D1" t="s">
        <v>737</v>
      </c>
      <c r="E1" t="s">
        <v>738</v>
      </c>
      <c r="F1" t="s">
        <v>739</v>
      </c>
    </row>
    <row r="2" spans="1:6">
      <c r="A2" t="s">
        <v>635</v>
      </c>
      <c r="B2" s="1">
        <v>1</v>
      </c>
      <c r="C2" s="1">
        <v>2016</v>
      </c>
      <c r="D2" s="1">
        <v>2585193</v>
      </c>
      <c r="E2" s="1">
        <v>10992.1435546875</v>
      </c>
      <c r="F2" s="1">
        <v>10394.4296875</v>
      </c>
    </row>
    <row r="3" spans="1:6">
      <c r="A3" t="s">
        <v>636</v>
      </c>
      <c r="B3" s="1">
        <v>1</v>
      </c>
      <c r="C3" s="1">
        <v>2016</v>
      </c>
      <c r="D3" s="1">
        <v>712273</v>
      </c>
      <c r="E3" s="1">
        <v>6887.24169921875</v>
      </c>
      <c r="F3" s="1">
        <v>5458.20166015625</v>
      </c>
    </row>
    <row r="4" spans="1:6">
      <c r="A4" t="s">
        <v>637</v>
      </c>
      <c r="B4" s="1">
        <v>2</v>
      </c>
      <c r="C4" s="1">
        <v>2016</v>
      </c>
      <c r="D4" s="1">
        <v>2585193</v>
      </c>
      <c r="E4" s="1">
        <v>14954.7294921875</v>
      </c>
      <c r="F4" s="1">
        <v>17303.22265625</v>
      </c>
    </row>
    <row r="5" spans="1:6">
      <c r="A5" t="s">
        <v>638</v>
      </c>
      <c r="B5" s="1">
        <v>2</v>
      </c>
      <c r="C5" s="1">
        <v>2016</v>
      </c>
      <c r="D5" s="1">
        <v>712273</v>
      </c>
      <c r="E5" s="1">
        <v>9052.1337890625</v>
      </c>
      <c r="F5" s="1">
        <v>8925.4482421875</v>
      </c>
    </row>
    <row r="6" spans="1:6">
      <c r="A6" t="s">
        <v>639</v>
      </c>
      <c r="B6" s="1">
        <v>3</v>
      </c>
      <c r="C6" s="1">
        <v>2016</v>
      </c>
      <c r="D6" s="1">
        <v>2585193</v>
      </c>
      <c r="E6" s="1">
        <v>17476.328125</v>
      </c>
      <c r="F6" s="1">
        <v>22367.916015625</v>
      </c>
    </row>
    <row r="7" spans="1:6">
      <c r="A7" t="s">
        <v>640</v>
      </c>
      <c r="B7" s="1">
        <v>3</v>
      </c>
      <c r="C7" s="1">
        <v>2016</v>
      </c>
      <c r="D7" s="1">
        <v>712273</v>
      </c>
      <c r="E7" s="1">
        <v>10295.146484375</v>
      </c>
      <c r="F7" s="1">
        <v>11674.6923828125</v>
      </c>
    </row>
    <row r="8" spans="1:6">
      <c r="A8" t="s">
        <v>641</v>
      </c>
      <c r="B8" s="1">
        <v>4</v>
      </c>
      <c r="C8" s="1">
        <v>2016</v>
      </c>
      <c r="D8" s="1">
        <v>2585193</v>
      </c>
      <c r="E8" s="1">
        <v>20826.6875</v>
      </c>
      <c r="F8" s="1">
        <v>27528.814453125</v>
      </c>
    </row>
    <row r="9" spans="1:6">
      <c r="A9" t="s">
        <v>642</v>
      </c>
      <c r="B9" s="1">
        <v>4</v>
      </c>
      <c r="C9" s="1">
        <v>2016</v>
      </c>
      <c r="D9" s="1">
        <v>712273</v>
      </c>
      <c r="E9" s="1">
        <v>12257.8642578125</v>
      </c>
      <c r="F9" s="1">
        <v>14515.328125</v>
      </c>
    </row>
    <row r="10" spans="1:6">
      <c r="A10" t="s">
        <v>643</v>
      </c>
      <c r="B10" s="1">
        <v>5</v>
      </c>
      <c r="C10" s="1">
        <v>2016</v>
      </c>
      <c r="D10" s="1">
        <v>2585193</v>
      </c>
      <c r="E10" s="1">
        <v>23371.359375</v>
      </c>
      <c r="F10" s="1">
        <v>33041.5703125</v>
      </c>
    </row>
    <row r="11" spans="1:6">
      <c r="A11" t="s">
        <v>644</v>
      </c>
      <c r="B11" s="1">
        <v>5</v>
      </c>
      <c r="C11" s="1">
        <v>2016</v>
      </c>
      <c r="D11" s="1">
        <v>712273</v>
      </c>
      <c r="E11" s="1">
        <v>13561.771484375</v>
      </c>
      <c r="F11" s="1">
        <v>17470.71484375</v>
      </c>
    </row>
    <row r="12" spans="1:6">
      <c r="A12" t="s">
        <v>645</v>
      </c>
      <c r="B12" s="1">
        <v>6</v>
      </c>
      <c r="C12" s="1">
        <v>2016</v>
      </c>
      <c r="D12" s="1">
        <v>2585193</v>
      </c>
      <c r="E12" s="1">
        <v>27054.513671875</v>
      </c>
      <c r="F12" s="1">
        <v>39492.20703125</v>
      </c>
    </row>
    <row r="13" spans="1:6">
      <c r="A13" t="s">
        <v>646</v>
      </c>
      <c r="B13" s="1">
        <v>6</v>
      </c>
      <c r="C13" s="1">
        <v>2016</v>
      </c>
      <c r="D13" s="1">
        <v>712273</v>
      </c>
      <c r="E13" s="1">
        <v>15588.1513671875</v>
      </c>
      <c r="F13" s="1">
        <v>20835.482421875</v>
      </c>
    </row>
    <row r="14" spans="1:6">
      <c r="A14" t="s">
        <v>647</v>
      </c>
      <c r="B14" s="1">
        <v>7</v>
      </c>
      <c r="C14" s="1">
        <v>2016</v>
      </c>
      <c r="D14" s="1">
        <v>2585193</v>
      </c>
      <c r="E14" s="1">
        <v>30847.76171875</v>
      </c>
      <c r="F14" s="1">
        <v>47691.0859375</v>
      </c>
    </row>
    <row r="15" spans="1:6">
      <c r="A15" t="s">
        <v>648</v>
      </c>
      <c r="B15" s="1">
        <v>7</v>
      </c>
      <c r="C15" s="1">
        <v>2016</v>
      </c>
      <c r="D15" s="1">
        <v>712273</v>
      </c>
      <c r="E15" s="1">
        <v>17581.140625</v>
      </c>
      <c r="F15" s="1">
        <v>25036.59765625</v>
      </c>
    </row>
    <row r="16" spans="1:6">
      <c r="A16" t="s">
        <v>649</v>
      </c>
      <c r="B16" s="1">
        <v>8</v>
      </c>
      <c r="C16" s="1">
        <v>2016</v>
      </c>
      <c r="D16" s="1">
        <v>2585193</v>
      </c>
      <c r="E16" s="1">
        <v>36997.71875</v>
      </c>
      <c r="F16" s="1">
        <v>59603.24609375</v>
      </c>
    </row>
    <row r="17" spans="1:6">
      <c r="A17" t="s">
        <v>650</v>
      </c>
      <c r="B17" s="1">
        <v>8</v>
      </c>
      <c r="C17" s="1">
        <v>2016</v>
      </c>
      <c r="D17" s="1">
        <v>712273</v>
      </c>
      <c r="E17" s="1">
        <v>20313.236328125</v>
      </c>
      <c r="F17" s="1">
        <v>31143.982421875</v>
      </c>
    </row>
    <row r="18" spans="1:6">
      <c r="A18" t="s">
        <v>651</v>
      </c>
      <c r="B18" s="1">
        <v>9</v>
      </c>
      <c r="C18" s="1">
        <v>2016</v>
      </c>
      <c r="D18" s="1">
        <v>2585193</v>
      </c>
      <c r="E18" s="1">
        <v>46907.6484375</v>
      </c>
      <c r="F18" s="1">
        <v>79465.390625</v>
      </c>
    </row>
    <row r="19" spans="1:6">
      <c r="A19" t="s">
        <v>652</v>
      </c>
      <c r="B19" s="1">
        <v>9</v>
      </c>
      <c r="C19" s="1">
        <v>2016</v>
      </c>
      <c r="D19" s="1">
        <v>712273</v>
      </c>
      <c r="E19" s="1">
        <v>24468.09375</v>
      </c>
      <c r="F19" s="1">
        <v>41020.81640625</v>
      </c>
    </row>
    <row r="20" spans="1:6">
      <c r="A20" t="s">
        <v>653</v>
      </c>
      <c r="B20" s="1">
        <v>10</v>
      </c>
      <c r="C20" s="1">
        <v>2016</v>
      </c>
      <c r="D20" s="1">
        <v>2585194</v>
      </c>
      <c r="E20" s="1">
        <v>84187.5390625</v>
      </c>
      <c r="F20" s="1">
        <v>187835.5</v>
      </c>
    </row>
    <row r="21" spans="1:6">
      <c r="A21" t="s">
        <v>654</v>
      </c>
      <c r="B21" s="1">
        <v>10</v>
      </c>
      <c r="C21" s="1">
        <v>2016</v>
      </c>
      <c r="D21" s="1">
        <v>712273</v>
      </c>
      <c r="E21" s="1">
        <v>40098.21484375</v>
      </c>
      <c r="F21" s="1">
        <v>84398.96875</v>
      </c>
    </row>
    <row r="22" spans="1:6">
      <c r="A22" t="s">
        <v>655</v>
      </c>
      <c r="B22" s="1">
        <v>1</v>
      </c>
      <c r="C22" s="1">
        <v>2018</v>
      </c>
      <c r="D22" s="1">
        <v>2649464</v>
      </c>
      <c r="E22" s="1">
        <v>12436.294921875</v>
      </c>
      <c r="F22" s="1">
        <v>11856.767578125</v>
      </c>
    </row>
    <row r="23" spans="1:6">
      <c r="A23" t="s">
        <v>656</v>
      </c>
      <c r="B23" s="1">
        <v>1</v>
      </c>
      <c r="C23" s="1">
        <v>2018</v>
      </c>
      <c r="D23" s="1">
        <v>790587</v>
      </c>
      <c r="E23" s="1">
        <v>7569.240234375</v>
      </c>
      <c r="F23" s="1">
        <v>5932.72705078125</v>
      </c>
    </row>
    <row r="24" spans="1:6">
      <c r="A24" t="s">
        <v>657</v>
      </c>
      <c r="B24" s="1">
        <v>2</v>
      </c>
      <c r="C24" s="1">
        <v>2018</v>
      </c>
      <c r="D24" s="1">
        <v>2649464</v>
      </c>
      <c r="E24" s="1">
        <v>16906.51171875</v>
      </c>
      <c r="F24" s="1">
        <v>19629.888671875</v>
      </c>
    </row>
    <row r="25" spans="1:6">
      <c r="A25" t="s">
        <v>658</v>
      </c>
      <c r="B25" s="1">
        <v>2</v>
      </c>
      <c r="C25" s="1">
        <v>2018</v>
      </c>
      <c r="D25" s="1">
        <v>790587</v>
      </c>
      <c r="E25" s="1">
        <v>10098.16796875</v>
      </c>
      <c r="F25" s="1">
        <v>10099.36328125</v>
      </c>
    </row>
    <row r="26" spans="1:6">
      <c r="A26" t="s">
        <v>659</v>
      </c>
      <c r="B26" s="1">
        <v>3</v>
      </c>
      <c r="C26" s="1">
        <v>2018</v>
      </c>
      <c r="D26" s="1">
        <v>2649464</v>
      </c>
      <c r="E26" s="1">
        <v>19942.345703125</v>
      </c>
      <c r="F26" s="1">
        <v>25395.724609375</v>
      </c>
    </row>
    <row r="27" spans="1:6">
      <c r="A27" t="s">
        <v>660</v>
      </c>
      <c r="B27" s="1">
        <v>3</v>
      </c>
      <c r="C27" s="1">
        <v>2018</v>
      </c>
      <c r="D27" s="1">
        <v>790587</v>
      </c>
      <c r="E27" s="1">
        <v>11960.865234375</v>
      </c>
      <c r="F27" s="1">
        <v>13454.359375</v>
      </c>
    </row>
    <row r="28" spans="1:6">
      <c r="A28" t="s">
        <v>661</v>
      </c>
      <c r="B28" s="1">
        <v>4</v>
      </c>
      <c r="C28" s="1">
        <v>2018</v>
      </c>
      <c r="D28" s="1">
        <v>2649464</v>
      </c>
      <c r="E28" s="1">
        <v>23669.353515625</v>
      </c>
      <c r="F28" s="1">
        <v>30879.119140625</v>
      </c>
    </row>
    <row r="29" spans="1:6">
      <c r="A29" t="s">
        <v>662</v>
      </c>
      <c r="B29" s="1">
        <v>4</v>
      </c>
      <c r="C29" s="1">
        <v>2018</v>
      </c>
      <c r="D29" s="1">
        <v>790587</v>
      </c>
      <c r="E29" s="1">
        <v>13712.1376953125</v>
      </c>
      <c r="F29" s="1">
        <v>16835.12890625</v>
      </c>
    </row>
    <row r="30" spans="1:6">
      <c r="A30" t="s">
        <v>663</v>
      </c>
      <c r="B30" s="1">
        <v>5</v>
      </c>
      <c r="C30" s="1">
        <v>2018</v>
      </c>
      <c r="D30" s="1">
        <v>2649464</v>
      </c>
      <c r="E30" s="1">
        <v>26751.203125</v>
      </c>
      <c r="F30" s="1">
        <v>37027.68359375</v>
      </c>
    </row>
    <row r="31" spans="1:6">
      <c r="A31" t="s">
        <v>664</v>
      </c>
      <c r="B31" s="1">
        <v>5</v>
      </c>
      <c r="C31" s="1">
        <v>2018</v>
      </c>
      <c r="D31" s="1">
        <v>790587</v>
      </c>
      <c r="E31" s="1">
        <v>15793.13671875</v>
      </c>
      <c r="F31" s="1">
        <v>20395.75</v>
      </c>
    </row>
    <row r="32" spans="1:6">
      <c r="A32" t="s">
        <v>665</v>
      </c>
      <c r="B32" s="1">
        <v>6</v>
      </c>
      <c r="C32" s="1">
        <v>2018</v>
      </c>
      <c r="D32" s="1">
        <v>2649464</v>
      </c>
      <c r="E32" s="1">
        <v>31070.5703125</v>
      </c>
      <c r="F32" s="1">
        <v>44006.07421875</v>
      </c>
    </row>
    <row r="33" spans="1:6">
      <c r="A33" t="s">
        <v>666</v>
      </c>
      <c r="B33" s="1">
        <v>6</v>
      </c>
      <c r="C33" s="1">
        <v>2018</v>
      </c>
      <c r="D33" s="1">
        <v>790587</v>
      </c>
      <c r="E33" s="1">
        <v>18253.61328125</v>
      </c>
      <c r="F33" s="1">
        <v>24463.74609375</v>
      </c>
    </row>
    <row r="34" spans="1:6">
      <c r="A34" t="s">
        <v>667</v>
      </c>
      <c r="B34" s="1">
        <v>7</v>
      </c>
      <c r="C34" s="1">
        <v>2018</v>
      </c>
      <c r="D34" s="1">
        <v>2649464</v>
      </c>
      <c r="E34" s="1">
        <v>35078.17578125</v>
      </c>
      <c r="F34" s="1">
        <v>53070.8671875</v>
      </c>
    </row>
    <row r="35" spans="1:6">
      <c r="A35" t="s">
        <v>668</v>
      </c>
      <c r="B35" s="1">
        <v>7</v>
      </c>
      <c r="C35" s="1">
        <v>2018</v>
      </c>
      <c r="D35" s="1">
        <v>790587</v>
      </c>
      <c r="E35" s="1">
        <v>20849.3671875</v>
      </c>
      <c r="F35" s="1">
        <v>29549.74609375</v>
      </c>
    </row>
    <row r="36" spans="1:6">
      <c r="A36" t="s">
        <v>669</v>
      </c>
      <c r="B36" s="1">
        <v>8</v>
      </c>
      <c r="C36" s="1">
        <v>2018</v>
      </c>
      <c r="D36" s="1">
        <v>2649464</v>
      </c>
      <c r="E36" s="1">
        <v>42014.16015625</v>
      </c>
      <c r="F36" s="1">
        <v>65485.7578125</v>
      </c>
    </row>
    <row r="37" spans="1:6">
      <c r="A37" t="s">
        <v>670</v>
      </c>
      <c r="B37" s="1">
        <v>8</v>
      </c>
      <c r="C37" s="1">
        <v>2018</v>
      </c>
      <c r="D37" s="1">
        <v>790587</v>
      </c>
      <c r="E37" s="1">
        <v>24277.931640625</v>
      </c>
      <c r="F37" s="1">
        <v>36523.47265625</v>
      </c>
    </row>
    <row r="38" spans="1:6">
      <c r="A38" t="s">
        <v>671</v>
      </c>
      <c r="B38" s="1">
        <v>9</v>
      </c>
      <c r="C38" s="1">
        <v>2018</v>
      </c>
      <c r="D38" s="1">
        <v>2649464</v>
      </c>
      <c r="E38" s="1">
        <v>52359.66796875</v>
      </c>
      <c r="F38" s="1">
        <v>87197.578125</v>
      </c>
    </row>
    <row r="39" spans="1:6">
      <c r="A39" t="s">
        <v>672</v>
      </c>
      <c r="B39" s="1">
        <v>9</v>
      </c>
      <c r="C39" s="1">
        <v>2018</v>
      </c>
      <c r="D39" s="1">
        <v>790587</v>
      </c>
      <c r="E39" s="1">
        <v>30004.017578125</v>
      </c>
      <c r="F39" s="1">
        <v>48031.16015625</v>
      </c>
    </row>
    <row r="40" spans="1:6">
      <c r="A40" t="s">
        <v>673</v>
      </c>
      <c r="B40" s="1">
        <v>10</v>
      </c>
      <c r="C40" s="1">
        <v>2018</v>
      </c>
      <c r="D40" s="1">
        <v>2649465</v>
      </c>
      <c r="E40" s="1">
        <v>96123.765625</v>
      </c>
      <c r="F40" s="1">
        <v>182941.765625</v>
      </c>
    </row>
    <row r="41" spans="1:6">
      <c r="A41" t="s">
        <v>674</v>
      </c>
      <c r="B41" s="1">
        <v>10</v>
      </c>
      <c r="C41" s="1">
        <v>2018</v>
      </c>
      <c r="D41" s="1">
        <v>790591</v>
      </c>
      <c r="E41" s="1">
        <v>47238.31640625</v>
      </c>
      <c r="F41" s="1">
        <v>95562.8828125</v>
      </c>
    </row>
    <row r="42" spans="1:6">
      <c r="A42" t="s">
        <v>675</v>
      </c>
      <c r="B42" s="1">
        <v>1</v>
      </c>
      <c r="C42" s="1">
        <v>2020</v>
      </c>
      <c r="D42" s="1">
        <v>2804044</v>
      </c>
      <c r="E42" s="1">
        <v>13769.1318359375</v>
      </c>
      <c r="F42" s="1">
        <v>11585.78515625</v>
      </c>
    </row>
    <row r="43" spans="1:6">
      <c r="A43" t="s">
        <v>676</v>
      </c>
      <c r="B43" s="1">
        <v>1</v>
      </c>
      <c r="C43" s="1">
        <v>2020</v>
      </c>
      <c r="D43" s="1">
        <v>770921</v>
      </c>
      <c r="E43" s="1">
        <v>9057.5322265625</v>
      </c>
      <c r="F43" s="1">
        <v>7413.3359375</v>
      </c>
    </row>
    <row r="44" spans="1:6">
      <c r="A44" t="s">
        <v>677</v>
      </c>
      <c r="B44" s="1">
        <v>2</v>
      </c>
      <c r="C44" s="1">
        <v>2020</v>
      </c>
      <c r="D44" s="1">
        <v>2804044</v>
      </c>
      <c r="E44" s="1">
        <v>16833.5234375</v>
      </c>
      <c r="F44" s="1">
        <v>19478.46484375</v>
      </c>
    </row>
    <row r="45" spans="1:6">
      <c r="A45" t="s">
        <v>678</v>
      </c>
      <c r="B45" s="1">
        <v>2</v>
      </c>
      <c r="C45" s="1">
        <v>2020</v>
      </c>
      <c r="D45" s="1">
        <v>770921</v>
      </c>
      <c r="E45" s="1">
        <v>10900.16015625</v>
      </c>
      <c r="F45" s="1">
        <v>11802.3427734375</v>
      </c>
    </row>
    <row r="46" spans="1:6">
      <c r="A46" t="s">
        <v>679</v>
      </c>
      <c r="B46" s="1">
        <v>3</v>
      </c>
      <c r="C46" s="1">
        <v>2020</v>
      </c>
      <c r="D46" s="1">
        <v>2804044</v>
      </c>
      <c r="E46" s="1">
        <v>19626.572265625</v>
      </c>
      <c r="F46" s="1">
        <v>25252.64453125</v>
      </c>
    </row>
    <row r="47" spans="1:6">
      <c r="A47" t="s">
        <v>680</v>
      </c>
      <c r="B47" s="1">
        <v>3</v>
      </c>
      <c r="C47" s="1">
        <v>2020</v>
      </c>
      <c r="D47" s="1">
        <v>770921</v>
      </c>
      <c r="E47" s="1">
        <v>12765.9541015625</v>
      </c>
      <c r="F47" s="1">
        <v>15225.6083984375</v>
      </c>
    </row>
    <row r="48" spans="1:6">
      <c r="A48" t="s">
        <v>681</v>
      </c>
      <c r="B48" s="1">
        <v>4</v>
      </c>
      <c r="C48" s="1">
        <v>2020</v>
      </c>
      <c r="D48" s="1">
        <v>2804044</v>
      </c>
      <c r="E48" s="1">
        <v>22482.853515625</v>
      </c>
      <c r="F48" s="1">
        <v>30874.294921875</v>
      </c>
    </row>
    <row r="49" spans="1:6">
      <c r="A49" t="s">
        <v>682</v>
      </c>
      <c r="B49" s="1">
        <v>4</v>
      </c>
      <c r="C49" s="1">
        <v>2020</v>
      </c>
      <c r="D49" s="1">
        <v>770921</v>
      </c>
      <c r="E49" s="1">
        <v>14974.1162109375</v>
      </c>
      <c r="F49" s="1">
        <v>18751.23046875</v>
      </c>
    </row>
    <row r="50" spans="1:6">
      <c r="A50" t="s">
        <v>683</v>
      </c>
      <c r="B50" s="1">
        <v>5</v>
      </c>
      <c r="C50" s="1">
        <v>2020</v>
      </c>
      <c r="D50" s="1">
        <v>2804044</v>
      </c>
      <c r="E50" s="1">
        <v>25339.73046875</v>
      </c>
      <c r="F50" s="1">
        <v>37127.796875</v>
      </c>
    </row>
    <row r="51" spans="1:6">
      <c r="A51" t="s">
        <v>684</v>
      </c>
      <c r="B51" s="1">
        <v>5</v>
      </c>
      <c r="C51" s="1">
        <v>2020</v>
      </c>
      <c r="D51" s="1">
        <v>770921</v>
      </c>
      <c r="E51" s="1">
        <v>16655.759765625</v>
      </c>
      <c r="F51" s="1">
        <v>22558.427734375</v>
      </c>
    </row>
    <row r="52" spans="1:6">
      <c r="A52" t="s">
        <v>685</v>
      </c>
      <c r="B52" s="1">
        <v>6</v>
      </c>
      <c r="C52" s="1">
        <v>2020</v>
      </c>
      <c r="D52" s="1">
        <v>2804044</v>
      </c>
      <c r="E52" s="1">
        <v>28891.40234375</v>
      </c>
      <c r="F52" s="1">
        <v>44268</v>
      </c>
    </row>
    <row r="53" spans="1:6">
      <c r="A53" t="s">
        <v>686</v>
      </c>
      <c r="B53" s="1">
        <v>6</v>
      </c>
      <c r="C53" s="1">
        <v>2020</v>
      </c>
      <c r="D53" s="1">
        <v>770921</v>
      </c>
      <c r="E53" s="1">
        <v>18878.517578125</v>
      </c>
      <c r="F53" s="1">
        <v>26935.123046875</v>
      </c>
    </row>
    <row r="54" spans="1:6">
      <c r="A54" t="s">
        <v>687</v>
      </c>
      <c r="B54" s="1">
        <v>7</v>
      </c>
      <c r="C54" s="1">
        <v>2020</v>
      </c>
      <c r="D54" s="1">
        <v>2804044</v>
      </c>
      <c r="E54" s="1">
        <v>32734.978515625</v>
      </c>
      <c r="F54" s="1">
        <v>53329.20703125</v>
      </c>
    </row>
    <row r="55" spans="1:6">
      <c r="A55" t="s">
        <v>688</v>
      </c>
      <c r="B55" s="1">
        <v>7</v>
      </c>
      <c r="C55" s="1">
        <v>2020</v>
      </c>
      <c r="D55" s="1">
        <v>770921</v>
      </c>
      <c r="E55" s="1">
        <v>22002.19921875</v>
      </c>
      <c r="F55" s="1">
        <v>32431.224609375</v>
      </c>
    </row>
    <row r="56" spans="1:6">
      <c r="A56" t="s">
        <v>689</v>
      </c>
      <c r="B56" s="1">
        <v>8</v>
      </c>
      <c r="C56" s="1">
        <v>2020</v>
      </c>
      <c r="D56" s="1">
        <v>2804044</v>
      </c>
      <c r="E56" s="1">
        <v>38443.6171875</v>
      </c>
      <c r="F56" s="1">
        <v>66083.234375</v>
      </c>
    </row>
    <row r="57" spans="1:6">
      <c r="A57" t="s">
        <v>690</v>
      </c>
      <c r="B57" s="1">
        <v>8</v>
      </c>
      <c r="C57" s="1">
        <v>2020</v>
      </c>
      <c r="D57" s="1">
        <v>770921</v>
      </c>
      <c r="E57" s="1">
        <v>25234.8671875</v>
      </c>
      <c r="F57" s="1">
        <v>39985.0390625</v>
      </c>
    </row>
    <row r="58" spans="1:6">
      <c r="A58" t="s">
        <v>691</v>
      </c>
      <c r="B58" s="1">
        <v>9</v>
      </c>
      <c r="C58" s="1">
        <v>2020</v>
      </c>
      <c r="D58" s="1">
        <v>2804044</v>
      </c>
      <c r="E58" s="1">
        <v>47347.53515625</v>
      </c>
      <c r="F58" s="1">
        <v>86980.8125</v>
      </c>
    </row>
    <row r="59" spans="1:6">
      <c r="A59" t="s">
        <v>692</v>
      </c>
      <c r="B59" s="1">
        <v>9</v>
      </c>
      <c r="C59" s="1">
        <v>2020</v>
      </c>
      <c r="D59" s="1">
        <v>770921</v>
      </c>
      <c r="E59" s="1">
        <v>30381.787109375</v>
      </c>
      <c r="F59" s="1">
        <v>52805.5859375</v>
      </c>
    </row>
    <row r="60" spans="1:6">
      <c r="A60" t="s">
        <v>693</v>
      </c>
      <c r="B60" s="1">
        <v>10</v>
      </c>
      <c r="C60" s="1">
        <v>2020</v>
      </c>
      <c r="D60" s="1">
        <v>2804053</v>
      </c>
      <c r="E60" s="1">
        <v>78938.1171875</v>
      </c>
      <c r="F60" s="1">
        <v>174588.125</v>
      </c>
    </row>
    <row r="61" spans="1:6">
      <c r="A61" t="s">
        <v>694</v>
      </c>
      <c r="B61" s="1">
        <v>10</v>
      </c>
      <c r="C61" s="1">
        <v>2020</v>
      </c>
      <c r="D61" s="1">
        <v>770921</v>
      </c>
      <c r="E61" s="1">
        <v>46210.66015625</v>
      </c>
      <c r="F61" s="1">
        <v>106141.015625</v>
      </c>
    </row>
    <row r="62" spans="1:6">
      <c r="A62" t="s">
        <v>695</v>
      </c>
      <c r="B62" s="1">
        <v>1</v>
      </c>
      <c r="C62" s="1">
        <v>2022</v>
      </c>
      <c r="D62" s="1">
        <v>2892439</v>
      </c>
      <c r="E62" s="1">
        <v>16725.5546875</v>
      </c>
      <c r="F62" s="1">
        <v>16251.6396484375</v>
      </c>
    </row>
    <row r="63" spans="1:6">
      <c r="A63" t="s">
        <v>696</v>
      </c>
      <c r="B63" s="1">
        <v>1</v>
      </c>
      <c r="C63" s="1">
        <v>2022</v>
      </c>
      <c r="D63" s="1">
        <v>863572</v>
      </c>
      <c r="E63" s="1">
        <v>12297.689453125</v>
      </c>
      <c r="F63" s="1">
        <v>9363.185546875</v>
      </c>
    </row>
    <row r="64" spans="1:6">
      <c r="A64" t="s">
        <v>697</v>
      </c>
      <c r="B64" s="1">
        <v>2</v>
      </c>
      <c r="C64" s="1">
        <v>2022</v>
      </c>
      <c r="D64" s="1">
        <v>2892439</v>
      </c>
      <c r="E64" s="1">
        <v>21938.248046875</v>
      </c>
      <c r="F64" s="1">
        <v>26068.208984375</v>
      </c>
    </row>
    <row r="65" spans="1:6">
      <c r="A65" t="s">
        <v>698</v>
      </c>
      <c r="B65" s="1">
        <v>2</v>
      </c>
      <c r="C65" s="1">
        <v>2022</v>
      </c>
      <c r="D65" s="1">
        <v>863572</v>
      </c>
      <c r="E65" s="1">
        <v>14454.6767578125</v>
      </c>
      <c r="F65" s="1">
        <v>15473.884765625</v>
      </c>
    </row>
    <row r="66" spans="1:6">
      <c r="A66" t="s">
        <v>699</v>
      </c>
      <c r="B66" s="1">
        <v>3</v>
      </c>
      <c r="C66" s="1">
        <v>2022</v>
      </c>
      <c r="D66" s="1">
        <v>2892439</v>
      </c>
      <c r="E66" s="1">
        <v>26076.54296875</v>
      </c>
      <c r="F66" s="1">
        <v>33413.27734375</v>
      </c>
    </row>
    <row r="67" spans="1:6">
      <c r="A67" t="s">
        <v>700</v>
      </c>
      <c r="B67" s="1">
        <v>3</v>
      </c>
      <c r="C67" s="1">
        <v>2022</v>
      </c>
      <c r="D67" s="1">
        <v>863572</v>
      </c>
      <c r="E67" s="1">
        <v>17133.72265625</v>
      </c>
      <c r="F67" s="1">
        <v>20044.05078125</v>
      </c>
    </row>
    <row r="68" spans="1:6">
      <c r="A68" t="s">
        <v>701</v>
      </c>
      <c r="B68" s="1">
        <v>4</v>
      </c>
      <c r="C68" s="1">
        <v>2022</v>
      </c>
      <c r="D68" s="1">
        <v>2892439</v>
      </c>
      <c r="E68" s="1">
        <v>30018.173828125</v>
      </c>
      <c r="F68" s="1">
        <v>40684.203125</v>
      </c>
    </row>
    <row r="69" spans="1:6">
      <c r="A69" t="s">
        <v>702</v>
      </c>
      <c r="B69" s="1">
        <v>4</v>
      </c>
      <c r="C69" s="1">
        <v>2022</v>
      </c>
      <c r="D69" s="1">
        <v>863572</v>
      </c>
      <c r="E69" s="1">
        <v>20220.587890625</v>
      </c>
      <c r="F69" s="1">
        <v>24590.94921875</v>
      </c>
    </row>
    <row r="70" spans="1:6">
      <c r="A70" t="s">
        <v>703</v>
      </c>
      <c r="B70" s="1">
        <v>5</v>
      </c>
      <c r="C70" s="1">
        <v>2022</v>
      </c>
      <c r="D70" s="1">
        <v>2892439</v>
      </c>
      <c r="E70" s="1">
        <v>33907.6328125</v>
      </c>
      <c r="F70" s="1">
        <v>48555.6171875</v>
      </c>
    </row>
    <row r="71" spans="1:6">
      <c r="A71" t="s">
        <v>704</v>
      </c>
      <c r="B71" s="1">
        <v>5</v>
      </c>
      <c r="C71" s="1">
        <v>2022</v>
      </c>
      <c r="D71" s="1">
        <v>863572</v>
      </c>
      <c r="E71" s="1">
        <v>22409.017578125</v>
      </c>
      <c r="F71" s="1">
        <v>29463.998046875</v>
      </c>
    </row>
    <row r="72" spans="1:6">
      <c r="A72" t="s">
        <v>705</v>
      </c>
      <c r="B72" s="1">
        <v>6</v>
      </c>
      <c r="C72" s="1">
        <v>2022</v>
      </c>
      <c r="D72" s="1">
        <v>2892439</v>
      </c>
      <c r="E72" s="1">
        <v>38258.68359375</v>
      </c>
      <c r="F72" s="1">
        <v>57558.83203125</v>
      </c>
    </row>
    <row r="73" spans="1:6">
      <c r="A73" t="s">
        <v>706</v>
      </c>
      <c r="B73" s="1">
        <v>6</v>
      </c>
      <c r="C73" s="1">
        <v>2022</v>
      </c>
      <c r="D73" s="1">
        <v>863572</v>
      </c>
      <c r="E73" s="1">
        <v>25505.376953125</v>
      </c>
      <c r="F73" s="1">
        <v>34942.6484375</v>
      </c>
    </row>
    <row r="74" spans="1:6">
      <c r="A74" t="s">
        <v>707</v>
      </c>
      <c r="B74" s="1">
        <v>7</v>
      </c>
      <c r="C74" s="1">
        <v>2022</v>
      </c>
      <c r="D74" s="1">
        <v>2892439</v>
      </c>
      <c r="E74" s="1">
        <v>43965.7421875</v>
      </c>
      <c r="F74" s="1">
        <v>68614.40625</v>
      </c>
    </row>
    <row r="75" spans="1:6">
      <c r="A75" t="s">
        <v>708</v>
      </c>
      <c r="B75" s="1">
        <v>7</v>
      </c>
      <c r="C75" s="1">
        <v>2022</v>
      </c>
      <c r="D75" s="1">
        <v>863572</v>
      </c>
      <c r="E75" s="1">
        <v>29227.916015625</v>
      </c>
      <c r="F75" s="1">
        <v>41818.4453125</v>
      </c>
    </row>
    <row r="76" spans="1:6">
      <c r="A76" t="s">
        <v>709</v>
      </c>
      <c r="B76" s="1">
        <v>8</v>
      </c>
      <c r="C76" s="1">
        <v>2022</v>
      </c>
      <c r="D76" s="1">
        <v>2892439</v>
      </c>
      <c r="E76" s="1">
        <v>51710.375</v>
      </c>
      <c r="F76" s="1">
        <v>83918.1328125</v>
      </c>
    </row>
    <row r="77" spans="1:6">
      <c r="A77" t="s">
        <v>710</v>
      </c>
      <c r="B77" s="1">
        <v>8</v>
      </c>
      <c r="C77" s="1">
        <v>2022</v>
      </c>
      <c r="D77" s="1">
        <v>863572</v>
      </c>
      <c r="E77" s="1">
        <v>33500.21484375</v>
      </c>
      <c r="F77" s="1">
        <v>51498.453125</v>
      </c>
    </row>
    <row r="78" spans="1:6">
      <c r="A78" t="s">
        <v>711</v>
      </c>
      <c r="B78" s="1">
        <v>9</v>
      </c>
      <c r="C78" s="1">
        <v>2022</v>
      </c>
      <c r="D78" s="1">
        <v>2892439</v>
      </c>
      <c r="E78" s="1">
        <v>62832.52734375</v>
      </c>
      <c r="F78" s="1">
        <v>109600.3515625</v>
      </c>
    </row>
    <row r="79" spans="1:6">
      <c r="A79" t="s">
        <v>712</v>
      </c>
      <c r="B79" s="1">
        <v>9</v>
      </c>
      <c r="C79" s="1">
        <v>2022</v>
      </c>
      <c r="D79" s="1">
        <v>863572</v>
      </c>
      <c r="E79" s="1">
        <v>40509.40234375</v>
      </c>
      <c r="F79" s="1">
        <v>67018.6484375</v>
      </c>
    </row>
    <row r="80" spans="1:6">
      <c r="A80" t="s">
        <v>713</v>
      </c>
      <c r="B80" s="1">
        <v>10</v>
      </c>
      <c r="C80" s="1">
        <v>2022</v>
      </c>
      <c r="D80" s="1">
        <v>2892446</v>
      </c>
      <c r="E80" s="1">
        <v>110834.9921875</v>
      </c>
      <c r="F80" s="1">
        <v>213792.03125</v>
      </c>
    </row>
    <row r="81" spans="1:6">
      <c r="A81" t="s">
        <v>714</v>
      </c>
      <c r="B81" s="1">
        <v>10</v>
      </c>
      <c r="C81" s="1">
        <v>2022</v>
      </c>
      <c r="D81" s="1">
        <v>863578</v>
      </c>
      <c r="E81" s="1">
        <v>61733</v>
      </c>
      <c r="F81" s="1">
        <v>136744.03125</v>
      </c>
    </row>
    <row r="82" spans="1:6">
      <c r="A82" t="s">
        <v>715</v>
      </c>
      <c r="B82" s="1">
        <v>1</v>
      </c>
      <c r="C82" s="1">
        <v>2024</v>
      </c>
      <c r="D82" s="1">
        <v>3088158</v>
      </c>
      <c r="E82" s="1">
        <v>20170.025390625</v>
      </c>
      <c r="F82" s="1">
        <v>20834.001953125</v>
      </c>
    </row>
    <row r="83" spans="1:6">
      <c r="A83" t="s">
        <v>716</v>
      </c>
      <c r="B83" s="1">
        <v>1</v>
      </c>
      <c r="C83" s="1">
        <v>2024</v>
      </c>
      <c r="D83" s="1">
        <v>794864</v>
      </c>
      <c r="E83" s="1">
        <v>13450.0078125</v>
      </c>
      <c r="F83" s="1">
        <v>10989.853515625</v>
      </c>
    </row>
    <row r="84" spans="1:6">
      <c r="A84" t="s">
        <v>717</v>
      </c>
      <c r="B84" s="1">
        <v>2</v>
      </c>
      <c r="C84" s="1">
        <v>2024</v>
      </c>
      <c r="D84" s="1">
        <v>3088158</v>
      </c>
      <c r="E84" s="1">
        <v>26990.21484375</v>
      </c>
      <c r="F84" s="1">
        <v>33378.703125</v>
      </c>
    </row>
    <row r="85" spans="1:6">
      <c r="A85" t="s">
        <v>718</v>
      </c>
      <c r="B85" s="1">
        <v>2</v>
      </c>
      <c r="C85" s="1">
        <v>2024</v>
      </c>
      <c r="D85" s="1">
        <v>794864</v>
      </c>
      <c r="E85" s="1">
        <v>16312.2626953125</v>
      </c>
      <c r="F85" s="1">
        <v>18183.96484375</v>
      </c>
    </row>
    <row r="86" spans="1:6">
      <c r="A86" t="s">
        <v>719</v>
      </c>
      <c r="B86" s="1">
        <v>3</v>
      </c>
      <c r="C86" s="1">
        <v>2024</v>
      </c>
      <c r="D86" s="1">
        <v>3088158</v>
      </c>
      <c r="E86" s="1">
        <v>31743.126953125</v>
      </c>
      <c r="F86" s="1">
        <v>42485.4765625</v>
      </c>
    </row>
    <row r="87" spans="1:6">
      <c r="A87" t="s">
        <v>720</v>
      </c>
      <c r="B87" s="1">
        <v>3</v>
      </c>
      <c r="C87" s="1">
        <v>2024</v>
      </c>
      <c r="D87" s="1">
        <v>794864</v>
      </c>
      <c r="E87" s="1">
        <v>19308.1484375</v>
      </c>
      <c r="F87" s="1">
        <v>23607.564453125</v>
      </c>
    </row>
    <row r="88" spans="1:6">
      <c r="A88" t="s">
        <v>721</v>
      </c>
      <c r="B88" s="1">
        <v>4</v>
      </c>
      <c r="C88" s="1">
        <v>2024</v>
      </c>
      <c r="D88" s="1">
        <v>3088158</v>
      </c>
      <c r="E88" s="1">
        <v>36389.76171875</v>
      </c>
      <c r="F88" s="1">
        <v>51356.60546875</v>
      </c>
    </row>
    <row r="89" spans="1:6">
      <c r="A89" t="s">
        <v>722</v>
      </c>
      <c r="B89" s="1">
        <v>4</v>
      </c>
      <c r="C89" s="1">
        <v>2024</v>
      </c>
      <c r="D89" s="1">
        <v>794864</v>
      </c>
      <c r="E89" s="1">
        <v>21820.93359375</v>
      </c>
      <c r="F89" s="1">
        <v>28627.966796875</v>
      </c>
    </row>
    <row r="90" spans="1:6">
      <c r="A90" t="s">
        <v>723</v>
      </c>
      <c r="B90" s="1">
        <v>5</v>
      </c>
      <c r="C90" s="1">
        <v>2024</v>
      </c>
      <c r="D90" s="1">
        <v>3088158</v>
      </c>
      <c r="E90" s="1">
        <v>41534.78125</v>
      </c>
      <c r="F90" s="1">
        <v>60769.42578125</v>
      </c>
    </row>
    <row r="91" spans="1:6">
      <c r="A91" t="s">
        <v>724</v>
      </c>
      <c r="B91" s="1">
        <v>5</v>
      </c>
      <c r="C91" s="1">
        <v>2024</v>
      </c>
      <c r="D91" s="1">
        <v>794864</v>
      </c>
      <c r="E91" s="1">
        <v>25825.173828125</v>
      </c>
      <c r="F91" s="1">
        <v>34091.1015625</v>
      </c>
    </row>
    <row r="92" spans="1:6">
      <c r="A92" t="s">
        <v>725</v>
      </c>
      <c r="B92" s="1">
        <v>6</v>
      </c>
      <c r="C92" s="1">
        <v>2024</v>
      </c>
      <c r="D92" s="1">
        <v>3088158</v>
      </c>
      <c r="E92" s="1">
        <v>47480.05078125</v>
      </c>
      <c r="F92" s="1">
        <v>71602.2578125</v>
      </c>
    </row>
    <row r="93" spans="1:6">
      <c r="A93" t="s">
        <v>726</v>
      </c>
      <c r="B93" s="1">
        <v>6</v>
      </c>
      <c r="C93" s="1">
        <v>2024</v>
      </c>
      <c r="D93" s="1">
        <v>794864</v>
      </c>
      <c r="E93" s="1">
        <v>28784.076171875</v>
      </c>
      <c r="F93" s="1">
        <v>40314.1875</v>
      </c>
    </row>
    <row r="94" spans="1:6">
      <c r="A94" t="s">
        <v>727</v>
      </c>
      <c r="B94" s="1">
        <v>7</v>
      </c>
      <c r="C94" s="1">
        <v>2024</v>
      </c>
      <c r="D94" s="1">
        <v>3088158</v>
      </c>
      <c r="E94" s="1">
        <v>52030.05078125</v>
      </c>
      <c r="F94" s="1">
        <v>85230.8203125</v>
      </c>
    </row>
    <row r="95" spans="1:6">
      <c r="A95" t="s">
        <v>728</v>
      </c>
      <c r="B95" s="1">
        <v>7</v>
      </c>
      <c r="C95" s="1">
        <v>2024</v>
      </c>
      <c r="D95" s="1">
        <v>794864</v>
      </c>
      <c r="E95" s="1">
        <v>32282.515625</v>
      </c>
      <c r="F95" s="1">
        <v>48000.06640625</v>
      </c>
    </row>
    <row r="96" spans="1:6">
      <c r="A96" t="s">
        <v>729</v>
      </c>
      <c r="B96" s="1">
        <v>8</v>
      </c>
      <c r="C96" s="1">
        <v>2024</v>
      </c>
      <c r="D96" s="1">
        <v>3088158</v>
      </c>
      <c r="E96" s="1">
        <v>62360.0703125</v>
      </c>
      <c r="F96" s="1">
        <v>103771.515625</v>
      </c>
    </row>
    <row r="97" spans="1:6">
      <c r="A97" t="s">
        <v>730</v>
      </c>
      <c r="B97" s="1">
        <v>8</v>
      </c>
      <c r="C97" s="1">
        <v>2024</v>
      </c>
      <c r="D97" s="1">
        <v>794864</v>
      </c>
      <c r="E97" s="1">
        <v>36876.5078125</v>
      </c>
      <c r="F97" s="1">
        <v>58702.296875</v>
      </c>
    </row>
    <row r="98" spans="1:6">
      <c r="A98" t="s">
        <v>731</v>
      </c>
      <c r="B98" s="1">
        <v>9</v>
      </c>
      <c r="C98" s="1">
        <v>2024</v>
      </c>
      <c r="D98" s="1">
        <v>3088158</v>
      </c>
      <c r="E98" s="1">
        <v>76067.8359375</v>
      </c>
      <c r="F98" s="1">
        <v>133274.15625</v>
      </c>
    </row>
    <row r="99" spans="1:6">
      <c r="A99" t="s">
        <v>732</v>
      </c>
      <c r="B99" s="1">
        <v>9</v>
      </c>
      <c r="C99" s="1">
        <v>2024</v>
      </c>
      <c r="D99" s="1">
        <v>794864</v>
      </c>
      <c r="E99" s="1">
        <v>44922.62890625</v>
      </c>
      <c r="F99" s="1">
        <v>75757.328125</v>
      </c>
    </row>
    <row r="100" spans="1:6">
      <c r="A100" t="s">
        <v>733</v>
      </c>
      <c r="B100" s="1">
        <v>10</v>
      </c>
      <c r="C100" s="1">
        <v>2024</v>
      </c>
      <c r="D100" s="1">
        <v>3088162</v>
      </c>
      <c r="E100" s="1">
        <v>125262.6640625</v>
      </c>
      <c r="F100" s="1">
        <v>252791.828125</v>
      </c>
    </row>
    <row r="101" spans="1:6">
      <c r="A101" t="s">
        <v>734</v>
      </c>
      <c r="B101" s="1">
        <v>10</v>
      </c>
      <c r="C101" s="1">
        <v>2024</v>
      </c>
      <c r="D101" s="1">
        <v>794870</v>
      </c>
      <c r="E101" s="1">
        <v>68992.9140625</v>
      </c>
      <c r="F101" s="1">
        <v>141765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1"/>
  <sheetViews>
    <sheetView workbookViewId="0">
      <selection activeCell="B5" sqref="B5"/>
    </sheetView>
  </sheetViews>
  <sheetFormatPr defaultColWidth="9.140625" defaultRowHeight="15"/>
  <sheetData>
    <row r="1" spans="1:5">
      <c r="A1" t="s">
        <v>740</v>
      </c>
      <c r="B1" t="s">
        <v>751</v>
      </c>
      <c r="C1" t="s">
        <v>752</v>
      </c>
      <c r="D1" t="s">
        <v>753</v>
      </c>
      <c r="E1" t="s">
        <v>754</v>
      </c>
    </row>
    <row r="2" spans="1:5">
      <c r="A2" t="s">
        <v>741</v>
      </c>
      <c r="B2" s="1">
        <v>2016</v>
      </c>
      <c r="C2" s="1">
        <v>25851931</v>
      </c>
      <c r="D2" s="1">
        <v>31361.64453125</v>
      </c>
      <c r="E2" s="1">
        <v>52472.34375</v>
      </c>
    </row>
    <row r="3" spans="1:5">
      <c r="A3" t="s">
        <v>742</v>
      </c>
      <c r="B3" s="1">
        <v>2016</v>
      </c>
      <c r="C3" s="1">
        <v>7122730</v>
      </c>
      <c r="D3" s="1">
        <v>17010.298828125</v>
      </c>
      <c r="E3" s="1">
        <v>26048.0234375</v>
      </c>
    </row>
    <row r="4" spans="1:5">
      <c r="A4" t="s">
        <v>743</v>
      </c>
      <c r="B4" s="1">
        <v>2018</v>
      </c>
      <c r="C4" s="1">
        <v>26494641</v>
      </c>
      <c r="D4" s="1">
        <v>35635.20703125</v>
      </c>
      <c r="E4" s="1">
        <v>55749.125</v>
      </c>
    </row>
    <row r="5" spans="1:5">
      <c r="A5" t="s">
        <v>744</v>
      </c>
      <c r="B5" s="1">
        <v>2018</v>
      </c>
      <c r="C5" s="1">
        <v>7905874</v>
      </c>
      <c r="D5" s="1">
        <v>19975.693359375</v>
      </c>
      <c r="E5" s="1">
        <v>30084.8671875</v>
      </c>
    </row>
    <row r="6" spans="1:5">
      <c r="A6" t="s">
        <v>745</v>
      </c>
      <c r="B6" s="1">
        <v>2020</v>
      </c>
      <c r="C6" s="1">
        <v>28040449</v>
      </c>
      <c r="D6" s="1">
        <v>32440.76171875</v>
      </c>
      <c r="E6" s="1">
        <v>54956.875</v>
      </c>
    </row>
    <row r="7" spans="1:5">
      <c r="A7" t="s">
        <v>746</v>
      </c>
      <c r="B7" s="1">
        <v>2020</v>
      </c>
      <c r="C7" s="1">
        <v>7709210</v>
      </c>
      <c r="D7" s="1">
        <v>20706.15625</v>
      </c>
      <c r="E7" s="1">
        <v>33404.89453125</v>
      </c>
    </row>
    <row r="8" spans="1:5">
      <c r="A8" t="s">
        <v>747</v>
      </c>
      <c r="B8" s="1">
        <v>2022</v>
      </c>
      <c r="C8" s="1">
        <v>28924397</v>
      </c>
      <c r="D8" s="1">
        <v>43626.86328125</v>
      </c>
      <c r="E8" s="1">
        <v>69845.703125</v>
      </c>
    </row>
    <row r="9" spans="1:5">
      <c r="A9" t="s">
        <v>748</v>
      </c>
      <c r="B9" s="1">
        <v>2022</v>
      </c>
      <c r="C9" s="1">
        <v>8635726</v>
      </c>
      <c r="D9" s="1">
        <v>27699.18359375</v>
      </c>
      <c r="E9" s="1">
        <v>43095.89453125</v>
      </c>
    </row>
    <row r="10" spans="1:5">
      <c r="A10" t="s">
        <v>749</v>
      </c>
      <c r="B10" s="1">
        <v>2024</v>
      </c>
      <c r="C10" s="1">
        <v>30881584</v>
      </c>
      <c r="D10" s="1">
        <v>52002.8671875</v>
      </c>
      <c r="E10" s="1">
        <v>85549.5</v>
      </c>
    </row>
    <row r="11" spans="1:5">
      <c r="A11" t="s">
        <v>750</v>
      </c>
      <c r="B11" s="1">
        <v>2024</v>
      </c>
      <c r="C11" s="1">
        <v>7948646</v>
      </c>
      <c r="D11" s="1">
        <v>30857.544921875</v>
      </c>
      <c r="E11" s="1">
        <v>48004.00390625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DK75"/>
  <sheetViews>
    <sheetView workbookViewId="0">
      <pane xSplit="1" ySplit="3" topLeftCell="B4" activePane="bottomRight" state="frozen"/>
      <selection pane="topRight" activeCell="D1" sqref="D1"/>
      <selection pane="bottomLeft" activeCell="A5" sqref="A5"/>
      <selection pane="bottomRight" activeCell="C4" sqref="C4"/>
    </sheetView>
  </sheetViews>
  <sheetFormatPr defaultColWidth="11.42578125" defaultRowHeight="15"/>
  <cols>
    <col min="1" max="1" width="35" bestFit="1" customWidth="1"/>
    <col min="2" max="3" width="11.85546875" bestFit="1" customWidth="1"/>
    <col min="13" max="13" width="11.85546875" bestFit="1" customWidth="1"/>
    <col min="14" max="23" width="10.85546875" customWidth="1"/>
    <col min="24" max="25" width="11.85546875" bestFit="1" customWidth="1"/>
    <col min="35" max="57" width="10.85546875" customWidth="1"/>
    <col min="59" max="115" width="10.85546875" customWidth="1"/>
  </cols>
  <sheetData>
    <row r="1" spans="1:115">
      <c r="B1" s="73" t="s">
        <v>156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3" t="s">
        <v>157</v>
      </c>
      <c r="N1" s="74"/>
      <c r="O1" s="74"/>
      <c r="P1" s="74"/>
      <c r="Q1" s="74"/>
      <c r="R1" s="74"/>
      <c r="S1" s="74"/>
      <c r="T1" s="74"/>
      <c r="U1" s="74"/>
      <c r="V1" s="74"/>
      <c r="W1" s="75"/>
      <c r="X1" s="73" t="s">
        <v>188</v>
      </c>
      <c r="Y1" s="74"/>
      <c r="Z1" s="74"/>
      <c r="AA1" s="74"/>
      <c r="AB1" s="74"/>
      <c r="AC1" s="74"/>
      <c r="AD1" s="74"/>
      <c r="AE1" s="74"/>
      <c r="AF1" s="74"/>
      <c r="AG1" s="74"/>
      <c r="AH1" s="75"/>
      <c r="AI1" s="3" t="s">
        <v>176</v>
      </c>
      <c r="AJ1" s="72" t="s">
        <v>178</v>
      </c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 t="s">
        <v>179</v>
      </c>
      <c r="AV1" s="72"/>
      <c r="AW1" s="72"/>
      <c r="AX1" s="72"/>
      <c r="AY1" s="72"/>
      <c r="AZ1" s="72"/>
      <c r="BA1" s="72"/>
      <c r="BB1" s="72"/>
      <c r="BC1" s="72"/>
      <c r="BD1" s="72"/>
      <c r="BE1" s="72"/>
      <c r="BG1" s="72" t="s">
        <v>172</v>
      </c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 t="s">
        <v>189</v>
      </c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23"/>
      <c r="CE1" s="72" t="s">
        <v>174</v>
      </c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 t="s">
        <v>175</v>
      </c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 t="s">
        <v>190</v>
      </c>
      <c r="DB1" s="72"/>
      <c r="DC1" s="72"/>
      <c r="DD1" s="72"/>
      <c r="DE1" s="72"/>
      <c r="DF1" s="72"/>
      <c r="DG1" s="72"/>
      <c r="DH1" s="72"/>
      <c r="DI1" s="72"/>
      <c r="DJ1" s="72"/>
      <c r="DK1" s="72"/>
    </row>
    <row r="2" spans="1:115">
      <c r="B2" s="7" t="s">
        <v>106</v>
      </c>
      <c r="C2" s="7" t="s">
        <v>46</v>
      </c>
      <c r="D2" s="7" t="s">
        <v>47</v>
      </c>
      <c r="E2" s="7" t="s">
        <v>48</v>
      </c>
      <c r="F2" s="7" t="s">
        <v>49</v>
      </c>
      <c r="G2" s="7" t="s">
        <v>50</v>
      </c>
      <c r="H2" s="7" t="s">
        <v>51</v>
      </c>
      <c r="I2" s="7" t="s">
        <v>52</v>
      </c>
      <c r="J2" s="7" t="s">
        <v>53</v>
      </c>
      <c r="K2" s="7" t="s">
        <v>54</v>
      </c>
      <c r="L2" s="7" t="s">
        <v>55</v>
      </c>
      <c r="M2" s="7" t="s">
        <v>106</v>
      </c>
      <c r="N2" s="7" t="s">
        <v>46</v>
      </c>
      <c r="O2" s="7" t="s">
        <v>47</v>
      </c>
      <c r="P2" s="7" t="s">
        <v>48</v>
      </c>
      <c r="Q2" s="7" t="s">
        <v>49</v>
      </c>
      <c r="R2" s="7" t="s">
        <v>50</v>
      </c>
      <c r="S2" s="7" t="s">
        <v>51</v>
      </c>
      <c r="T2" s="7" t="s">
        <v>52</v>
      </c>
      <c r="U2" s="7" t="s">
        <v>53</v>
      </c>
      <c r="V2" s="7" t="s">
        <v>54</v>
      </c>
      <c r="W2" s="7" t="s">
        <v>55</v>
      </c>
      <c r="X2" s="7" t="s">
        <v>106</v>
      </c>
      <c r="Y2" s="7" t="s">
        <v>46</v>
      </c>
      <c r="Z2" s="7" t="s">
        <v>47</v>
      </c>
      <c r="AA2" s="7" t="s">
        <v>48</v>
      </c>
      <c r="AB2" s="7" t="s">
        <v>49</v>
      </c>
      <c r="AC2" s="7" t="s">
        <v>50</v>
      </c>
      <c r="AD2" s="7" t="s">
        <v>51</v>
      </c>
      <c r="AE2" s="7" t="s">
        <v>52</v>
      </c>
      <c r="AF2" s="7" t="s">
        <v>53</v>
      </c>
      <c r="AG2" s="7" t="s">
        <v>54</v>
      </c>
      <c r="AH2" s="7" t="s">
        <v>55</v>
      </c>
      <c r="AI2">
        <v>0.87692590249576541</v>
      </c>
      <c r="AJ2" s="7" t="s">
        <v>106</v>
      </c>
      <c r="AK2" s="7" t="s">
        <v>46</v>
      </c>
      <c r="AL2" s="7" t="s">
        <v>47</v>
      </c>
      <c r="AM2" s="7" t="s">
        <v>48</v>
      </c>
      <c r="AN2" s="7" t="s">
        <v>49</v>
      </c>
      <c r="AO2" s="7" t="s">
        <v>50</v>
      </c>
      <c r="AP2" s="7" t="s">
        <v>51</v>
      </c>
      <c r="AQ2" s="7" t="s">
        <v>52</v>
      </c>
      <c r="AR2" s="7" t="s">
        <v>53</v>
      </c>
      <c r="AS2" s="7" t="s">
        <v>54</v>
      </c>
      <c r="AT2" s="7" t="s">
        <v>55</v>
      </c>
      <c r="AU2" s="7" t="s">
        <v>106</v>
      </c>
      <c r="AV2" s="7" t="s">
        <v>46</v>
      </c>
      <c r="AW2" s="7" t="s">
        <v>47</v>
      </c>
      <c r="AX2" s="7" t="s">
        <v>48</v>
      </c>
      <c r="AY2" s="7" t="s">
        <v>49</v>
      </c>
      <c r="AZ2" s="7" t="s">
        <v>50</v>
      </c>
      <c r="BA2" s="7" t="s">
        <v>51</v>
      </c>
      <c r="BB2" s="7" t="s">
        <v>52</v>
      </c>
      <c r="BC2" s="7" t="s">
        <v>53</v>
      </c>
      <c r="BD2" s="7" t="s">
        <v>54</v>
      </c>
      <c r="BE2" s="7" t="s">
        <v>55</v>
      </c>
      <c r="BG2" s="7" t="s">
        <v>106</v>
      </c>
      <c r="BH2" s="7" t="s">
        <v>46</v>
      </c>
      <c r="BI2" s="7" t="s">
        <v>47</v>
      </c>
      <c r="BJ2" s="7" t="s">
        <v>48</v>
      </c>
      <c r="BK2" s="7" t="s">
        <v>49</v>
      </c>
      <c r="BL2" s="7" t="s">
        <v>50</v>
      </c>
      <c r="BM2" s="7" t="s">
        <v>51</v>
      </c>
      <c r="BN2" s="7" t="s">
        <v>52</v>
      </c>
      <c r="BO2" s="7" t="s">
        <v>53</v>
      </c>
      <c r="BP2" s="7" t="s">
        <v>54</v>
      </c>
      <c r="BQ2" s="7" t="s">
        <v>55</v>
      </c>
      <c r="BR2" s="7" t="s">
        <v>106</v>
      </c>
      <c r="BS2" s="7" t="s">
        <v>46</v>
      </c>
      <c r="BT2" s="7" t="s">
        <v>47</v>
      </c>
      <c r="BU2" s="7" t="s">
        <v>48</v>
      </c>
      <c r="BV2" s="7" t="s">
        <v>49</v>
      </c>
      <c r="BW2" s="7" t="s">
        <v>50</v>
      </c>
      <c r="BX2" s="7" t="s">
        <v>51</v>
      </c>
      <c r="BY2" s="7" t="s">
        <v>52</v>
      </c>
      <c r="BZ2" s="7" t="s">
        <v>53</v>
      </c>
      <c r="CA2" s="7" t="s">
        <v>54</v>
      </c>
      <c r="CB2" s="7" t="s">
        <v>55</v>
      </c>
      <c r="CC2" s="7"/>
      <c r="CD2" s="7" t="s">
        <v>106</v>
      </c>
      <c r="CE2" s="7" t="s">
        <v>46</v>
      </c>
      <c r="CF2" s="7" t="s">
        <v>47</v>
      </c>
      <c r="CG2" s="7" t="s">
        <v>48</v>
      </c>
      <c r="CH2" s="7" t="s">
        <v>49</v>
      </c>
      <c r="CI2" s="7" t="s">
        <v>50</v>
      </c>
      <c r="CJ2" s="7" t="s">
        <v>51</v>
      </c>
      <c r="CK2" s="7" t="s">
        <v>52</v>
      </c>
      <c r="CL2" s="7" t="s">
        <v>53</v>
      </c>
      <c r="CM2" s="7" t="s">
        <v>54</v>
      </c>
      <c r="CN2" s="7" t="s">
        <v>55</v>
      </c>
      <c r="CO2" s="7" t="s">
        <v>55</v>
      </c>
      <c r="CP2" s="7" t="s">
        <v>106</v>
      </c>
      <c r="CQ2" s="7" t="s">
        <v>46</v>
      </c>
      <c r="CR2" s="7" t="s">
        <v>47</v>
      </c>
      <c r="CS2" s="7" t="s">
        <v>48</v>
      </c>
      <c r="CT2" s="7" t="s">
        <v>49</v>
      </c>
      <c r="CU2" s="7" t="s">
        <v>50</v>
      </c>
      <c r="CV2" s="7" t="s">
        <v>51</v>
      </c>
      <c r="CW2" s="7" t="s">
        <v>52</v>
      </c>
      <c r="CX2" s="7" t="s">
        <v>53</v>
      </c>
      <c r="CY2" s="7" t="s">
        <v>54</v>
      </c>
      <c r="CZ2" s="7" t="s">
        <v>55</v>
      </c>
      <c r="DA2" s="7" t="s">
        <v>106</v>
      </c>
      <c r="DB2" s="7" t="s">
        <v>46</v>
      </c>
      <c r="DC2" s="7" t="s">
        <v>47</v>
      </c>
      <c r="DD2" s="7" t="s">
        <v>48</v>
      </c>
      <c r="DE2" s="7" t="s">
        <v>49</v>
      </c>
      <c r="DF2" s="7" t="s">
        <v>50</v>
      </c>
      <c r="DG2" s="7" t="s">
        <v>51</v>
      </c>
      <c r="DH2" s="7" t="s">
        <v>52</v>
      </c>
      <c r="DI2" s="7" t="s">
        <v>53</v>
      </c>
      <c r="DJ2" s="7" t="s">
        <v>54</v>
      </c>
      <c r="DK2" s="7" t="s">
        <v>55</v>
      </c>
    </row>
    <row r="3" spans="1:115">
      <c r="A3" s="3" t="s">
        <v>56</v>
      </c>
      <c r="B3" s="6">
        <v>34400515</v>
      </c>
      <c r="C3" s="6">
        <v>3439948</v>
      </c>
      <c r="D3" s="6">
        <v>3440051</v>
      </c>
      <c r="E3" s="6">
        <v>3440051</v>
      </c>
      <c r="F3" s="6">
        <v>3440051</v>
      </c>
      <c r="G3" s="6">
        <v>3440051</v>
      </c>
      <c r="H3" s="6">
        <v>3440051</v>
      </c>
      <c r="I3" s="6">
        <v>3440051</v>
      </c>
      <c r="J3" s="6">
        <v>3440051</v>
      </c>
      <c r="K3" s="6">
        <v>3440051</v>
      </c>
      <c r="L3" s="6">
        <v>3440056</v>
      </c>
      <c r="M3" s="6">
        <v>35749659</v>
      </c>
      <c r="N3" s="6">
        <v>3574521</v>
      </c>
      <c r="O3" s="6">
        <v>3574965</v>
      </c>
      <c r="P3" s="6">
        <v>3574965</v>
      </c>
      <c r="Q3" s="6">
        <v>3574965</v>
      </c>
      <c r="R3" s="6">
        <v>3574965</v>
      </c>
      <c r="S3" s="6">
        <v>3574965</v>
      </c>
      <c r="T3" s="6">
        <v>3574965</v>
      </c>
      <c r="U3" s="6">
        <v>3574965</v>
      </c>
      <c r="V3" s="6">
        <v>3574965</v>
      </c>
      <c r="W3" s="6">
        <v>3574974</v>
      </c>
      <c r="X3" s="6">
        <v>37560123</v>
      </c>
      <c r="Y3" s="6">
        <v>3755906</v>
      </c>
      <c r="Z3" s="6">
        <v>3756012</v>
      </c>
      <c r="AA3" s="6">
        <v>3756012</v>
      </c>
      <c r="AB3" s="6">
        <v>3756012</v>
      </c>
      <c r="AC3" s="6">
        <v>3756012</v>
      </c>
      <c r="AD3" s="6">
        <v>3756012</v>
      </c>
      <c r="AE3" s="6">
        <v>3756012</v>
      </c>
      <c r="AF3" s="6">
        <v>3756012</v>
      </c>
      <c r="AG3" s="6">
        <v>3756012</v>
      </c>
      <c r="AH3" s="6">
        <v>3756015</v>
      </c>
      <c r="AI3" s="3" t="s">
        <v>177</v>
      </c>
    </row>
    <row r="4" spans="1:115">
      <c r="A4" s="3" t="s">
        <v>102</v>
      </c>
      <c r="B4" s="4">
        <v>32036.361328125</v>
      </c>
      <c r="C4" s="4">
        <v>10097.2265625</v>
      </c>
      <c r="D4" s="4">
        <v>14349.310546875</v>
      </c>
      <c r="E4" s="4">
        <v>17396.015625</v>
      </c>
      <c r="F4" s="4">
        <v>20477.9609375</v>
      </c>
      <c r="G4" s="4">
        <v>24199.5546875</v>
      </c>
      <c r="H4" s="4">
        <v>27490.814453125</v>
      </c>
      <c r="I4" s="4">
        <v>32123.0703125</v>
      </c>
      <c r="J4" s="4">
        <v>38152.8125</v>
      </c>
      <c r="K4" s="4">
        <v>48373.328125</v>
      </c>
      <c r="L4" s="4">
        <v>87703.7421875</v>
      </c>
      <c r="M4" s="4">
        <v>29910.259765625</v>
      </c>
      <c r="N4" s="4">
        <v>11881.99609375</v>
      </c>
      <c r="O4" s="4">
        <v>14831.4765625</v>
      </c>
      <c r="P4" s="4">
        <v>17764.83203125</v>
      </c>
      <c r="Q4" s="4">
        <v>20517.15625</v>
      </c>
      <c r="R4" s="4">
        <v>23343.234375</v>
      </c>
      <c r="S4" s="4">
        <v>26538.630859375</v>
      </c>
      <c r="T4" s="4">
        <v>30614.69921875</v>
      </c>
      <c r="U4" s="4">
        <v>35471.5625</v>
      </c>
      <c r="V4" s="4">
        <v>44539.6328125</v>
      </c>
      <c r="W4" s="4">
        <v>73600.7421875</v>
      </c>
      <c r="X4" s="4">
        <v>39964.8125</v>
      </c>
      <c r="Y4" s="4">
        <v>14722.7939453125</v>
      </c>
      <c r="Z4" s="4">
        <v>19218.978515625</v>
      </c>
      <c r="AA4" s="4">
        <v>23336.84375</v>
      </c>
      <c r="AB4" s="4">
        <v>27281.541015625</v>
      </c>
      <c r="AC4" s="4">
        <v>30801.296875</v>
      </c>
      <c r="AD4" s="4">
        <v>35466.41015625</v>
      </c>
      <c r="AE4" s="4">
        <v>40150.28125</v>
      </c>
      <c r="AF4" s="4">
        <v>47722.7421875</v>
      </c>
      <c r="AG4" s="4">
        <v>58706.49609375</v>
      </c>
      <c r="AH4" s="4">
        <v>102241.109375</v>
      </c>
      <c r="AJ4" s="8" t="e">
        <f>B4/#REF!</f>
        <v>#REF!</v>
      </c>
      <c r="AK4" s="8" t="e">
        <f>C4/#REF!</f>
        <v>#REF!</v>
      </c>
      <c r="AL4" s="8" t="e">
        <f>D4/#REF!</f>
        <v>#REF!</v>
      </c>
      <c r="AM4" s="8" t="e">
        <f>E4/#REF!</f>
        <v>#REF!</v>
      </c>
      <c r="AN4" s="8" t="e">
        <f>F4/#REF!</f>
        <v>#REF!</v>
      </c>
      <c r="AO4" s="8" t="e">
        <f>G4/#REF!</f>
        <v>#REF!</v>
      </c>
      <c r="AP4" s="8" t="e">
        <f>H4/#REF!</f>
        <v>#REF!</v>
      </c>
      <c r="AQ4" s="8" t="e">
        <f>I4/#REF!</f>
        <v>#REF!</v>
      </c>
      <c r="AR4" s="8" t="e">
        <f>J4/#REF!</f>
        <v>#REF!</v>
      </c>
      <c r="AS4" s="8" t="e">
        <f>K4/#REF!</f>
        <v>#REF!</v>
      </c>
      <c r="AT4" s="8" t="e">
        <f>L4/#REF!</f>
        <v>#REF!</v>
      </c>
      <c r="AU4" s="8">
        <f>M4/$AI$2</f>
        <v>34108.081059641678</v>
      </c>
      <c r="AV4" s="8">
        <f t="shared" ref="AV4:BE19" si="0">N4/$AI$2</f>
        <v>13549.601009541826</v>
      </c>
      <c r="AW4" s="8">
        <f t="shared" si="0"/>
        <v>16913.032811881869</v>
      </c>
      <c r="AX4" s="8">
        <f t="shared" si="0"/>
        <v>20258.076515576278</v>
      </c>
      <c r="AY4" s="8">
        <f t="shared" si="0"/>
        <v>23396.68173970842</v>
      </c>
      <c r="AZ4" s="8">
        <f t="shared" si="0"/>
        <v>26619.392024530513</v>
      </c>
      <c r="BA4" s="8">
        <f t="shared" si="0"/>
        <v>30263.253467419559</v>
      </c>
      <c r="BB4" s="8">
        <f t="shared" si="0"/>
        <v>34911.386619575693</v>
      </c>
      <c r="BC4" s="8">
        <f t="shared" si="0"/>
        <v>40449.897076875648</v>
      </c>
      <c r="BD4" s="8">
        <f t="shared" si="0"/>
        <v>50790.64569279852</v>
      </c>
      <c r="BE4" s="8">
        <f t="shared" si="0"/>
        <v>83930.400479709191</v>
      </c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</row>
    <row r="5" spans="1:115">
      <c r="A5" s="3" t="s">
        <v>103</v>
      </c>
      <c r="B5" s="4">
        <v>49851.00390625</v>
      </c>
      <c r="C5" s="4">
        <v>9152.15625</v>
      </c>
      <c r="D5" s="4">
        <v>16166.8505859375</v>
      </c>
      <c r="E5" s="4">
        <v>21513.205078125</v>
      </c>
      <c r="F5" s="4">
        <v>26795.98828125</v>
      </c>
      <c r="G5" s="4">
        <v>32440.150390625</v>
      </c>
      <c r="H5" s="4">
        <v>39098.609375</v>
      </c>
      <c r="I5" s="4">
        <v>47448.05859375</v>
      </c>
      <c r="J5" s="4">
        <v>59117.31640625</v>
      </c>
      <c r="K5" s="4">
        <v>78927.0546875</v>
      </c>
      <c r="L5" s="4">
        <v>167850.625</v>
      </c>
      <c r="M5" s="4">
        <v>50309.3125</v>
      </c>
      <c r="N5" s="4">
        <v>9937.8505859375</v>
      </c>
      <c r="O5" s="4">
        <v>16862.470703125</v>
      </c>
      <c r="P5" s="4">
        <v>22273.712890625</v>
      </c>
      <c r="Q5" s="4">
        <v>27558.38671875</v>
      </c>
      <c r="R5" s="4">
        <v>33366.62890625</v>
      </c>
      <c r="S5" s="4">
        <v>40107.59375</v>
      </c>
      <c r="T5" s="4">
        <v>48670.21484375</v>
      </c>
      <c r="U5" s="4">
        <v>60597.7890625</v>
      </c>
      <c r="V5" s="4">
        <v>80436.75</v>
      </c>
      <c r="W5" s="4">
        <v>163281.515625</v>
      </c>
      <c r="X5" s="4">
        <v>63695.45703125</v>
      </c>
      <c r="Y5" s="4">
        <v>13411.0068359375</v>
      </c>
      <c r="Z5" s="4">
        <v>22421.359375</v>
      </c>
      <c r="AA5" s="4">
        <v>29200.796875</v>
      </c>
      <c r="AB5" s="4">
        <v>35947.03515625</v>
      </c>
      <c r="AC5" s="4">
        <v>43340.89453125</v>
      </c>
      <c r="AD5" s="4">
        <v>51924.4375</v>
      </c>
      <c r="AE5" s="4">
        <v>62411.6484375</v>
      </c>
      <c r="AF5" s="4">
        <v>76735.609375</v>
      </c>
      <c r="AG5" s="4">
        <v>100866</v>
      </c>
      <c r="AH5" s="4">
        <v>200695.921875</v>
      </c>
      <c r="AJ5" s="8" t="e">
        <f>B5/#REF!</f>
        <v>#REF!</v>
      </c>
      <c r="AK5" s="8" t="e">
        <f>C5/#REF!</f>
        <v>#REF!</v>
      </c>
      <c r="AL5" s="8" t="e">
        <f>D5/#REF!</f>
        <v>#REF!</v>
      </c>
      <c r="AM5" s="8" t="e">
        <f>E5/#REF!</f>
        <v>#REF!</v>
      </c>
      <c r="AN5" s="8" t="e">
        <f>F5/#REF!</f>
        <v>#REF!</v>
      </c>
      <c r="AO5" s="8" t="e">
        <f>G5/#REF!</f>
        <v>#REF!</v>
      </c>
      <c r="AP5" s="8" t="e">
        <f>H5/#REF!</f>
        <v>#REF!</v>
      </c>
      <c r="AQ5" s="8" t="e">
        <f>I5/#REF!</f>
        <v>#REF!</v>
      </c>
      <c r="AR5" s="8" t="e">
        <f>J5/#REF!</f>
        <v>#REF!</v>
      </c>
      <c r="AS5" s="8" t="e">
        <f>K5/#REF!</f>
        <v>#REF!</v>
      </c>
      <c r="AT5" s="8" t="e">
        <f>L5/#REF!</f>
        <v>#REF!</v>
      </c>
      <c r="AU5" s="8">
        <f t="shared" ref="AU5:BE43" si="1">M5/$AI$2</f>
        <v>57370.08378566277</v>
      </c>
      <c r="AV5" s="8">
        <f t="shared" si="0"/>
        <v>11332.600117813818</v>
      </c>
      <c r="AW5" s="8">
        <f t="shared" si="0"/>
        <v>19229.0712991072</v>
      </c>
      <c r="AX5" s="8">
        <f t="shared" si="0"/>
        <v>25399.766191457158</v>
      </c>
      <c r="AY5" s="8">
        <f t="shared" si="0"/>
        <v>31426.129209227089</v>
      </c>
      <c r="AZ5" s="8">
        <f t="shared" si="0"/>
        <v>38049.541941100462</v>
      </c>
      <c r="BA5" s="8">
        <f t="shared" si="0"/>
        <v>45736.582345044459</v>
      </c>
      <c r="BB5" s="8">
        <f t="shared" si="0"/>
        <v>55500.943358193283</v>
      </c>
      <c r="BC5" s="8">
        <f t="shared" si="0"/>
        <v>69102.519255089079</v>
      </c>
      <c r="BD5" s="8">
        <f t="shared" si="0"/>
        <v>91725.822867215873</v>
      </c>
      <c r="BE5" s="8">
        <f t="shared" si="0"/>
        <v>186197.61961677083</v>
      </c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</row>
    <row r="6" spans="1:115">
      <c r="A6" s="10" t="s">
        <v>57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2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</row>
    <row r="7" spans="1:115">
      <c r="A7" t="s">
        <v>58</v>
      </c>
      <c r="B7" s="4">
        <v>662.8813028068912</v>
      </c>
      <c r="C7" s="4">
        <v>418.73695780453068</v>
      </c>
      <c r="D7" s="4">
        <v>593.77787640686222</v>
      </c>
      <c r="E7" s="4">
        <v>681.28840177588847</v>
      </c>
      <c r="F7" s="4">
        <v>723.28427729753673</v>
      </c>
      <c r="G7" s="4">
        <v>746.2011716301821</v>
      </c>
      <c r="H7" s="4">
        <v>742.93303192782207</v>
      </c>
      <c r="I7" s="4">
        <v>757.33732826067285</v>
      </c>
      <c r="J7" s="4">
        <v>737.95373725276386</v>
      </c>
      <c r="K7" s="4">
        <v>693.78815656835616</v>
      </c>
      <c r="L7" s="4">
        <v>533.50496716097211</v>
      </c>
      <c r="M7" s="4">
        <v>731.1979321394889</v>
      </c>
      <c r="N7" s="4">
        <v>508.68205370014493</v>
      </c>
      <c r="O7" s="4">
        <v>671.83324757505386</v>
      </c>
      <c r="P7" s="4">
        <v>734.04655621056781</v>
      </c>
      <c r="Q7" s="4">
        <v>760.95469990417462</v>
      </c>
      <c r="R7" s="4">
        <v>787.90183418325864</v>
      </c>
      <c r="S7" s="4">
        <v>813.27301083867997</v>
      </c>
      <c r="T7" s="4">
        <v>837.04979155628075</v>
      </c>
      <c r="U7" s="4">
        <v>816.08118221616098</v>
      </c>
      <c r="V7" s="4">
        <v>761.65482659831673</v>
      </c>
      <c r="W7" s="4">
        <v>620.47476154959634</v>
      </c>
      <c r="X7" s="4">
        <v>929.62048947530604</v>
      </c>
      <c r="Y7" s="4">
        <v>664.13986747094873</v>
      </c>
      <c r="Z7" s="4">
        <v>840.18438442306274</v>
      </c>
      <c r="AA7" s="4">
        <v>941.51524325274693</v>
      </c>
      <c r="AB7" s="4">
        <v>993.89696296845102</v>
      </c>
      <c r="AC7" s="4">
        <v>1025.3074910325372</v>
      </c>
      <c r="AD7" s="4">
        <v>1027.7415966221772</v>
      </c>
      <c r="AE7" s="4">
        <v>1046.0077863825818</v>
      </c>
      <c r="AF7" s="4">
        <v>1004.2837680406184</v>
      </c>
      <c r="AG7" s="4">
        <v>982.73878989888556</v>
      </c>
      <c r="AH7" s="4">
        <v>770.38163960753616</v>
      </c>
      <c r="AJ7" s="8" t="e">
        <f>B7/#REF!</f>
        <v>#REF!</v>
      </c>
      <c r="AK7" s="8" t="e">
        <f>C7/#REF!</f>
        <v>#REF!</v>
      </c>
      <c r="AL7" s="8" t="e">
        <f>D7/#REF!</f>
        <v>#REF!</v>
      </c>
      <c r="AM7" s="8" t="e">
        <f>E7/#REF!</f>
        <v>#REF!</v>
      </c>
      <c r="AN7" s="8" t="e">
        <f>F7/#REF!</f>
        <v>#REF!</v>
      </c>
      <c r="AO7" s="8" t="e">
        <f>G7/#REF!</f>
        <v>#REF!</v>
      </c>
      <c r="AP7" s="8" t="e">
        <f>H7/#REF!</f>
        <v>#REF!</v>
      </c>
      <c r="AQ7" s="8" t="e">
        <f>I7/#REF!</f>
        <v>#REF!</v>
      </c>
      <c r="AR7" s="8" t="e">
        <f>J7/#REF!</f>
        <v>#REF!</v>
      </c>
      <c r="AS7" s="8" t="e">
        <f>K7/#REF!</f>
        <v>#REF!</v>
      </c>
      <c r="AT7" s="8" t="e">
        <f>L7/#REF!</f>
        <v>#REF!</v>
      </c>
      <c r="AU7" s="8">
        <f t="shared" si="1"/>
        <v>833.81951663016343</v>
      </c>
      <c r="AV7" s="8">
        <f t="shared" si="0"/>
        <v>580.0741570666529</v>
      </c>
      <c r="AW7" s="8">
        <f t="shared" si="0"/>
        <v>766.12316464023945</v>
      </c>
      <c r="AX7" s="8">
        <f t="shared" si="0"/>
        <v>837.06793712153171</v>
      </c>
      <c r="AY7" s="8">
        <f t="shared" si="0"/>
        <v>867.75256351587723</v>
      </c>
      <c r="AZ7" s="8">
        <f t="shared" si="0"/>
        <v>898.48165271530831</v>
      </c>
      <c r="BA7" s="8">
        <f t="shared" si="0"/>
        <v>927.41360304681746</v>
      </c>
      <c r="BB7" s="8">
        <f t="shared" si="0"/>
        <v>954.52738843042994</v>
      </c>
      <c r="BC7" s="8">
        <f t="shared" si="0"/>
        <v>930.61589342219452</v>
      </c>
      <c r="BD7" s="8">
        <f t="shared" si="0"/>
        <v>868.55095103316864</v>
      </c>
      <c r="BE7" s="8">
        <f t="shared" si="0"/>
        <v>707.55665875953821</v>
      </c>
      <c r="BF7" s="8"/>
      <c r="BG7" s="22">
        <f t="shared" ref="BG7:BG29" si="2">B7/B$4</f>
        <v>2.0691529103991656E-2</v>
      </c>
      <c r="BH7" s="22">
        <f t="shared" ref="BH7:BH29" si="3">C7/C$4</f>
        <v>4.1470492437960554E-2</v>
      </c>
      <c r="BI7" s="22">
        <f t="shared" ref="BI7:BI29" si="4">D7/D$4</f>
        <v>4.1380237361729931E-2</v>
      </c>
      <c r="BJ7" s="22">
        <f t="shared" ref="BJ7:BJ29" si="5">E7/E$4</f>
        <v>3.9163473778259981E-2</v>
      </c>
      <c r="BK7" s="22">
        <f t="shared" ref="BK7:BK29" si="6">F7/F$4</f>
        <v>3.5320131701835206E-2</v>
      </c>
      <c r="BL7" s="22">
        <f t="shared" ref="BL7:BL29" si="7">G7/G$4</f>
        <v>3.083532656969195E-2</v>
      </c>
      <c r="BM7" s="22">
        <f t="shared" ref="BM7:BM29" si="8">H7/H$4</f>
        <v>2.7024773427306359E-2</v>
      </c>
      <c r="BN7" s="22">
        <f t="shared" ref="BN7:BN29" si="9">I7/I$4</f>
        <v>2.3576118997752572E-2</v>
      </c>
      <c r="BO7" s="22">
        <f t="shared" ref="BO7:BO29" si="10">J7/J$4</f>
        <v>1.9342053413565877E-2</v>
      </c>
      <c r="BP7" s="22">
        <f t="shared" ref="BP7:BP29" si="11">K7/K$4</f>
        <v>1.4342369720263199E-2</v>
      </c>
      <c r="BQ7" s="22">
        <f t="shared" ref="BQ7:BQ29" si="12">L7/L$4</f>
        <v>6.0830353854274882E-3</v>
      </c>
      <c r="BR7" s="22">
        <f t="shared" ref="BR7:BR29" si="13">M7/M$4</f>
        <v>2.4446391902615088E-2</v>
      </c>
      <c r="BS7" s="22">
        <f t="shared" ref="BS7:BS29" si="14">N7/N$4</f>
        <v>4.2811161499010653E-2</v>
      </c>
      <c r="BT7" s="22">
        <f t="shared" ref="BT7:BT29" si="15">O7/O$4</f>
        <v>4.5297799227470133E-2</v>
      </c>
      <c r="BU7" s="22">
        <f t="shared" ref="BU7:BU29" si="16">P7/P$4</f>
        <v>4.1320208089742211E-2</v>
      </c>
      <c r="BV7" s="22">
        <f t="shared" ref="BV7:BV29" si="17">Q7/Q$4</f>
        <v>3.7088702285638375E-2</v>
      </c>
      <c r="BW7" s="22">
        <f t="shared" ref="BW7:BW29" si="18">R7/R$4</f>
        <v>3.375289908527334E-2</v>
      </c>
      <c r="BX7" s="22">
        <f t="shared" ref="BX7:BX29" si="19">S7/S$4</f>
        <v>3.064487445294806E-2</v>
      </c>
      <c r="BY7" s="22">
        <f t="shared" ref="BY7:BY29" si="20">T7/T$4</f>
        <v>2.7341434438906027E-2</v>
      </c>
      <c r="BZ7" s="22">
        <f t="shared" ref="BZ7:BZ29" si="21">U7/U$4</f>
        <v>2.3006631924267811E-2</v>
      </c>
      <c r="CA7" s="22">
        <f t="shared" ref="CA7:CA29" si="22">V7/V$4</f>
        <v>1.7100608570454114E-2</v>
      </c>
      <c r="CB7" s="22">
        <f t="shared" ref="CB7:CB29" si="23">W7/W$4</f>
        <v>8.4302785964972902E-3</v>
      </c>
      <c r="CC7" s="22"/>
      <c r="CD7" s="22">
        <f t="shared" ref="CD7:CD29" si="24">X7/X$4</f>
        <v>2.3260974625498518E-2</v>
      </c>
      <c r="CE7" s="22">
        <f t="shared" ref="CE7:CE29" si="25">Y7/Y$4</f>
        <v>4.5109635435901768E-2</v>
      </c>
      <c r="CF7" s="22">
        <f t="shared" ref="CF7:CF29" si="26">Z7/Z$4</f>
        <v>4.3716391260856767E-2</v>
      </c>
      <c r="CG7" s="22">
        <f t="shared" ref="CG7:CG29" si="27">AA7/AA$4</f>
        <v>4.0344583583748206E-2</v>
      </c>
      <c r="CH7" s="22">
        <f t="shared" ref="CH7:CH29" si="28">AB7/AB$4</f>
        <v>3.6431115177812529E-2</v>
      </c>
      <c r="CI7" s="22">
        <f t="shared" ref="CI7:CI29" si="29">AC7/AC$4</f>
        <v>3.3287802627061859E-2</v>
      </c>
      <c r="CJ7" s="22">
        <f t="shared" ref="CJ7:CJ29" si="30">AD7/AD$4</f>
        <v>2.8977886177213384E-2</v>
      </c>
      <c r="CK7" s="22">
        <f t="shared" ref="CK7:CK29" si="31">AE7/AE$4</f>
        <v>2.6052315296859391E-2</v>
      </c>
      <c r="CL7" s="22">
        <f t="shared" ref="CL7:CL29" si="32">AF7/AF$4</f>
        <v>2.1044133719199189E-2</v>
      </c>
      <c r="CM7" s="22">
        <f t="shared" ref="CM7:CM29" si="33">AG7/AG$4</f>
        <v>1.6739864500336099E-2</v>
      </c>
      <c r="CN7" s="22">
        <f t="shared" ref="CN7:CN29" si="34">AH7/AH$4</f>
        <v>7.5349499268628816E-3</v>
      </c>
      <c r="CO7" s="22">
        <f t="shared" ref="CO7:CO29" si="35">L7/L$5</f>
        <v>3.1784508825092078E-3</v>
      </c>
      <c r="CP7" s="22">
        <f t="shared" ref="CP7:CP29" si="36">M7/M$5</f>
        <v>1.4534047392110335E-2</v>
      </c>
      <c r="CQ7" s="22">
        <f t="shared" ref="CQ7:CQ29" si="37">N7/N$5</f>
        <v>5.1186325383071531E-2</v>
      </c>
      <c r="CR7" s="22">
        <f t="shared" ref="CR7:CR29" si="38">O7/O$5</f>
        <v>3.9841922302082805E-2</v>
      </c>
      <c r="CS7" s="22">
        <f t="shared" ref="CS7:CS29" si="39">P7/P$5</f>
        <v>3.2955733954868741E-2</v>
      </c>
      <c r="CT7" s="22">
        <f t="shared" ref="CT7:CT29" si="40">Q7/Q$5</f>
        <v>2.7612454519568851E-2</v>
      </c>
      <c r="CU7" s="22">
        <f t="shared" ref="CU7:CU29" si="41">R7/R$5</f>
        <v>2.3613468306823003E-2</v>
      </c>
      <c r="CV7" s="22">
        <f t="shared" ref="CV7:CV29" si="42">S7/S$5</f>
        <v>2.0277282549234957E-2</v>
      </c>
      <c r="CW7" s="22">
        <f t="shared" ref="CW7:CW29" si="43">T7/T$5</f>
        <v>1.7198399354585357E-2</v>
      </c>
      <c r="CX7" s="22">
        <f t="shared" ref="CX7:CX29" si="44">U7/U$5</f>
        <v>1.3467177513266407E-2</v>
      </c>
      <c r="CY7" s="22">
        <f t="shared" ref="CY7:CY29" si="45">V7/V$5</f>
        <v>9.4689905621288366E-3</v>
      </c>
      <c r="CZ7" s="22">
        <f t="shared" ref="CZ7:CZ29" si="46">W7/W$5</f>
        <v>3.8000306352778341E-3</v>
      </c>
      <c r="DA7" s="22">
        <f t="shared" ref="DA7:DA29" si="47">X7/X$5</f>
        <v>1.4594769121747874E-2</v>
      </c>
      <c r="DB7" s="22">
        <f t="shared" ref="DB7:DB29" si="48">Y7/Y$5</f>
        <v>4.9521999026296212E-2</v>
      </c>
      <c r="DC7" s="22">
        <f t="shared" ref="DC7:DC29" si="49">Z7/Z$5</f>
        <v>3.747249978785297E-2</v>
      </c>
      <c r="DD7" s="22">
        <f t="shared" ref="DD7:DD29" si="50">AA7/AA$5</f>
        <v>3.2242792800590205E-2</v>
      </c>
      <c r="DE7" s="22">
        <f t="shared" ref="DE7:DE29" si="51">AB7/AB$5</f>
        <v>2.7648927335684463E-2</v>
      </c>
      <c r="DF7" s="22">
        <f t="shared" ref="DF7:DF29" si="52">AC7/AC$5</f>
        <v>2.3656814242568568E-2</v>
      </c>
      <c r="DG7" s="22">
        <f t="shared" ref="DG7:DG29" si="53">AD7/AD$5</f>
        <v>1.9793023210355955E-2</v>
      </c>
      <c r="DH7" s="22">
        <f t="shared" ref="DH7:DH29" si="54">AE7/AE$5</f>
        <v>1.675981667797271E-2</v>
      </c>
      <c r="DI7" s="22">
        <f t="shared" ref="DI7:DI29" si="55">AF7/AF$5</f>
        <v>1.3087584450300957E-2</v>
      </c>
      <c r="DJ7" s="22">
        <f t="shared" ref="DJ7:DJ29" si="56">AG7/AG$5</f>
        <v>9.7430134029195727E-3</v>
      </c>
      <c r="DK7" s="22">
        <f t="shared" ref="DK7:DK29" si="57">AH7/AH$5</f>
        <v>3.8385515381192206E-3</v>
      </c>
    </row>
    <row r="8" spans="1:115">
      <c r="A8" t="s">
        <v>59</v>
      </c>
      <c r="B8" s="4">
        <v>56.153812438908091</v>
      </c>
      <c r="C8" s="4">
        <v>59.372812740136737</v>
      </c>
      <c r="D8" s="4">
        <v>59.682013124464753</v>
      </c>
      <c r="E8" s="4">
        <v>56.55289853327919</v>
      </c>
      <c r="F8" s="4">
        <v>57.361248925296479</v>
      </c>
      <c r="G8" s="4">
        <v>57.88125571275004</v>
      </c>
      <c r="H8" s="4">
        <v>55.662720774226955</v>
      </c>
      <c r="I8" s="4">
        <v>55.702084119439554</v>
      </c>
      <c r="J8" s="4">
        <v>54.6971312468241</v>
      </c>
      <c r="K8" s="4">
        <v>52.937849672972995</v>
      </c>
      <c r="L8" s="4">
        <v>51.688212411720528</v>
      </c>
      <c r="M8" s="4">
        <v>61.925973426140906</v>
      </c>
      <c r="N8" s="4">
        <v>62.416949590316669</v>
      </c>
      <c r="O8" s="4">
        <v>63.184236906168458</v>
      </c>
      <c r="P8" s="4">
        <v>62.123326499853142</v>
      </c>
      <c r="Q8" s="4">
        <v>63.594085075767183</v>
      </c>
      <c r="R8" s="4">
        <v>60.485435753823083</v>
      </c>
      <c r="S8" s="4">
        <v>62.39406006302076</v>
      </c>
      <c r="T8" s="4">
        <v>59.848063761850568</v>
      </c>
      <c r="U8" s="4">
        <v>58.380528955297279</v>
      </c>
      <c r="V8" s="4">
        <v>61.106683214415177</v>
      </c>
      <c r="W8" s="4">
        <v>65.726415851032257</v>
      </c>
      <c r="X8" s="4">
        <v>76.418260246501404</v>
      </c>
      <c r="Y8" s="4">
        <v>78.547867601251667</v>
      </c>
      <c r="Z8" s="4">
        <v>76.044609043119394</v>
      </c>
      <c r="AA8" s="4">
        <v>75.708232724446191</v>
      </c>
      <c r="AB8" s="4">
        <v>81.382818805753658</v>
      </c>
      <c r="AC8" s="4">
        <v>79.040051260062171</v>
      </c>
      <c r="AD8" s="4">
        <v>77.501107201022762</v>
      </c>
      <c r="AE8" s="4">
        <v>78.239858310760397</v>
      </c>
      <c r="AF8" s="4">
        <v>70.77047458398485</v>
      </c>
      <c r="AG8" s="4">
        <v>71.983461797591019</v>
      </c>
      <c r="AH8" s="4">
        <v>74.964182398970294</v>
      </c>
      <c r="AJ8" s="8" t="e">
        <f>B8/#REF!</f>
        <v>#REF!</v>
      </c>
      <c r="AK8" s="8" t="e">
        <f>C8/#REF!</f>
        <v>#REF!</v>
      </c>
      <c r="AL8" s="8" t="e">
        <f>D8/#REF!</f>
        <v>#REF!</v>
      </c>
      <c r="AM8" s="8" t="e">
        <f>E8/#REF!</f>
        <v>#REF!</v>
      </c>
      <c r="AN8" s="8" t="e">
        <f>F8/#REF!</f>
        <v>#REF!</v>
      </c>
      <c r="AO8" s="8" t="e">
        <f>G8/#REF!</f>
        <v>#REF!</v>
      </c>
      <c r="AP8" s="8" t="e">
        <f>H8/#REF!</f>
        <v>#REF!</v>
      </c>
      <c r="AQ8" s="8" t="e">
        <f>I8/#REF!</f>
        <v>#REF!</v>
      </c>
      <c r="AR8" s="8" t="e">
        <f>J8/#REF!</f>
        <v>#REF!</v>
      </c>
      <c r="AS8" s="8" t="e">
        <f>K8/#REF!</f>
        <v>#REF!</v>
      </c>
      <c r="AT8" s="8" t="e">
        <f>L8/#REF!</f>
        <v>#REF!</v>
      </c>
      <c r="AU8" s="8">
        <f t="shared" si="1"/>
        <v>70.617110579009207</v>
      </c>
      <c r="AV8" s="8">
        <f t="shared" si="0"/>
        <v>71.176993874483117</v>
      </c>
      <c r="AW8" s="8">
        <f t="shared" si="0"/>
        <v>72.051967818881451</v>
      </c>
      <c r="AX8" s="8">
        <f t="shared" si="0"/>
        <v>70.842161604586806</v>
      </c>
      <c r="AY8" s="8">
        <f t="shared" si="0"/>
        <v>72.519337032668247</v>
      </c>
      <c r="AZ8" s="8">
        <f t="shared" si="0"/>
        <v>68.974397473810697</v>
      </c>
      <c r="BA8" s="8">
        <f t="shared" si="0"/>
        <v>71.150891866057123</v>
      </c>
      <c r="BB8" s="8">
        <f t="shared" si="0"/>
        <v>68.247572105602814</v>
      </c>
      <c r="BC8" s="8">
        <f t="shared" si="0"/>
        <v>66.574072893894467</v>
      </c>
      <c r="BD8" s="8">
        <f t="shared" si="0"/>
        <v>69.682835277761967</v>
      </c>
      <c r="BE8" s="8">
        <f t="shared" si="0"/>
        <v>74.950934467749562</v>
      </c>
      <c r="BF8" s="8"/>
      <c r="BG8" s="22">
        <f t="shared" si="2"/>
        <v>1.7528149300029953E-3</v>
      </c>
      <c r="BH8" s="22">
        <f t="shared" si="3"/>
        <v>5.8801109762794566E-3</v>
      </c>
      <c r="BI8" s="22">
        <f t="shared" si="4"/>
        <v>4.1592251369500345E-3</v>
      </c>
      <c r="BJ8" s="22">
        <f t="shared" si="5"/>
        <v>3.2509109989534856E-3</v>
      </c>
      <c r="BK8" s="22">
        <f t="shared" si="6"/>
        <v>2.8011211223796426E-3</v>
      </c>
      <c r="BL8" s="22">
        <f t="shared" si="7"/>
        <v>2.3918314390573448E-3</v>
      </c>
      <c r="BM8" s="22">
        <f t="shared" si="8"/>
        <v>2.0247752524443501E-3</v>
      </c>
      <c r="BN8" s="22">
        <f t="shared" si="9"/>
        <v>1.7340211747369706E-3</v>
      </c>
      <c r="BO8" s="22">
        <f t="shared" si="10"/>
        <v>1.433633005347223E-3</v>
      </c>
      <c r="BP8" s="22">
        <f t="shared" si="11"/>
        <v>1.094360295743513E-3</v>
      </c>
      <c r="BQ8" s="22">
        <f t="shared" si="12"/>
        <v>5.8935013629426872E-4</v>
      </c>
      <c r="BR8" s="22">
        <f t="shared" si="13"/>
        <v>2.0703923640713628E-3</v>
      </c>
      <c r="BS8" s="22">
        <f t="shared" si="14"/>
        <v>5.2530693578622155E-3</v>
      </c>
      <c r="BT8" s="22">
        <f t="shared" si="15"/>
        <v>4.2601447428318694E-3</v>
      </c>
      <c r="BU8" s="22">
        <f t="shared" si="16"/>
        <v>3.496983612936638E-3</v>
      </c>
      <c r="BV8" s="22">
        <f t="shared" si="17"/>
        <v>3.0995565029031343E-3</v>
      </c>
      <c r="BW8" s="22">
        <f t="shared" si="18"/>
        <v>2.5911334642898251E-3</v>
      </c>
      <c r="BX8" s="22">
        <f t="shared" si="19"/>
        <v>2.3510655238259785E-3</v>
      </c>
      <c r="BY8" s="22">
        <f t="shared" si="20"/>
        <v>1.9548800180665036E-3</v>
      </c>
      <c r="BZ8" s="22">
        <f t="shared" si="21"/>
        <v>1.6458403532490929E-3</v>
      </c>
      <c r="CA8" s="22">
        <f t="shared" si="22"/>
        <v>1.3719619888124819E-3</v>
      </c>
      <c r="CB8" s="22">
        <f t="shared" si="23"/>
        <v>8.930129492932602E-4</v>
      </c>
      <c r="CC8" s="22"/>
      <c r="CD8" s="22">
        <f t="shared" si="24"/>
        <v>1.912138590578935E-3</v>
      </c>
      <c r="CE8" s="22">
        <f t="shared" si="25"/>
        <v>5.3351196717834962E-3</v>
      </c>
      <c r="CF8" s="22">
        <f t="shared" si="26"/>
        <v>3.9567456189877753E-3</v>
      </c>
      <c r="CG8" s="22">
        <f t="shared" si="27"/>
        <v>3.2441504744807744E-3</v>
      </c>
      <c r="CH8" s="22">
        <f t="shared" si="28"/>
        <v>2.9830726482475145E-3</v>
      </c>
      <c r="CI8" s="22">
        <f t="shared" si="29"/>
        <v>2.5661273803122024E-3</v>
      </c>
      <c r="CJ8" s="22">
        <f t="shared" si="30"/>
        <v>2.1851973983153545E-3</v>
      </c>
      <c r="CK8" s="22">
        <f t="shared" si="31"/>
        <v>1.9486752240561304E-3</v>
      </c>
      <c r="CL8" s="22">
        <f t="shared" si="32"/>
        <v>1.4829507136436459E-3</v>
      </c>
      <c r="CM8" s="22">
        <f t="shared" si="33"/>
        <v>1.2261583740688369E-3</v>
      </c>
      <c r="CN8" s="22">
        <f t="shared" si="34"/>
        <v>7.3320979063339997E-4</v>
      </c>
      <c r="CO8" s="22">
        <f t="shared" si="35"/>
        <v>3.0794173338181215E-4</v>
      </c>
      <c r="CP8" s="22">
        <f t="shared" si="36"/>
        <v>1.2309047838040105E-3</v>
      </c>
      <c r="CQ8" s="22">
        <f t="shared" si="37"/>
        <v>6.2807293237673971E-3</v>
      </c>
      <c r="CR8" s="22">
        <f t="shared" si="38"/>
        <v>3.747033161306485E-3</v>
      </c>
      <c r="CS8" s="22">
        <f t="shared" si="39"/>
        <v>2.789087154212212E-3</v>
      </c>
      <c r="CT8" s="22">
        <f t="shared" si="40"/>
        <v>2.307612768656717E-3</v>
      </c>
      <c r="CU8" s="22">
        <f t="shared" si="41"/>
        <v>1.8127523737494914E-3</v>
      </c>
      <c r="CV8" s="22">
        <f t="shared" si="42"/>
        <v>1.5556670004173651E-3</v>
      </c>
      <c r="CW8" s="22">
        <f t="shared" si="43"/>
        <v>1.2296650827202168E-3</v>
      </c>
      <c r="CX8" s="22">
        <f t="shared" si="44"/>
        <v>9.6341021444007046E-4</v>
      </c>
      <c r="CY8" s="22">
        <f t="shared" si="45"/>
        <v>7.596861287212024E-4</v>
      </c>
      <c r="CZ8" s="22">
        <f t="shared" si="46"/>
        <v>4.0253433218970502E-4</v>
      </c>
      <c r="DA8" s="22">
        <f t="shared" si="47"/>
        <v>1.1997442801769897E-3</v>
      </c>
      <c r="DB8" s="22">
        <f t="shared" si="48"/>
        <v>5.8569702157459796E-3</v>
      </c>
      <c r="DC8" s="22">
        <f t="shared" si="49"/>
        <v>3.3916145658817527E-3</v>
      </c>
      <c r="DD8" s="22">
        <f t="shared" si="50"/>
        <v>2.5926769412674185E-3</v>
      </c>
      <c r="DE8" s="22">
        <f t="shared" si="51"/>
        <v>2.2639647039598447E-3</v>
      </c>
      <c r="DF8" s="22">
        <f t="shared" si="52"/>
        <v>1.8236829699735911E-3</v>
      </c>
      <c r="DG8" s="22">
        <f t="shared" si="53"/>
        <v>1.4925748054761838E-3</v>
      </c>
      <c r="DH8" s="22">
        <f t="shared" si="54"/>
        <v>1.2536098672207162E-3</v>
      </c>
      <c r="DI8" s="22">
        <f t="shared" si="55"/>
        <v>9.2226379852065714E-4</v>
      </c>
      <c r="DJ8" s="22">
        <f t="shared" si="56"/>
        <v>7.1365437112199369E-4</v>
      </c>
      <c r="DK8" s="22">
        <f t="shared" si="57"/>
        <v>3.7352120411126465E-4</v>
      </c>
    </row>
    <row r="9" spans="1:115">
      <c r="A9" t="s">
        <v>60</v>
      </c>
      <c r="B9" s="4">
        <v>65.533084754512743</v>
      </c>
      <c r="C9" s="4">
        <v>16.054650134732729</v>
      </c>
      <c r="D9" s="4">
        <v>24.870649587065859</v>
      </c>
      <c r="E9" s="4">
        <v>34.460265687813525</v>
      </c>
      <c r="F9" s="4">
        <v>44.49501414111122</v>
      </c>
      <c r="G9" s="4">
        <v>53.568203485131981</v>
      </c>
      <c r="H9" s="4">
        <v>63.696881895351645</v>
      </c>
      <c r="I9" s="4">
        <v>76.510008293116016</v>
      </c>
      <c r="J9" s="4">
        <v>85.95407550558086</v>
      </c>
      <c r="K9" s="4">
        <v>109.36549451189944</v>
      </c>
      <c r="L9" s="4">
        <v>146.35400537837538</v>
      </c>
      <c r="M9" s="4">
        <v>65.281985452065371</v>
      </c>
      <c r="N9" s="4">
        <v>18.533078674577979</v>
      </c>
      <c r="O9" s="4">
        <v>27.558429174059899</v>
      </c>
      <c r="P9" s="4">
        <v>36.162252272704961</v>
      </c>
      <c r="Q9" s="4">
        <v>44.045669759412505</v>
      </c>
      <c r="R9" s="4">
        <v>54.123155852020766</v>
      </c>
      <c r="S9" s="4">
        <v>62.800523222723037</v>
      </c>
      <c r="T9" s="4">
        <v>71.793092713731212</v>
      </c>
      <c r="U9" s="4">
        <v>83.050980775029799</v>
      </c>
      <c r="V9" s="4">
        <v>102.74519750447617</v>
      </c>
      <c r="W9" s="4">
        <v>152.00145018012847</v>
      </c>
      <c r="X9" s="4">
        <v>86.293505751879849</v>
      </c>
      <c r="Y9" s="4">
        <v>23.764646302987366</v>
      </c>
      <c r="Z9" s="4">
        <v>39.953795626332983</v>
      </c>
      <c r="AA9" s="4">
        <v>46.250895558080806</v>
      </c>
      <c r="AB9" s="4">
        <v>58.930254111140272</v>
      </c>
      <c r="AC9" s="4">
        <v>76.533560523618874</v>
      </c>
      <c r="AD9" s="4">
        <v>85.305989833233795</v>
      </c>
      <c r="AE9" s="4">
        <v>97.564543902520498</v>
      </c>
      <c r="AF9" s="4">
        <v>113.51323184358905</v>
      </c>
      <c r="AG9" s="4">
        <v>132.74029178338199</v>
      </c>
      <c r="AH9" s="4">
        <v>188.37600184529845</v>
      </c>
      <c r="AJ9" s="8" t="e">
        <f>B9/#REF!</f>
        <v>#REF!</v>
      </c>
      <c r="AK9" s="8" t="e">
        <f>C9/#REF!</f>
        <v>#REF!</v>
      </c>
      <c r="AL9" s="8" t="e">
        <f>D9/#REF!</f>
        <v>#REF!</v>
      </c>
      <c r="AM9" s="8" t="e">
        <f>E9/#REF!</f>
        <v>#REF!</v>
      </c>
      <c r="AN9" s="8" t="e">
        <f>F9/#REF!</f>
        <v>#REF!</v>
      </c>
      <c r="AO9" s="8" t="e">
        <f>G9/#REF!</f>
        <v>#REF!</v>
      </c>
      <c r="AP9" s="8" t="e">
        <f>H9/#REF!</f>
        <v>#REF!</v>
      </c>
      <c r="AQ9" s="8" t="e">
        <f>I9/#REF!</f>
        <v>#REF!</v>
      </c>
      <c r="AR9" s="8" t="e">
        <f>J9/#REF!</f>
        <v>#REF!</v>
      </c>
      <c r="AS9" s="8" t="e">
        <f>K9/#REF!</f>
        <v>#REF!</v>
      </c>
      <c r="AT9" s="8" t="e">
        <f>L9/#REF!</f>
        <v>#REF!</v>
      </c>
      <c r="AU9" s="8">
        <f t="shared" si="1"/>
        <v>74.444129505435171</v>
      </c>
      <c r="AV9" s="8">
        <f t="shared" si="0"/>
        <v>21.134144426378686</v>
      </c>
      <c r="AW9" s="8">
        <f t="shared" si="0"/>
        <v>31.42617762302098</v>
      </c>
      <c r="AX9" s="8">
        <f t="shared" si="0"/>
        <v>41.237523227202864</v>
      </c>
      <c r="AY9" s="8">
        <f t="shared" si="0"/>
        <v>50.227356306908952</v>
      </c>
      <c r="AZ9" s="8">
        <f t="shared" si="0"/>
        <v>61.719189384170484</v>
      </c>
      <c r="BA9" s="8">
        <f t="shared" si="0"/>
        <v>71.614400993276959</v>
      </c>
      <c r="BB9" s="8">
        <f t="shared" si="0"/>
        <v>81.869052458600279</v>
      </c>
      <c r="BC9" s="8">
        <f t="shared" si="0"/>
        <v>94.706953619072564</v>
      </c>
      <c r="BD9" s="8">
        <f t="shared" si="0"/>
        <v>117.16519857841959</v>
      </c>
      <c r="BE9" s="8">
        <f t="shared" si="0"/>
        <v>173.33442853897506</v>
      </c>
      <c r="BF9" s="8"/>
      <c r="BG9" s="22">
        <f t="shared" si="2"/>
        <v>2.045584518269891E-3</v>
      </c>
      <c r="BH9" s="22">
        <f t="shared" si="3"/>
        <v>1.5900059323575E-3</v>
      </c>
      <c r="BI9" s="22">
        <f t="shared" si="4"/>
        <v>1.7332295865937755E-3</v>
      </c>
      <c r="BJ9" s="22">
        <f t="shared" si="5"/>
        <v>1.9809286465741218E-3</v>
      </c>
      <c r="BK9" s="22">
        <f t="shared" si="6"/>
        <v>2.1728244465800449E-3</v>
      </c>
      <c r="BL9" s="22">
        <f t="shared" si="7"/>
        <v>2.2136028607502444E-3</v>
      </c>
      <c r="BM9" s="22">
        <f t="shared" si="8"/>
        <v>2.3170241828943321E-3</v>
      </c>
      <c r="BN9" s="22">
        <f t="shared" si="9"/>
        <v>2.3817775682339992E-3</v>
      </c>
      <c r="BO9" s="22">
        <f t="shared" si="10"/>
        <v>2.2528896265663471E-3</v>
      </c>
      <c r="BP9" s="22">
        <f t="shared" si="11"/>
        <v>2.2608635533468255E-3</v>
      </c>
      <c r="BQ9" s="22">
        <f t="shared" si="12"/>
        <v>1.6687315926096767E-3</v>
      </c>
      <c r="BR9" s="22">
        <f t="shared" si="13"/>
        <v>2.1825950681676151E-3</v>
      </c>
      <c r="BS9" s="22">
        <f t="shared" si="14"/>
        <v>1.5597613842278982E-3</v>
      </c>
      <c r="BT9" s="22">
        <f t="shared" si="15"/>
        <v>1.8581042189513893E-3</v>
      </c>
      <c r="BU9" s="22">
        <f t="shared" si="16"/>
        <v>2.0356090172477951E-3</v>
      </c>
      <c r="BV9" s="22">
        <f t="shared" si="17"/>
        <v>2.1467726434755063E-3</v>
      </c>
      <c r="BW9" s="22">
        <f t="shared" si="18"/>
        <v>2.31857997835918E-3</v>
      </c>
      <c r="BX9" s="22">
        <f t="shared" si="19"/>
        <v>2.3663814292265275E-3</v>
      </c>
      <c r="BY9" s="22">
        <f t="shared" si="20"/>
        <v>2.3450530152444374E-3</v>
      </c>
      <c r="BZ9" s="22">
        <f t="shared" si="21"/>
        <v>2.3413397922640087E-3</v>
      </c>
      <c r="CA9" s="22">
        <f t="shared" si="22"/>
        <v>2.306826325600979E-3</v>
      </c>
      <c r="CB9" s="22">
        <f t="shared" si="23"/>
        <v>2.0652162690547389E-3</v>
      </c>
      <c r="CC9" s="22"/>
      <c r="CD9" s="22">
        <f t="shared" si="24"/>
        <v>2.1592370976813626E-3</v>
      </c>
      <c r="CE9" s="22">
        <f t="shared" si="25"/>
        <v>1.6141397068559563E-3</v>
      </c>
      <c r="CF9" s="22">
        <f t="shared" si="26"/>
        <v>2.0788719647014853E-3</v>
      </c>
      <c r="CG9" s="22">
        <f t="shared" si="27"/>
        <v>1.9818830709735888E-3</v>
      </c>
      <c r="CH9" s="22">
        <f t="shared" si="28"/>
        <v>2.1600779104592755E-3</v>
      </c>
      <c r="CI9" s="22">
        <f t="shared" si="29"/>
        <v>2.4847512373979831E-3</v>
      </c>
      <c r="CJ9" s="22">
        <f t="shared" si="30"/>
        <v>2.405261470146307E-3</v>
      </c>
      <c r="CK9" s="22">
        <f t="shared" si="31"/>
        <v>2.4299840714694992E-3</v>
      </c>
      <c r="CL9" s="22">
        <f t="shared" si="32"/>
        <v>2.3785982665791056E-3</v>
      </c>
      <c r="CM9" s="22">
        <f t="shared" si="33"/>
        <v>2.2610835361627684E-3</v>
      </c>
      <c r="CN9" s="22">
        <f t="shared" si="34"/>
        <v>1.8424682888990654E-3</v>
      </c>
      <c r="CO9" s="22">
        <f t="shared" si="35"/>
        <v>8.7193005911282947E-4</v>
      </c>
      <c r="CP9" s="22">
        <f t="shared" si="36"/>
        <v>1.2976123546125852E-3</v>
      </c>
      <c r="CQ9" s="22">
        <f t="shared" si="37"/>
        <v>1.8648980998771615E-3</v>
      </c>
      <c r="CR9" s="22">
        <f t="shared" si="38"/>
        <v>1.6343055332308269E-3</v>
      </c>
      <c r="CS9" s="22">
        <f t="shared" si="39"/>
        <v>1.6235394812835916E-3</v>
      </c>
      <c r="CT9" s="22">
        <f t="shared" si="40"/>
        <v>1.5982673517475894E-3</v>
      </c>
      <c r="CU9" s="22">
        <f t="shared" si="41"/>
        <v>1.6220744386281948E-3</v>
      </c>
      <c r="CV9" s="22">
        <f t="shared" si="42"/>
        <v>1.5658013196746074E-3</v>
      </c>
      <c r="CW9" s="22">
        <f t="shared" si="43"/>
        <v>1.4750929895052754E-3</v>
      </c>
      <c r="CX9" s="22">
        <f t="shared" si="44"/>
        <v>1.3705282331236835E-3</v>
      </c>
      <c r="CY9" s="22">
        <f t="shared" si="45"/>
        <v>1.2773414826491147E-3</v>
      </c>
      <c r="CZ9" s="22">
        <f t="shared" si="46"/>
        <v>9.3091645798549626E-4</v>
      </c>
      <c r="DA9" s="22">
        <f t="shared" si="47"/>
        <v>1.3547827392076468E-3</v>
      </c>
      <c r="DB9" s="22">
        <f t="shared" si="48"/>
        <v>1.7720255155865851E-3</v>
      </c>
      <c r="DC9" s="22">
        <f t="shared" si="49"/>
        <v>1.7819524212649566E-3</v>
      </c>
      <c r="DD9" s="22">
        <f t="shared" si="50"/>
        <v>1.5838915546061037E-3</v>
      </c>
      <c r="DE9" s="22">
        <f t="shared" si="51"/>
        <v>1.6393634093879992E-3</v>
      </c>
      <c r="DF9" s="22">
        <f t="shared" si="52"/>
        <v>1.7658509671145811E-3</v>
      </c>
      <c r="DG9" s="22">
        <f t="shared" si="53"/>
        <v>1.6428871248385464E-3</v>
      </c>
      <c r="DH9" s="22">
        <f t="shared" si="54"/>
        <v>1.5632425411776002E-3</v>
      </c>
      <c r="DI9" s="22">
        <f t="shared" si="55"/>
        <v>1.4792771278958655E-3</v>
      </c>
      <c r="DJ9" s="22">
        <f t="shared" si="56"/>
        <v>1.316006303247695E-3</v>
      </c>
      <c r="DK9" s="22">
        <f t="shared" si="57"/>
        <v>9.3861399915552441E-4</v>
      </c>
    </row>
    <row r="10" spans="1:115">
      <c r="A10" t="s">
        <v>61</v>
      </c>
      <c r="B10" s="4">
        <v>71.023046045585389</v>
      </c>
      <c r="C10" s="4">
        <v>74.22150592005562</v>
      </c>
      <c r="D10" s="4">
        <v>71.806011140688398</v>
      </c>
      <c r="E10" s="4">
        <v>71.25020128257772</v>
      </c>
      <c r="F10" s="4">
        <v>70.700754736754917</v>
      </c>
      <c r="G10" s="4">
        <v>70.662177169361925</v>
      </c>
      <c r="H10" s="4">
        <v>69.277712298631386</v>
      </c>
      <c r="I10" s="4">
        <v>72.773654384925081</v>
      </c>
      <c r="J10" s="4">
        <v>73.866379010722767</v>
      </c>
      <c r="K10" s="4">
        <v>66.897262428110636</v>
      </c>
      <c r="L10" s="4">
        <v>68.774901118048945</v>
      </c>
      <c r="M10" s="4">
        <v>94.964401547319184</v>
      </c>
      <c r="N10" s="4">
        <v>93.44154985150702</v>
      </c>
      <c r="O10" s="4">
        <v>90.374328808168841</v>
      </c>
      <c r="P10" s="4">
        <v>97.119051377673543</v>
      </c>
      <c r="Q10" s="4">
        <v>94.352715980474542</v>
      </c>
      <c r="R10" s="4">
        <v>90.633560660669716</v>
      </c>
      <c r="S10" s="4">
        <v>93.394011285393248</v>
      </c>
      <c r="T10" s="4">
        <v>97.354216088786927</v>
      </c>
      <c r="U10" s="4">
        <v>93.205870576993803</v>
      </c>
      <c r="V10" s="4">
        <v>96.206812787465552</v>
      </c>
      <c r="W10" s="4">
        <v>103.56168727868749</v>
      </c>
      <c r="X10" s="4">
        <v>100.08846198683266</v>
      </c>
      <c r="Y10" s="4">
        <v>98.12235680168051</v>
      </c>
      <c r="Z10" s="4">
        <v>98.300050028913418</v>
      </c>
      <c r="AA10" s="4">
        <v>102.00988967037686</v>
      </c>
      <c r="AB10" s="4">
        <v>102.69503832093189</v>
      </c>
      <c r="AC10" s="4">
        <v>106.58213424810586</v>
      </c>
      <c r="AD10" s="4">
        <v>99.399169795005236</v>
      </c>
      <c r="AE10" s="4">
        <v>99.546628862974387</v>
      </c>
      <c r="AF10" s="4">
        <v>102.40958026366989</v>
      </c>
      <c r="AG10" s="4">
        <v>96.474416545029612</v>
      </c>
      <c r="AH10" s="4">
        <v>95.345303633807561</v>
      </c>
      <c r="AJ10" s="8" t="e">
        <f>B10/#REF!</f>
        <v>#REF!</v>
      </c>
      <c r="AK10" s="8" t="e">
        <f>C10/#REF!</f>
        <v>#REF!</v>
      </c>
      <c r="AL10" s="8" t="e">
        <f>D10/#REF!</f>
        <v>#REF!</v>
      </c>
      <c r="AM10" s="8" t="e">
        <f>E10/#REF!</f>
        <v>#REF!</v>
      </c>
      <c r="AN10" s="8" t="e">
        <f>F10/#REF!</f>
        <v>#REF!</v>
      </c>
      <c r="AO10" s="8" t="e">
        <f>G10/#REF!</f>
        <v>#REF!</v>
      </c>
      <c r="AP10" s="8" t="e">
        <f>H10/#REF!</f>
        <v>#REF!</v>
      </c>
      <c r="AQ10" s="8" t="e">
        <f>I10/#REF!</f>
        <v>#REF!</v>
      </c>
      <c r="AR10" s="8" t="e">
        <f>J10/#REF!</f>
        <v>#REF!</v>
      </c>
      <c r="AS10" s="8" t="e">
        <f>K10/#REF!</f>
        <v>#REF!</v>
      </c>
      <c r="AT10" s="8" t="e">
        <f>L10/#REF!</f>
        <v>#REF!</v>
      </c>
      <c r="AU10" s="8">
        <f t="shared" si="1"/>
        <v>108.2923896728866</v>
      </c>
      <c r="AV10" s="8">
        <f t="shared" si="0"/>
        <v>106.55581000124265</v>
      </c>
      <c r="AW10" s="8">
        <f t="shared" si="0"/>
        <v>103.05811306401141</v>
      </c>
      <c r="AX10" s="8">
        <f t="shared" si="0"/>
        <v>110.74943858000879</v>
      </c>
      <c r="AY10" s="8">
        <f t="shared" si="0"/>
        <v>107.59485574772398</v>
      </c>
      <c r="AZ10" s="8">
        <f t="shared" si="0"/>
        <v>103.35372738189515</v>
      </c>
      <c r="BA10" s="8">
        <f t="shared" si="0"/>
        <v>106.50159953034827</v>
      </c>
      <c r="BB10" s="8">
        <f t="shared" si="0"/>
        <v>111.0176080005312</v>
      </c>
      <c r="BC10" s="8">
        <f t="shared" si="0"/>
        <v>106.28705379978656</v>
      </c>
      <c r="BD10" s="8">
        <f t="shared" si="0"/>
        <v>109.70916985535175</v>
      </c>
      <c r="BE10" s="8">
        <f t="shared" si="0"/>
        <v>118.09628040858055</v>
      </c>
      <c r="BF10" s="8"/>
      <c r="BG10" s="22">
        <f t="shared" si="2"/>
        <v>2.2169510862406726E-3</v>
      </c>
      <c r="BH10" s="22">
        <f t="shared" si="3"/>
        <v>7.350682433501711E-3</v>
      </c>
      <c r="BI10" s="22">
        <f t="shared" si="4"/>
        <v>5.0041436420320802E-3</v>
      </c>
      <c r="BJ10" s="22">
        <f t="shared" si="5"/>
        <v>4.0957770341493198E-3</v>
      </c>
      <c r="BK10" s="22">
        <f t="shared" si="6"/>
        <v>3.4525290360958292E-3</v>
      </c>
      <c r="BL10" s="22">
        <f t="shared" si="7"/>
        <v>2.9199784079440788E-3</v>
      </c>
      <c r="BM10" s="22">
        <f t="shared" si="8"/>
        <v>2.5200312786933924E-3</v>
      </c>
      <c r="BN10" s="22">
        <f t="shared" si="9"/>
        <v>2.2654638450486713E-3</v>
      </c>
      <c r="BO10" s="22">
        <f t="shared" si="10"/>
        <v>1.9360664174029834E-3</v>
      </c>
      <c r="BP10" s="22">
        <f t="shared" si="11"/>
        <v>1.3829369411019958E-3</v>
      </c>
      <c r="BQ10" s="22">
        <f t="shared" si="12"/>
        <v>7.8417293723928583E-4</v>
      </c>
      <c r="BR10" s="22">
        <f t="shared" si="13"/>
        <v>3.1749774923873794E-3</v>
      </c>
      <c r="BS10" s="22">
        <f t="shared" si="14"/>
        <v>7.8641289825585638E-3</v>
      </c>
      <c r="BT10" s="22">
        <f t="shared" si="15"/>
        <v>6.0934141268625857E-3</v>
      </c>
      <c r="BU10" s="22">
        <f t="shared" si="16"/>
        <v>5.4669276470969193E-3</v>
      </c>
      <c r="BV10" s="22">
        <f t="shared" si="17"/>
        <v>4.5987228849258552E-3</v>
      </c>
      <c r="BW10" s="22">
        <f t="shared" si="18"/>
        <v>3.8826479315024107E-3</v>
      </c>
      <c r="BX10" s="22">
        <f t="shared" si="19"/>
        <v>3.5191721750936151E-3</v>
      </c>
      <c r="BY10" s="22">
        <f t="shared" si="20"/>
        <v>3.179982772104527E-3</v>
      </c>
      <c r="BZ10" s="22">
        <f t="shared" si="21"/>
        <v>2.6276223545831623E-3</v>
      </c>
      <c r="CA10" s="22">
        <f t="shared" si="22"/>
        <v>2.1600270750428193E-3</v>
      </c>
      <c r="CB10" s="22">
        <f t="shared" si="23"/>
        <v>1.4070739533422248E-3</v>
      </c>
      <c r="CC10" s="22"/>
      <c r="CD10" s="22">
        <f t="shared" si="24"/>
        <v>2.5044146519349404E-3</v>
      </c>
      <c r="CE10" s="22">
        <f t="shared" si="25"/>
        <v>6.6646559862315454E-3</v>
      </c>
      <c r="CF10" s="22">
        <f t="shared" si="26"/>
        <v>5.1147385356092485E-3</v>
      </c>
      <c r="CG10" s="22">
        <f t="shared" si="27"/>
        <v>4.3711947838009097E-3</v>
      </c>
      <c r="CH10" s="22">
        <f t="shared" si="28"/>
        <v>3.7642682377111761E-3</v>
      </c>
      <c r="CI10" s="22">
        <f t="shared" si="29"/>
        <v>3.4603132030656051E-3</v>
      </c>
      <c r="CJ10" s="22">
        <f t="shared" si="30"/>
        <v>2.8026284407442013E-3</v>
      </c>
      <c r="CK10" s="22">
        <f t="shared" si="31"/>
        <v>2.4793507234267351E-3</v>
      </c>
      <c r="CL10" s="22">
        <f t="shared" si="32"/>
        <v>2.1459282423735909E-3</v>
      </c>
      <c r="CM10" s="22">
        <f t="shared" si="33"/>
        <v>1.6433346045890218E-3</v>
      </c>
      <c r="CN10" s="22">
        <f t="shared" si="34"/>
        <v>9.3255349258877861E-4</v>
      </c>
      <c r="CO10" s="22">
        <f t="shared" si="35"/>
        <v>4.09738725238878E-4</v>
      </c>
      <c r="CP10" s="22">
        <f t="shared" si="36"/>
        <v>1.8876107986432768E-3</v>
      </c>
      <c r="CQ10" s="22">
        <f t="shared" si="37"/>
        <v>9.4025915406426991E-3</v>
      </c>
      <c r="CR10" s="22">
        <f t="shared" si="38"/>
        <v>5.3594950822610128E-3</v>
      </c>
      <c r="CS10" s="22">
        <f t="shared" si="39"/>
        <v>4.3602542537284359E-3</v>
      </c>
      <c r="CT10" s="22">
        <f t="shared" si="40"/>
        <v>3.4237387312762921E-3</v>
      </c>
      <c r="CU10" s="22">
        <f t="shared" si="41"/>
        <v>2.7162936032681709E-3</v>
      </c>
      <c r="CV10" s="22">
        <f t="shared" si="42"/>
        <v>2.3285867476253983E-3</v>
      </c>
      <c r="CW10" s="22">
        <f t="shared" si="43"/>
        <v>2.0002832615662615E-3</v>
      </c>
      <c r="CX10" s="22">
        <f t="shared" si="44"/>
        <v>1.5381067860555462E-3</v>
      </c>
      <c r="CY10" s="22">
        <f t="shared" si="45"/>
        <v>1.1960554446501822E-3</v>
      </c>
      <c r="CZ10" s="22">
        <f t="shared" si="46"/>
        <v>6.3425236397567574E-4</v>
      </c>
      <c r="DA10" s="22">
        <f t="shared" si="47"/>
        <v>1.571359507440659E-3</v>
      </c>
      <c r="DB10" s="22">
        <f t="shared" si="48"/>
        <v>7.3165540814386764E-3</v>
      </c>
      <c r="DC10" s="22">
        <f t="shared" si="49"/>
        <v>4.3842145511711825E-3</v>
      </c>
      <c r="DD10" s="22">
        <f t="shared" si="50"/>
        <v>3.4933940367124611E-3</v>
      </c>
      <c r="DE10" s="22">
        <f t="shared" si="51"/>
        <v>2.8568430713284184E-3</v>
      </c>
      <c r="DF10" s="22">
        <f t="shared" si="52"/>
        <v>2.4591586168406644E-3</v>
      </c>
      <c r="DG10" s="22">
        <f t="shared" si="53"/>
        <v>1.9143042193765746E-3</v>
      </c>
      <c r="DH10" s="22">
        <f t="shared" si="54"/>
        <v>1.595000794806148E-3</v>
      </c>
      <c r="DI10" s="22">
        <f t="shared" si="55"/>
        <v>1.3345770118694635E-3</v>
      </c>
      <c r="DJ10" s="22">
        <f t="shared" si="56"/>
        <v>9.5646121135991918E-4</v>
      </c>
      <c r="DK10" s="22">
        <f t="shared" si="57"/>
        <v>4.7507344814505867E-4</v>
      </c>
    </row>
    <row r="11" spans="1:115">
      <c r="A11" t="s">
        <v>62</v>
      </c>
      <c r="B11" s="4">
        <v>500.88346351380727</v>
      </c>
      <c r="C11" s="4">
        <v>147.52446012595189</v>
      </c>
      <c r="D11" s="4">
        <v>241.19961682578906</v>
      </c>
      <c r="E11" s="4">
        <v>321.14675563379495</v>
      </c>
      <c r="F11" s="4">
        <v>389.74138591351254</v>
      </c>
      <c r="G11" s="4">
        <v>465.90143951503512</v>
      </c>
      <c r="H11" s="4">
        <v>498.48074685287025</v>
      </c>
      <c r="I11" s="4">
        <v>607.14797316815998</v>
      </c>
      <c r="J11" s="4">
        <v>672.04094682446396</v>
      </c>
      <c r="K11" s="4">
        <v>776.15118995396983</v>
      </c>
      <c r="L11" s="4">
        <v>889.48897543018848</v>
      </c>
      <c r="M11" s="4">
        <v>574.95027526219189</v>
      </c>
      <c r="N11" s="4">
        <v>178.09186087735324</v>
      </c>
      <c r="O11" s="4">
        <v>276.78589098165997</v>
      </c>
      <c r="P11" s="4">
        <v>342.54566684476322</v>
      </c>
      <c r="Q11" s="4">
        <v>433.46075768771749</v>
      </c>
      <c r="R11" s="4">
        <v>527.13770734198124</v>
      </c>
      <c r="S11" s="4">
        <v>622.14659850860505</v>
      </c>
      <c r="T11" s="4">
        <v>670.5043367338676</v>
      </c>
      <c r="U11" s="4">
        <v>747.59121433966925</v>
      </c>
      <c r="V11" s="4">
        <v>888.01331591563201</v>
      </c>
      <c r="W11" s="4">
        <v>1063.1748856492432</v>
      </c>
      <c r="X11" s="4">
        <v>688.95310893686587</v>
      </c>
      <c r="Y11" s="4">
        <v>231.19689485550299</v>
      </c>
      <c r="Z11" s="4">
        <v>340.86520376382191</v>
      </c>
      <c r="AA11" s="4">
        <v>415.30157602181589</v>
      </c>
      <c r="AB11" s="4">
        <v>540.73087098857434</v>
      </c>
      <c r="AC11" s="4">
        <v>607.94109418396715</v>
      </c>
      <c r="AD11" s="4">
        <v>739.53718111591763</v>
      </c>
      <c r="AE11" s="4">
        <v>800.06516287627676</v>
      </c>
      <c r="AF11" s="4">
        <v>926.23689306703068</v>
      </c>
      <c r="AG11" s="4">
        <v>1076.3120342761245</v>
      </c>
      <c r="AH11" s="4">
        <v>1211.3308424550205</v>
      </c>
      <c r="AJ11" s="8" t="e">
        <f>B11/#REF!</f>
        <v>#REF!</v>
      </c>
      <c r="AK11" s="8" t="e">
        <f>C11/#REF!</f>
        <v>#REF!</v>
      </c>
      <c r="AL11" s="8" t="e">
        <f>D11/#REF!</f>
        <v>#REF!</v>
      </c>
      <c r="AM11" s="8" t="e">
        <f>E11/#REF!</f>
        <v>#REF!</v>
      </c>
      <c r="AN11" s="8" t="e">
        <f>F11/#REF!</f>
        <v>#REF!</v>
      </c>
      <c r="AO11" s="8" t="e">
        <f>G11/#REF!</f>
        <v>#REF!</v>
      </c>
      <c r="AP11" s="8" t="e">
        <f>H11/#REF!</f>
        <v>#REF!</v>
      </c>
      <c r="AQ11" s="8" t="e">
        <f>I11/#REF!</f>
        <v>#REF!</v>
      </c>
      <c r="AR11" s="8" t="e">
        <f>J11/#REF!</f>
        <v>#REF!</v>
      </c>
      <c r="AS11" s="8" t="e">
        <f>K11/#REF!</f>
        <v>#REF!</v>
      </c>
      <c r="AT11" s="8" t="e">
        <f>L11/#REF!</f>
        <v>#REF!</v>
      </c>
      <c r="AU11" s="8">
        <f t="shared" si="1"/>
        <v>655.64293816143527</v>
      </c>
      <c r="AV11" s="8">
        <f t="shared" si="0"/>
        <v>203.08655539823471</v>
      </c>
      <c r="AW11" s="8">
        <f t="shared" si="0"/>
        <v>315.63201656367602</v>
      </c>
      <c r="AX11" s="8">
        <f t="shared" si="0"/>
        <v>390.62099302787709</v>
      </c>
      <c r="AY11" s="8">
        <f t="shared" si="0"/>
        <v>494.29576256565264</v>
      </c>
      <c r="AZ11" s="8">
        <f t="shared" si="0"/>
        <v>601.12001007351557</v>
      </c>
      <c r="BA11" s="8">
        <f t="shared" si="0"/>
        <v>709.46313335933121</v>
      </c>
      <c r="BB11" s="8">
        <f t="shared" si="0"/>
        <v>764.60774487968263</v>
      </c>
      <c r="BC11" s="8">
        <f t="shared" si="0"/>
        <v>852.51355013233774</v>
      </c>
      <c r="BD11" s="8">
        <f t="shared" si="0"/>
        <v>1012.6435008799619</v>
      </c>
      <c r="BE11" s="8">
        <f t="shared" si="0"/>
        <v>1212.3885069689536</v>
      </c>
      <c r="BF11" s="8"/>
      <c r="BG11" s="22">
        <f t="shared" si="2"/>
        <v>1.563484249611323E-2</v>
      </c>
      <c r="BH11" s="22">
        <f t="shared" si="3"/>
        <v>1.4610394172380133E-2</v>
      </c>
      <c r="BI11" s="22">
        <f t="shared" si="4"/>
        <v>1.6809143271229687E-2</v>
      </c>
      <c r="BJ11" s="22">
        <f t="shared" si="5"/>
        <v>1.8460937409844096E-2</v>
      </c>
      <c r="BK11" s="22">
        <f t="shared" si="6"/>
        <v>1.9032236026967103E-2</v>
      </c>
      <c r="BL11" s="22">
        <f t="shared" si="7"/>
        <v>1.9252479871280075E-2</v>
      </c>
      <c r="BM11" s="22">
        <f t="shared" si="8"/>
        <v>1.813262927160042E-2</v>
      </c>
      <c r="BN11" s="22">
        <f t="shared" si="9"/>
        <v>1.8900683130899272E-2</v>
      </c>
      <c r="BO11" s="22">
        <f t="shared" si="10"/>
        <v>1.7614453634957158E-2</v>
      </c>
      <c r="BP11" s="22">
        <f t="shared" si="11"/>
        <v>1.6045023570599524E-2</v>
      </c>
      <c r="BQ11" s="22">
        <f t="shared" si="12"/>
        <v>1.0141972887867983E-2</v>
      </c>
      <c r="BR11" s="22">
        <f t="shared" si="13"/>
        <v>1.9222510261277158E-2</v>
      </c>
      <c r="BS11" s="22">
        <f t="shared" si="14"/>
        <v>1.4988379012431304E-2</v>
      </c>
      <c r="BT11" s="22">
        <f t="shared" si="15"/>
        <v>1.8662059021249927E-2</v>
      </c>
      <c r="BU11" s="22">
        <f t="shared" si="16"/>
        <v>1.9282235049686559E-2</v>
      </c>
      <c r="BV11" s="22">
        <f t="shared" si="17"/>
        <v>2.1126746436300962E-2</v>
      </c>
      <c r="BW11" s="22">
        <f t="shared" si="18"/>
        <v>2.2582033786480424E-2</v>
      </c>
      <c r="BX11" s="22">
        <f t="shared" si="19"/>
        <v>2.344305558961518E-2</v>
      </c>
      <c r="BY11" s="22">
        <f t="shared" si="20"/>
        <v>2.1901385734445389E-2</v>
      </c>
      <c r="BZ11" s="22">
        <f t="shared" si="21"/>
        <v>2.1075790341619972E-2</v>
      </c>
      <c r="CA11" s="22">
        <f t="shared" si="22"/>
        <v>1.993759849017911E-2</v>
      </c>
      <c r="CB11" s="22">
        <f t="shared" si="23"/>
        <v>1.4445165280273597E-2</v>
      </c>
      <c r="CC11" s="22"/>
      <c r="CD11" s="22">
        <f t="shared" si="24"/>
        <v>1.7238992649768241E-2</v>
      </c>
      <c r="CE11" s="22">
        <f t="shared" si="25"/>
        <v>1.5703330204462473E-2</v>
      </c>
      <c r="CF11" s="22">
        <f t="shared" si="26"/>
        <v>1.7735864759237805E-2</v>
      </c>
      <c r="CG11" s="22">
        <f t="shared" si="27"/>
        <v>1.7795961633492785E-2</v>
      </c>
      <c r="CH11" s="22">
        <f t="shared" si="28"/>
        <v>1.9820393235077179E-2</v>
      </c>
      <c r="CI11" s="22">
        <f t="shared" si="29"/>
        <v>1.9737516139374151E-2</v>
      </c>
      <c r="CJ11" s="22">
        <f t="shared" si="30"/>
        <v>2.0851763058562445E-2</v>
      </c>
      <c r="CK11" s="22">
        <f t="shared" si="31"/>
        <v>1.9926763598356531E-2</v>
      </c>
      <c r="CL11" s="22">
        <f t="shared" si="32"/>
        <v>1.9408710619098487E-2</v>
      </c>
      <c r="CM11" s="22">
        <f t="shared" si="33"/>
        <v>1.8333780857187124E-2</v>
      </c>
      <c r="CN11" s="22">
        <f t="shared" si="34"/>
        <v>1.1847786569021865E-2</v>
      </c>
      <c r="CO11" s="22">
        <f t="shared" si="35"/>
        <v>5.2992890281474284E-3</v>
      </c>
      <c r="CP11" s="22">
        <f t="shared" si="36"/>
        <v>1.142830714019779E-2</v>
      </c>
      <c r="CQ11" s="22">
        <f t="shared" si="37"/>
        <v>1.7920561326345671E-2</v>
      </c>
      <c r="CR11" s="22">
        <f t="shared" si="38"/>
        <v>1.641431412126132E-2</v>
      </c>
      <c r="CS11" s="22">
        <f t="shared" si="39"/>
        <v>1.5378920816966291E-2</v>
      </c>
      <c r="CT11" s="22">
        <f t="shared" si="40"/>
        <v>1.5728814683945276E-2</v>
      </c>
      <c r="CU11" s="22">
        <f t="shared" si="41"/>
        <v>1.5798350766062601E-2</v>
      </c>
      <c r="CV11" s="22">
        <f t="shared" si="42"/>
        <v>1.5511940267137194E-2</v>
      </c>
      <c r="CW11" s="22">
        <f t="shared" si="43"/>
        <v>1.3776481958964901E-2</v>
      </c>
      <c r="CX11" s="22">
        <f t="shared" si="44"/>
        <v>1.2336938787793241E-2</v>
      </c>
      <c r="CY11" s="22">
        <f t="shared" si="45"/>
        <v>1.1039895519344478E-2</v>
      </c>
      <c r="CZ11" s="22">
        <f t="shared" si="46"/>
        <v>6.511299711909709E-3</v>
      </c>
      <c r="DA11" s="22">
        <f t="shared" si="47"/>
        <v>1.0816361810526842E-2</v>
      </c>
      <c r="DB11" s="22">
        <f t="shared" si="48"/>
        <v>1.7239339125229899E-2</v>
      </c>
      <c r="DC11" s="22">
        <f t="shared" si="49"/>
        <v>1.5202700160271702E-2</v>
      </c>
      <c r="DD11" s="22">
        <f t="shared" si="50"/>
        <v>1.4222268583956782E-2</v>
      </c>
      <c r="DE11" s="22">
        <f t="shared" si="51"/>
        <v>1.5042433086294715E-2</v>
      </c>
      <c r="DF11" s="22">
        <f t="shared" si="52"/>
        <v>1.4026962312594277E-2</v>
      </c>
      <c r="DG11" s="22">
        <f t="shared" si="53"/>
        <v>1.4242565095017498E-2</v>
      </c>
      <c r="DH11" s="22">
        <f t="shared" si="54"/>
        <v>1.2819164096866861E-2</v>
      </c>
      <c r="DI11" s="22">
        <f t="shared" si="55"/>
        <v>1.2070496352489943E-2</v>
      </c>
      <c r="DJ11" s="22">
        <f t="shared" si="56"/>
        <v>1.0670711977040077E-2</v>
      </c>
      <c r="DK11" s="22">
        <f t="shared" si="57"/>
        <v>6.0356524992544545E-3</v>
      </c>
    </row>
    <row r="12" spans="1:115">
      <c r="A12" t="s">
        <v>63</v>
      </c>
      <c r="B12" s="4">
        <v>68.999331240630951</v>
      </c>
      <c r="C12" s="4">
        <v>22.930004136742248</v>
      </c>
      <c r="D12" s="4">
        <v>39.261325786925092</v>
      </c>
      <c r="E12" s="4">
        <v>50.18605425990858</v>
      </c>
      <c r="F12" s="4">
        <v>58.330532144801623</v>
      </c>
      <c r="G12" s="4">
        <v>77.229914209851373</v>
      </c>
      <c r="H12" s="4">
        <v>91.443152036884186</v>
      </c>
      <c r="I12" s="4">
        <v>74.742731169788769</v>
      </c>
      <c r="J12" s="4">
        <v>88.560866771976549</v>
      </c>
      <c r="K12" s="4">
        <v>101.59626281529505</v>
      </c>
      <c r="L12" s="4">
        <v>85.711065403271135</v>
      </c>
      <c r="M12" s="4">
        <v>82.575266864638138</v>
      </c>
      <c r="N12" s="4">
        <v>36.855014155087659</v>
      </c>
      <c r="O12" s="4">
        <v>54.889368855376155</v>
      </c>
      <c r="P12" s="4">
        <v>55.453175976195126</v>
      </c>
      <c r="Q12" s="4">
        <v>68.051924368305507</v>
      </c>
      <c r="R12" s="4">
        <v>89.225204990576685</v>
      </c>
      <c r="S12" s="4">
        <v>98.616812937305554</v>
      </c>
      <c r="T12" s="4">
        <v>92.479000439922842</v>
      </c>
      <c r="U12" s="4">
        <v>108.00736548460486</v>
      </c>
      <c r="V12" s="4">
        <v>107.90073460138068</v>
      </c>
      <c r="W12" s="4">
        <v>114.26830873102108</v>
      </c>
      <c r="X12" s="4">
        <v>105.28698138359711</v>
      </c>
      <c r="Y12" s="4">
        <v>40.84916060544343</v>
      </c>
      <c r="Z12" s="4">
        <v>60.20617213239106</v>
      </c>
      <c r="AA12" s="4">
        <v>88.907838878206874</v>
      </c>
      <c r="AB12" s="4">
        <v>107.09328791142588</v>
      </c>
      <c r="AC12" s="4">
        <v>103.23683214057876</v>
      </c>
      <c r="AD12" s="4">
        <v>120.5362693321327</v>
      </c>
      <c r="AE12" s="4">
        <v>125.12323547995275</v>
      </c>
      <c r="AF12" s="4">
        <v>139.73466840949277</v>
      </c>
      <c r="AG12" s="4">
        <v>141.96860276848784</v>
      </c>
      <c r="AH12" s="4">
        <v>125.21191173649052</v>
      </c>
      <c r="AJ12" s="8" t="e">
        <f>B12/#REF!</f>
        <v>#REF!</v>
      </c>
      <c r="AK12" s="8" t="e">
        <f>C12/#REF!</f>
        <v>#REF!</v>
      </c>
      <c r="AL12" s="8" t="e">
        <f>D12/#REF!</f>
        <v>#REF!</v>
      </c>
      <c r="AM12" s="8" t="e">
        <f>E12/#REF!</f>
        <v>#REF!</v>
      </c>
      <c r="AN12" s="8" t="e">
        <f>F12/#REF!</f>
        <v>#REF!</v>
      </c>
      <c r="AO12" s="8" t="e">
        <f>G12/#REF!</f>
        <v>#REF!</v>
      </c>
      <c r="AP12" s="8" t="e">
        <f>H12/#REF!</f>
        <v>#REF!</v>
      </c>
      <c r="AQ12" s="8" t="e">
        <f>I12/#REF!</f>
        <v>#REF!</v>
      </c>
      <c r="AR12" s="8" t="e">
        <f>J12/#REF!</f>
        <v>#REF!</v>
      </c>
      <c r="AS12" s="8" t="e">
        <f>K12/#REF!</f>
        <v>#REF!</v>
      </c>
      <c r="AT12" s="8" t="e">
        <f>L12/#REF!</f>
        <v>#REF!</v>
      </c>
      <c r="AU12" s="8">
        <f t="shared" si="1"/>
        <v>94.164474592010222</v>
      </c>
      <c r="AV12" s="8">
        <f t="shared" si="0"/>
        <v>42.02751230200505</v>
      </c>
      <c r="AW12" s="8">
        <f t="shared" si="0"/>
        <v>62.592938239318585</v>
      </c>
      <c r="AX12" s="8">
        <f t="shared" si="0"/>
        <v>63.235874112479991</v>
      </c>
      <c r="AY12" s="8">
        <f t="shared" si="0"/>
        <v>77.602821600578878</v>
      </c>
      <c r="AZ12" s="8">
        <f t="shared" si="0"/>
        <v>101.74771293291515</v>
      </c>
      <c r="BA12" s="8">
        <f t="shared" si="0"/>
        <v>112.45740678504107</v>
      </c>
      <c r="BB12" s="8">
        <f t="shared" si="0"/>
        <v>105.45816947215721</v>
      </c>
      <c r="BC12" s="8">
        <f t="shared" si="0"/>
        <v>123.16589711537962</v>
      </c>
      <c r="BD12" s="8">
        <f t="shared" si="0"/>
        <v>123.04430088595966</v>
      </c>
      <c r="BE12" s="8">
        <f t="shared" si="0"/>
        <v>130.30554623350616</v>
      </c>
      <c r="BF12" s="8"/>
      <c r="BG12" s="22">
        <f t="shared" si="2"/>
        <v>2.1537817773348636E-3</v>
      </c>
      <c r="BH12" s="22">
        <f t="shared" si="3"/>
        <v>2.2709210291370291E-3</v>
      </c>
      <c r="BI12" s="22">
        <f t="shared" si="4"/>
        <v>2.7361123489989172E-3</v>
      </c>
      <c r="BJ12" s="22">
        <f t="shared" si="5"/>
        <v>2.8849166005453378E-3</v>
      </c>
      <c r="BK12" s="22">
        <f t="shared" si="6"/>
        <v>2.848454117225343E-3</v>
      </c>
      <c r="BL12" s="22">
        <f t="shared" si="7"/>
        <v>3.1913774946339649E-3</v>
      </c>
      <c r="BM12" s="22">
        <f t="shared" si="8"/>
        <v>3.326316584501535E-3</v>
      </c>
      <c r="BN12" s="22">
        <f t="shared" si="9"/>
        <v>2.3267617460807988E-3</v>
      </c>
      <c r="BO12" s="22">
        <f t="shared" si="10"/>
        <v>2.3212146358011364E-3</v>
      </c>
      <c r="BP12" s="22">
        <f t="shared" si="11"/>
        <v>2.1002537297570953E-3</v>
      </c>
      <c r="BQ12" s="22">
        <f t="shared" si="12"/>
        <v>9.7727945541971556E-4</v>
      </c>
      <c r="BR12" s="22">
        <f t="shared" si="13"/>
        <v>2.7607672922834161E-3</v>
      </c>
      <c r="BS12" s="22">
        <f t="shared" si="14"/>
        <v>3.1017527580634043E-3</v>
      </c>
      <c r="BT12" s="22">
        <f t="shared" si="15"/>
        <v>3.7008701476263519E-3</v>
      </c>
      <c r="BU12" s="22">
        <f t="shared" si="16"/>
        <v>3.1215142298361056E-3</v>
      </c>
      <c r="BV12" s="22">
        <f t="shared" si="17"/>
        <v>3.3168302438748307E-3</v>
      </c>
      <c r="BW12" s="22">
        <f t="shared" si="18"/>
        <v>3.8223154322665144E-3</v>
      </c>
      <c r="BX12" s="22">
        <f t="shared" si="19"/>
        <v>3.7159721411350924E-3</v>
      </c>
      <c r="BY12" s="22">
        <f t="shared" si="20"/>
        <v>3.0207384949019521E-3</v>
      </c>
      <c r="BZ12" s="22">
        <f t="shared" si="21"/>
        <v>3.044900136119035E-3</v>
      </c>
      <c r="CA12" s="22">
        <f t="shared" si="22"/>
        <v>2.422578000488106E-3</v>
      </c>
      <c r="CB12" s="22">
        <f t="shared" si="23"/>
        <v>1.5525428865909977E-3</v>
      </c>
      <c r="CC12" s="22"/>
      <c r="CD12" s="22">
        <f t="shared" si="24"/>
        <v>2.6344920643277662E-3</v>
      </c>
      <c r="CE12" s="22">
        <f t="shared" si="25"/>
        <v>2.7745522186330093E-3</v>
      </c>
      <c r="CF12" s="22">
        <f t="shared" si="26"/>
        <v>3.1326416273083158E-3</v>
      </c>
      <c r="CG12" s="22">
        <f t="shared" si="27"/>
        <v>3.8097627867181858E-3</v>
      </c>
      <c r="CH12" s="22">
        <f t="shared" si="28"/>
        <v>3.9254852887558719E-3</v>
      </c>
      <c r="CI12" s="22">
        <f t="shared" si="29"/>
        <v>3.3517040714078294E-3</v>
      </c>
      <c r="CJ12" s="22">
        <f t="shared" si="30"/>
        <v>3.3986036027074881E-3</v>
      </c>
      <c r="CK12" s="22">
        <f t="shared" si="31"/>
        <v>3.1163725778372412E-3</v>
      </c>
      <c r="CL12" s="22">
        <f t="shared" si="32"/>
        <v>2.9280519518447416E-3</v>
      </c>
      <c r="CM12" s="22">
        <f t="shared" si="33"/>
        <v>2.4182775708803048E-3</v>
      </c>
      <c r="CN12" s="22">
        <f t="shared" si="34"/>
        <v>1.2246728591063913E-3</v>
      </c>
      <c r="CO12" s="22">
        <f t="shared" si="35"/>
        <v>5.1063894104219827E-4</v>
      </c>
      <c r="CP12" s="22">
        <f t="shared" si="36"/>
        <v>1.6413515264124936E-3</v>
      </c>
      <c r="CQ12" s="22">
        <f t="shared" si="37"/>
        <v>3.7085498354381724E-3</v>
      </c>
      <c r="CR12" s="22">
        <f t="shared" si="38"/>
        <v>3.2551201909696366E-3</v>
      </c>
      <c r="CS12" s="22">
        <f t="shared" si="39"/>
        <v>2.4896242601535621E-3</v>
      </c>
      <c r="CT12" s="22">
        <f t="shared" si="40"/>
        <v>2.4693725747742981E-3</v>
      </c>
      <c r="CU12" s="22">
        <f t="shared" si="41"/>
        <v>2.6740850938604603E-3</v>
      </c>
      <c r="CV12" s="22">
        <f t="shared" si="42"/>
        <v>2.4588065180875017E-3</v>
      </c>
      <c r="CW12" s="22">
        <f t="shared" si="43"/>
        <v>1.9001149005981543E-3</v>
      </c>
      <c r="CX12" s="22">
        <f t="shared" si="44"/>
        <v>1.7823647884777952E-3</v>
      </c>
      <c r="CY12" s="22">
        <f t="shared" si="45"/>
        <v>1.3414357815473732E-3</v>
      </c>
      <c r="CZ12" s="22">
        <f t="shared" si="46"/>
        <v>6.9982391021807422E-4</v>
      </c>
      <c r="DA12" s="22">
        <f t="shared" si="47"/>
        <v>1.6529747377735534E-3</v>
      </c>
      <c r="DB12" s="22">
        <f t="shared" si="48"/>
        <v>3.0459428665698578E-3</v>
      </c>
      <c r="DC12" s="22">
        <f t="shared" si="49"/>
        <v>2.6852150721745015E-3</v>
      </c>
      <c r="DD12" s="22">
        <f t="shared" si="50"/>
        <v>3.0447059119240861E-3</v>
      </c>
      <c r="DE12" s="22">
        <f t="shared" si="51"/>
        <v>2.9791966832849051E-3</v>
      </c>
      <c r="DF12" s="22">
        <f t="shared" si="52"/>
        <v>2.3819728055253244E-3</v>
      </c>
      <c r="DG12" s="22">
        <f t="shared" si="53"/>
        <v>2.3213784324988152E-3</v>
      </c>
      <c r="DH12" s="22">
        <f t="shared" si="54"/>
        <v>2.004805811294235E-3</v>
      </c>
      <c r="DI12" s="22">
        <f t="shared" si="55"/>
        <v>1.8209885807594496E-3</v>
      </c>
      <c r="DJ12" s="22">
        <f t="shared" si="56"/>
        <v>1.4074971027748483E-3</v>
      </c>
      <c r="DK12" s="22">
        <f t="shared" si="57"/>
        <v>6.2388866981799758E-4</v>
      </c>
    </row>
    <row r="13" spans="1:115">
      <c r="A13" t="s">
        <v>64</v>
      </c>
      <c r="B13" s="4">
        <v>591.9899896568578</v>
      </c>
      <c r="C13" s="4">
        <v>326.93402685091752</v>
      </c>
      <c r="D13" s="4">
        <v>405.51978423323942</v>
      </c>
      <c r="E13" s="4">
        <v>496.15258398424663</v>
      </c>
      <c r="F13" s="4">
        <v>540.37291105607039</v>
      </c>
      <c r="G13" s="4">
        <v>584.16968945349242</v>
      </c>
      <c r="H13" s="4">
        <v>627.59179779072667</v>
      </c>
      <c r="I13" s="4">
        <v>686.8500260174593</v>
      </c>
      <c r="J13" s="4">
        <v>706.57166203537611</v>
      </c>
      <c r="K13" s="4">
        <v>748.89699975989549</v>
      </c>
      <c r="L13" s="4">
        <v>796.83218150482867</v>
      </c>
      <c r="M13" s="4">
        <v>674.0554353914323</v>
      </c>
      <c r="N13" s="4">
        <v>404.18219042959925</v>
      </c>
      <c r="O13" s="4">
        <v>470.41910247082257</v>
      </c>
      <c r="P13" s="4">
        <v>569.38617050240657</v>
      </c>
      <c r="Q13" s="4">
        <v>628.06676142624519</v>
      </c>
      <c r="R13" s="4">
        <v>676.76563629439522</v>
      </c>
      <c r="S13" s="4">
        <v>671.60899865708893</v>
      </c>
      <c r="T13" s="4">
        <v>738.23667961317256</v>
      </c>
      <c r="U13" s="4">
        <v>800.92073292071086</v>
      </c>
      <c r="V13" s="4">
        <v>836.47205324712729</v>
      </c>
      <c r="W13" s="4">
        <v>944.46183014988617</v>
      </c>
      <c r="X13" s="4">
        <v>842.49706910469263</v>
      </c>
      <c r="Y13" s="4">
        <v>489.72514173266387</v>
      </c>
      <c r="Z13" s="4">
        <v>620.49933048676087</v>
      </c>
      <c r="AA13" s="4">
        <v>713.00950305576544</v>
      </c>
      <c r="AB13" s="4">
        <v>809.31485049192895</v>
      </c>
      <c r="AC13" s="4">
        <v>817.50987652416563</v>
      </c>
      <c r="AD13" s="4">
        <v>883.8258782002647</v>
      </c>
      <c r="AE13" s="4">
        <v>954.48107775693677</v>
      </c>
      <c r="AF13" s="4">
        <v>1008.0406137562064</v>
      </c>
      <c r="AG13" s="4">
        <v>1022.0760690654915</v>
      </c>
      <c r="AH13" s="4">
        <v>1106.478183404419</v>
      </c>
      <c r="AJ13" s="8" t="e">
        <f>B13/#REF!</f>
        <v>#REF!</v>
      </c>
      <c r="AK13" s="8" t="e">
        <f>C13/#REF!</f>
        <v>#REF!</v>
      </c>
      <c r="AL13" s="8" t="e">
        <f>D13/#REF!</f>
        <v>#REF!</v>
      </c>
      <c r="AM13" s="8" t="e">
        <f>E13/#REF!</f>
        <v>#REF!</v>
      </c>
      <c r="AN13" s="8" t="e">
        <f>F13/#REF!</f>
        <v>#REF!</v>
      </c>
      <c r="AO13" s="8" t="e">
        <f>G13/#REF!</f>
        <v>#REF!</v>
      </c>
      <c r="AP13" s="8" t="e">
        <f>H13/#REF!</f>
        <v>#REF!</v>
      </c>
      <c r="AQ13" s="8" t="e">
        <f>I13/#REF!</f>
        <v>#REF!</v>
      </c>
      <c r="AR13" s="8" t="e">
        <f>J13/#REF!</f>
        <v>#REF!</v>
      </c>
      <c r="AS13" s="8" t="e">
        <f>K13/#REF!</f>
        <v>#REF!</v>
      </c>
      <c r="AT13" s="8" t="e">
        <f>L13/#REF!</f>
        <v>#REF!</v>
      </c>
      <c r="AU13" s="8">
        <f t="shared" si="1"/>
        <v>768.65723030080892</v>
      </c>
      <c r="AV13" s="8">
        <f t="shared" si="0"/>
        <v>460.90803028999477</v>
      </c>
      <c r="AW13" s="8">
        <f t="shared" si="0"/>
        <v>536.44110766028393</v>
      </c>
      <c r="AX13" s="8">
        <f t="shared" si="0"/>
        <v>649.29792686236237</v>
      </c>
      <c r="AY13" s="8">
        <f t="shared" si="0"/>
        <v>716.21417458275846</v>
      </c>
      <c r="AZ13" s="8">
        <f t="shared" si="0"/>
        <v>771.74780031960938</v>
      </c>
      <c r="BA13" s="8">
        <f t="shared" si="0"/>
        <v>765.86744301390058</v>
      </c>
      <c r="BB13" s="8">
        <f t="shared" si="0"/>
        <v>841.84613262320352</v>
      </c>
      <c r="BC13" s="8">
        <f t="shared" si="0"/>
        <v>913.32771747448578</v>
      </c>
      <c r="BD13" s="8">
        <f t="shared" si="0"/>
        <v>953.8685661656192</v>
      </c>
      <c r="BE13" s="8">
        <f t="shared" si="0"/>
        <v>1077.0144061908888</v>
      </c>
      <c r="BF13" s="8"/>
      <c r="BG13" s="22">
        <f t="shared" si="2"/>
        <v>1.8478689998328388E-2</v>
      </c>
      <c r="BH13" s="22">
        <f t="shared" si="3"/>
        <v>3.2378596719332305E-2</v>
      </c>
      <c r="BI13" s="22">
        <f t="shared" si="4"/>
        <v>2.8260576207374207E-2</v>
      </c>
      <c r="BJ13" s="22">
        <f t="shared" si="5"/>
        <v>2.8521047271952347E-2</v>
      </c>
      <c r="BK13" s="22">
        <f t="shared" si="6"/>
        <v>2.6388023334223649E-2</v>
      </c>
      <c r="BL13" s="22">
        <f t="shared" si="7"/>
        <v>2.4139687568517056E-2</v>
      </c>
      <c r="BM13" s="22">
        <f t="shared" si="8"/>
        <v>2.2829145308184407E-2</v>
      </c>
      <c r="BN13" s="22">
        <f t="shared" si="9"/>
        <v>2.1381829922720259E-2</v>
      </c>
      <c r="BO13" s="22">
        <f t="shared" si="10"/>
        <v>1.8519517061432261E-2</v>
      </c>
      <c r="BP13" s="22">
        <f t="shared" si="11"/>
        <v>1.5481609986079399E-2</v>
      </c>
      <c r="BQ13" s="22">
        <f t="shared" si="12"/>
        <v>9.0854980828674083E-3</v>
      </c>
      <c r="BR13" s="22">
        <f t="shared" si="13"/>
        <v>2.2535927159218618E-2</v>
      </c>
      <c r="BS13" s="22">
        <f t="shared" si="14"/>
        <v>3.4016354427367758E-2</v>
      </c>
      <c r="BT13" s="22">
        <f t="shared" si="15"/>
        <v>3.1717617628189039E-2</v>
      </c>
      <c r="BU13" s="22">
        <f t="shared" si="16"/>
        <v>3.2051311799672695E-2</v>
      </c>
      <c r="BV13" s="22">
        <f t="shared" si="17"/>
        <v>3.061178429277913E-2</v>
      </c>
      <c r="BW13" s="22">
        <f t="shared" si="18"/>
        <v>2.8991939395476136E-2</v>
      </c>
      <c r="BX13" s="22">
        <f t="shared" si="19"/>
        <v>2.5306844283560215E-2</v>
      </c>
      <c r="BY13" s="22">
        <f t="shared" si="20"/>
        <v>2.4113798222817059E-2</v>
      </c>
      <c r="BZ13" s="22">
        <f t="shared" si="21"/>
        <v>2.25792346452376E-2</v>
      </c>
      <c r="CA13" s="22">
        <f t="shared" si="22"/>
        <v>1.8780398499656521E-2</v>
      </c>
      <c r="CB13" s="22">
        <f t="shared" si="23"/>
        <v>1.2832232421567741E-2</v>
      </c>
      <c r="CC13" s="22"/>
      <c r="CD13" s="22">
        <f t="shared" si="24"/>
        <v>2.1080971394641039E-2</v>
      </c>
      <c r="CE13" s="22">
        <f t="shared" si="25"/>
        <v>3.3263057511484388E-2</v>
      </c>
      <c r="CF13" s="22">
        <f t="shared" si="26"/>
        <v>3.2285760139764759E-2</v>
      </c>
      <c r="CG13" s="22">
        <f t="shared" si="27"/>
        <v>3.0552953548217739E-2</v>
      </c>
      <c r="CH13" s="22">
        <f t="shared" si="28"/>
        <v>2.9665290902314088E-2</v>
      </c>
      <c r="CI13" s="22">
        <f t="shared" si="29"/>
        <v>2.6541410897139885E-2</v>
      </c>
      <c r="CJ13" s="22">
        <f t="shared" si="30"/>
        <v>2.4920082813752555E-2</v>
      </c>
      <c r="CK13" s="22">
        <f t="shared" si="31"/>
        <v>2.3772712121585368E-2</v>
      </c>
      <c r="CL13" s="22">
        <f t="shared" si="32"/>
        <v>2.1122856054576054E-2</v>
      </c>
      <c r="CM13" s="22">
        <f t="shared" si="33"/>
        <v>1.7409931388739509E-2</v>
      </c>
      <c r="CN13" s="22">
        <f t="shared" si="34"/>
        <v>1.0822243519933628E-2</v>
      </c>
      <c r="CO13" s="22">
        <f t="shared" si="35"/>
        <v>4.747269672095821E-3</v>
      </c>
      <c r="CP13" s="22">
        <f t="shared" si="36"/>
        <v>1.3398223944949205E-2</v>
      </c>
      <c r="CQ13" s="22">
        <f t="shared" si="37"/>
        <v>4.0670986843124306E-2</v>
      </c>
      <c r="CR13" s="22">
        <f t="shared" si="38"/>
        <v>2.7897400728093966E-2</v>
      </c>
      <c r="CS13" s="22">
        <f t="shared" si="39"/>
        <v>2.5563145816702212E-2</v>
      </c>
      <c r="CT13" s="22">
        <f t="shared" si="40"/>
        <v>2.2790403801065943E-2</v>
      </c>
      <c r="CU13" s="22">
        <f t="shared" si="41"/>
        <v>2.0282709355982566E-2</v>
      </c>
      <c r="CV13" s="22">
        <f t="shared" si="42"/>
        <v>1.6745183040483173E-2</v>
      </c>
      <c r="CW13" s="22">
        <f t="shared" si="43"/>
        <v>1.5168140966362991E-2</v>
      </c>
      <c r="CX13" s="22">
        <f t="shared" si="44"/>
        <v>1.3216995954995134E-2</v>
      </c>
      <c r="CY13" s="22">
        <f t="shared" si="45"/>
        <v>1.0399127926565001E-2</v>
      </c>
      <c r="CZ13" s="22">
        <f t="shared" si="46"/>
        <v>5.7842544303605163E-3</v>
      </c>
      <c r="DA13" s="22">
        <f t="shared" si="47"/>
        <v>1.3226956966355547E-2</v>
      </c>
      <c r="DB13" s="22">
        <f t="shared" si="48"/>
        <v>3.6516657378799215E-2</v>
      </c>
      <c r="DC13" s="22">
        <f t="shared" si="49"/>
        <v>2.7674474152473677E-2</v>
      </c>
      <c r="DD13" s="22">
        <f t="shared" si="50"/>
        <v>2.4417467307757006E-2</v>
      </c>
      <c r="DE13" s="22">
        <f t="shared" si="51"/>
        <v>2.2514091829106408E-2</v>
      </c>
      <c r="DF13" s="22">
        <f t="shared" si="52"/>
        <v>1.886232126415199E-2</v>
      </c>
      <c r="DG13" s="22">
        <f t="shared" si="53"/>
        <v>1.7021385704953755E-2</v>
      </c>
      <c r="DH13" s="22">
        <f t="shared" si="54"/>
        <v>1.5293316258306638E-2</v>
      </c>
      <c r="DI13" s="22">
        <f t="shared" si="55"/>
        <v>1.3136542759828789E-2</v>
      </c>
      <c r="DJ13" s="22">
        <f t="shared" si="56"/>
        <v>1.0133008834151165E-2</v>
      </c>
      <c r="DK13" s="22">
        <f t="shared" si="57"/>
        <v>5.5132071098762531E-3</v>
      </c>
    </row>
    <row r="14" spans="1:115">
      <c r="A14" t="s">
        <v>65</v>
      </c>
      <c r="B14" s="4">
        <v>56.596250737482116</v>
      </c>
      <c r="C14" s="4">
        <v>29.021882032937416</v>
      </c>
      <c r="D14" s="4">
        <v>36.611017529949422</v>
      </c>
      <c r="E14" s="4">
        <v>37.515692841457771</v>
      </c>
      <c r="F14" s="4">
        <v>39.716440659278348</v>
      </c>
      <c r="G14" s="4">
        <v>47.083510510727699</v>
      </c>
      <c r="H14" s="4">
        <v>51.548169059402191</v>
      </c>
      <c r="I14" s="4">
        <v>59.2355147685495</v>
      </c>
      <c r="J14" s="4">
        <v>67.856165620683285</v>
      </c>
      <c r="K14" s="4">
        <v>74.225003553612382</v>
      </c>
      <c r="L14" s="4">
        <v>123.14818845152971</v>
      </c>
      <c r="M14" s="4">
        <v>10.013014847642475</v>
      </c>
      <c r="N14" s="4">
        <v>30.896114730797503</v>
      </c>
      <c r="O14" s="4">
        <v>37.636841557609465</v>
      </c>
      <c r="P14" s="4">
        <v>37.262777242533765</v>
      </c>
      <c r="Q14" s="4">
        <v>44.814837647286808</v>
      </c>
      <c r="R14" s="4">
        <v>43.848052383408486</v>
      </c>
      <c r="S14" s="4">
        <v>53.90697763838773</v>
      </c>
      <c r="T14" s="4">
        <v>65.219676673351657</v>
      </c>
      <c r="U14" s="4">
        <v>71.030741977781148</v>
      </c>
      <c r="V14" s="4">
        <v>84.856164024680794</v>
      </c>
      <c r="W14" s="4">
        <v>134.98912979108417</v>
      </c>
      <c r="X14" s="4">
        <v>66.742289675542025</v>
      </c>
      <c r="Y14" s="4">
        <v>45.524576034931073</v>
      </c>
      <c r="Z14" s="4">
        <v>42.99652963247577</v>
      </c>
      <c r="AA14" s="4">
        <v>48.356979093075175</v>
      </c>
      <c r="AB14" s="4">
        <v>48.13141462023124</v>
      </c>
      <c r="AC14" s="4">
        <v>56.230863647182417</v>
      </c>
      <c r="AD14" s="4">
        <v>66.973322087735241</v>
      </c>
      <c r="AE14" s="4">
        <v>63.328450495357409</v>
      </c>
      <c r="AF14" s="4">
        <v>76.958764035385514</v>
      </c>
      <c r="AG14" s="4">
        <v>96.140755987230278</v>
      </c>
      <c r="AH14" s="4">
        <v>122.78059756887501</v>
      </c>
      <c r="AJ14" s="8" t="e">
        <f>B14/#REF!</f>
        <v>#REF!</v>
      </c>
      <c r="AK14" s="8" t="e">
        <f>C14/#REF!</f>
        <v>#REF!</v>
      </c>
      <c r="AL14" s="8" t="e">
        <f>D14/#REF!</f>
        <v>#REF!</v>
      </c>
      <c r="AM14" s="8" t="e">
        <f>E14/#REF!</f>
        <v>#REF!</v>
      </c>
      <c r="AN14" s="8" t="e">
        <f>F14/#REF!</f>
        <v>#REF!</v>
      </c>
      <c r="AO14" s="8" t="e">
        <f>G14/#REF!</f>
        <v>#REF!</v>
      </c>
      <c r="AP14" s="8" t="e">
        <f>H14/#REF!</f>
        <v>#REF!</v>
      </c>
      <c r="AQ14" s="8" t="e">
        <f>I14/#REF!</f>
        <v>#REF!</v>
      </c>
      <c r="AR14" s="8" t="e">
        <f>J14/#REF!</f>
        <v>#REF!</v>
      </c>
      <c r="AS14" s="8" t="e">
        <f>K14/#REF!</f>
        <v>#REF!</v>
      </c>
      <c r="AT14" s="8" t="e">
        <f>L14/#REF!</f>
        <v>#REF!</v>
      </c>
      <c r="AU14" s="8">
        <f t="shared" si="1"/>
        <v>11.418313473401851</v>
      </c>
      <c r="AV14" s="8">
        <f t="shared" si="0"/>
        <v>35.232298011571963</v>
      </c>
      <c r="AW14" s="8">
        <f t="shared" si="0"/>
        <v>42.919066993566439</v>
      </c>
      <c r="AX14" s="8">
        <f t="shared" si="0"/>
        <v>42.492503798191436</v>
      </c>
      <c r="AY14" s="8">
        <f t="shared" si="0"/>
        <v>51.104474756352879</v>
      </c>
      <c r="AZ14" s="8">
        <f t="shared" si="0"/>
        <v>50.002003884952209</v>
      </c>
      <c r="BA14" s="8">
        <f t="shared" si="0"/>
        <v>61.472671162941317</v>
      </c>
      <c r="BB14" s="8">
        <f t="shared" si="0"/>
        <v>74.373075863917251</v>
      </c>
      <c r="BC14" s="8">
        <f t="shared" si="0"/>
        <v>80.999707929284426</v>
      </c>
      <c r="BD14" s="8">
        <f t="shared" si="0"/>
        <v>96.765489288407181</v>
      </c>
      <c r="BE14" s="8">
        <f t="shared" si="0"/>
        <v>153.93447656968488</v>
      </c>
      <c r="BF14" s="8"/>
      <c r="BG14" s="22">
        <f t="shared" si="2"/>
        <v>1.7666254340749921E-3</v>
      </c>
      <c r="BH14" s="22">
        <f t="shared" si="3"/>
        <v>2.874242927332296E-3</v>
      </c>
      <c r="BI14" s="22">
        <f t="shared" si="4"/>
        <v>2.5514130041545853E-3</v>
      </c>
      <c r="BJ14" s="22">
        <f t="shared" si="5"/>
        <v>2.156568127447734E-3</v>
      </c>
      <c r="BK14" s="22">
        <f t="shared" si="6"/>
        <v>1.9394724299208977E-3</v>
      </c>
      <c r="BL14" s="22">
        <f t="shared" si="7"/>
        <v>1.9456354101857975E-3</v>
      </c>
      <c r="BM14" s="22">
        <f t="shared" si="8"/>
        <v>1.8751051973122785E-3</v>
      </c>
      <c r="BN14" s="22">
        <f t="shared" si="9"/>
        <v>1.8440178411432632E-3</v>
      </c>
      <c r="BO14" s="22">
        <f t="shared" si="10"/>
        <v>1.7785363954671307E-3</v>
      </c>
      <c r="BP14" s="22">
        <f t="shared" si="11"/>
        <v>1.5344200291906706E-3</v>
      </c>
      <c r="BQ14" s="22">
        <f t="shared" si="12"/>
        <v>1.4041383569272765E-3</v>
      </c>
      <c r="BR14" s="22">
        <f t="shared" si="13"/>
        <v>3.3476856858161239E-4</v>
      </c>
      <c r="BS14" s="22">
        <f t="shared" si="14"/>
        <v>2.6002461612530778E-3</v>
      </c>
      <c r="BT14" s="22">
        <f t="shared" si="15"/>
        <v>2.5376328107998831E-3</v>
      </c>
      <c r="BU14" s="22">
        <f t="shared" si="16"/>
        <v>2.0975586584204712E-3</v>
      </c>
      <c r="BV14" s="22">
        <f t="shared" si="17"/>
        <v>2.1842616540626485E-3</v>
      </c>
      <c r="BW14" s="22">
        <f t="shared" si="18"/>
        <v>1.8784051806620516E-3</v>
      </c>
      <c r="BX14" s="22">
        <f t="shared" si="19"/>
        <v>2.0312644583676638E-3</v>
      </c>
      <c r="BY14" s="22">
        <f t="shared" si="20"/>
        <v>2.130338639205307E-3</v>
      </c>
      <c r="BZ14" s="22">
        <f t="shared" si="21"/>
        <v>2.0024700625404122E-3</v>
      </c>
      <c r="CA14" s="22">
        <f t="shared" si="22"/>
        <v>1.9051832865776568E-3</v>
      </c>
      <c r="CB14" s="22">
        <f t="shared" si="23"/>
        <v>1.8340729424602199E-3</v>
      </c>
      <c r="CC14" s="22"/>
      <c r="CD14" s="22">
        <f t="shared" si="24"/>
        <v>1.6700263431873232E-3</v>
      </c>
      <c r="CE14" s="22">
        <f t="shared" si="25"/>
        <v>3.0921152740458861E-3</v>
      </c>
      <c r="CF14" s="22">
        <f t="shared" si="26"/>
        <v>2.23719120126596E-3</v>
      </c>
      <c r="CG14" s="22">
        <f t="shared" si="27"/>
        <v>2.0721302165411797E-3</v>
      </c>
      <c r="CH14" s="22">
        <f t="shared" si="28"/>
        <v>1.7642483829144718E-3</v>
      </c>
      <c r="CI14" s="22">
        <f t="shared" si="29"/>
        <v>1.8256005218021333E-3</v>
      </c>
      <c r="CJ14" s="22">
        <f t="shared" si="30"/>
        <v>1.8883592050246731E-3</v>
      </c>
      <c r="CK14" s="22">
        <f t="shared" si="31"/>
        <v>1.5772853520262056E-3</v>
      </c>
      <c r="CL14" s="22">
        <f t="shared" si="32"/>
        <v>1.6126224208369839E-3</v>
      </c>
      <c r="CM14" s="22">
        <f t="shared" si="33"/>
        <v>1.6376510673316372E-3</v>
      </c>
      <c r="CN14" s="22">
        <f t="shared" si="34"/>
        <v>1.2008926577521794E-3</v>
      </c>
      <c r="CO14" s="22">
        <f t="shared" si="35"/>
        <v>7.3367727079675575E-4</v>
      </c>
      <c r="CP14" s="22">
        <f t="shared" si="36"/>
        <v>1.9902905347081567E-4</v>
      </c>
      <c r="CQ14" s="22">
        <f t="shared" si="37"/>
        <v>3.1089333114463279E-3</v>
      </c>
      <c r="CR14" s="22">
        <f t="shared" si="38"/>
        <v>2.2319885513950514E-3</v>
      </c>
      <c r="CS14" s="22">
        <f t="shared" si="39"/>
        <v>1.6729486199949025E-3</v>
      </c>
      <c r="CT14" s="22">
        <f t="shared" si="40"/>
        <v>1.6261778348874091E-3</v>
      </c>
      <c r="CU14" s="22">
        <f t="shared" si="41"/>
        <v>1.3141289312327018E-3</v>
      </c>
      <c r="CV14" s="22">
        <f t="shared" si="42"/>
        <v>1.3440591319041106E-3</v>
      </c>
      <c r="CW14" s="22">
        <f t="shared" si="43"/>
        <v>1.3400326438404218E-3</v>
      </c>
      <c r="CX14" s="22">
        <f t="shared" si="44"/>
        <v>1.172167220565105E-3</v>
      </c>
      <c r="CY14" s="22">
        <f t="shared" si="45"/>
        <v>1.0549427223834975E-3</v>
      </c>
      <c r="CZ14" s="22">
        <f t="shared" si="46"/>
        <v>8.2672633993125433E-4</v>
      </c>
      <c r="DA14" s="22">
        <f t="shared" si="47"/>
        <v>1.047834379189668E-3</v>
      </c>
      <c r="DB14" s="22">
        <f t="shared" si="48"/>
        <v>3.3945681030404652E-3</v>
      </c>
      <c r="DC14" s="22">
        <f t="shared" si="49"/>
        <v>1.9176593583535018E-3</v>
      </c>
      <c r="DD14" s="22">
        <f t="shared" si="50"/>
        <v>1.6560157347786481E-3</v>
      </c>
      <c r="DE14" s="22">
        <f t="shared" si="51"/>
        <v>1.3389536692252847E-3</v>
      </c>
      <c r="DF14" s="22">
        <f t="shared" si="52"/>
        <v>1.2974089311109716E-3</v>
      </c>
      <c r="DG14" s="22">
        <f t="shared" si="53"/>
        <v>1.2898227754077306E-3</v>
      </c>
      <c r="DH14" s="22">
        <f t="shared" si="54"/>
        <v>1.0146895985094113E-3</v>
      </c>
      <c r="DI14" s="22">
        <f t="shared" si="55"/>
        <v>1.0029080978466592E-3</v>
      </c>
      <c r="DJ14" s="22">
        <f t="shared" si="56"/>
        <v>9.531532527038871E-4</v>
      </c>
      <c r="DK14" s="22">
        <f t="shared" si="57"/>
        <v>6.1177425242026984E-4</v>
      </c>
    </row>
    <row r="15" spans="1:115">
      <c r="A15" t="s">
        <v>66</v>
      </c>
      <c r="B15" s="4">
        <v>413.1291682265188</v>
      </c>
      <c r="C15" s="4">
        <v>175.305979045546</v>
      </c>
      <c r="D15" s="4">
        <v>267.30889384958783</v>
      </c>
      <c r="E15" s="4">
        <v>323.99380562268277</v>
      </c>
      <c r="F15" s="4">
        <v>367.28299045487921</v>
      </c>
      <c r="G15" s="4">
        <v>419.6442617376984</v>
      </c>
      <c r="H15" s="4">
        <v>443.91797718663906</v>
      </c>
      <c r="I15" s="4">
        <v>477.28475648996942</v>
      </c>
      <c r="J15" s="4">
        <v>508.62587349135379</v>
      </c>
      <c r="K15" s="4">
        <v>541.58525625561754</v>
      </c>
      <c r="L15" s="4">
        <v>606.33448655051745</v>
      </c>
      <c r="M15" s="4">
        <v>405.87664013176334</v>
      </c>
      <c r="N15" s="4">
        <v>186.51204442694845</v>
      </c>
      <c r="O15" s="4">
        <v>259.58083502895607</v>
      </c>
      <c r="P15" s="4">
        <v>315.68252742228088</v>
      </c>
      <c r="Q15" s="4">
        <v>362.34948466317957</v>
      </c>
      <c r="R15" s="4">
        <v>377.09350561964322</v>
      </c>
      <c r="S15" s="4">
        <v>424.33181742437631</v>
      </c>
      <c r="T15" s="4">
        <v>463.57730504545719</v>
      </c>
      <c r="U15" s="4">
        <v>491.93229474874653</v>
      </c>
      <c r="V15" s="4">
        <v>545.94356660348035</v>
      </c>
      <c r="W15" s="4">
        <v>631.73520730489963</v>
      </c>
      <c r="X15" s="4">
        <v>463.46621221531041</v>
      </c>
      <c r="Y15" s="4">
        <v>233.7962932589341</v>
      </c>
      <c r="Z15" s="4">
        <v>315.16768655011316</v>
      </c>
      <c r="AA15" s="4">
        <v>369.73539125697135</v>
      </c>
      <c r="AB15" s="4">
        <v>416.61916847215844</v>
      </c>
      <c r="AC15" s="4">
        <v>452.22618936695079</v>
      </c>
      <c r="AD15" s="4">
        <v>475.09112424300389</v>
      </c>
      <c r="AE15" s="4">
        <v>514.90113270091672</v>
      </c>
      <c r="AF15" s="4">
        <v>551.61837366386328</v>
      </c>
      <c r="AG15" s="4">
        <v>619.080199436111</v>
      </c>
      <c r="AH15" s="4">
        <v>686.41990351489881</v>
      </c>
      <c r="AJ15" s="8" t="e">
        <f>B15/#REF!</f>
        <v>#REF!</v>
      </c>
      <c r="AK15" s="8" t="e">
        <f>C15/#REF!</f>
        <v>#REF!</v>
      </c>
      <c r="AL15" s="8" t="e">
        <f>D15/#REF!</f>
        <v>#REF!</v>
      </c>
      <c r="AM15" s="8" t="e">
        <f>E15/#REF!</f>
        <v>#REF!</v>
      </c>
      <c r="AN15" s="8" t="e">
        <f>F15/#REF!</f>
        <v>#REF!</v>
      </c>
      <c r="AO15" s="8" t="e">
        <f>G15/#REF!</f>
        <v>#REF!</v>
      </c>
      <c r="AP15" s="8" t="e">
        <f>H15/#REF!</f>
        <v>#REF!</v>
      </c>
      <c r="AQ15" s="8" t="e">
        <f>I15/#REF!</f>
        <v>#REF!</v>
      </c>
      <c r="AR15" s="8" t="e">
        <f>J15/#REF!</f>
        <v>#REF!</v>
      </c>
      <c r="AS15" s="8" t="e">
        <f>K15/#REF!</f>
        <v>#REF!</v>
      </c>
      <c r="AT15" s="8" t="e">
        <f>L15/#REF!</f>
        <v>#REF!</v>
      </c>
      <c r="AU15" s="8">
        <f t="shared" si="1"/>
        <v>462.84029126819331</v>
      </c>
      <c r="AV15" s="8">
        <f t="shared" si="0"/>
        <v>212.6884881563287</v>
      </c>
      <c r="AW15" s="8">
        <f t="shared" si="0"/>
        <v>296.01227913348077</v>
      </c>
      <c r="AX15" s="8">
        <f t="shared" si="0"/>
        <v>359.9876871282238</v>
      </c>
      <c r="AY15" s="8">
        <f t="shared" si="0"/>
        <v>413.20422128245815</v>
      </c>
      <c r="AZ15" s="8">
        <f t="shared" si="0"/>
        <v>430.0175243386247</v>
      </c>
      <c r="BA15" s="8">
        <f t="shared" si="0"/>
        <v>483.8856010715516</v>
      </c>
      <c r="BB15" s="8">
        <f t="shared" si="0"/>
        <v>528.63908310394072</v>
      </c>
      <c r="BC15" s="8">
        <f t="shared" si="0"/>
        <v>560.97361629835314</v>
      </c>
      <c r="BD15" s="8">
        <f t="shared" si="0"/>
        <v>622.56521907917602</v>
      </c>
      <c r="BE15" s="8">
        <f t="shared" si="0"/>
        <v>720.39747657921441</v>
      </c>
      <c r="BF15" s="8"/>
      <c r="BG15" s="22">
        <f t="shared" si="2"/>
        <v>1.2895633308512759E-2</v>
      </c>
      <c r="BH15" s="22">
        <f t="shared" si="3"/>
        <v>1.7361795138539658E-2</v>
      </c>
      <c r="BI15" s="22">
        <f t="shared" si="4"/>
        <v>1.8628692505912942E-2</v>
      </c>
      <c r="BJ15" s="22">
        <f t="shared" si="5"/>
        <v>1.8624598448685446E-2</v>
      </c>
      <c r="BK15" s="22">
        <f t="shared" si="6"/>
        <v>1.7935525493766178E-2</v>
      </c>
      <c r="BL15" s="22">
        <f t="shared" si="7"/>
        <v>1.7340991070156377E-2</v>
      </c>
      <c r="BM15" s="22">
        <f t="shared" si="8"/>
        <v>1.6147865605930675E-2</v>
      </c>
      <c r="BN15" s="22">
        <f t="shared" si="9"/>
        <v>1.4858005534553288E-2</v>
      </c>
      <c r="BO15" s="22">
        <f t="shared" si="10"/>
        <v>1.3331281238869449E-2</v>
      </c>
      <c r="BP15" s="22">
        <f t="shared" si="11"/>
        <v>1.1195947792885453E-2</v>
      </c>
      <c r="BQ15" s="22">
        <f t="shared" si="12"/>
        <v>6.9134391694968683E-3</v>
      </c>
      <c r="BR15" s="22">
        <f t="shared" si="13"/>
        <v>1.3569813278526778E-2</v>
      </c>
      <c r="BS15" s="22">
        <f t="shared" si="14"/>
        <v>1.5697029603052543E-2</v>
      </c>
      <c r="BT15" s="22">
        <f t="shared" si="15"/>
        <v>1.750202240047238E-2</v>
      </c>
      <c r="BU15" s="22">
        <f t="shared" si="16"/>
        <v>1.7770082310205118E-2</v>
      </c>
      <c r="BV15" s="22">
        <f t="shared" si="17"/>
        <v>1.7660804462761723E-2</v>
      </c>
      <c r="BW15" s="22">
        <f t="shared" si="18"/>
        <v>1.6154295482870215E-2</v>
      </c>
      <c r="BX15" s="22">
        <f t="shared" si="19"/>
        <v>1.5989212844960216E-2</v>
      </c>
      <c r="BY15" s="22">
        <f t="shared" si="20"/>
        <v>1.5142311271232051E-2</v>
      </c>
      <c r="BZ15" s="22">
        <f t="shared" si="21"/>
        <v>1.3868357074734064E-2</v>
      </c>
      <c r="CA15" s="22">
        <f t="shared" si="22"/>
        <v>1.2257477938845105E-2</v>
      </c>
      <c r="CB15" s="22">
        <f t="shared" si="23"/>
        <v>8.5832722405914889E-3</v>
      </c>
      <c r="CC15" s="22"/>
      <c r="CD15" s="22">
        <f t="shared" si="24"/>
        <v>1.159685691545057E-2</v>
      </c>
      <c r="CE15" s="22">
        <f t="shared" si="25"/>
        <v>1.5879886258502656E-2</v>
      </c>
      <c r="CF15" s="22">
        <f t="shared" si="26"/>
        <v>1.6398774070842646E-2</v>
      </c>
      <c r="CG15" s="22">
        <f t="shared" si="27"/>
        <v>1.5843418896652268E-2</v>
      </c>
      <c r="CH15" s="22">
        <f t="shared" si="28"/>
        <v>1.5271101006851024E-2</v>
      </c>
      <c r="CI15" s="22">
        <f t="shared" si="29"/>
        <v>1.4682050278668689E-2</v>
      </c>
      <c r="CJ15" s="22">
        <f t="shared" si="30"/>
        <v>1.3395523317695628E-2</v>
      </c>
      <c r="CK15" s="22">
        <f t="shared" si="31"/>
        <v>1.2824346845662924E-2</v>
      </c>
      <c r="CL15" s="22">
        <f t="shared" si="32"/>
        <v>1.1558815532782785E-2</v>
      </c>
      <c r="CM15" s="22">
        <f t="shared" si="33"/>
        <v>1.0545344052683455E-2</v>
      </c>
      <c r="CN15" s="22">
        <f t="shared" si="34"/>
        <v>6.713736849208546E-3</v>
      </c>
      <c r="CO15" s="22">
        <f t="shared" si="35"/>
        <v>3.6123457184059782E-3</v>
      </c>
      <c r="CP15" s="22">
        <f t="shared" si="36"/>
        <v>8.0676244608145521E-3</v>
      </c>
      <c r="CQ15" s="22">
        <f t="shared" si="37"/>
        <v>1.8767845502816401E-2</v>
      </c>
      <c r="CR15" s="22">
        <f t="shared" si="38"/>
        <v>1.5393997688657204E-2</v>
      </c>
      <c r="CS15" s="22">
        <f t="shared" si="39"/>
        <v>1.417287404989186E-2</v>
      </c>
      <c r="CT15" s="22">
        <f t="shared" si="40"/>
        <v>1.3148428765485264E-2</v>
      </c>
      <c r="CU15" s="22">
        <f t="shared" si="41"/>
        <v>1.1301516454633771E-2</v>
      </c>
      <c r="CV15" s="22">
        <f t="shared" si="42"/>
        <v>1.0579837326301239E-2</v>
      </c>
      <c r="CW15" s="22">
        <f t="shared" si="43"/>
        <v>9.5248666259994449E-3</v>
      </c>
      <c r="CX15" s="22">
        <f t="shared" si="44"/>
        <v>8.1179908105454487E-3</v>
      </c>
      <c r="CY15" s="22">
        <f t="shared" si="45"/>
        <v>6.787240491485302E-3</v>
      </c>
      <c r="CZ15" s="22">
        <f t="shared" si="46"/>
        <v>3.8689940186234697E-3</v>
      </c>
      <c r="DA15" s="22">
        <f t="shared" si="47"/>
        <v>7.2762836443410169E-3</v>
      </c>
      <c r="DB15" s="22">
        <f t="shared" si="48"/>
        <v>1.7433164871143735E-2</v>
      </c>
      <c r="DC15" s="22">
        <f t="shared" si="49"/>
        <v>1.4056582443503747E-2</v>
      </c>
      <c r="DD15" s="22">
        <f t="shared" si="50"/>
        <v>1.2661825389207683E-2</v>
      </c>
      <c r="DE15" s="22">
        <f t="shared" si="51"/>
        <v>1.1589806131750539E-2</v>
      </c>
      <c r="DF15" s="22">
        <f t="shared" si="52"/>
        <v>1.043416833588617E-2</v>
      </c>
      <c r="DG15" s="22">
        <f t="shared" si="53"/>
        <v>9.1496633785008042E-3</v>
      </c>
      <c r="DH15" s="22">
        <f t="shared" si="54"/>
        <v>8.2500806434642852E-3</v>
      </c>
      <c r="DI15" s="22">
        <f t="shared" si="55"/>
        <v>7.1885579349237208E-3</v>
      </c>
      <c r="DJ15" s="22">
        <f t="shared" si="56"/>
        <v>6.1376499458302199E-3</v>
      </c>
      <c r="DK15" s="22">
        <f t="shared" si="57"/>
        <v>3.4201985625917381E-3</v>
      </c>
    </row>
    <row r="16" spans="1:115">
      <c r="A16" t="s">
        <v>67</v>
      </c>
      <c r="B16" s="4">
        <v>313.7270557661588</v>
      </c>
      <c r="C16" s="4">
        <v>245.67878191135927</v>
      </c>
      <c r="D16" s="4">
        <v>295.76540860788327</v>
      </c>
      <c r="E16" s="4">
        <v>310.55023537438859</v>
      </c>
      <c r="F16" s="4">
        <v>326.25006000903232</v>
      </c>
      <c r="G16" s="4">
        <v>336.07456698658223</v>
      </c>
      <c r="H16" s="4">
        <v>334.6409923105648</v>
      </c>
      <c r="I16" s="4">
        <v>330.6028078437235</v>
      </c>
      <c r="J16" s="4">
        <v>334.69176295201851</v>
      </c>
      <c r="K16" s="4">
        <v>324.65633682776956</v>
      </c>
      <c r="L16" s="4">
        <v>298.35758971556072</v>
      </c>
      <c r="M16" s="4">
        <v>372.99218902557914</v>
      </c>
      <c r="N16" s="4">
        <v>314.51476480089241</v>
      </c>
      <c r="O16" s="4">
        <v>343.64480748127374</v>
      </c>
      <c r="P16" s="4">
        <v>363.12064193552573</v>
      </c>
      <c r="Q16" s="4">
        <v>374.33277451463977</v>
      </c>
      <c r="R16" s="4">
        <v>380.33066063863748</v>
      </c>
      <c r="S16" s="4">
        <v>394.11797961288312</v>
      </c>
      <c r="T16" s="4">
        <v>404.40991109540465</v>
      </c>
      <c r="U16" s="4">
        <v>394.20818606590058</v>
      </c>
      <c r="V16" s="4">
        <v>386.16169903996945</v>
      </c>
      <c r="W16" s="4">
        <v>375.07319710987895</v>
      </c>
      <c r="X16" s="4">
        <v>514.2994144376654</v>
      </c>
      <c r="Y16" s="4">
        <v>401.28480411999061</v>
      </c>
      <c r="Z16" s="4">
        <v>458.51852753184164</v>
      </c>
      <c r="AA16" s="4">
        <v>495.4648857238879</v>
      </c>
      <c r="AB16" s="4">
        <v>523.42158328153801</v>
      </c>
      <c r="AC16" s="4">
        <v>534.54433270965001</v>
      </c>
      <c r="AD16" s="4">
        <v>547.15975924572001</v>
      </c>
      <c r="AE16" s="4">
        <v>551.37040708236987</v>
      </c>
      <c r="AF16" s="4">
        <v>552.14949993900734</v>
      </c>
      <c r="AG16" s="4">
        <v>562.05336509532538</v>
      </c>
      <c r="AH16" s="4">
        <v>517.02378803829401</v>
      </c>
      <c r="AJ16" s="8" t="e">
        <f>B16/#REF!</f>
        <v>#REF!</v>
      </c>
      <c r="AK16" s="8" t="e">
        <f>C16/#REF!</f>
        <v>#REF!</v>
      </c>
      <c r="AL16" s="8" t="e">
        <f>D16/#REF!</f>
        <v>#REF!</v>
      </c>
      <c r="AM16" s="8" t="e">
        <f>E16/#REF!</f>
        <v>#REF!</v>
      </c>
      <c r="AN16" s="8" t="e">
        <f>F16/#REF!</f>
        <v>#REF!</v>
      </c>
      <c r="AO16" s="8" t="e">
        <f>G16/#REF!</f>
        <v>#REF!</v>
      </c>
      <c r="AP16" s="8" t="e">
        <f>H16/#REF!</f>
        <v>#REF!</v>
      </c>
      <c r="AQ16" s="8" t="e">
        <f>I16/#REF!</f>
        <v>#REF!</v>
      </c>
      <c r="AR16" s="8" t="e">
        <f>J16/#REF!</f>
        <v>#REF!</v>
      </c>
      <c r="AS16" s="8" t="e">
        <f>K16/#REF!</f>
        <v>#REF!</v>
      </c>
      <c r="AT16" s="8" t="e">
        <f>L16/#REF!</f>
        <v>#REF!</v>
      </c>
      <c r="AU16" s="8">
        <f t="shared" si="1"/>
        <v>425.34059943266448</v>
      </c>
      <c r="AV16" s="8">
        <f t="shared" si="0"/>
        <v>358.6560322893543</v>
      </c>
      <c r="AW16" s="8">
        <f t="shared" si="0"/>
        <v>391.8743949782384</v>
      </c>
      <c r="AX16" s="8">
        <f t="shared" si="0"/>
        <v>414.08360832091989</v>
      </c>
      <c r="AY16" s="8">
        <f t="shared" si="0"/>
        <v>426.8693323452689</v>
      </c>
      <c r="AZ16" s="8">
        <f t="shared" si="0"/>
        <v>433.7090050096611</v>
      </c>
      <c r="BA16" s="8">
        <f t="shared" si="0"/>
        <v>449.43133563646364</v>
      </c>
      <c r="BB16" s="8">
        <f t="shared" si="0"/>
        <v>461.1677109142725</v>
      </c>
      <c r="BC16" s="8">
        <f t="shared" si="0"/>
        <v>449.53420231283928</v>
      </c>
      <c r="BD16" s="8">
        <f t="shared" si="0"/>
        <v>440.35841334021285</v>
      </c>
      <c r="BE16" s="8">
        <f t="shared" si="0"/>
        <v>427.71367118066183</v>
      </c>
      <c r="BF16" s="8"/>
      <c r="BG16" s="22">
        <f t="shared" si="2"/>
        <v>9.7928429684283492E-3</v>
      </c>
      <c r="BH16" s="22">
        <f t="shared" si="3"/>
        <v>2.4331313196812233E-2</v>
      </c>
      <c r="BI16" s="22">
        <f t="shared" si="4"/>
        <v>2.0611820173638599E-2</v>
      </c>
      <c r="BJ16" s="22">
        <f t="shared" si="5"/>
        <v>1.7851802508621201E-2</v>
      </c>
      <c r="BK16" s="22">
        <f t="shared" si="6"/>
        <v>1.5931764935228056E-2</v>
      </c>
      <c r="BL16" s="22">
        <f t="shared" si="7"/>
        <v>1.3887634352221269E-2</v>
      </c>
      <c r="BM16" s="22">
        <f t="shared" si="8"/>
        <v>1.2172829323815276E-2</v>
      </c>
      <c r="BN16" s="22">
        <f t="shared" si="9"/>
        <v>1.0291756193525391E-2</v>
      </c>
      <c r="BO16" s="22">
        <f t="shared" si="10"/>
        <v>8.7724008014355044E-3</v>
      </c>
      <c r="BP16" s="22">
        <f t="shared" si="11"/>
        <v>6.7114740583661169E-3</v>
      </c>
      <c r="BQ16" s="22">
        <f t="shared" si="12"/>
        <v>3.4018798089334463E-3</v>
      </c>
      <c r="BR16" s="22">
        <f t="shared" si="13"/>
        <v>1.2470376116701209E-2</v>
      </c>
      <c r="BS16" s="22">
        <f t="shared" si="14"/>
        <v>2.646985929967853E-2</v>
      </c>
      <c r="BT16" s="22">
        <f t="shared" si="15"/>
        <v>2.3169965986404042E-2</v>
      </c>
      <c r="BU16" s="22">
        <f t="shared" si="16"/>
        <v>2.0440420787360251E-2</v>
      </c>
      <c r="BV16" s="22">
        <f t="shared" si="17"/>
        <v>1.8244866391493204E-2</v>
      </c>
      <c r="BW16" s="22">
        <f t="shared" si="18"/>
        <v>1.6292971853376144E-2</v>
      </c>
      <c r="BX16" s="22">
        <f t="shared" si="19"/>
        <v>1.4850727669459163E-2</v>
      </c>
      <c r="BY16" s="22">
        <f t="shared" si="20"/>
        <v>1.3209664684463843E-2</v>
      </c>
      <c r="BZ16" s="22">
        <f t="shared" si="21"/>
        <v>1.1113358371678738E-2</v>
      </c>
      <c r="CA16" s="22">
        <f t="shared" si="22"/>
        <v>8.6700692092727266E-3</v>
      </c>
      <c r="CB16" s="22">
        <f t="shared" si="23"/>
        <v>5.0960518326618126E-3</v>
      </c>
      <c r="CC16" s="22"/>
      <c r="CD16" s="22">
        <f t="shared" si="24"/>
        <v>1.2868805888621783E-2</v>
      </c>
      <c r="CE16" s="22">
        <f t="shared" si="25"/>
        <v>2.725602257360623E-2</v>
      </c>
      <c r="CF16" s="22">
        <f t="shared" si="26"/>
        <v>2.3857590930707728E-2</v>
      </c>
      <c r="CG16" s="22">
        <f t="shared" si="27"/>
        <v>2.123101525774615E-2</v>
      </c>
      <c r="CH16" s="22">
        <f t="shared" si="28"/>
        <v>1.9185924394144668E-2</v>
      </c>
      <c r="CI16" s="22">
        <f t="shared" si="29"/>
        <v>1.7354604738851601E-2</v>
      </c>
      <c r="CJ16" s="22">
        <f t="shared" si="30"/>
        <v>1.542754839960305E-2</v>
      </c>
      <c r="CK16" s="22">
        <f t="shared" si="31"/>
        <v>1.3732666121295723E-2</v>
      </c>
      <c r="CL16" s="22">
        <f t="shared" si="32"/>
        <v>1.156994494929991E-2</v>
      </c>
      <c r="CM16" s="22">
        <f t="shared" si="33"/>
        <v>9.5739552263137476E-3</v>
      </c>
      <c r="CN16" s="22">
        <f t="shared" si="34"/>
        <v>5.0569070621285404E-3</v>
      </c>
      <c r="CO16" s="22">
        <f t="shared" si="35"/>
        <v>1.7775184913107159E-3</v>
      </c>
      <c r="CP16" s="22">
        <f t="shared" si="36"/>
        <v>7.4139790525974518E-3</v>
      </c>
      <c r="CQ16" s="22">
        <f t="shared" si="37"/>
        <v>3.1648167989760757E-2</v>
      </c>
      <c r="CR16" s="22">
        <f t="shared" si="38"/>
        <v>2.0379267874285383E-2</v>
      </c>
      <c r="CS16" s="22">
        <f t="shared" si="39"/>
        <v>1.6302654331526518E-2</v>
      </c>
      <c r="CT16" s="22">
        <f t="shared" si="40"/>
        <v>1.3583261543389026E-2</v>
      </c>
      <c r="CU16" s="22">
        <f t="shared" si="41"/>
        <v>1.1398534197363782E-2</v>
      </c>
      <c r="CV16" s="22">
        <f t="shared" si="42"/>
        <v>9.826517693120972E-3</v>
      </c>
      <c r="CW16" s="22">
        <f t="shared" si="43"/>
        <v>8.309186889634966E-3</v>
      </c>
      <c r="CX16" s="22">
        <f t="shared" si="44"/>
        <v>6.505322919608798E-3</v>
      </c>
      <c r="CY16" s="22">
        <f t="shared" si="45"/>
        <v>4.8008118060459855E-3</v>
      </c>
      <c r="CZ16" s="22">
        <f t="shared" si="46"/>
        <v>2.297095269321787E-3</v>
      </c>
      <c r="DA16" s="22">
        <f t="shared" si="47"/>
        <v>8.0743500150307727E-3</v>
      </c>
      <c r="DB16" s="22">
        <f t="shared" si="48"/>
        <v>2.9922049032490759E-2</v>
      </c>
      <c r="DC16" s="22">
        <f t="shared" si="49"/>
        <v>2.0450077083332137E-2</v>
      </c>
      <c r="DD16" s="22">
        <f t="shared" si="50"/>
        <v>1.6967512491005879E-2</v>
      </c>
      <c r="DE16" s="22">
        <f t="shared" si="51"/>
        <v>1.4560911101747214E-2</v>
      </c>
      <c r="DF16" s="22">
        <f t="shared" si="52"/>
        <v>1.2333486387186322E-2</v>
      </c>
      <c r="DG16" s="22">
        <f t="shared" si="53"/>
        <v>1.0537615534991978E-2</v>
      </c>
      <c r="DH16" s="22">
        <f t="shared" si="54"/>
        <v>8.8344150633117915E-3</v>
      </c>
      <c r="DI16" s="22">
        <f t="shared" si="55"/>
        <v>7.1954794447608092E-3</v>
      </c>
      <c r="DJ16" s="22">
        <f t="shared" si="56"/>
        <v>5.5722777258474148E-3</v>
      </c>
      <c r="DK16" s="22">
        <f t="shared" si="57"/>
        <v>2.5761549273547939E-3</v>
      </c>
    </row>
    <row r="17" spans="1:115">
      <c r="A17" t="s">
        <v>68</v>
      </c>
      <c r="B17" s="4">
        <v>97.665767638312985</v>
      </c>
      <c r="C17" s="4">
        <v>110.71820058560778</v>
      </c>
      <c r="D17" s="4">
        <v>105.89416206048458</v>
      </c>
      <c r="E17" s="4">
        <v>100.35876847875817</v>
      </c>
      <c r="F17" s="4">
        <v>99.180029818729381</v>
      </c>
      <c r="G17" s="4">
        <v>99.909518272809464</v>
      </c>
      <c r="H17" s="4">
        <v>92.089303727877137</v>
      </c>
      <c r="I17" s="4">
        <v>95.33684715543626</v>
      </c>
      <c r="J17" s="4">
        <v>97.56490985572816</v>
      </c>
      <c r="K17" s="4">
        <v>89.24413002442617</v>
      </c>
      <c r="L17" s="4">
        <v>86.362213640945527</v>
      </c>
      <c r="M17" s="4">
        <v>102.2727098622739</v>
      </c>
      <c r="N17" s="4">
        <v>104.32241526572908</v>
      </c>
      <c r="O17" s="4">
        <v>100.14698172453681</v>
      </c>
      <c r="P17" s="4">
        <v>104.98622381712583</v>
      </c>
      <c r="Q17" s="4">
        <v>104.64512751129227</v>
      </c>
      <c r="R17" s="4">
        <v>99.915564878580994</v>
      </c>
      <c r="S17" s="4">
        <v>101.64844507638946</v>
      </c>
      <c r="T17" s="4">
        <v>106.48843111279787</v>
      </c>
      <c r="U17" s="4">
        <v>94.505343320196374</v>
      </c>
      <c r="V17" s="4">
        <v>98.524290240115633</v>
      </c>
      <c r="W17" s="4">
        <v>107.54451697146573</v>
      </c>
      <c r="X17" s="4">
        <v>172.74981626360432</v>
      </c>
      <c r="Y17" s="4">
        <v>178.36482894893976</v>
      </c>
      <c r="Z17" s="4">
        <v>174.54140262567614</v>
      </c>
      <c r="AA17" s="4">
        <v>183.49080589389513</v>
      </c>
      <c r="AB17" s="4">
        <v>170.13913498742912</v>
      </c>
      <c r="AC17" s="4">
        <v>178.5857798437701</v>
      </c>
      <c r="AD17" s="4">
        <v>175.37420701335111</v>
      </c>
      <c r="AE17" s="4">
        <v>178.25493805105742</v>
      </c>
      <c r="AF17" s="4">
        <v>169.2255660366495</v>
      </c>
      <c r="AG17" s="4">
        <v>161.30520750309861</v>
      </c>
      <c r="AH17" s="4">
        <v>158.21646180389286</v>
      </c>
      <c r="AJ17" s="8" t="e">
        <f>B17/#REF!</f>
        <v>#REF!</v>
      </c>
      <c r="AK17" s="8" t="e">
        <f>C17/#REF!</f>
        <v>#REF!</v>
      </c>
      <c r="AL17" s="8" t="e">
        <f>D17/#REF!</f>
        <v>#REF!</v>
      </c>
      <c r="AM17" s="8" t="e">
        <f>E17/#REF!</f>
        <v>#REF!</v>
      </c>
      <c r="AN17" s="8" t="e">
        <f>F17/#REF!</f>
        <v>#REF!</v>
      </c>
      <c r="AO17" s="8" t="e">
        <f>G17/#REF!</f>
        <v>#REF!</v>
      </c>
      <c r="AP17" s="8" t="e">
        <f>H17/#REF!</f>
        <v>#REF!</v>
      </c>
      <c r="AQ17" s="8" t="e">
        <f>I17/#REF!</f>
        <v>#REF!</v>
      </c>
      <c r="AR17" s="8" t="e">
        <f>J17/#REF!</f>
        <v>#REF!</v>
      </c>
      <c r="AS17" s="8" t="e">
        <f>K17/#REF!</f>
        <v>#REF!</v>
      </c>
      <c r="AT17" s="8" t="e">
        <f>L17/#REF!</f>
        <v>#REF!</v>
      </c>
      <c r="AU17" s="8">
        <f t="shared" si="1"/>
        <v>116.62639861726261</v>
      </c>
      <c r="AV17" s="8">
        <f t="shared" si="0"/>
        <v>118.96377444071774</v>
      </c>
      <c r="AW17" s="8">
        <f t="shared" si="0"/>
        <v>114.20233048141763</v>
      </c>
      <c r="AX17" s="8">
        <f t="shared" si="0"/>
        <v>119.7207466655175</v>
      </c>
      <c r="AY17" s="8">
        <f t="shared" si="0"/>
        <v>119.33177844726464</v>
      </c>
      <c r="AZ17" s="8">
        <f t="shared" si="0"/>
        <v>113.93843492844422</v>
      </c>
      <c r="BA17" s="8">
        <f t="shared" si="0"/>
        <v>115.91452001485418</v>
      </c>
      <c r="BB17" s="8">
        <f t="shared" si="0"/>
        <v>121.43378455320754</v>
      </c>
      <c r="BC17" s="8">
        <f t="shared" si="0"/>
        <v>107.76890390765112</v>
      </c>
      <c r="BD17" s="8">
        <f t="shared" si="0"/>
        <v>112.35189878610228</v>
      </c>
      <c r="BE17" s="8">
        <f t="shared" si="0"/>
        <v>122.6380891080875</v>
      </c>
      <c r="BF17" s="8"/>
      <c r="BG17" s="22">
        <f t="shared" si="2"/>
        <v>3.0485911504741134E-3</v>
      </c>
      <c r="BH17" s="22">
        <f t="shared" si="3"/>
        <v>1.09652090997743E-2</v>
      </c>
      <c r="BI17" s="22">
        <f t="shared" si="4"/>
        <v>7.379738679050769E-3</v>
      </c>
      <c r="BJ17" s="22">
        <f t="shared" si="5"/>
        <v>5.7690663564667942E-3</v>
      </c>
      <c r="BK17" s="22">
        <f t="shared" si="6"/>
        <v>4.8432571055991832E-3</v>
      </c>
      <c r="BL17" s="22">
        <f t="shared" si="7"/>
        <v>4.1285684618162241E-3</v>
      </c>
      <c r="BM17" s="22">
        <f t="shared" si="8"/>
        <v>3.3498208605241575E-3</v>
      </c>
      <c r="BN17" s="22">
        <f t="shared" si="9"/>
        <v>2.9678622319715803E-3</v>
      </c>
      <c r="BO17" s="22">
        <f t="shared" si="10"/>
        <v>2.5572140941307578E-3</v>
      </c>
      <c r="BP17" s="22">
        <f t="shared" si="11"/>
        <v>1.8449036583510073E-3</v>
      </c>
      <c r="BQ17" s="22">
        <f t="shared" si="12"/>
        <v>9.8470386196650031E-4</v>
      </c>
      <c r="BR17" s="22">
        <f t="shared" si="13"/>
        <v>3.4193186773928651E-3</v>
      </c>
      <c r="BS17" s="22">
        <f t="shared" si="14"/>
        <v>8.7798728801639046E-3</v>
      </c>
      <c r="BT17" s="22">
        <f t="shared" si="15"/>
        <v>6.7523271403569542E-3</v>
      </c>
      <c r="BU17" s="22">
        <f t="shared" si="16"/>
        <v>5.9097785800870644E-3</v>
      </c>
      <c r="BV17" s="22">
        <f t="shared" si="17"/>
        <v>5.1003719149086404E-3</v>
      </c>
      <c r="BW17" s="22">
        <f t="shared" si="18"/>
        <v>4.2802793851732896E-3</v>
      </c>
      <c r="BX17" s="22">
        <f t="shared" si="19"/>
        <v>3.8302068262304977E-3</v>
      </c>
      <c r="BY17" s="22">
        <f t="shared" si="20"/>
        <v>3.4783432086629464E-3</v>
      </c>
      <c r="BZ17" s="22">
        <f t="shared" si="21"/>
        <v>2.6642565666566385E-3</v>
      </c>
      <c r="CA17" s="22">
        <f t="shared" si="22"/>
        <v>2.2120588792205959E-3</v>
      </c>
      <c r="CB17" s="22">
        <f t="shared" si="23"/>
        <v>1.4611879415222877E-3</v>
      </c>
      <c r="CC17" s="22"/>
      <c r="CD17" s="22">
        <f t="shared" si="24"/>
        <v>4.3225478979440806E-3</v>
      </c>
      <c r="CE17" s="22">
        <f t="shared" si="25"/>
        <v>1.2114876402636081E-2</v>
      </c>
      <c r="CF17" s="22">
        <f t="shared" si="26"/>
        <v>9.081721095831094E-3</v>
      </c>
      <c r="CG17" s="22">
        <f t="shared" si="27"/>
        <v>7.8627087647143851E-3</v>
      </c>
      <c r="CH17" s="22">
        <f t="shared" si="28"/>
        <v>6.2364195222691073E-3</v>
      </c>
      <c r="CI17" s="22">
        <f t="shared" si="29"/>
        <v>5.7979954729997091E-3</v>
      </c>
      <c r="CJ17" s="22">
        <f t="shared" si="30"/>
        <v>4.9447972388726837E-3</v>
      </c>
      <c r="CK17" s="22">
        <f t="shared" si="31"/>
        <v>4.439693384490487E-3</v>
      </c>
      <c r="CL17" s="22">
        <f t="shared" si="32"/>
        <v>3.5460151340795058E-3</v>
      </c>
      <c r="CM17" s="22">
        <f t="shared" si="33"/>
        <v>2.7476551699748175E-3</v>
      </c>
      <c r="CN17" s="22">
        <f t="shared" si="34"/>
        <v>1.5474838132241546E-3</v>
      </c>
      <c r="CO17" s="22">
        <f t="shared" si="35"/>
        <v>5.1451827266622049E-4</v>
      </c>
      <c r="CP17" s="22">
        <f t="shared" si="36"/>
        <v>2.0328783038383578E-3</v>
      </c>
      <c r="CQ17" s="22">
        <f t="shared" si="37"/>
        <v>1.0497482766882199E-2</v>
      </c>
      <c r="CR17" s="22">
        <f t="shared" si="38"/>
        <v>5.9390455578954568E-3</v>
      </c>
      <c r="CS17" s="22">
        <f t="shared" si="39"/>
        <v>4.7134586107246855E-3</v>
      </c>
      <c r="CT17" s="22">
        <f t="shared" si="40"/>
        <v>3.7972152934516476E-3</v>
      </c>
      <c r="CU17" s="22">
        <f t="shared" si="41"/>
        <v>2.9944758626744435E-3</v>
      </c>
      <c r="CV17" s="22">
        <f t="shared" si="42"/>
        <v>2.5343940030406204E-3</v>
      </c>
      <c r="CW17" s="22">
        <f t="shared" si="43"/>
        <v>2.1879589283644307E-3</v>
      </c>
      <c r="CX17" s="22">
        <f t="shared" si="44"/>
        <v>1.559551013036539E-3</v>
      </c>
      <c r="CY17" s="22">
        <f t="shared" si="45"/>
        <v>1.2248666217881208E-3</v>
      </c>
      <c r="CZ17" s="22">
        <f t="shared" si="46"/>
        <v>6.586447740873346E-4</v>
      </c>
      <c r="DA17" s="22">
        <f t="shared" si="47"/>
        <v>2.7121214654107989E-3</v>
      </c>
      <c r="DB17" s="22">
        <f t="shared" si="48"/>
        <v>1.3299883530815539E-2</v>
      </c>
      <c r="DC17" s="22">
        <f t="shared" si="49"/>
        <v>7.7846039442323574E-3</v>
      </c>
      <c r="DD17" s="22">
        <f t="shared" si="50"/>
        <v>6.2837602233721621E-3</v>
      </c>
      <c r="DE17" s="22">
        <f t="shared" si="51"/>
        <v>4.7330505630823229E-3</v>
      </c>
      <c r="DF17" s="22">
        <f t="shared" si="52"/>
        <v>4.120491322923775E-3</v>
      </c>
      <c r="DG17" s="22">
        <f t="shared" si="53"/>
        <v>3.3774888175408949E-3</v>
      </c>
      <c r="DH17" s="22">
        <f t="shared" si="54"/>
        <v>2.8561164864851262E-3</v>
      </c>
      <c r="DI17" s="22">
        <f t="shared" si="55"/>
        <v>2.2053068635926173E-3</v>
      </c>
      <c r="DJ17" s="22">
        <f t="shared" si="56"/>
        <v>1.5992029772480183E-3</v>
      </c>
      <c r="DK17" s="22">
        <f t="shared" si="57"/>
        <v>7.8833919656043263E-4</v>
      </c>
    </row>
    <row r="18" spans="1:115">
      <c r="A18" t="s">
        <v>69</v>
      </c>
      <c r="B18" s="4">
        <v>115.71252161379877</v>
      </c>
      <c r="C18" s="4">
        <v>77.466589940612451</v>
      </c>
      <c r="D18" s="4">
        <v>92.628326963529673</v>
      </c>
      <c r="E18" s="4">
        <v>105.06290687501857</v>
      </c>
      <c r="F18" s="4">
        <v>119.10168994159609</v>
      </c>
      <c r="G18" s="4">
        <v>122.47074707777765</v>
      </c>
      <c r="H18" s="4">
        <v>124.18833617985922</v>
      </c>
      <c r="I18" s="4">
        <v>130.5442353890584</v>
      </c>
      <c r="J18" s="4">
        <v>127.03068504367994</v>
      </c>
      <c r="K18" s="4">
        <v>128.73000418029608</v>
      </c>
      <c r="L18" s="4">
        <v>129.90052878738976</v>
      </c>
      <c r="M18" s="4">
        <v>119.47792997665677</v>
      </c>
      <c r="N18" s="4">
        <v>84.23578843110333</v>
      </c>
      <c r="O18" s="4">
        <v>98.79350893346421</v>
      </c>
      <c r="P18" s="4">
        <v>107.87560757496657</v>
      </c>
      <c r="Q18" s="4">
        <v>119.96604762174974</v>
      </c>
      <c r="R18" s="4">
        <v>120.20303562321479</v>
      </c>
      <c r="S18" s="4">
        <v>128.07213673004725</v>
      </c>
      <c r="T18" s="4">
        <v>132.64500428038917</v>
      </c>
      <c r="U18" s="4">
        <v>133.88651217992418</v>
      </c>
      <c r="V18" s="4">
        <v>133.04569215972515</v>
      </c>
      <c r="W18" s="4">
        <v>136.0515475388201</v>
      </c>
      <c r="X18" s="4">
        <v>164.35918921242242</v>
      </c>
      <c r="Y18" s="4">
        <v>108.1291123641616</v>
      </c>
      <c r="Z18" s="4">
        <v>135.7130031966974</v>
      </c>
      <c r="AA18" s="4">
        <v>148.35567195046903</v>
      </c>
      <c r="AB18" s="4">
        <v>163.41915866155884</v>
      </c>
      <c r="AC18" s="4">
        <v>175.70168852933426</v>
      </c>
      <c r="AD18" s="4">
        <v>175.25761899415394</v>
      </c>
      <c r="AE18" s="4">
        <v>176.10309013243247</v>
      </c>
      <c r="AF18" s="4">
        <v>181.56465283932727</v>
      </c>
      <c r="AG18" s="4">
        <v>200.77786597141923</v>
      </c>
      <c r="AH18" s="4">
        <v>178.56843124273908</v>
      </c>
      <c r="AJ18" s="8" t="e">
        <f>B18/#REF!</f>
        <v>#REF!</v>
      </c>
      <c r="AK18" s="8" t="e">
        <f>C18/#REF!</f>
        <v>#REF!</v>
      </c>
      <c r="AL18" s="8" t="e">
        <f>D18/#REF!</f>
        <v>#REF!</v>
      </c>
      <c r="AM18" s="8" t="e">
        <f>E18/#REF!</f>
        <v>#REF!</v>
      </c>
      <c r="AN18" s="8" t="e">
        <f>F18/#REF!</f>
        <v>#REF!</v>
      </c>
      <c r="AO18" s="8" t="e">
        <f>G18/#REF!</f>
        <v>#REF!</v>
      </c>
      <c r="AP18" s="8" t="e">
        <f>H18/#REF!</f>
        <v>#REF!</v>
      </c>
      <c r="AQ18" s="8" t="e">
        <f>I18/#REF!</f>
        <v>#REF!</v>
      </c>
      <c r="AR18" s="8" t="e">
        <f>J18/#REF!</f>
        <v>#REF!</v>
      </c>
      <c r="AS18" s="8" t="e">
        <f>K18/#REF!</f>
        <v>#REF!</v>
      </c>
      <c r="AT18" s="8" t="e">
        <f>L18/#REF!</f>
        <v>#REF!</v>
      </c>
      <c r="AU18" s="8">
        <f t="shared" si="1"/>
        <v>136.24632324876927</v>
      </c>
      <c r="AV18" s="8">
        <f t="shared" si="0"/>
        <v>96.058045715567289</v>
      </c>
      <c r="AW18" s="8">
        <f t="shared" si="0"/>
        <v>112.65890157001181</v>
      </c>
      <c r="AX18" s="8">
        <f t="shared" si="0"/>
        <v>123.0156473516729</v>
      </c>
      <c r="AY18" s="8">
        <f t="shared" si="0"/>
        <v>136.80294684000287</v>
      </c>
      <c r="AZ18" s="8">
        <f t="shared" si="0"/>
        <v>137.07319544457775</v>
      </c>
      <c r="BA18" s="8">
        <f t="shared" si="0"/>
        <v>146.04670288053865</v>
      </c>
      <c r="BB18" s="8">
        <f t="shared" si="0"/>
        <v>151.261359600482</v>
      </c>
      <c r="BC18" s="8">
        <f t="shared" si="0"/>
        <v>152.67710966100776</v>
      </c>
      <c r="BD18" s="8">
        <f t="shared" si="0"/>
        <v>151.71828290289054</v>
      </c>
      <c r="BE18" s="8">
        <f t="shared" si="0"/>
        <v>155.14600167655223</v>
      </c>
      <c r="BF18" s="8"/>
      <c r="BG18" s="22">
        <f t="shared" si="2"/>
        <v>3.6119121153816475E-3</v>
      </c>
      <c r="BH18" s="22">
        <f t="shared" si="3"/>
        <v>7.6720661323293401E-3</v>
      </c>
      <c r="BI18" s="22">
        <f t="shared" si="4"/>
        <v>6.455245822504156E-3</v>
      </c>
      <c r="BJ18" s="22">
        <f t="shared" si="5"/>
        <v>6.039481059331284E-3</v>
      </c>
      <c r="BK18" s="22">
        <f t="shared" si="6"/>
        <v>5.8160912751568285E-3</v>
      </c>
      <c r="BL18" s="22">
        <f t="shared" si="7"/>
        <v>5.0608677993995684E-3</v>
      </c>
      <c r="BM18" s="22">
        <f t="shared" si="8"/>
        <v>4.5174484150556768E-3</v>
      </c>
      <c r="BN18" s="22">
        <f t="shared" si="9"/>
        <v>4.0638778958267865E-3</v>
      </c>
      <c r="BO18" s="22">
        <f t="shared" si="10"/>
        <v>3.3295234799185498E-3</v>
      </c>
      <c r="BP18" s="22">
        <f t="shared" si="11"/>
        <v>2.6611773299461414E-3</v>
      </c>
      <c r="BQ18" s="22">
        <f t="shared" si="12"/>
        <v>1.4811286901495963E-3</v>
      </c>
      <c r="BR18" s="22">
        <f t="shared" si="13"/>
        <v>3.9945467178446013E-3</v>
      </c>
      <c r="BS18" s="22">
        <f t="shared" si="14"/>
        <v>7.0893634172638593E-3</v>
      </c>
      <c r="BT18" s="22">
        <f t="shared" si="15"/>
        <v>6.6610703605367487E-3</v>
      </c>
      <c r="BU18" s="22">
        <f t="shared" si="16"/>
        <v>6.0724248551972393E-3</v>
      </c>
      <c r="BV18" s="22">
        <f t="shared" si="17"/>
        <v>5.8471089345897894E-3</v>
      </c>
      <c r="BW18" s="22">
        <f t="shared" si="18"/>
        <v>5.1493736340131654E-3</v>
      </c>
      <c r="BX18" s="22">
        <f t="shared" si="19"/>
        <v>4.8258758113290034E-3</v>
      </c>
      <c r="BY18" s="22">
        <f t="shared" si="20"/>
        <v>4.3327227660349063E-3</v>
      </c>
      <c r="BZ18" s="22">
        <f t="shared" si="21"/>
        <v>3.7744746141341865E-3</v>
      </c>
      <c r="CA18" s="22">
        <f t="shared" si="22"/>
        <v>2.9871304220178935E-3</v>
      </c>
      <c r="CB18" s="22">
        <f t="shared" si="23"/>
        <v>1.8485078206443202E-3</v>
      </c>
      <c r="CC18" s="22"/>
      <c r="CD18" s="22">
        <f t="shared" si="24"/>
        <v>4.1125975309510687E-3</v>
      </c>
      <c r="CE18" s="22">
        <f t="shared" si="25"/>
        <v>7.3443337430249209E-3</v>
      </c>
      <c r="CF18" s="22">
        <f t="shared" si="26"/>
        <v>7.0614056353912324E-3</v>
      </c>
      <c r="CG18" s="22">
        <f t="shared" si="27"/>
        <v>6.3571438168655101E-3</v>
      </c>
      <c r="CH18" s="22">
        <f t="shared" si="28"/>
        <v>5.9900999935437495E-3</v>
      </c>
      <c r="CI18" s="22">
        <f t="shared" si="29"/>
        <v>5.7043600872514972E-3</v>
      </c>
      <c r="CJ18" s="22">
        <f t="shared" si="30"/>
        <v>4.9415099589172687E-3</v>
      </c>
      <c r="CK18" s="22">
        <f t="shared" si="31"/>
        <v>4.3860985440153663E-3</v>
      </c>
      <c r="CL18" s="22">
        <f t="shared" si="32"/>
        <v>3.8045729251259251E-3</v>
      </c>
      <c r="CM18" s="22">
        <f t="shared" si="33"/>
        <v>3.4200280945194139E-3</v>
      </c>
      <c r="CN18" s="22">
        <f t="shared" si="34"/>
        <v>1.7465423872484178E-3</v>
      </c>
      <c r="CO18" s="22">
        <f t="shared" si="35"/>
        <v>7.7390554123578489E-4</v>
      </c>
      <c r="CP18" s="22">
        <f t="shared" si="36"/>
        <v>2.3748670780714162E-3</v>
      </c>
      <c r="CQ18" s="22">
        <f t="shared" si="37"/>
        <v>8.4762582917377229E-3</v>
      </c>
      <c r="CR18" s="22">
        <f t="shared" si="38"/>
        <v>5.8587801676746884E-3</v>
      </c>
      <c r="CS18" s="22">
        <f t="shared" si="39"/>
        <v>4.8431803042756905E-3</v>
      </c>
      <c r="CT18" s="22">
        <f t="shared" si="40"/>
        <v>4.353159306677702E-3</v>
      </c>
      <c r="CU18" s="22">
        <f t="shared" si="41"/>
        <v>3.6024926569881684E-3</v>
      </c>
      <c r="CV18" s="22">
        <f t="shared" si="42"/>
        <v>3.1932141710707151E-3</v>
      </c>
      <c r="CW18" s="22">
        <f t="shared" si="43"/>
        <v>2.7253835781541206E-3</v>
      </c>
      <c r="CX18" s="22">
        <f t="shared" si="44"/>
        <v>2.209428994873639E-3</v>
      </c>
      <c r="CY18" s="22">
        <f t="shared" si="45"/>
        <v>1.6540411212502388E-3</v>
      </c>
      <c r="CZ18" s="22">
        <f t="shared" si="46"/>
        <v>8.3323300263382215E-4</v>
      </c>
      <c r="DA18" s="22">
        <f t="shared" si="47"/>
        <v>2.5803910808236325E-3</v>
      </c>
      <c r="DB18" s="22">
        <f t="shared" si="48"/>
        <v>8.06271398463595E-3</v>
      </c>
      <c r="DC18" s="22">
        <f t="shared" si="49"/>
        <v>6.0528445633862196E-3</v>
      </c>
      <c r="DD18" s="22">
        <f t="shared" si="50"/>
        <v>5.0805350479144768E-3</v>
      </c>
      <c r="DE18" s="22">
        <f t="shared" si="51"/>
        <v>4.5461095178289173E-3</v>
      </c>
      <c r="DF18" s="22">
        <f t="shared" si="52"/>
        <v>4.0539469807815897E-3</v>
      </c>
      <c r="DG18" s="22">
        <f t="shared" si="53"/>
        <v>3.3752434774888787E-3</v>
      </c>
      <c r="DH18" s="22">
        <f t="shared" si="54"/>
        <v>2.8216381803916756E-3</v>
      </c>
      <c r="DI18" s="22">
        <f t="shared" si="55"/>
        <v>2.366106874215818E-3</v>
      </c>
      <c r="DJ18" s="22">
        <f t="shared" si="56"/>
        <v>1.9905405783060617E-3</v>
      </c>
      <c r="DK18" s="22">
        <f t="shared" si="57"/>
        <v>8.8974618703990089E-4</v>
      </c>
    </row>
    <row r="19" spans="1:115">
      <c r="A19" t="s">
        <v>70</v>
      </c>
      <c r="B19" s="4">
        <v>89.3996517544916</v>
      </c>
      <c r="C19" s="4">
        <v>65.692448568347828</v>
      </c>
      <c r="D19" s="4">
        <v>75.024454325986127</v>
      </c>
      <c r="E19" s="4">
        <v>80.198349839988154</v>
      </c>
      <c r="F19" s="4">
        <v>84.264361675802292</v>
      </c>
      <c r="G19" s="4">
        <v>87.141839455977731</v>
      </c>
      <c r="H19" s="4">
        <v>93.992392929369402</v>
      </c>
      <c r="I19" s="4">
        <v>97.567913053962258</v>
      </c>
      <c r="J19" s="4">
        <v>98.387523777679846</v>
      </c>
      <c r="K19" s="4">
        <v>103.52170608344234</v>
      </c>
      <c r="L19" s="4">
        <v>108.2047906744683</v>
      </c>
      <c r="M19" s="4">
        <v>109.01939011549953</v>
      </c>
      <c r="N19" s="4">
        <v>78.619598049626305</v>
      </c>
      <c r="O19" s="4">
        <v>88.778595191774727</v>
      </c>
      <c r="P19" s="4">
        <v>95.078029229433071</v>
      </c>
      <c r="Q19" s="4">
        <v>100.23219212864916</v>
      </c>
      <c r="R19" s="4">
        <v>109.81798671270924</v>
      </c>
      <c r="S19" s="4">
        <v>112.04099996778245</v>
      </c>
      <c r="T19" s="4">
        <v>115.64476478032161</v>
      </c>
      <c r="U19" s="4">
        <v>121.04830054941242</v>
      </c>
      <c r="V19" s="4">
        <v>128.40401391828081</v>
      </c>
      <c r="W19" s="4">
        <v>140.52556574639604</v>
      </c>
      <c r="X19" s="4">
        <v>154.91963509963708</v>
      </c>
      <c r="Y19" s="4">
        <v>112.49056034882406</v>
      </c>
      <c r="Z19" s="4">
        <v>126.30419577366078</v>
      </c>
      <c r="AA19" s="4">
        <v>138.47729129001451</v>
      </c>
      <c r="AB19" s="4">
        <v>149.19631160807236</v>
      </c>
      <c r="AC19" s="4">
        <v>154.68834169944506</v>
      </c>
      <c r="AD19" s="4">
        <v>155.70661900014269</v>
      </c>
      <c r="AE19" s="4">
        <v>165.96675688871031</v>
      </c>
      <c r="AF19" s="4">
        <v>170.45969294213947</v>
      </c>
      <c r="AG19" s="4">
        <v>182.70419841941484</v>
      </c>
      <c r="AH19" s="4">
        <v>193.20115504092348</v>
      </c>
      <c r="AJ19" s="8" t="e">
        <f>B19/#REF!</f>
        <v>#REF!</v>
      </c>
      <c r="AK19" s="8" t="e">
        <f>C19/#REF!</f>
        <v>#REF!</v>
      </c>
      <c r="AL19" s="8" t="e">
        <f>D19/#REF!</f>
        <v>#REF!</v>
      </c>
      <c r="AM19" s="8" t="e">
        <f>E19/#REF!</f>
        <v>#REF!</v>
      </c>
      <c r="AN19" s="8" t="e">
        <f>F19/#REF!</f>
        <v>#REF!</v>
      </c>
      <c r="AO19" s="8" t="e">
        <f>G19/#REF!</f>
        <v>#REF!</v>
      </c>
      <c r="AP19" s="8" t="e">
        <f>H19/#REF!</f>
        <v>#REF!</v>
      </c>
      <c r="AQ19" s="8" t="e">
        <f>I19/#REF!</f>
        <v>#REF!</v>
      </c>
      <c r="AR19" s="8" t="e">
        <f>J19/#REF!</f>
        <v>#REF!</v>
      </c>
      <c r="AS19" s="8" t="e">
        <f>K19/#REF!</f>
        <v>#REF!</v>
      </c>
      <c r="AT19" s="8" t="e">
        <f>L19/#REF!</f>
        <v>#REF!</v>
      </c>
      <c r="AU19" s="8">
        <f t="shared" si="1"/>
        <v>124.31995657241517</v>
      </c>
      <c r="AV19" s="8">
        <f t="shared" si="0"/>
        <v>89.653638723490616</v>
      </c>
      <c r="AW19" s="8">
        <f t="shared" si="0"/>
        <v>101.23842269809498</v>
      </c>
      <c r="AX19" s="8">
        <f t="shared" si="0"/>
        <v>108.4219646823492</v>
      </c>
      <c r="AY19" s="8">
        <f t="shared" si="0"/>
        <v>114.29949992739914</v>
      </c>
      <c r="AZ19" s="8">
        <f t="shared" si="0"/>
        <v>125.23063396823261</v>
      </c>
      <c r="BA19" s="8">
        <f t="shared" si="0"/>
        <v>127.76564091550881</v>
      </c>
      <c r="BB19" s="8">
        <f t="shared" si="0"/>
        <v>131.8751840391441</v>
      </c>
      <c r="BC19" s="8">
        <f t="shared" si="0"/>
        <v>138.03709093881733</v>
      </c>
      <c r="BD19" s="8">
        <f t="shared" si="0"/>
        <v>146.42515810382378</v>
      </c>
      <c r="BE19" s="8">
        <f t="shared" si="0"/>
        <v>160.24793582497082</v>
      </c>
      <c r="BF19" s="8"/>
      <c r="BG19" s="22">
        <f t="shared" si="2"/>
        <v>2.7905682183702574E-3</v>
      </c>
      <c r="BH19" s="22">
        <f t="shared" si="3"/>
        <v>6.5059893587336576E-3</v>
      </c>
      <c r="BI19" s="22">
        <f t="shared" si="4"/>
        <v>5.2284361733550321E-3</v>
      </c>
      <c r="BJ19" s="22">
        <f t="shared" si="5"/>
        <v>4.6101562316795261E-3</v>
      </c>
      <c r="BK19" s="22">
        <f t="shared" si="6"/>
        <v>4.114880477259544E-3</v>
      </c>
      <c r="BL19" s="22">
        <f t="shared" si="7"/>
        <v>3.6009687195190346E-3</v>
      </c>
      <c r="BM19" s="22">
        <f t="shared" si="8"/>
        <v>3.4190472271979151E-3</v>
      </c>
      <c r="BN19" s="22">
        <f t="shared" si="9"/>
        <v>3.0373159260556675E-3</v>
      </c>
      <c r="BO19" s="22">
        <f t="shared" si="10"/>
        <v>2.5787751237914595E-3</v>
      </c>
      <c r="BP19" s="22">
        <f t="shared" si="11"/>
        <v>2.1400575502255118E-3</v>
      </c>
      <c r="BQ19" s="22">
        <f t="shared" si="12"/>
        <v>1.233753406361379E-3</v>
      </c>
      <c r="BR19" s="22">
        <f t="shared" si="13"/>
        <v>3.6448827582832421E-3</v>
      </c>
      <c r="BS19" s="22">
        <f t="shared" si="14"/>
        <v>6.6166995367874827E-3</v>
      </c>
      <c r="BT19" s="22">
        <f t="shared" si="15"/>
        <v>5.9858231119242098E-3</v>
      </c>
      <c r="BU19" s="22">
        <f t="shared" si="16"/>
        <v>5.35203648771809E-3</v>
      </c>
      <c r="BV19" s="22">
        <f t="shared" si="17"/>
        <v>4.8852867769454723E-3</v>
      </c>
      <c r="BW19" s="22">
        <f t="shared" si="18"/>
        <v>4.7044888873806392E-3</v>
      </c>
      <c r="BX19" s="22">
        <f t="shared" si="19"/>
        <v>4.2218078453811047E-3</v>
      </c>
      <c r="BY19" s="22">
        <f t="shared" si="20"/>
        <v>3.777426129651304E-3</v>
      </c>
      <c r="BZ19" s="22">
        <f t="shared" si="21"/>
        <v>3.4125449238220735E-3</v>
      </c>
      <c r="CA19" s="22">
        <f t="shared" si="22"/>
        <v>2.8829158618982678E-3</v>
      </c>
      <c r="CB19" s="22">
        <f t="shared" si="23"/>
        <v>1.9092954985209679E-3</v>
      </c>
      <c r="CC19" s="22"/>
      <c r="CD19" s="22">
        <f t="shared" si="24"/>
        <v>3.8764008989066838E-3</v>
      </c>
      <c r="CE19" s="22">
        <f t="shared" si="25"/>
        <v>7.6405715359915936E-3</v>
      </c>
      <c r="CF19" s="22">
        <f t="shared" si="26"/>
        <v>6.5718474928818755E-3</v>
      </c>
      <c r="CG19" s="22">
        <f t="shared" si="27"/>
        <v>5.9338483289975534E-3</v>
      </c>
      <c r="CH19" s="22">
        <f t="shared" si="28"/>
        <v>5.4687640820077913E-3</v>
      </c>
      <c r="CI19" s="22">
        <f t="shared" si="29"/>
        <v>5.0221372926994674E-3</v>
      </c>
      <c r="CJ19" s="22">
        <f t="shared" si="30"/>
        <v>4.390255972176637E-3</v>
      </c>
      <c r="CK19" s="22">
        <f t="shared" si="31"/>
        <v>4.1336387123990645E-3</v>
      </c>
      <c r="CL19" s="22">
        <f t="shared" si="32"/>
        <v>3.5718754859562097E-3</v>
      </c>
      <c r="CM19" s="22">
        <f t="shared" si="33"/>
        <v>3.1121632285403228E-3</v>
      </c>
      <c r="CN19" s="22">
        <f t="shared" si="34"/>
        <v>1.8896621547043291E-3</v>
      </c>
      <c r="CO19" s="22">
        <f t="shared" si="35"/>
        <v>6.446493164649717E-4</v>
      </c>
      <c r="CP19" s="22">
        <f t="shared" si="36"/>
        <v>2.1669823080070817E-3</v>
      </c>
      <c r="CQ19" s="22">
        <f t="shared" si="37"/>
        <v>7.9111269956982973E-3</v>
      </c>
      <c r="CR19" s="22">
        <f t="shared" si="38"/>
        <v>5.2648628279201122E-3</v>
      </c>
      <c r="CS19" s="22">
        <f t="shared" si="39"/>
        <v>4.2686205796183801E-3</v>
      </c>
      <c r="CT19" s="22">
        <f t="shared" si="40"/>
        <v>3.6370848972974829E-3</v>
      </c>
      <c r="CU19" s="22">
        <f t="shared" si="41"/>
        <v>3.2912520776750965E-3</v>
      </c>
      <c r="CV19" s="22">
        <f t="shared" si="42"/>
        <v>2.7935108913828182E-3</v>
      </c>
      <c r="CW19" s="22">
        <f t="shared" si="43"/>
        <v>2.376089054703899E-3</v>
      </c>
      <c r="CX19" s="22">
        <f t="shared" si="44"/>
        <v>1.9975695882990768E-3</v>
      </c>
      <c r="CY19" s="22">
        <f t="shared" si="45"/>
        <v>1.5963351815964819E-3</v>
      </c>
      <c r="CZ19" s="22">
        <f t="shared" si="46"/>
        <v>8.6063364373180893E-4</v>
      </c>
      <c r="DA19" s="22">
        <f t="shared" si="47"/>
        <v>2.4321928489127735E-3</v>
      </c>
      <c r="DB19" s="22">
        <f t="shared" si="48"/>
        <v>8.3879280448491689E-3</v>
      </c>
      <c r="DC19" s="22">
        <f t="shared" si="49"/>
        <v>5.6332086588153528E-3</v>
      </c>
      <c r="DD19" s="22">
        <f t="shared" si="50"/>
        <v>4.7422435724201279E-3</v>
      </c>
      <c r="DE19" s="22">
        <f t="shared" si="51"/>
        <v>4.1504483181871556E-3</v>
      </c>
      <c r="DF19" s="22">
        <f t="shared" si="52"/>
        <v>3.5691081915236065E-3</v>
      </c>
      <c r="DG19" s="22">
        <f t="shared" si="53"/>
        <v>2.998715566252262E-3</v>
      </c>
      <c r="DH19" s="22">
        <f t="shared" si="54"/>
        <v>2.6592272603552848E-3</v>
      </c>
      <c r="DI19" s="22">
        <f t="shared" si="55"/>
        <v>2.2213897085135315E-3</v>
      </c>
      <c r="DJ19" s="22">
        <f t="shared" si="56"/>
        <v>1.8113556443143859E-3</v>
      </c>
      <c r="DK19" s="22">
        <f t="shared" si="57"/>
        <v>9.6265610798636702E-4</v>
      </c>
    </row>
    <row r="20" spans="1:115">
      <c r="A20" t="s">
        <v>71</v>
      </c>
      <c r="B20" s="4">
        <v>83.298503322864619</v>
      </c>
      <c r="C20" s="4">
        <v>60.597076649761959</v>
      </c>
      <c r="D20" s="4">
        <v>69.659818934070998</v>
      </c>
      <c r="E20" s="4">
        <v>77.147047979889052</v>
      </c>
      <c r="F20" s="4">
        <v>83.571457242713464</v>
      </c>
      <c r="G20" s="4">
        <v>82.181054899835459</v>
      </c>
      <c r="H20" s="4">
        <v>92.385020148135553</v>
      </c>
      <c r="I20" s="4">
        <v>90.892822701606278</v>
      </c>
      <c r="J20" s="4">
        <v>91.686142984126235</v>
      </c>
      <c r="K20" s="4">
        <v>92.87488872506998</v>
      </c>
      <c r="L20" s="4">
        <v>91.989010619200457</v>
      </c>
      <c r="M20" s="4">
        <v>95.282113726442944</v>
      </c>
      <c r="N20" s="4">
        <v>72.899155267603319</v>
      </c>
      <c r="O20" s="4">
        <v>80.320910499494502</v>
      </c>
      <c r="P20" s="4">
        <v>90.394914141470949</v>
      </c>
      <c r="Q20" s="4">
        <v>90.610834157762142</v>
      </c>
      <c r="R20" s="4">
        <v>96.073940443313205</v>
      </c>
      <c r="S20" s="4">
        <v>97.788304422942602</v>
      </c>
      <c r="T20" s="4">
        <v>102.46529503503005</v>
      </c>
      <c r="U20" s="4">
        <v>99.720106996742729</v>
      </c>
      <c r="V20" s="4">
        <v>108.4564123025845</v>
      </c>
      <c r="W20" s="4">
        <v>114.08843675569071</v>
      </c>
      <c r="X20" s="4">
        <v>109.93825744978864</v>
      </c>
      <c r="Y20" s="4">
        <v>80.527303773865711</v>
      </c>
      <c r="Z20" s="4">
        <v>92.017537891235406</v>
      </c>
      <c r="AA20" s="4">
        <v>100.70950152364624</v>
      </c>
      <c r="AB20" s="4">
        <v>104.03634664576487</v>
      </c>
      <c r="AC20" s="4">
        <v>111.84169929814054</v>
      </c>
      <c r="AD20" s="4">
        <v>118.2983159589906</v>
      </c>
      <c r="AE20" s="4">
        <v>118.34120074829355</v>
      </c>
      <c r="AF20" s="4">
        <v>120.954998974437</v>
      </c>
      <c r="AG20" s="4">
        <v>126.4171494508991</v>
      </c>
      <c r="AH20" s="4">
        <v>126.23767719501149</v>
      </c>
      <c r="AJ20" s="8" t="e">
        <f>B20/#REF!</f>
        <v>#REF!</v>
      </c>
      <c r="AK20" s="8" t="e">
        <f>C20/#REF!</f>
        <v>#REF!</v>
      </c>
      <c r="AL20" s="8" t="e">
        <f>D20/#REF!</f>
        <v>#REF!</v>
      </c>
      <c r="AM20" s="8" t="e">
        <f>E20/#REF!</f>
        <v>#REF!</v>
      </c>
      <c r="AN20" s="8" t="e">
        <f>F20/#REF!</f>
        <v>#REF!</v>
      </c>
      <c r="AO20" s="8" t="e">
        <f>G20/#REF!</f>
        <v>#REF!</v>
      </c>
      <c r="AP20" s="8" t="e">
        <f>H20/#REF!</f>
        <v>#REF!</v>
      </c>
      <c r="AQ20" s="8" t="e">
        <f>I20/#REF!</f>
        <v>#REF!</v>
      </c>
      <c r="AR20" s="8" t="e">
        <f>J20/#REF!</f>
        <v>#REF!</v>
      </c>
      <c r="AS20" s="8" t="e">
        <f>K20/#REF!</f>
        <v>#REF!</v>
      </c>
      <c r="AT20" s="8" t="e">
        <f>L20/#REF!</f>
        <v>#REF!</v>
      </c>
      <c r="AU20" s="8">
        <f t="shared" si="1"/>
        <v>108.65469186765532</v>
      </c>
      <c r="AV20" s="8">
        <f t="shared" si="1"/>
        <v>83.13034779806307</v>
      </c>
      <c r="AW20" s="8">
        <f t="shared" si="1"/>
        <v>91.593725616837233</v>
      </c>
      <c r="AX20" s="8">
        <f t="shared" si="1"/>
        <v>103.08158749126179</v>
      </c>
      <c r="AY20" s="8">
        <f t="shared" si="1"/>
        <v>103.3278112778744</v>
      </c>
      <c r="AZ20" s="8">
        <f t="shared" si="1"/>
        <v>109.55764924936419</v>
      </c>
      <c r="BA20" s="8">
        <f t="shared" si="1"/>
        <v>111.51261941816665</v>
      </c>
      <c r="BB20" s="8">
        <f t="shared" si="1"/>
        <v>116.84601258032157</v>
      </c>
      <c r="BC20" s="8">
        <f t="shared" si="1"/>
        <v>113.71554507961893</v>
      </c>
      <c r="BD20" s="8">
        <f t="shared" si="1"/>
        <v>123.6779663982023</v>
      </c>
      <c r="BE20" s="8">
        <f t="shared" si="1"/>
        <v>130.10042972957072</v>
      </c>
      <c r="BF20" s="8"/>
      <c r="BG20" s="22">
        <f t="shared" si="2"/>
        <v>2.6001237303356337E-3</v>
      </c>
      <c r="BH20" s="22">
        <f t="shared" si="3"/>
        <v>6.0013585190623435E-3</v>
      </c>
      <c r="BI20" s="22">
        <f t="shared" si="4"/>
        <v>4.8545760234620849E-3</v>
      </c>
      <c r="BJ20" s="22">
        <f t="shared" si="5"/>
        <v>4.4347538909438669E-3</v>
      </c>
      <c r="BK20" s="22">
        <f t="shared" si="6"/>
        <v>4.0810438840946477E-3</v>
      </c>
      <c r="BL20" s="22">
        <f t="shared" si="7"/>
        <v>3.3959738499768815E-3</v>
      </c>
      <c r="BM20" s="22">
        <f t="shared" si="8"/>
        <v>3.3605777779215176E-3</v>
      </c>
      <c r="BN20" s="22">
        <f t="shared" si="9"/>
        <v>2.8295185303702833E-3</v>
      </c>
      <c r="BO20" s="22">
        <f t="shared" si="10"/>
        <v>2.4031293363792313E-3</v>
      </c>
      <c r="BP20" s="22">
        <f t="shared" si="11"/>
        <v>1.9199606958006878E-3</v>
      </c>
      <c r="BQ20" s="22">
        <f t="shared" si="12"/>
        <v>1.0488607250365562E-3</v>
      </c>
      <c r="BR20" s="22">
        <f t="shared" si="13"/>
        <v>3.1855996729238684E-3</v>
      </c>
      <c r="BS20" s="22">
        <f t="shared" si="14"/>
        <v>6.1352616759358051E-3</v>
      </c>
      <c r="BT20" s="22">
        <f t="shared" si="15"/>
        <v>5.4155707397723568E-3</v>
      </c>
      <c r="BU20" s="22">
        <f t="shared" si="16"/>
        <v>5.0884192984463825E-3</v>
      </c>
      <c r="BV20" s="22">
        <f t="shared" si="17"/>
        <v>4.416344694833727E-3</v>
      </c>
      <c r="BW20" s="22">
        <f t="shared" si="18"/>
        <v>4.1157081705098207E-3</v>
      </c>
      <c r="BX20" s="22">
        <f t="shared" si="19"/>
        <v>3.6847531789077972E-3</v>
      </c>
      <c r="BY20" s="22">
        <f t="shared" si="20"/>
        <v>3.3469312993372508E-3</v>
      </c>
      <c r="BZ20" s="22">
        <f t="shared" si="21"/>
        <v>2.811269083416969E-3</v>
      </c>
      <c r="CA20" s="22">
        <f t="shared" si="22"/>
        <v>2.4350540283786604E-3</v>
      </c>
      <c r="CB20" s="22">
        <f t="shared" si="23"/>
        <v>1.5500989985270412E-3</v>
      </c>
      <c r="CC20" s="22"/>
      <c r="CD20" s="22">
        <f t="shared" si="24"/>
        <v>2.7508763477819055E-3</v>
      </c>
      <c r="CE20" s="22">
        <f t="shared" si="25"/>
        <v>5.4695667189925117E-3</v>
      </c>
      <c r="CF20" s="22">
        <f t="shared" si="26"/>
        <v>4.7878474819265391E-3</v>
      </c>
      <c r="CG20" s="22">
        <f t="shared" si="27"/>
        <v>4.3154722464834707E-3</v>
      </c>
      <c r="CH20" s="22">
        <f t="shared" si="28"/>
        <v>3.8134336541392573E-3</v>
      </c>
      <c r="CI20" s="22">
        <f t="shared" si="29"/>
        <v>3.6310711121036372E-3</v>
      </c>
      <c r="CJ20" s="22">
        <f t="shared" si="30"/>
        <v>3.3355029572437207E-3</v>
      </c>
      <c r="CK20" s="22">
        <f t="shared" si="31"/>
        <v>2.9474563331556626E-3</v>
      </c>
      <c r="CL20" s="22">
        <f t="shared" si="32"/>
        <v>2.5345358089275661E-3</v>
      </c>
      <c r="CM20" s="22">
        <f t="shared" si="33"/>
        <v>2.1533758248664702E-3</v>
      </c>
      <c r="CN20" s="22">
        <f t="shared" si="34"/>
        <v>1.2347056674825081E-3</v>
      </c>
      <c r="CO20" s="22">
        <f t="shared" si="35"/>
        <v>5.4804091804365018E-4</v>
      </c>
      <c r="CP20" s="22">
        <f t="shared" si="36"/>
        <v>1.8939259749662242E-3</v>
      </c>
      <c r="CQ20" s="22">
        <f t="shared" si="37"/>
        <v>7.3355052621498313E-3</v>
      </c>
      <c r="CR20" s="22">
        <f t="shared" si="38"/>
        <v>4.7632942949818857E-3</v>
      </c>
      <c r="CS20" s="22">
        <f t="shared" si="39"/>
        <v>4.0583675737114371E-3</v>
      </c>
      <c r="CT20" s="22">
        <f t="shared" si="40"/>
        <v>3.2879585834432361E-3</v>
      </c>
      <c r="CU20" s="22">
        <f t="shared" si="41"/>
        <v>2.8793421329212348E-3</v>
      </c>
      <c r="CV20" s="22">
        <f t="shared" si="42"/>
        <v>2.4381493697298307E-3</v>
      </c>
      <c r="CW20" s="22">
        <f t="shared" si="43"/>
        <v>2.1052977753228093E-3</v>
      </c>
      <c r="CX20" s="22">
        <f t="shared" si="44"/>
        <v>1.6456063585734511E-3</v>
      </c>
      <c r="CY20" s="22">
        <f t="shared" si="45"/>
        <v>1.3483440380495793E-3</v>
      </c>
      <c r="CZ20" s="22">
        <f t="shared" si="46"/>
        <v>6.9872230374019536E-4</v>
      </c>
      <c r="DA20" s="22">
        <f t="shared" si="47"/>
        <v>1.725998408267189E-3</v>
      </c>
      <c r="DB20" s="22">
        <f t="shared" si="48"/>
        <v>6.0045680953704789E-3</v>
      </c>
      <c r="DC20" s="22">
        <f t="shared" si="49"/>
        <v>4.1040124442158366E-3</v>
      </c>
      <c r="DD20" s="22">
        <f t="shared" si="50"/>
        <v>3.448861411377022E-3</v>
      </c>
      <c r="DE20" s="22">
        <f t="shared" si="51"/>
        <v>2.8941565331759046E-3</v>
      </c>
      <c r="DF20" s="22">
        <f t="shared" si="52"/>
        <v>2.5805120200622427E-3</v>
      </c>
      <c r="DG20" s="22">
        <f t="shared" si="53"/>
        <v>2.2782782376600729E-3</v>
      </c>
      <c r="DH20" s="22">
        <f t="shared" si="54"/>
        <v>1.8961396423746485E-3</v>
      </c>
      <c r="DI20" s="22">
        <f t="shared" si="55"/>
        <v>1.576256446773503E-3</v>
      </c>
      <c r="DJ20" s="22">
        <f t="shared" si="56"/>
        <v>1.2533177626841464E-3</v>
      </c>
      <c r="DK20" s="22">
        <f t="shared" si="57"/>
        <v>6.2899971267795093E-4</v>
      </c>
    </row>
    <row r="21" spans="1:115">
      <c r="A21" t="s">
        <v>72</v>
      </c>
      <c r="B21" s="4">
        <v>215.90137070872819</v>
      </c>
      <c r="C21" s="4">
        <v>181.66593293893433</v>
      </c>
      <c r="D21" s="4">
        <v>205.60619349999214</v>
      </c>
      <c r="E21" s="4">
        <v>216.91880027312908</v>
      </c>
      <c r="F21" s="4">
        <v>213.59662701892037</v>
      </c>
      <c r="G21" s="4">
        <v>219.02193763582008</v>
      </c>
      <c r="H21" s="4">
        <v>226.61760860158472</v>
      </c>
      <c r="I21" s="4">
        <v>228.12103437788682</v>
      </c>
      <c r="J21" s="4">
        <v>224.73767267352011</v>
      </c>
      <c r="K21" s="4">
        <v>222.1825963030507</v>
      </c>
      <c r="L21" s="4">
        <v>220.54427195863704</v>
      </c>
      <c r="M21" s="4">
        <v>241.62699246753004</v>
      </c>
      <c r="N21" s="4">
        <v>195.80550271136639</v>
      </c>
      <c r="O21" s="4">
        <v>223.80715718823785</v>
      </c>
      <c r="P21" s="4">
        <v>234.4261284739699</v>
      </c>
      <c r="Q21" s="4">
        <v>242.50268505170538</v>
      </c>
      <c r="R21" s="4">
        <v>244.52054584892804</v>
      </c>
      <c r="S21" s="4">
        <v>250.61766107745947</v>
      </c>
      <c r="T21" s="4">
        <v>249.20444827015757</v>
      </c>
      <c r="U21" s="4">
        <v>250.37770639207668</v>
      </c>
      <c r="V21" s="4">
        <v>255.96176687030339</v>
      </c>
      <c r="W21" s="4">
        <v>269.04056288475118</v>
      </c>
      <c r="X21" s="4">
        <v>270.06859646669324</v>
      </c>
      <c r="Y21" s="4">
        <v>233.03603226810159</v>
      </c>
      <c r="Z21" s="4">
        <v>250.95207073532194</v>
      </c>
      <c r="AA21" s="4">
        <v>265.11711916093344</v>
      </c>
      <c r="AB21" s="4">
        <v>273.61762711428742</v>
      </c>
      <c r="AC21" s="4">
        <v>279.02060455673944</v>
      </c>
      <c r="AD21" s="4">
        <v>281.26018401129471</v>
      </c>
      <c r="AE21" s="4">
        <v>279.75947236622841</v>
      </c>
      <c r="AF21" s="4">
        <v>280.33125396412925</v>
      </c>
      <c r="AG21" s="4">
        <v>282.91759402379876</v>
      </c>
      <c r="AH21" s="4">
        <v>274.67295767687915</v>
      </c>
      <c r="AJ21" s="8" t="e">
        <f>B21/#REF!</f>
        <v>#REF!</v>
      </c>
      <c r="AK21" s="8" t="e">
        <f>C21/#REF!</f>
        <v>#REF!</v>
      </c>
      <c r="AL21" s="8" t="e">
        <f>D21/#REF!</f>
        <v>#REF!</v>
      </c>
      <c r="AM21" s="8" t="e">
        <f>E21/#REF!</f>
        <v>#REF!</v>
      </c>
      <c r="AN21" s="8" t="e">
        <f>F21/#REF!</f>
        <v>#REF!</v>
      </c>
      <c r="AO21" s="8" t="e">
        <f>G21/#REF!</f>
        <v>#REF!</v>
      </c>
      <c r="AP21" s="8" t="e">
        <f>H21/#REF!</f>
        <v>#REF!</v>
      </c>
      <c r="AQ21" s="8" t="e">
        <f>I21/#REF!</f>
        <v>#REF!</v>
      </c>
      <c r="AR21" s="8" t="e">
        <f>J21/#REF!</f>
        <v>#REF!</v>
      </c>
      <c r="AS21" s="8" t="e">
        <f>K21/#REF!</f>
        <v>#REF!</v>
      </c>
      <c r="AT21" s="8" t="e">
        <f>L21/#REF!</f>
        <v>#REF!</v>
      </c>
      <c r="AU21" s="8">
        <f t="shared" si="1"/>
        <v>275.53866498851289</v>
      </c>
      <c r="AV21" s="8">
        <f t="shared" si="1"/>
        <v>223.28625731557966</v>
      </c>
      <c r="AW21" s="8">
        <f t="shared" si="1"/>
        <v>255.21786567288518</v>
      </c>
      <c r="AX21" s="8">
        <f t="shared" si="1"/>
        <v>267.32717987549916</v>
      </c>
      <c r="AY21" s="8">
        <f t="shared" si="1"/>
        <v>276.53725857741603</v>
      </c>
      <c r="AZ21" s="8">
        <f t="shared" si="1"/>
        <v>278.83832049322865</v>
      </c>
      <c r="BA21" s="8">
        <f t="shared" si="1"/>
        <v>285.79114878941516</v>
      </c>
      <c r="BB21" s="8">
        <f t="shared" si="1"/>
        <v>284.17959551760526</v>
      </c>
      <c r="BC21" s="8">
        <f t="shared" si="1"/>
        <v>285.51751713513301</v>
      </c>
      <c r="BD21" s="8">
        <f t="shared" si="1"/>
        <v>291.88528488191099</v>
      </c>
      <c r="BE21" s="8">
        <f t="shared" si="1"/>
        <v>306.79965333336742</v>
      </c>
      <c r="BF21" s="8"/>
      <c r="BG21" s="22">
        <f t="shared" si="2"/>
        <v>6.7392600706868196E-3</v>
      </c>
      <c r="BH21" s="22">
        <f t="shared" si="3"/>
        <v>1.7991666505099708E-2</v>
      </c>
      <c r="BI21" s="22">
        <f t="shared" si="4"/>
        <v>1.4328646162359987E-2</v>
      </c>
      <c r="BJ21" s="22">
        <f t="shared" si="5"/>
        <v>1.2469453060354392E-2</v>
      </c>
      <c r="BK21" s="22">
        <f t="shared" si="6"/>
        <v>1.0430561307877794E-2</v>
      </c>
      <c r="BL21" s="22">
        <f t="shared" si="7"/>
        <v>9.0506598350321432E-3</v>
      </c>
      <c r="BM21" s="22">
        <f t="shared" si="8"/>
        <v>8.2433937702352834E-3</v>
      </c>
      <c r="BN21" s="22">
        <f t="shared" si="9"/>
        <v>7.1014704434749637E-3</v>
      </c>
      <c r="BO21" s="22">
        <f t="shared" si="10"/>
        <v>5.890461487564517E-3</v>
      </c>
      <c r="BP21" s="22">
        <f t="shared" si="11"/>
        <v>4.5930806275912136E-3</v>
      </c>
      <c r="BQ21" s="22">
        <f t="shared" si="12"/>
        <v>2.5146506461165598E-3</v>
      </c>
      <c r="BR21" s="22">
        <f t="shared" si="13"/>
        <v>8.0783983275606649E-3</v>
      </c>
      <c r="BS21" s="22">
        <f t="shared" si="14"/>
        <v>1.6479175819150559E-2</v>
      </c>
      <c r="BT21" s="22">
        <f t="shared" si="15"/>
        <v>1.5090011857222179E-2</v>
      </c>
      <c r="BU21" s="22">
        <f t="shared" si="16"/>
        <v>1.3196079088256643E-2</v>
      </c>
      <c r="BV21" s="22">
        <f t="shared" si="17"/>
        <v>1.1819507640183097E-2</v>
      </c>
      <c r="BW21" s="22">
        <f t="shared" si="18"/>
        <v>1.0475007101449626E-2</v>
      </c>
      <c r="BX21" s="22">
        <f t="shared" si="19"/>
        <v>9.4435037890783519E-3</v>
      </c>
      <c r="BY21" s="22">
        <f t="shared" si="20"/>
        <v>8.1400260211451653E-3</v>
      </c>
      <c r="BZ21" s="22">
        <f t="shared" si="21"/>
        <v>7.0585474319626229E-3</v>
      </c>
      <c r="CA21" s="22">
        <f t="shared" si="22"/>
        <v>5.7468315454650091E-3</v>
      </c>
      <c r="CB21" s="22">
        <f t="shared" si="23"/>
        <v>3.655405569136282E-3</v>
      </c>
      <c r="CC21" s="22"/>
      <c r="CD21" s="22">
        <f t="shared" si="24"/>
        <v>6.7576595402941836E-3</v>
      </c>
      <c r="CE21" s="22">
        <f t="shared" si="25"/>
        <v>1.5828247894639352E-2</v>
      </c>
      <c r="CF21" s="22">
        <f t="shared" si="26"/>
        <v>1.3057513464167635E-2</v>
      </c>
      <c r="CG21" s="22">
        <f t="shared" si="27"/>
        <v>1.1360453110156914E-2</v>
      </c>
      <c r="CH21" s="22">
        <f t="shared" si="28"/>
        <v>1.0029405118925576E-2</v>
      </c>
      <c r="CI21" s="22">
        <f t="shared" si="29"/>
        <v>9.0587291077086976E-3</v>
      </c>
      <c r="CJ21" s="22">
        <f t="shared" si="30"/>
        <v>7.9303257017606602E-3</v>
      </c>
      <c r="CK21" s="22">
        <f t="shared" si="31"/>
        <v>6.9678085347466504E-3</v>
      </c>
      <c r="CL21" s="22">
        <f t="shared" si="32"/>
        <v>5.8741648345085311E-3</v>
      </c>
      <c r="CM21" s="22">
        <f t="shared" si="33"/>
        <v>4.8191871913459113E-3</v>
      </c>
      <c r="CN21" s="22">
        <f t="shared" si="34"/>
        <v>2.6865216873716963E-3</v>
      </c>
      <c r="CO21" s="22">
        <f t="shared" si="35"/>
        <v>1.3139317888070838E-3</v>
      </c>
      <c r="CP21" s="22">
        <f t="shared" si="36"/>
        <v>4.802828352455225E-3</v>
      </c>
      <c r="CQ21" s="22">
        <f t="shared" si="37"/>
        <v>1.9703003282061805E-2</v>
      </c>
      <c r="CR21" s="22">
        <f t="shared" si="38"/>
        <v>1.3272500876562607E-2</v>
      </c>
      <c r="CS21" s="22">
        <f t="shared" si="39"/>
        <v>1.0524789002404705E-2</v>
      </c>
      <c r="CT21" s="22">
        <f t="shared" si="40"/>
        <v>8.7995965629843256E-3</v>
      </c>
      <c r="CU21" s="22">
        <f t="shared" si="41"/>
        <v>7.3282963806729122E-3</v>
      </c>
      <c r="CV21" s="22">
        <f t="shared" si="42"/>
        <v>6.2486336786898239E-3</v>
      </c>
      <c r="CW21" s="22">
        <f t="shared" si="43"/>
        <v>5.1202660409492571E-3</v>
      </c>
      <c r="CX21" s="22">
        <f t="shared" si="44"/>
        <v>4.131796064932987E-3</v>
      </c>
      <c r="CY21" s="22">
        <f t="shared" si="45"/>
        <v>3.1821495382434446E-3</v>
      </c>
      <c r="CZ21" s="22">
        <f t="shared" si="46"/>
        <v>1.6477098577566023E-3</v>
      </c>
      <c r="DA21" s="22">
        <f t="shared" si="47"/>
        <v>4.2399977809122764E-3</v>
      </c>
      <c r="DB21" s="22">
        <f t="shared" si="48"/>
        <v>1.7376475541242324E-2</v>
      </c>
      <c r="DC21" s="22">
        <f t="shared" si="49"/>
        <v>1.1192544864837034E-2</v>
      </c>
      <c r="DD21" s="22">
        <f t="shared" si="50"/>
        <v>9.079105624953376E-3</v>
      </c>
      <c r="DE21" s="22">
        <f t="shared" si="51"/>
        <v>7.6116883054460852E-3</v>
      </c>
      <c r="DF21" s="22">
        <f t="shared" si="52"/>
        <v>6.437813699381718E-3</v>
      </c>
      <c r="DG21" s="22">
        <f t="shared" si="53"/>
        <v>5.4167208650318975E-3</v>
      </c>
      <c r="DH21" s="22">
        <f t="shared" si="54"/>
        <v>4.4824881151213931E-3</v>
      </c>
      <c r="DI21" s="22">
        <f t="shared" si="55"/>
        <v>3.6532094583907673E-3</v>
      </c>
      <c r="DJ21" s="22">
        <f t="shared" si="56"/>
        <v>2.8048856306763306E-3</v>
      </c>
      <c r="DK21" s="22">
        <f t="shared" si="57"/>
        <v>1.3686025859955164E-3</v>
      </c>
    </row>
    <row r="22" spans="1:115">
      <c r="A22" t="s">
        <v>73</v>
      </c>
      <c r="B22" s="4">
        <v>137.47565217173425</v>
      </c>
      <c r="C22" s="4">
        <v>179.71779473838959</v>
      </c>
      <c r="D22" s="4">
        <v>166.97688115223045</v>
      </c>
      <c r="E22" s="4">
        <v>155.40593289175425</v>
      </c>
      <c r="F22" s="4">
        <v>145.09890358979246</v>
      </c>
      <c r="G22" s="4">
        <v>145.35376990357827</v>
      </c>
      <c r="H22" s="4">
        <v>132.78245729929148</v>
      </c>
      <c r="I22" s="4">
        <v>134.71776164103909</v>
      </c>
      <c r="J22" s="4">
        <v>123.40659931904973</v>
      </c>
      <c r="K22" s="4">
        <v>105.88110299702016</v>
      </c>
      <c r="L22" s="4">
        <v>85.416658640804386</v>
      </c>
      <c r="M22" s="4">
        <v>173.01280925537148</v>
      </c>
      <c r="N22" s="4">
        <v>202.11209174200638</v>
      </c>
      <c r="O22" s="4">
        <v>189.93395142847419</v>
      </c>
      <c r="P22" s="4">
        <v>183.50341133027305</v>
      </c>
      <c r="Q22" s="4">
        <v>186.39122189844153</v>
      </c>
      <c r="R22" s="4">
        <v>178.05981236756958</v>
      </c>
      <c r="S22" s="4">
        <v>178.26697400342519</v>
      </c>
      <c r="T22" s="4">
        <v>165.40581937302059</v>
      </c>
      <c r="U22" s="4">
        <v>160.79006215513843</v>
      </c>
      <c r="V22" s="4">
        <v>147.44375702656831</v>
      </c>
      <c r="W22" s="4">
        <v>138.22469285230193</v>
      </c>
      <c r="X22" s="4">
        <v>173.75029343209906</v>
      </c>
      <c r="Y22" s="4">
        <v>216.36945258853865</v>
      </c>
      <c r="Z22" s="4">
        <v>193.22253607067444</v>
      </c>
      <c r="AA22" s="4">
        <v>187.08035748523716</v>
      </c>
      <c r="AB22" s="4">
        <v>184.07837266997652</v>
      </c>
      <c r="AC22" s="4">
        <v>175.68588040353168</v>
      </c>
      <c r="AD22" s="4">
        <v>173.51095210801313</v>
      </c>
      <c r="AE22" s="4">
        <v>176.90282502507102</v>
      </c>
      <c r="AF22" s="4">
        <v>160.17972928803269</v>
      </c>
      <c r="AG22" s="4">
        <v>156.1758469704711</v>
      </c>
      <c r="AH22" s="4">
        <v>114.29823197024386</v>
      </c>
      <c r="AJ22" s="8" t="e">
        <f>B22/#REF!</f>
        <v>#REF!</v>
      </c>
      <c r="AK22" s="8" t="e">
        <f>C22/#REF!</f>
        <v>#REF!</v>
      </c>
      <c r="AL22" s="8" t="e">
        <f>D22/#REF!</f>
        <v>#REF!</v>
      </c>
      <c r="AM22" s="8" t="e">
        <f>E22/#REF!</f>
        <v>#REF!</v>
      </c>
      <c r="AN22" s="8" t="e">
        <f>F22/#REF!</f>
        <v>#REF!</v>
      </c>
      <c r="AO22" s="8" t="e">
        <f>G22/#REF!</f>
        <v>#REF!</v>
      </c>
      <c r="AP22" s="8" t="e">
        <f>H22/#REF!</f>
        <v>#REF!</v>
      </c>
      <c r="AQ22" s="8" t="e">
        <f>I22/#REF!</f>
        <v>#REF!</v>
      </c>
      <c r="AR22" s="8" t="e">
        <f>J22/#REF!</f>
        <v>#REF!</v>
      </c>
      <c r="AS22" s="8" t="e">
        <f>K22/#REF!</f>
        <v>#REF!</v>
      </c>
      <c r="AT22" s="8" t="e">
        <f>L22/#REF!</f>
        <v>#REF!</v>
      </c>
      <c r="AU22" s="8">
        <f t="shared" si="1"/>
        <v>197.29467308807992</v>
      </c>
      <c r="AV22" s="8">
        <f t="shared" si="1"/>
        <v>230.47795847606676</v>
      </c>
      <c r="AW22" s="8">
        <f t="shared" si="1"/>
        <v>216.59065023386211</v>
      </c>
      <c r="AX22" s="8">
        <f t="shared" si="1"/>
        <v>209.25760182019388</v>
      </c>
      <c r="AY22" s="8">
        <f t="shared" si="1"/>
        <v>212.55070852390702</v>
      </c>
      <c r="AZ22" s="8">
        <f t="shared" si="1"/>
        <v>203.05000896974806</v>
      </c>
      <c r="BA22" s="8">
        <f t="shared" si="1"/>
        <v>203.28624516172965</v>
      </c>
      <c r="BB22" s="8">
        <f t="shared" si="1"/>
        <v>188.62006345378688</v>
      </c>
      <c r="BC22" s="8">
        <f t="shared" si="1"/>
        <v>183.35649762143373</v>
      </c>
      <c r="BD22" s="8">
        <f t="shared" si="1"/>
        <v>168.13707589995644</v>
      </c>
      <c r="BE22" s="8">
        <f t="shared" si="1"/>
        <v>157.62414185612383</v>
      </c>
      <c r="BF22" s="8"/>
      <c r="BG22" s="22">
        <f t="shared" si="2"/>
        <v>4.2912380330485033E-3</v>
      </c>
      <c r="BH22" s="22">
        <f t="shared" si="3"/>
        <v>1.77987285544173E-2</v>
      </c>
      <c r="BI22" s="22">
        <f t="shared" si="4"/>
        <v>1.1636578677892978E-2</v>
      </c>
      <c r="BJ22" s="22">
        <f t="shared" si="5"/>
        <v>8.9334210914606624E-3</v>
      </c>
      <c r="BK22" s="22">
        <f t="shared" si="6"/>
        <v>7.0856128709612864E-3</v>
      </c>
      <c r="BL22" s="22">
        <f t="shared" si="7"/>
        <v>6.006464655263226E-3</v>
      </c>
      <c r="BM22" s="22">
        <f t="shared" si="8"/>
        <v>4.8300663309084873E-3</v>
      </c>
      <c r="BN22" s="22">
        <f t="shared" si="9"/>
        <v>4.19380091412422E-3</v>
      </c>
      <c r="BO22" s="22">
        <f t="shared" si="10"/>
        <v>3.2345347887275605E-3</v>
      </c>
      <c r="BP22" s="22">
        <f t="shared" si="11"/>
        <v>2.1888322987290874E-3</v>
      </c>
      <c r="BQ22" s="22">
        <f t="shared" si="12"/>
        <v>9.7392262303008564E-4</v>
      </c>
      <c r="BR22" s="22">
        <f t="shared" si="13"/>
        <v>5.7843967458353577E-3</v>
      </c>
      <c r="BS22" s="22">
        <f t="shared" si="14"/>
        <v>1.7009944301220443E-2</v>
      </c>
      <c r="BT22" s="22">
        <f t="shared" si="15"/>
        <v>1.2806139067009984E-2</v>
      </c>
      <c r="BU22" s="22">
        <f t="shared" si="16"/>
        <v>1.032958887578973E-2</v>
      </c>
      <c r="BV22" s="22">
        <f t="shared" si="17"/>
        <v>9.0846518702337974E-3</v>
      </c>
      <c r="BW22" s="22">
        <f t="shared" si="18"/>
        <v>7.6278980670419451E-3</v>
      </c>
      <c r="BX22" s="22">
        <f t="shared" si="19"/>
        <v>6.717263409255751E-3</v>
      </c>
      <c r="BY22" s="22">
        <f t="shared" si="20"/>
        <v>5.4028235976173707E-3</v>
      </c>
      <c r="BZ22" s="22">
        <f t="shared" si="21"/>
        <v>4.5329286567271582E-3</v>
      </c>
      <c r="CA22" s="22">
        <f t="shared" si="22"/>
        <v>3.3103945343974273E-3</v>
      </c>
      <c r="CB22" s="22">
        <f t="shared" si="23"/>
        <v>1.8780339537904462E-3</v>
      </c>
      <c r="CC22" s="22"/>
      <c r="CD22" s="22">
        <f t="shared" si="24"/>
        <v>4.3475818492104534E-3</v>
      </c>
      <c r="CE22" s="22">
        <f t="shared" si="25"/>
        <v>1.4696222292605487E-2</v>
      </c>
      <c r="CF22" s="22">
        <f t="shared" si="26"/>
        <v>1.0053735994011586E-2</v>
      </c>
      <c r="CG22" s="22">
        <f t="shared" si="27"/>
        <v>8.0165235491726321E-3</v>
      </c>
      <c r="CH22" s="22">
        <f t="shared" si="28"/>
        <v>6.7473597831056911E-3</v>
      </c>
      <c r="CI22" s="22">
        <f t="shared" si="29"/>
        <v>5.7038468580239508E-3</v>
      </c>
      <c r="CJ22" s="22">
        <f t="shared" si="30"/>
        <v>4.8922614762418092E-3</v>
      </c>
      <c r="CK22" s="22">
        <f t="shared" si="31"/>
        <v>4.4060170817625602E-3</v>
      </c>
      <c r="CL22" s="22">
        <f t="shared" si="32"/>
        <v>3.3564653233608297E-3</v>
      </c>
      <c r="CM22" s="22">
        <f t="shared" si="33"/>
        <v>2.6602822066074195E-3</v>
      </c>
      <c r="CN22" s="22">
        <f t="shared" si="34"/>
        <v>1.1179283232444276E-3</v>
      </c>
      <c r="CO22" s="22">
        <f t="shared" si="35"/>
        <v>5.0888496030803809E-4</v>
      </c>
      <c r="CP22" s="22">
        <f t="shared" si="36"/>
        <v>3.4389817840458758E-3</v>
      </c>
      <c r="CQ22" s="22">
        <f t="shared" si="37"/>
        <v>2.0337606205108775E-2</v>
      </c>
      <c r="CR22" s="22">
        <f t="shared" si="38"/>
        <v>1.1263708312523567E-2</v>
      </c>
      <c r="CS22" s="22">
        <f t="shared" si="39"/>
        <v>8.2385640971204942E-3</v>
      </c>
      <c r="CT22" s="22">
        <f t="shared" si="40"/>
        <v>6.7635026607572009E-3</v>
      </c>
      <c r="CU22" s="22">
        <f t="shared" si="41"/>
        <v>5.3364639522878706E-3</v>
      </c>
      <c r="CV22" s="22">
        <f t="shared" si="42"/>
        <v>4.4447187511323883E-3</v>
      </c>
      <c r="CW22" s="22">
        <f t="shared" si="43"/>
        <v>3.3985019360205523E-3</v>
      </c>
      <c r="CX22" s="22">
        <f t="shared" si="44"/>
        <v>2.6533981625847941E-3</v>
      </c>
      <c r="CY22" s="22">
        <f t="shared" si="45"/>
        <v>1.8330397116562804E-3</v>
      </c>
      <c r="CZ22" s="22">
        <f t="shared" si="46"/>
        <v>8.4654219629952019E-4</v>
      </c>
      <c r="DA22" s="22">
        <f t="shared" si="47"/>
        <v>2.7278286636181039E-3</v>
      </c>
      <c r="DB22" s="22">
        <f t="shared" si="48"/>
        <v>1.6133721743302153E-2</v>
      </c>
      <c r="DC22" s="22">
        <f t="shared" si="49"/>
        <v>8.617788638012696E-3</v>
      </c>
      <c r="DD22" s="22">
        <f t="shared" si="50"/>
        <v>6.4066867176972254E-3</v>
      </c>
      <c r="DE22" s="22">
        <f t="shared" si="51"/>
        <v>5.1208221170354678E-3</v>
      </c>
      <c r="DF22" s="22">
        <f t="shared" si="52"/>
        <v>4.0535822415215085E-3</v>
      </c>
      <c r="DG22" s="22">
        <f t="shared" si="53"/>
        <v>3.3416048485457954E-3</v>
      </c>
      <c r="DH22" s="22">
        <f t="shared" si="54"/>
        <v>2.8344520526841122E-3</v>
      </c>
      <c r="DI22" s="22">
        <f t="shared" si="55"/>
        <v>2.0874236953700178E-3</v>
      </c>
      <c r="DJ22" s="22">
        <f t="shared" si="56"/>
        <v>1.5483497607763875E-3</v>
      </c>
      <c r="DK22" s="22">
        <f t="shared" si="57"/>
        <v>5.6950948929312354E-4</v>
      </c>
    </row>
    <row r="23" spans="1:115">
      <c r="A23" t="s">
        <v>74</v>
      </c>
      <c r="B23" s="4">
        <v>33.002309049128101</v>
      </c>
      <c r="C23" s="4">
        <v>8.3019928501682649</v>
      </c>
      <c r="D23" s="4">
        <v>15.589156349200534</v>
      </c>
      <c r="E23" s="4">
        <v>20.336893271494425</v>
      </c>
      <c r="F23" s="4">
        <v>28.338336500609127</v>
      </c>
      <c r="G23" s="4">
        <v>30.127254271325256</v>
      </c>
      <c r="H23" s="4">
        <v>33.246771772077238</v>
      </c>
      <c r="I23" s="4">
        <v>37.468907412954806</v>
      </c>
      <c r="J23" s="4">
        <v>42.402123760323875</v>
      </c>
      <c r="K23" s="4">
        <v>49.49327199141598</v>
      </c>
      <c r="L23" s="4">
        <v>64.717596652136535</v>
      </c>
      <c r="M23" s="4">
        <v>48.717196850391431</v>
      </c>
      <c r="N23" s="4">
        <v>16.169338423416296</v>
      </c>
      <c r="O23" s="4">
        <v>22.885621872020909</v>
      </c>
      <c r="P23" s="4">
        <v>32.335742072735179</v>
      </c>
      <c r="Q23" s="4">
        <v>40.31331702301582</v>
      </c>
      <c r="R23" s="4">
        <v>41.946824306439893</v>
      </c>
      <c r="S23" s="4">
        <v>47.991438347830602</v>
      </c>
      <c r="T23" s="4">
        <v>53.737192828933281</v>
      </c>
      <c r="U23" s="4">
        <v>64.074309657562978</v>
      </c>
      <c r="V23" s="4">
        <v>73.55919011706392</v>
      </c>
      <c r="W23" s="4">
        <v>94.154837118282884</v>
      </c>
      <c r="X23" s="4">
        <v>46.730331978080656</v>
      </c>
      <c r="Y23" s="4">
        <v>16.102452929639771</v>
      </c>
      <c r="Z23" s="4">
        <v>22.413190680296157</v>
      </c>
      <c r="AA23" s="4">
        <v>30.175964713538288</v>
      </c>
      <c r="AB23" s="4">
        <v>37.39394465689945</v>
      </c>
      <c r="AC23" s="4">
        <v>46.775031022371664</v>
      </c>
      <c r="AD23" s="4">
        <v>53.774511611975178</v>
      </c>
      <c r="AE23" s="4">
        <v>56.977682444209826</v>
      </c>
      <c r="AF23" s="4">
        <v>58.960397352335583</v>
      </c>
      <c r="AG23" s="4">
        <v>66.123636978883908</v>
      </c>
      <c r="AH23" s="4">
        <v>78.605617568942634</v>
      </c>
      <c r="AJ23" s="8" t="e">
        <f>B23/#REF!</f>
        <v>#REF!</v>
      </c>
      <c r="AK23" s="8" t="e">
        <f>C23/#REF!</f>
        <v>#REF!</v>
      </c>
      <c r="AL23" s="8" t="e">
        <f>D23/#REF!</f>
        <v>#REF!</v>
      </c>
      <c r="AM23" s="8" t="e">
        <f>E23/#REF!</f>
        <v>#REF!</v>
      </c>
      <c r="AN23" s="8" t="e">
        <f>F23/#REF!</f>
        <v>#REF!</v>
      </c>
      <c r="AO23" s="8" t="e">
        <f>G23/#REF!</f>
        <v>#REF!</v>
      </c>
      <c r="AP23" s="8" t="e">
        <f>H23/#REF!</f>
        <v>#REF!</v>
      </c>
      <c r="AQ23" s="8" t="e">
        <f>I23/#REF!</f>
        <v>#REF!</v>
      </c>
      <c r="AR23" s="8" t="e">
        <f>J23/#REF!</f>
        <v>#REF!</v>
      </c>
      <c r="AS23" s="8" t="e">
        <f>K23/#REF!</f>
        <v>#REF!</v>
      </c>
      <c r="AT23" s="8" t="e">
        <f>L23/#REF!</f>
        <v>#REF!</v>
      </c>
      <c r="AU23" s="8">
        <f t="shared" si="1"/>
        <v>55.554519158050169</v>
      </c>
      <c r="AV23" s="8">
        <f t="shared" si="1"/>
        <v>18.438659842750369</v>
      </c>
      <c r="AW23" s="8">
        <f t="shared" si="1"/>
        <v>26.097554886778386</v>
      </c>
      <c r="AX23" s="8">
        <f t="shared" si="1"/>
        <v>36.873973024067816</v>
      </c>
      <c r="AY23" s="8">
        <f t="shared" si="1"/>
        <v>45.971178303985027</v>
      </c>
      <c r="AZ23" s="8">
        <f t="shared" si="1"/>
        <v>47.833943765439692</v>
      </c>
      <c r="BA23" s="8">
        <f t="shared" si="1"/>
        <v>54.72690247972502</v>
      </c>
      <c r="BB23" s="8">
        <f t="shared" si="1"/>
        <v>61.279057530396955</v>
      </c>
      <c r="BC23" s="8">
        <f t="shared" si="1"/>
        <v>73.066959791249161</v>
      </c>
      <c r="BD23" s="8">
        <f t="shared" si="1"/>
        <v>83.883016692415623</v>
      </c>
      <c r="BE23" s="8">
        <f t="shared" si="1"/>
        <v>107.36920514072459</v>
      </c>
      <c r="BF23" s="8"/>
      <c r="BG23" s="22">
        <f t="shared" si="2"/>
        <v>1.0301516052684512E-3</v>
      </c>
      <c r="BH23" s="22">
        <f t="shared" si="3"/>
        <v>8.2220526585002679E-4</v>
      </c>
      <c r="BI23" s="22">
        <f t="shared" si="4"/>
        <v>1.0864045556945277E-3</v>
      </c>
      <c r="BJ23" s="22">
        <f t="shared" si="5"/>
        <v>1.1690546680280087E-3</v>
      </c>
      <c r="BK23" s="22">
        <f t="shared" si="6"/>
        <v>1.383845617593445E-3</v>
      </c>
      <c r="BL23" s="22">
        <f t="shared" si="7"/>
        <v>1.2449507712175853E-3</v>
      </c>
      <c r="BM23" s="22">
        <f t="shared" si="8"/>
        <v>1.2093774751114343E-3</v>
      </c>
      <c r="BN23" s="22">
        <f t="shared" si="9"/>
        <v>1.1664173769334431E-3</v>
      </c>
      <c r="BO23" s="22">
        <f t="shared" si="10"/>
        <v>1.1113760947590397E-3</v>
      </c>
      <c r="BP23" s="22">
        <f t="shared" si="11"/>
        <v>1.0231520945493346E-3</v>
      </c>
      <c r="BQ23" s="22">
        <f t="shared" si="12"/>
        <v>7.3791146236129969E-4</v>
      </c>
      <c r="BR23" s="22">
        <f t="shared" si="13"/>
        <v>1.6287787947057786E-3</v>
      </c>
      <c r="BS23" s="22">
        <f t="shared" si="14"/>
        <v>1.3608267748818283E-3</v>
      </c>
      <c r="BT23" s="22">
        <f t="shared" si="15"/>
        <v>1.5430440641281166E-3</v>
      </c>
      <c r="BU23" s="22">
        <f t="shared" si="16"/>
        <v>1.8202109660172181E-3</v>
      </c>
      <c r="BV23" s="22">
        <f t="shared" si="17"/>
        <v>1.9648588981728801E-3</v>
      </c>
      <c r="BW23" s="22">
        <f t="shared" si="18"/>
        <v>1.7969585376465165E-3</v>
      </c>
      <c r="BX23" s="22">
        <f t="shared" si="19"/>
        <v>1.8083615014704956E-3</v>
      </c>
      <c r="BY23" s="22">
        <f t="shared" si="20"/>
        <v>1.7552742375473638E-3</v>
      </c>
      <c r="BZ23" s="22">
        <f t="shared" si="21"/>
        <v>1.806357125022699E-3</v>
      </c>
      <c r="CA23" s="22">
        <f t="shared" si="22"/>
        <v>1.6515446013380607E-3</v>
      </c>
      <c r="CB23" s="22">
        <f t="shared" si="23"/>
        <v>1.2792647780428728E-3</v>
      </c>
      <c r="CC23" s="22"/>
      <c r="CD23" s="22">
        <f t="shared" si="24"/>
        <v>1.1692869065276024E-3</v>
      </c>
      <c r="CE23" s="22">
        <f t="shared" si="25"/>
        <v>1.0937090466287842E-3</v>
      </c>
      <c r="CF23" s="22">
        <f t="shared" si="26"/>
        <v>1.1662009332116309E-3</v>
      </c>
      <c r="CG23" s="22">
        <f t="shared" si="27"/>
        <v>1.2930610941566719E-3</v>
      </c>
      <c r="CH23" s="22">
        <f t="shared" si="28"/>
        <v>1.3706683444121707E-3</v>
      </c>
      <c r="CI23" s="22">
        <f t="shared" si="29"/>
        <v>1.5186058954659409E-3</v>
      </c>
      <c r="CJ23" s="22">
        <f t="shared" si="30"/>
        <v>1.516209601565747E-3</v>
      </c>
      <c r="CK23" s="22">
        <f t="shared" si="31"/>
        <v>1.4191104189141845E-3</v>
      </c>
      <c r="CL23" s="22">
        <f t="shared" si="32"/>
        <v>1.2354779849130099E-3</v>
      </c>
      <c r="CM23" s="22">
        <f t="shared" si="33"/>
        <v>1.1263427623629467E-3</v>
      </c>
      <c r="CN23" s="22">
        <f t="shared" si="34"/>
        <v>7.6882594535073855E-4</v>
      </c>
      <c r="CO23" s="22">
        <f t="shared" si="35"/>
        <v>3.8556661109922309E-4</v>
      </c>
      <c r="CP23" s="22">
        <f t="shared" si="36"/>
        <v>9.6835346041334658E-4</v>
      </c>
      <c r="CQ23" s="22">
        <f t="shared" si="37"/>
        <v>1.6270458368831413E-3</v>
      </c>
      <c r="CR23" s="22">
        <f t="shared" si="38"/>
        <v>1.3571926839748153E-3</v>
      </c>
      <c r="CS23" s="22">
        <f t="shared" si="39"/>
        <v>1.4517445848170776E-3</v>
      </c>
      <c r="CT23" s="22">
        <f t="shared" si="40"/>
        <v>1.4628329820042659E-3</v>
      </c>
      <c r="CU23" s="22">
        <f t="shared" si="41"/>
        <v>1.2571490043030002E-3</v>
      </c>
      <c r="CV23" s="22">
        <f t="shared" si="42"/>
        <v>1.1965673794088084E-3</v>
      </c>
      <c r="CW23" s="22">
        <f t="shared" si="43"/>
        <v>1.1041083956882093E-3</v>
      </c>
      <c r="CX23" s="22">
        <f t="shared" si="44"/>
        <v>1.0573704197603204E-3</v>
      </c>
      <c r="CY23" s="22">
        <f t="shared" si="45"/>
        <v>9.1449729280538954E-4</v>
      </c>
      <c r="CZ23" s="22">
        <f t="shared" si="46"/>
        <v>5.7664112657138306E-4</v>
      </c>
      <c r="DA23" s="22">
        <f t="shared" si="47"/>
        <v>7.3365251080864397E-4</v>
      </c>
      <c r="DB23" s="22">
        <f t="shared" si="48"/>
        <v>1.2006893387370438E-3</v>
      </c>
      <c r="DC23" s="22">
        <f t="shared" si="49"/>
        <v>9.9963567353043934E-4</v>
      </c>
      <c r="DD23" s="22">
        <f t="shared" si="50"/>
        <v>1.0333952474897413E-3</v>
      </c>
      <c r="DE23" s="22">
        <f t="shared" si="51"/>
        <v>1.0402511499031898E-3</v>
      </c>
      <c r="DF23" s="22">
        <f t="shared" si="52"/>
        <v>1.0792354779074888E-3</v>
      </c>
      <c r="DG23" s="22">
        <f t="shared" si="53"/>
        <v>1.0356301233301792E-3</v>
      </c>
      <c r="DH23" s="22">
        <f t="shared" si="54"/>
        <v>9.1293346467636032E-4</v>
      </c>
      <c r="DI23" s="22">
        <f t="shared" si="55"/>
        <v>7.6835771335575695E-4</v>
      </c>
      <c r="DJ23" s="22">
        <f t="shared" si="56"/>
        <v>6.555592268840234E-4</v>
      </c>
      <c r="DK23" s="22">
        <f t="shared" si="57"/>
        <v>3.9166524578362281E-4</v>
      </c>
    </row>
    <row r="24" spans="1:115">
      <c r="A24" t="s">
        <v>75</v>
      </c>
      <c r="B24" s="4">
        <v>82.289012806254334</v>
      </c>
      <c r="C24" s="4">
        <v>28.410657523924925</v>
      </c>
      <c r="D24" s="4">
        <v>43.362172293068674</v>
      </c>
      <c r="E24" s="4">
        <v>49.98063529867278</v>
      </c>
      <c r="F24" s="4">
        <v>59.071269612938892</v>
      </c>
      <c r="G24" s="4">
        <v>63.20089047148192</v>
      </c>
      <c r="H24" s="4">
        <v>74.112100669481137</v>
      </c>
      <c r="I24" s="4">
        <v>86.49850817040597</v>
      </c>
      <c r="J24" s="4">
        <v>110.42801112520975</v>
      </c>
      <c r="K24" s="4">
        <v>125.11539718265463</v>
      </c>
      <c r="L24" s="4">
        <v>182.70872656370284</v>
      </c>
      <c r="M24" s="4">
        <v>87.961882563160444</v>
      </c>
      <c r="N24" s="4">
        <v>35.265994186026909</v>
      </c>
      <c r="O24" s="4">
        <v>42.275554411126777</v>
      </c>
      <c r="P24" s="4">
        <v>56.934593921477429</v>
      </c>
      <c r="Q24" s="4">
        <v>69.682002367266676</v>
      </c>
      <c r="R24" s="4">
        <v>72.36357925529876</v>
      </c>
      <c r="S24" s="4">
        <v>79.60581347392781</v>
      </c>
      <c r="T24" s="4">
        <v>96.308998088610267</v>
      </c>
      <c r="U24" s="4">
        <v>111.52800177518661</v>
      </c>
      <c r="V24" s="4">
        <v>126.12340470711781</v>
      </c>
      <c r="W24" s="4">
        <v>189.52408308968944</v>
      </c>
      <c r="X24" s="4">
        <v>112.15712421614157</v>
      </c>
      <c r="Y24" s="4">
        <v>51.882908461385526</v>
      </c>
      <c r="Z24" s="4">
        <v>69.799604367702173</v>
      </c>
      <c r="AA24" s="4">
        <v>79.136951756801366</v>
      </c>
      <c r="AB24" s="4">
        <v>88.894441260778692</v>
      </c>
      <c r="AC24" s="4">
        <v>99.202031609779482</v>
      </c>
      <c r="AD24" s="4">
        <v>112.45563316341864</v>
      </c>
      <c r="AE24" s="4">
        <v>115.85769165775935</v>
      </c>
      <c r="AF24" s="4">
        <v>143.58262317674021</v>
      </c>
      <c r="AG24" s="4">
        <v>159.95793825071618</v>
      </c>
      <c r="AH24" s="4">
        <v>200.79964663174002</v>
      </c>
      <c r="AJ24" s="8" t="e">
        <f>B24/#REF!</f>
        <v>#REF!</v>
      </c>
      <c r="AK24" s="8" t="e">
        <f>C24/#REF!</f>
        <v>#REF!</v>
      </c>
      <c r="AL24" s="8" t="e">
        <f>D24/#REF!</f>
        <v>#REF!</v>
      </c>
      <c r="AM24" s="8" t="e">
        <f>E24/#REF!</f>
        <v>#REF!</v>
      </c>
      <c r="AN24" s="8" t="e">
        <f>F24/#REF!</f>
        <v>#REF!</v>
      </c>
      <c r="AO24" s="8" t="e">
        <f>G24/#REF!</f>
        <v>#REF!</v>
      </c>
      <c r="AP24" s="8" t="e">
        <f>H24/#REF!</f>
        <v>#REF!</v>
      </c>
      <c r="AQ24" s="8" t="e">
        <f>I24/#REF!</f>
        <v>#REF!</v>
      </c>
      <c r="AR24" s="8" t="e">
        <f>J24/#REF!</f>
        <v>#REF!</v>
      </c>
      <c r="AS24" s="8" t="e">
        <f>K24/#REF!</f>
        <v>#REF!</v>
      </c>
      <c r="AT24" s="8" t="e">
        <f>L24/#REF!</f>
        <v>#REF!</v>
      </c>
      <c r="AU24" s="8">
        <f t="shared" si="1"/>
        <v>100.30708673653895</v>
      </c>
      <c r="AV24" s="8">
        <f t="shared" si="1"/>
        <v>40.215477825046001</v>
      </c>
      <c r="AW24" s="8">
        <f t="shared" si="1"/>
        <v>48.208810220805312</v>
      </c>
      <c r="AX24" s="8">
        <f t="shared" si="1"/>
        <v>64.925204922604465</v>
      </c>
      <c r="AY24" s="8">
        <f t="shared" si="1"/>
        <v>79.461676487088553</v>
      </c>
      <c r="AZ24" s="8">
        <f t="shared" si="1"/>
        <v>82.51960519052885</v>
      </c>
      <c r="BA24" s="8">
        <f t="shared" si="1"/>
        <v>90.77826672398038</v>
      </c>
      <c r="BB24" s="8">
        <f t="shared" si="1"/>
        <v>109.82569657768244</v>
      </c>
      <c r="BC24" s="8">
        <f t="shared" si="1"/>
        <v>127.18064486152542</v>
      </c>
      <c r="BD24" s="8">
        <f t="shared" si="1"/>
        <v>143.82447176912629</v>
      </c>
      <c r="BE24" s="8">
        <f t="shared" si="1"/>
        <v>216.12325802020044</v>
      </c>
      <c r="BF24" s="8"/>
      <c r="BG24" s="22">
        <f t="shared" si="2"/>
        <v>2.5686129571154542E-3</v>
      </c>
      <c r="BH24" s="22">
        <f t="shared" si="3"/>
        <v>2.813709026737997E-3</v>
      </c>
      <c r="BI24" s="22">
        <f t="shared" si="4"/>
        <v>3.021899355471968E-3</v>
      </c>
      <c r="BJ24" s="22">
        <f t="shared" si="5"/>
        <v>2.873108209149058E-3</v>
      </c>
      <c r="BK24" s="22">
        <f t="shared" si="6"/>
        <v>2.8846265403683524E-3</v>
      </c>
      <c r="BL24" s="22">
        <f t="shared" si="7"/>
        <v>2.6116551022373818E-3</v>
      </c>
      <c r="BM24" s="22">
        <f t="shared" si="8"/>
        <v>2.695885958411701E-3</v>
      </c>
      <c r="BN24" s="22">
        <f t="shared" si="9"/>
        <v>2.6927223123110666E-3</v>
      </c>
      <c r="BO24" s="22">
        <f t="shared" si="10"/>
        <v>2.8943609629096087E-3</v>
      </c>
      <c r="BP24" s="22">
        <f t="shared" si="11"/>
        <v>2.5864541893695606E-3</v>
      </c>
      <c r="BQ24" s="22">
        <f t="shared" si="12"/>
        <v>2.0832489242373908E-3</v>
      </c>
      <c r="BR24" s="22">
        <f t="shared" si="13"/>
        <v>2.9408598672303241E-3</v>
      </c>
      <c r="BS24" s="22">
        <f t="shared" si="14"/>
        <v>2.9680193384827849E-3</v>
      </c>
      <c r="BT24" s="22">
        <f t="shared" si="15"/>
        <v>2.8503941757233101E-3</v>
      </c>
      <c r="BU24" s="22">
        <f t="shared" si="16"/>
        <v>3.2049047140622639E-3</v>
      </c>
      <c r="BV24" s="22">
        <f t="shared" si="17"/>
        <v>3.3962797533048312E-3</v>
      </c>
      <c r="BW24" s="22">
        <f t="shared" si="18"/>
        <v>3.099980837822469E-3</v>
      </c>
      <c r="BX24" s="22">
        <f t="shared" si="19"/>
        <v>2.9996202100910706E-3</v>
      </c>
      <c r="BY24" s="22">
        <f t="shared" si="20"/>
        <v>3.1458417213397196E-3</v>
      </c>
      <c r="BZ24" s="22">
        <f t="shared" si="21"/>
        <v>3.1441524961068916E-3</v>
      </c>
      <c r="CA24" s="22">
        <f t="shared" si="22"/>
        <v>2.8317118203031394E-3</v>
      </c>
      <c r="CB24" s="22">
        <f t="shared" si="23"/>
        <v>2.5750295099860733E-3</v>
      </c>
      <c r="CC24" s="22"/>
      <c r="CD24" s="22">
        <f t="shared" si="24"/>
        <v>2.8063968576392435E-3</v>
      </c>
      <c r="CE24" s="22">
        <f t="shared" si="25"/>
        <v>3.5239852336522177E-3</v>
      </c>
      <c r="CF24" s="22">
        <f t="shared" si="26"/>
        <v>3.6318061498926803E-3</v>
      </c>
      <c r="CG24" s="22">
        <f t="shared" si="27"/>
        <v>3.3910734718271989E-3</v>
      </c>
      <c r="CH24" s="22">
        <f t="shared" si="28"/>
        <v>3.2584098240589134E-3</v>
      </c>
      <c r="CI24" s="22">
        <f t="shared" si="29"/>
        <v>3.22070956987195E-3</v>
      </c>
      <c r="CJ24" s="22">
        <f t="shared" si="30"/>
        <v>3.1707644689154242E-3</v>
      </c>
      <c r="CK24" s="22">
        <f t="shared" si="31"/>
        <v>2.8856009983182708E-3</v>
      </c>
      <c r="CL24" s="22">
        <f t="shared" si="32"/>
        <v>3.0086834200057505E-3</v>
      </c>
      <c r="CM24" s="22">
        <f t="shared" si="33"/>
        <v>2.7247059336546844E-3</v>
      </c>
      <c r="CN24" s="22">
        <f t="shared" si="34"/>
        <v>1.9639814929555094E-3</v>
      </c>
      <c r="CO24" s="22">
        <f t="shared" si="35"/>
        <v>1.0885197869457016E-3</v>
      </c>
      <c r="CP24" s="22">
        <f t="shared" si="36"/>
        <v>1.7484214788894292E-3</v>
      </c>
      <c r="CQ24" s="22">
        <f t="shared" si="37"/>
        <v>3.548654095879632E-3</v>
      </c>
      <c r="CR24" s="22">
        <f t="shared" si="38"/>
        <v>2.5070794876632255E-3</v>
      </c>
      <c r="CS24" s="22">
        <f t="shared" si="39"/>
        <v>2.5561339593921581E-3</v>
      </c>
      <c r="CT24" s="22">
        <f t="shared" si="40"/>
        <v>2.5285225538930725E-3</v>
      </c>
      <c r="CU24" s="22">
        <f t="shared" si="41"/>
        <v>2.1687410933426401E-3</v>
      </c>
      <c r="CV24" s="22">
        <f t="shared" si="42"/>
        <v>1.9848065174422939E-3</v>
      </c>
      <c r="CW24" s="22">
        <f t="shared" si="43"/>
        <v>1.9788077451023994E-3</v>
      </c>
      <c r="CX24" s="22">
        <f t="shared" si="44"/>
        <v>1.8404632165730942E-3</v>
      </c>
      <c r="CY24" s="22">
        <f t="shared" si="45"/>
        <v>1.5679823551687235E-3</v>
      </c>
      <c r="CZ24" s="22">
        <f t="shared" si="46"/>
        <v>1.1607197689477561E-3</v>
      </c>
      <c r="DA24" s="22">
        <f t="shared" si="47"/>
        <v>1.7608339659312832E-3</v>
      </c>
      <c r="DB24" s="22">
        <f t="shared" si="48"/>
        <v>3.8686810838359132E-3</v>
      </c>
      <c r="DC24" s="22">
        <f t="shared" si="49"/>
        <v>3.1130853040752431E-3</v>
      </c>
      <c r="DD24" s="22">
        <f t="shared" si="50"/>
        <v>2.7100956215531831E-3</v>
      </c>
      <c r="DE24" s="22">
        <f t="shared" si="51"/>
        <v>2.4729283200793511E-3</v>
      </c>
      <c r="DF24" s="22">
        <f t="shared" si="52"/>
        <v>2.2888782680351009E-3</v>
      </c>
      <c r="DG24" s="22">
        <f t="shared" si="53"/>
        <v>2.1657554434444982E-3</v>
      </c>
      <c r="DH24" s="22">
        <f t="shared" si="54"/>
        <v>1.8563472453989266E-3</v>
      </c>
      <c r="DI24" s="22">
        <f t="shared" si="55"/>
        <v>1.8711342015291087E-3</v>
      </c>
      <c r="DJ24" s="22">
        <f t="shared" si="56"/>
        <v>1.5858459565236669E-3</v>
      </c>
      <c r="DK24" s="22">
        <f t="shared" si="57"/>
        <v>1.0005168254330779E-3</v>
      </c>
    </row>
    <row r="25" spans="1:115">
      <c r="A25" t="s">
        <v>76</v>
      </c>
      <c r="B25" s="4">
        <v>19.616955283198156</v>
      </c>
      <c r="C25" s="4">
        <v>8.0434435256136272</v>
      </c>
      <c r="D25" s="4">
        <v>13.297820546380493</v>
      </c>
      <c r="E25" s="4">
        <v>13.687864361344635</v>
      </c>
      <c r="F25" s="4">
        <v>16.42943923671924</v>
      </c>
      <c r="G25" s="4">
        <v>17.219912608055395</v>
      </c>
      <c r="H25" s="4">
        <v>20.610699337648207</v>
      </c>
      <c r="I25" s="4">
        <v>19.399722836057418</v>
      </c>
      <c r="J25" s="4">
        <v>24.629763324103223</v>
      </c>
      <c r="K25" s="4">
        <v>25.415586413586723</v>
      </c>
      <c r="L25" s="4">
        <v>37.434928217303401</v>
      </c>
      <c r="M25" s="4">
        <v>32.095028479826652</v>
      </c>
      <c r="N25" s="4">
        <v>14.366093206911875</v>
      </c>
      <c r="O25" s="4">
        <v>18.670243206121512</v>
      </c>
      <c r="P25" s="4">
        <v>21.712224045950201</v>
      </c>
      <c r="Q25" s="4">
        <v>23.799600231607194</v>
      </c>
      <c r="R25" s="4">
        <v>28.475112627402737</v>
      </c>
      <c r="S25" s="4">
        <v>30.058193959275791</v>
      </c>
      <c r="T25" s="4">
        <v>35.394514432038733</v>
      </c>
      <c r="U25" s="4">
        <v>39.552163789545716</v>
      </c>
      <c r="V25" s="4">
        <v>42.843251515140537</v>
      </c>
      <c r="W25" s="4">
        <v>66.076600354490921</v>
      </c>
      <c r="X25" s="4">
        <v>23.442169922368112</v>
      </c>
      <c r="Y25" s="4">
        <v>9.135245014376423</v>
      </c>
      <c r="Z25" s="4">
        <v>13.954861199320456</v>
      </c>
      <c r="AA25" s="4">
        <v>15.918456294119999</v>
      </c>
      <c r="AB25" s="4">
        <v>19.828103491739125</v>
      </c>
      <c r="AC25" s="4">
        <v>20.659689914180287</v>
      </c>
      <c r="AD25" s="4">
        <v>20.854261878534111</v>
      </c>
      <c r="AE25" s="4">
        <v>24.232422189912612</v>
      </c>
      <c r="AF25" s="4">
        <v>33.012069165988152</v>
      </c>
      <c r="AG25" s="4">
        <v>33.359350352414786</v>
      </c>
      <c r="AH25" s="4">
        <v>43.466819967250295</v>
      </c>
      <c r="AJ25" s="8" t="e">
        <f>B25/#REF!</f>
        <v>#REF!</v>
      </c>
      <c r="AK25" s="8" t="e">
        <f>C25/#REF!</f>
        <v>#REF!</v>
      </c>
      <c r="AL25" s="8" t="e">
        <f>D25/#REF!</f>
        <v>#REF!</v>
      </c>
      <c r="AM25" s="8" t="e">
        <f>E25/#REF!</f>
        <v>#REF!</v>
      </c>
      <c r="AN25" s="8" t="e">
        <f>F25/#REF!</f>
        <v>#REF!</v>
      </c>
      <c r="AO25" s="8" t="e">
        <f>G25/#REF!</f>
        <v>#REF!</v>
      </c>
      <c r="AP25" s="8" t="e">
        <f>H25/#REF!</f>
        <v>#REF!</v>
      </c>
      <c r="AQ25" s="8" t="e">
        <f>I25/#REF!</f>
        <v>#REF!</v>
      </c>
      <c r="AR25" s="8" t="e">
        <f>J25/#REF!</f>
        <v>#REF!</v>
      </c>
      <c r="AS25" s="8" t="e">
        <f>K25/#REF!</f>
        <v>#REF!</v>
      </c>
      <c r="AT25" s="8" t="e">
        <f>L25/#REF!</f>
        <v>#REF!</v>
      </c>
      <c r="AU25" s="8">
        <f t="shared" si="1"/>
        <v>36.599475951711483</v>
      </c>
      <c r="AV25" s="8">
        <f t="shared" si="1"/>
        <v>16.382334204093429</v>
      </c>
      <c r="AW25" s="8">
        <f t="shared" si="1"/>
        <v>21.290559616251805</v>
      </c>
      <c r="AX25" s="8">
        <f t="shared" si="1"/>
        <v>24.759473958012144</v>
      </c>
      <c r="AY25" s="8">
        <f t="shared" si="1"/>
        <v>27.13980755257953</v>
      </c>
      <c r="AZ25" s="8">
        <f t="shared" si="1"/>
        <v>32.471515034920799</v>
      </c>
      <c r="BA25" s="8">
        <f t="shared" si="1"/>
        <v>34.276777403574229</v>
      </c>
      <c r="BB25" s="8">
        <f t="shared" si="1"/>
        <v>40.362035528092576</v>
      </c>
      <c r="BC25" s="8">
        <f t="shared" si="1"/>
        <v>45.103199343272571</v>
      </c>
      <c r="BD25" s="8">
        <f t="shared" si="1"/>
        <v>48.856182025421951</v>
      </c>
      <c r="BE25" s="8">
        <f t="shared" si="1"/>
        <v>75.350266386742973</v>
      </c>
      <c r="BF25" s="8"/>
      <c r="BG25" s="22">
        <f t="shared" si="2"/>
        <v>6.1233406260704961E-4</v>
      </c>
      <c r="BH25" s="22">
        <f t="shared" si="3"/>
        <v>7.965992914812965E-4</v>
      </c>
      <c r="BI25" s="22">
        <f t="shared" si="4"/>
        <v>9.2672191482234649E-4</v>
      </c>
      <c r="BJ25" s="22">
        <f t="shared" si="5"/>
        <v>7.8683904730883654E-4</v>
      </c>
      <c r="BK25" s="22">
        <f t="shared" si="6"/>
        <v>8.0229859246547556E-4</v>
      </c>
      <c r="BL25" s="22">
        <f t="shared" si="7"/>
        <v>7.1157973071918313E-4</v>
      </c>
      <c r="BM25" s="22">
        <f t="shared" si="8"/>
        <v>7.4973040077775136E-4</v>
      </c>
      <c r="BN25" s="22">
        <f t="shared" si="9"/>
        <v>6.0391869915711117E-4</v>
      </c>
      <c r="BO25" s="22">
        <f t="shared" si="10"/>
        <v>6.455556408614233E-4</v>
      </c>
      <c r="BP25" s="22">
        <f t="shared" si="11"/>
        <v>5.2540495762274416E-4</v>
      </c>
      <c r="BQ25" s="22">
        <f t="shared" si="12"/>
        <v>4.2683387599667125E-4</v>
      </c>
      <c r="BR25" s="22">
        <f t="shared" si="13"/>
        <v>1.0730441236994051E-3</v>
      </c>
      <c r="BS25" s="22">
        <f t="shared" si="14"/>
        <v>1.2090639563893245E-3</v>
      </c>
      <c r="BT25" s="22">
        <f t="shared" si="15"/>
        <v>1.2588256555201977E-3</v>
      </c>
      <c r="BU25" s="22">
        <f t="shared" si="16"/>
        <v>1.222202608375715E-3</v>
      </c>
      <c r="BV25" s="22">
        <f t="shared" si="17"/>
        <v>1.1599853284544341E-3</v>
      </c>
      <c r="BW25" s="22">
        <f t="shared" si="18"/>
        <v>1.219844352755968E-3</v>
      </c>
      <c r="BX25" s="22">
        <f t="shared" si="19"/>
        <v>1.132620372111528E-3</v>
      </c>
      <c r="BY25" s="22">
        <f t="shared" si="20"/>
        <v>1.1561281128106373E-3</v>
      </c>
      <c r="BZ25" s="22">
        <f t="shared" si="21"/>
        <v>1.1150386676523122E-3</v>
      </c>
      <c r="CA25" s="22">
        <f t="shared" si="22"/>
        <v>9.6191299320987273E-4</v>
      </c>
      <c r="CB25" s="22">
        <f t="shared" si="23"/>
        <v>8.9777084293741073E-4</v>
      </c>
      <c r="CC25" s="22"/>
      <c r="CD25" s="22">
        <f t="shared" si="24"/>
        <v>5.8657024657298503E-4</v>
      </c>
      <c r="CE25" s="22">
        <f t="shared" si="25"/>
        <v>6.2048311266931356E-4</v>
      </c>
      <c r="CF25" s="22">
        <f t="shared" si="26"/>
        <v>7.2609796550712497E-4</v>
      </c>
      <c r="CG25" s="22">
        <f t="shared" si="27"/>
        <v>6.8211693340578666E-4</v>
      </c>
      <c r="CH25" s="22">
        <f t="shared" si="28"/>
        <v>7.2679558241900422E-4</v>
      </c>
      <c r="CI25" s="22">
        <f t="shared" si="29"/>
        <v>6.7074091061889048E-4</v>
      </c>
      <c r="CJ25" s="22">
        <f t="shared" si="30"/>
        <v>5.8800035827305487E-4</v>
      </c>
      <c r="CK25" s="22">
        <f t="shared" si="31"/>
        <v>6.0354302474313582E-4</v>
      </c>
      <c r="CL25" s="22">
        <f t="shared" si="32"/>
        <v>6.9174711369865481E-4</v>
      </c>
      <c r="CM25" s="22">
        <f t="shared" si="33"/>
        <v>5.6823950622333745E-4</v>
      </c>
      <c r="CN25" s="22">
        <f t="shared" si="34"/>
        <v>4.2514033966339963E-4</v>
      </c>
      <c r="CO25" s="22">
        <f t="shared" si="35"/>
        <v>2.2302525365814634E-4</v>
      </c>
      <c r="CP25" s="22">
        <f t="shared" si="36"/>
        <v>6.3795402650009686E-4</v>
      </c>
      <c r="CQ25" s="22">
        <f t="shared" si="37"/>
        <v>1.4455936002137661E-3</v>
      </c>
      <c r="CR25" s="22">
        <f t="shared" si="38"/>
        <v>1.1072068580472902E-3</v>
      </c>
      <c r="CS25" s="22">
        <f t="shared" si="39"/>
        <v>9.7479141230597758E-4</v>
      </c>
      <c r="CT25" s="22">
        <f t="shared" si="40"/>
        <v>8.6360643946601463E-4</v>
      </c>
      <c r="CU25" s="22">
        <f t="shared" si="41"/>
        <v>8.5340094462071892E-4</v>
      </c>
      <c r="CV25" s="22">
        <f t="shared" si="42"/>
        <v>7.4943897523834348E-4</v>
      </c>
      <c r="CW25" s="22">
        <f t="shared" si="43"/>
        <v>7.2723152231130798E-4</v>
      </c>
      <c r="CX25" s="22">
        <f t="shared" si="44"/>
        <v>6.5269978329988206E-4</v>
      </c>
      <c r="CY25" s="22">
        <f t="shared" si="45"/>
        <v>5.3263280173727228E-4</v>
      </c>
      <c r="CZ25" s="22">
        <f t="shared" si="46"/>
        <v>4.0467899934396463E-4</v>
      </c>
      <c r="DA25" s="22">
        <f t="shared" si="47"/>
        <v>3.6803519458015685E-4</v>
      </c>
      <c r="DB25" s="22">
        <f t="shared" si="48"/>
        <v>6.8117518141118903E-4</v>
      </c>
      <c r="DC25" s="22">
        <f t="shared" si="49"/>
        <v>6.2239139768127715E-4</v>
      </c>
      <c r="DD25" s="22">
        <f t="shared" si="50"/>
        <v>5.4513773587283305E-4</v>
      </c>
      <c r="DE25" s="22">
        <f t="shared" si="51"/>
        <v>5.515921801492904E-4</v>
      </c>
      <c r="DF25" s="22">
        <f t="shared" si="52"/>
        <v>4.7667889963101873E-4</v>
      </c>
      <c r="DG25" s="22">
        <f t="shared" si="53"/>
        <v>4.0162711206133162E-4</v>
      </c>
      <c r="DH25" s="22">
        <f t="shared" si="54"/>
        <v>3.8826761985271606E-4</v>
      </c>
      <c r="DI25" s="22">
        <f t="shared" si="55"/>
        <v>4.3020534318898999E-4</v>
      </c>
      <c r="DJ25" s="22">
        <f t="shared" si="56"/>
        <v>3.3072938703244687E-4</v>
      </c>
      <c r="DK25" s="22">
        <f t="shared" si="57"/>
        <v>2.1658048435245662E-4</v>
      </c>
    </row>
    <row r="26" spans="1:115">
      <c r="A26" t="s">
        <v>77</v>
      </c>
      <c r="B26" s="4">
        <v>87.099350776750597</v>
      </c>
      <c r="C26" s="4">
        <v>127.05407794057136</v>
      </c>
      <c r="D26" s="4">
        <v>102.96531068510608</v>
      </c>
      <c r="E26" s="4">
        <v>91.619087356702849</v>
      </c>
      <c r="F26" s="4">
        <v>89.120209914143473</v>
      </c>
      <c r="G26" s="4">
        <v>82.336470857144917</v>
      </c>
      <c r="H26" s="4">
        <v>83.670424086452925</v>
      </c>
      <c r="I26" s="4">
        <v>76.355686667272195</v>
      </c>
      <c r="J26" s="4">
        <v>79.469446971136975</v>
      </c>
      <c r="K26" s="4">
        <v>72.103988447651389</v>
      </c>
      <c r="L26" s="4">
        <v>66.300031373574271</v>
      </c>
      <c r="M26" s="4">
        <v>106.13907373348088</v>
      </c>
      <c r="N26" s="4">
        <v>140.83371196302514</v>
      </c>
      <c r="O26" s="4">
        <v>117.48786381107142</v>
      </c>
      <c r="P26" s="4">
        <v>112.14109925916908</v>
      </c>
      <c r="Q26" s="4">
        <v>108.60070197507061</v>
      </c>
      <c r="R26" s="4">
        <v>103.09682453327201</v>
      </c>
      <c r="S26" s="4">
        <v>105.72076236096308</v>
      </c>
      <c r="T26" s="4">
        <v>96.610898657234685</v>
      </c>
      <c r="U26" s="4">
        <v>100.6293457838245</v>
      </c>
      <c r="V26" s="4">
        <v>93.452951816059496</v>
      </c>
      <c r="W26" s="4">
        <v>82.820944849357261</v>
      </c>
      <c r="X26" s="4">
        <v>102.95869689846091</v>
      </c>
      <c r="Y26" s="4">
        <v>130.29267995885513</v>
      </c>
      <c r="Z26" s="4">
        <v>114.59143819520553</v>
      </c>
      <c r="AA26" s="4">
        <v>108.72694913975421</v>
      </c>
      <c r="AB26" s="4">
        <v>99.994204483841798</v>
      </c>
      <c r="AC26" s="4">
        <v>107.97982781193097</v>
      </c>
      <c r="AD26" s="4">
        <v>106.21529172639856</v>
      </c>
      <c r="AE26" s="4">
        <v>92.168266220797861</v>
      </c>
      <c r="AF26" s="4">
        <v>86.659338416722818</v>
      </c>
      <c r="AG26" s="4">
        <v>97.858840897297213</v>
      </c>
      <c r="AH26" s="4">
        <v>85.100917801034399</v>
      </c>
      <c r="AJ26" s="8" t="e">
        <f>B26/#REF!</f>
        <v>#REF!</v>
      </c>
      <c r="AK26" s="8" t="e">
        <f>C26/#REF!</f>
        <v>#REF!</v>
      </c>
      <c r="AL26" s="8" t="e">
        <f>D26/#REF!</f>
        <v>#REF!</v>
      </c>
      <c r="AM26" s="8" t="e">
        <f>E26/#REF!</f>
        <v>#REF!</v>
      </c>
      <c r="AN26" s="8" t="e">
        <f>F26/#REF!</f>
        <v>#REF!</v>
      </c>
      <c r="AO26" s="8" t="e">
        <f>G26/#REF!</f>
        <v>#REF!</v>
      </c>
      <c r="AP26" s="8" t="e">
        <f>H26/#REF!</f>
        <v>#REF!</v>
      </c>
      <c r="AQ26" s="8" t="e">
        <f>I26/#REF!</f>
        <v>#REF!</v>
      </c>
      <c r="AR26" s="8" t="e">
        <f>J26/#REF!</f>
        <v>#REF!</v>
      </c>
      <c r="AS26" s="8" t="e">
        <f>K26/#REF!</f>
        <v>#REF!</v>
      </c>
      <c r="AT26" s="8" t="e">
        <f>L26/#REF!</f>
        <v>#REF!</v>
      </c>
      <c r="AU26" s="8">
        <f t="shared" si="1"/>
        <v>121.03539584291549</v>
      </c>
      <c r="AV26" s="8">
        <f t="shared" si="1"/>
        <v>160.59932950116638</v>
      </c>
      <c r="AW26" s="8">
        <f t="shared" si="1"/>
        <v>133.97695686339787</v>
      </c>
      <c r="AX26" s="8">
        <f t="shared" si="1"/>
        <v>127.87978886244679</v>
      </c>
      <c r="AY26" s="8">
        <f t="shared" si="1"/>
        <v>123.84250672261905</v>
      </c>
      <c r="AZ26" s="8">
        <f t="shared" si="1"/>
        <v>117.56617547714626</v>
      </c>
      <c r="BA26" s="8">
        <f t="shared" si="1"/>
        <v>120.55837563935295</v>
      </c>
      <c r="BB26" s="8">
        <f t="shared" si="1"/>
        <v>110.16996804664601</v>
      </c>
      <c r="BC26" s="8">
        <f t="shared" si="1"/>
        <v>114.75239298717194</v>
      </c>
      <c r="BD26" s="8">
        <f t="shared" si="1"/>
        <v>106.56881219962683</v>
      </c>
      <c r="BE26" s="8">
        <f t="shared" si="1"/>
        <v>94.444632794681525</v>
      </c>
      <c r="BF26" s="8"/>
      <c r="BG26" s="22">
        <f t="shared" si="2"/>
        <v>2.7187654017463377E-3</v>
      </c>
      <c r="BH26" s="22">
        <f t="shared" si="3"/>
        <v>1.2583066959439771E-2</v>
      </c>
      <c r="BI26" s="22">
        <f t="shared" si="4"/>
        <v>7.1756277312940249E-3</v>
      </c>
      <c r="BJ26" s="22">
        <f t="shared" si="5"/>
        <v>5.2666707901225431E-3</v>
      </c>
      <c r="BK26" s="22">
        <f t="shared" si="6"/>
        <v>4.3520060510977556E-3</v>
      </c>
      <c r="BL26" s="22">
        <f t="shared" si="7"/>
        <v>3.4023961151514442E-3</v>
      </c>
      <c r="BM26" s="22">
        <f t="shared" si="8"/>
        <v>3.0435774912787915E-3</v>
      </c>
      <c r="BN26" s="22">
        <f t="shared" si="9"/>
        <v>2.3769734936439132E-3</v>
      </c>
      <c r="BO26" s="22">
        <f t="shared" si="10"/>
        <v>2.082924999857795E-3</v>
      </c>
      <c r="BP26" s="22">
        <f t="shared" si="11"/>
        <v>1.4905732403056853E-3</v>
      </c>
      <c r="BQ26" s="22">
        <f t="shared" si="12"/>
        <v>7.5595441790651092E-4</v>
      </c>
      <c r="BR26" s="22">
        <f t="shared" si="13"/>
        <v>3.54858415022739E-3</v>
      </c>
      <c r="BS26" s="22">
        <f t="shared" si="14"/>
        <v>1.1852698052737495E-2</v>
      </c>
      <c r="BT26" s="22">
        <f t="shared" si="15"/>
        <v>7.9215217254988944E-3</v>
      </c>
      <c r="BU26" s="22">
        <f t="shared" si="16"/>
        <v>6.3125336092062345E-3</v>
      </c>
      <c r="BV26" s="22">
        <f t="shared" si="17"/>
        <v>5.2931654197969375E-3</v>
      </c>
      <c r="BW26" s="22">
        <f t="shared" si="18"/>
        <v>4.4165612561250745E-3</v>
      </c>
      <c r="BX26" s="22">
        <f t="shared" si="19"/>
        <v>3.983655484006113E-3</v>
      </c>
      <c r="BY26" s="22">
        <f t="shared" si="20"/>
        <v>3.1557030159572908E-3</v>
      </c>
      <c r="BZ26" s="22">
        <f t="shared" si="21"/>
        <v>2.836901977008329E-3</v>
      </c>
      <c r="CA26" s="22">
        <f t="shared" si="22"/>
        <v>2.0981976256847818E-3</v>
      </c>
      <c r="CB26" s="22">
        <f t="shared" si="23"/>
        <v>1.1252732294243519E-3</v>
      </c>
      <c r="CC26" s="22"/>
      <c r="CD26" s="22">
        <f t="shared" si="24"/>
        <v>2.5762337030471724E-3</v>
      </c>
      <c r="CE26" s="22">
        <f t="shared" si="25"/>
        <v>8.8497251569793402E-3</v>
      </c>
      <c r="CF26" s="22">
        <f t="shared" si="26"/>
        <v>5.9624104424718964E-3</v>
      </c>
      <c r="CG26" s="22">
        <f t="shared" si="27"/>
        <v>4.6590254579629781E-3</v>
      </c>
      <c r="CH26" s="22">
        <f t="shared" si="28"/>
        <v>3.6652696571125493E-3</v>
      </c>
      <c r="CI26" s="22">
        <f t="shared" si="29"/>
        <v>3.5056909535381691E-3</v>
      </c>
      <c r="CJ26" s="22">
        <f t="shared" si="30"/>
        <v>2.9948137197550843E-3</v>
      </c>
      <c r="CK26" s="22">
        <f t="shared" si="31"/>
        <v>2.2955820819013035E-3</v>
      </c>
      <c r="CL26" s="22">
        <f t="shared" si="32"/>
        <v>1.8158918462028669E-3</v>
      </c>
      <c r="CM26" s="22">
        <f t="shared" si="33"/>
        <v>1.666916736795597E-3</v>
      </c>
      <c r="CN26" s="22">
        <f t="shared" si="34"/>
        <v>8.3235518786187266E-4</v>
      </c>
      <c r="CO26" s="22">
        <f t="shared" si="35"/>
        <v>3.9499424785325807E-4</v>
      </c>
      <c r="CP26" s="22">
        <f t="shared" si="36"/>
        <v>2.1097301564890372E-3</v>
      </c>
      <c r="CQ26" s="22">
        <f t="shared" si="37"/>
        <v>1.4171445902226694E-2</v>
      </c>
      <c r="CR26" s="22">
        <f t="shared" si="38"/>
        <v>6.967416927182459E-3</v>
      </c>
      <c r="CS26" s="22">
        <f t="shared" si="39"/>
        <v>5.0346837013585301E-3</v>
      </c>
      <c r="CT26" s="22">
        <f t="shared" si="40"/>
        <v>3.9407496194681655E-3</v>
      </c>
      <c r="CU26" s="22">
        <f t="shared" si="41"/>
        <v>3.0898184177653213E-3</v>
      </c>
      <c r="CV26" s="22">
        <f t="shared" si="42"/>
        <v>2.6359288223558185E-3</v>
      </c>
      <c r="CW26" s="22">
        <f t="shared" si="43"/>
        <v>1.9850107291983941E-3</v>
      </c>
      <c r="CX26" s="22">
        <f t="shared" si="44"/>
        <v>1.6606108463798296E-3</v>
      </c>
      <c r="CY26" s="22">
        <f t="shared" si="45"/>
        <v>1.1618190915975532E-3</v>
      </c>
      <c r="CZ26" s="22">
        <f t="shared" si="46"/>
        <v>5.0722792798890801E-4</v>
      </c>
      <c r="DA26" s="22">
        <f t="shared" si="47"/>
        <v>1.6164213540056356E-3</v>
      </c>
      <c r="DB26" s="22">
        <f t="shared" si="48"/>
        <v>9.7153540783910114E-3</v>
      </c>
      <c r="DC26" s="22">
        <f t="shared" si="49"/>
        <v>5.1108158198015377E-3</v>
      </c>
      <c r="DD26" s="22">
        <f t="shared" si="50"/>
        <v>3.7234240423363175E-3</v>
      </c>
      <c r="DE26" s="22">
        <f t="shared" si="51"/>
        <v>2.7817093690536564E-3</v>
      </c>
      <c r="DF26" s="22">
        <f t="shared" si="52"/>
        <v>2.4914074566244702E-3</v>
      </c>
      <c r="DG26" s="22">
        <f t="shared" si="53"/>
        <v>2.0455742390353012E-3</v>
      </c>
      <c r="DH26" s="22">
        <f t="shared" si="54"/>
        <v>1.4767798724800003E-3</v>
      </c>
      <c r="DI26" s="22">
        <f t="shared" si="55"/>
        <v>1.1293236493793441E-3</v>
      </c>
      <c r="DJ26" s="22">
        <f t="shared" si="56"/>
        <v>9.7018659307692595E-4</v>
      </c>
      <c r="DK26" s="22">
        <f t="shared" si="57"/>
        <v>4.2402913325781497E-4</v>
      </c>
    </row>
    <row r="27" spans="1:115">
      <c r="A27" t="s">
        <v>78</v>
      </c>
      <c r="B27" s="4">
        <v>30.320644429710853</v>
      </c>
      <c r="C27" s="4">
        <v>12.607236823534937</v>
      </c>
      <c r="D27" s="4">
        <v>17.830020777088215</v>
      </c>
      <c r="E27" s="4">
        <v>21.545472071356812</v>
      </c>
      <c r="F27" s="4">
        <v>26.741736021151073</v>
      </c>
      <c r="G27" s="4">
        <v>28.855798033791853</v>
      </c>
      <c r="H27" s="4">
        <v>32.211761182270948</v>
      </c>
      <c r="I27" s="4">
        <v>35.158302584217921</v>
      </c>
      <c r="J27" s="4">
        <v>38.415881316165724</v>
      </c>
      <c r="K27" s="4">
        <v>39.915131552829259</v>
      </c>
      <c r="L27" s="4">
        <v>49.924545076566638</v>
      </c>
      <c r="M27" s="4">
        <v>36.702411658459418</v>
      </c>
      <c r="N27" s="4">
        <v>16.11370578657753</v>
      </c>
      <c r="O27" s="4">
        <v>20.687992421910202</v>
      </c>
      <c r="P27" s="4">
        <v>26.982728729153507</v>
      </c>
      <c r="Q27" s="4">
        <v>32.384814693602671</v>
      </c>
      <c r="R27" s="4">
        <v>33.358836203654384</v>
      </c>
      <c r="S27" s="4">
        <v>36.246068209149193</v>
      </c>
      <c r="T27" s="4">
        <v>44.294781100673426</v>
      </c>
      <c r="U27" s="4">
        <v>43.651771943690861</v>
      </c>
      <c r="V27" s="4">
        <v>49.009810091154172</v>
      </c>
      <c r="W27" s="4">
        <v>64.290980894690335</v>
      </c>
      <c r="X27" s="4">
        <v>41.396889734212685</v>
      </c>
      <c r="Y27" s="4">
        <v>19.591686195353407</v>
      </c>
      <c r="Z27" s="4">
        <v>29.783890157454596</v>
      </c>
      <c r="AA27" s="4">
        <v>31.706031830286854</v>
      </c>
      <c r="AB27" s="4">
        <v>37.975432149822872</v>
      </c>
      <c r="AC27" s="4">
        <v>41.554469177688176</v>
      </c>
      <c r="AD27" s="4">
        <v>44.506664849560302</v>
      </c>
      <c r="AE27" s="4">
        <v>45.758550364249437</v>
      </c>
      <c r="AF27" s="4">
        <v>51.394088172906301</v>
      </c>
      <c r="AG27" s="4">
        <v>53.534932957545045</v>
      </c>
      <c r="AH27" s="4">
        <v>58.162522722369339</v>
      </c>
      <c r="AJ27" s="8" t="e">
        <f>B27/#REF!</f>
        <v>#REF!</v>
      </c>
      <c r="AK27" s="8" t="e">
        <f>C27/#REF!</f>
        <v>#REF!</v>
      </c>
      <c r="AL27" s="8" t="e">
        <f>D27/#REF!</f>
        <v>#REF!</v>
      </c>
      <c r="AM27" s="8" t="e">
        <f>E27/#REF!</f>
        <v>#REF!</v>
      </c>
      <c r="AN27" s="8" t="e">
        <f>F27/#REF!</f>
        <v>#REF!</v>
      </c>
      <c r="AO27" s="8" t="e">
        <f>G27/#REF!</f>
        <v>#REF!</v>
      </c>
      <c r="AP27" s="8" t="e">
        <f>H27/#REF!</f>
        <v>#REF!</v>
      </c>
      <c r="AQ27" s="8" t="e">
        <f>I27/#REF!</f>
        <v>#REF!</v>
      </c>
      <c r="AR27" s="8" t="e">
        <f>J27/#REF!</f>
        <v>#REF!</v>
      </c>
      <c r="AS27" s="8" t="e">
        <f>K27/#REF!</f>
        <v>#REF!</v>
      </c>
      <c r="AT27" s="8" t="e">
        <f>L27/#REF!</f>
        <v>#REF!</v>
      </c>
      <c r="AU27" s="8">
        <f t="shared" si="1"/>
        <v>41.853492471830194</v>
      </c>
      <c r="AV27" s="8">
        <f t="shared" si="1"/>
        <v>18.375219320945238</v>
      </c>
      <c r="AW27" s="8">
        <f t="shared" si="1"/>
        <v>23.59149429048836</v>
      </c>
      <c r="AX27" s="8">
        <f t="shared" si="1"/>
        <v>30.769679231004133</v>
      </c>
      <c r="AY27" s="8">
        <f t="shared" si="1"/>
        <v>36.929932850009585</v>
      </c>
      <c r="AZ27" s="8">
        <f t="shared" si="1"/>
        <v>38.040655554493064</v>
      </c>
      <c r="BA27" s="8">
        <f t="shared" si="1"/>
        <v>41.333102495879601</v>
      </c>
      <c r="BB27" s="8">
        <f t="shared" si="1"/>
        <v>50.511429728109007</v>
      </c>
      <c r="BC27" s="8">
        <f t="shared" si="1"/>
        <v>49.778176034550022</v>
      </c>
      <c r="BD27" s="8">
        <f t="shared" si="1"/>
        <v>55.888199848664904</v>
      </c>
      <c r="BE27" s="8">
        <f t="shared" si="1"/>
        <v>73.314040230441009</v>
      </c>
      <c r="BF27" s="8"/>
      <c r="BG27" s="22">
        <f t="shared" si="2"/>
        <v>9.4644470135539689E-4</v>
      </c>
      <c r="BH27" s="22">
        <f t="shared" si="3"/>
        <v>1.248584128076995E-3</v>
      </c>
      <c r="BI27" s="22">
        <f t="shared" si="4"/>
        <v>1.2425698585895645E-3</v>
      </c>
      <c r="BJ27" s="22">
        <f t="shared" si="5"/>
        <v>1.2385291284973086E-3</v>
      </c>
      <c r="BK27" s="22">
        <f t="shared" si="6"/>
        <v>1.3058788471551684E-3</v>
      </c>
      <c r="BL27" s="22">
        <f t="shared" si="7"/>
        <v>1.1924102904545173E-3</v>
      </c>
      <c r="BM27" s="22">
        <f t="shared" si="8"/>
        <v>1.1717281507681668E-3</v>
      </c>
      <c r="BN27" s="22">
        <f t="shared" si="9"/>
        <v>1.094487614110063E-3</v>
      </c>
      <c r="BO27" s="22">
        <f t="shared" si="10"/>
        <v>1.0068951356119742E-3</v>
      </c>
      <c r="BP27" s="22">
        <f t="shared" si="11"/>
        <v>8.251475162032643E-4</v>
      </c>
      <c r="BQ27" s="22">
        <f t="shared" si="12"/>
        <v>5.6924076249601754E-4</v>
      </c>
      <c r="BR27" s="22">
        <f t="shared" si="13"/>
        <v>1.2270843498537729E-3</v>
      </c>
      <c r="BS27" s="22">
        <f t="shared" si="14"/>
        <v>1.3561446796850434E-3</v>
      </c>
      <c r="BT27" s="22">
        <f t="shared" si="15"/>
        <v>1.3948707220572936E-3</v>
      </c>
      <c r="BU27" s="22">
        <f t="shared" si="16"/>
        <v>1.5188845400670474E-3</v>
      </c>
      <c r="BV27" s="22">
        <f t="shared" si="17"/>
        <v>1.5784260888300576E-3</v>
      </c>
      <c r="BW27" s="22">
        <f t="shared" si="18"/>
        <v>1.4290580160297253E-3</v>
      </c>
      <c r="BX27" s="22">
        <f t="shared" si="19"/>
        <v>1.3657851605537879E-3</v>
      </c>
      <c r="BY27" s="22">
        <f t="shared" si="20"/>
        <v>1.446846849096105E-3</v>
      </c>
      <c r="BZ27" s="22">
        <f t="shared" si="21"/>
        <v>1.2306131691743453E-3</v>
      </c>
      <c r="CA27" s="22">
        <f t="shared" si="22"/>
        <v>1.1003640352733133E-3</v>
      </c>
      <c r="CB27" s="22">
        <f t="shared" si="23"/>
        <v>8.7350995362121787E-4</v>
      </c>
      <c r="CC27" s="22"/>
      <c r="CD27" s="22">
        <f t="shared" si="24"/>
        <v>1.0358334530960877E-3</v>
      </c>
      <c r="CE27" s="22">
        <f t="shared" si="25"/>
        <v>1.3307043668563388E-3</v>
      </c>
      <c r="CF27" s="22">
        <f t="shared" si="26"/>
        <v>1.5497124435224453E-3</v>
      </c>
      <c r="CG27" s="22">
        <f t="shared" si="27"/>
        <v>1.3586255352241818E-3</v>
      </c>
      <c r="CH27" s="22">
        <f t="shared" si="28"/>
        <v>1.3919826643250519E-3</v>
      </c>
      <c r="CI27" s="22">
        <f t="shared" si="29"/>
        <v>1.3491142709453911E-3</v>
      </c>
      <c r="CJ27" s="22">
        <f t="shared" si="30"/>
        <v>1.2548962427683761E-3</v>
      </c>
      <c r="CK27" s="22">
        <f t="shared" si="31"/>
        <v>1.1396819384484247E-3</v>
      </c>
      <c r="CL27" s="22">
        <f t="shared" si="32"/>
        <v>1.0769307423907407E-3</v>
      </c>
      <c r="CM27" s="22">
        <f t="shared" si="33"/>
        <v>9.1190816212321124E-4</v>
      </c>
      <c r="CN27" s="22">
        <f t="shared" si="34"/>
        <v>5.6887609179826881E-4</v>
      </c>
      <c r="CO27" s="22">
        <f t="shared" si="35"/>
        <v>2.9743437104608124E-4</v>
      </c>
      <c r="CP27" s="22">
        <f t="shared" si="36"/>
        <v>7.2953514636995718E-4</v>
      </c>
      <c r="CQ27" s="22">
        <f t="shared" si="37"/>
        <v>1.6214477816137766E-3</v>
      </c>
      <c r="CR27" s="22">
        <f t="shared" si="38"/>
        <v>1.2268660261082764E-3</v>
      </c>
      <c r="CS27" s="22">
        <f t="shared" si="39"/>
        <v>1.2114158452904604E-3</v>
      </c>
      <c r="CT27" s="22">
        <f t="shared" si="40"/>
        <v>1.1751346341173482E-3</v>
      </c>
      <c r="CU27" s="22">
        <f t="shared" si="41"/>
        <v>9.997664522053602E-4</v>
      </c>
      <c r="CV27" s="22">
        <f t="shared" si="42"/>
        <v>9.0372083738255165E-4</v>
      </c>
      <c r="CW27" s="22">
        <f t="shared" si="43"/>
        <v>9.101003815758079E-4</v>
      </c>
      <c r="CX27" s="22">
        <f t="shared" si="44"/>
        <v>7.2035255112474193E-4</v>
      </c>
      <c r="CY27" s="22">
        <f t="shared" si="45"/>
        <v>6.0929624942770771E-4</v>
      </c>
      <c r="CZ27" s="22">
        <f t="shared" si="46"/>
        <v>3.9374316589725947E-4</v>
      </c>
      <c r="DA27" s="22">
        <f t="shared" si="47"/>
        <v>6.4991903133535434E-4</v>
      </c>
      <c r="DB27" s="22">
        <f t="shared" si="48"/>
        <v>1.4608661702306743E-3</v>
      </c>
      <c r="DC27" s="22">
        <f t="shared" si="49"/>
        <v>1.328371293609605E-3</v>
      </c>
      <c r="DD27" s="22">
        <f t="shared" si="50"/>
        <v>1.0857933763250033E-3</v>
      </c>
      <c r="DE27" s="22">
        <f t="shared" si="51"/>
        <v>1.0564273794697141E-3</v>
      </c>
      <c r="DF27" s="22">
        <f t="shared" si="52"/>
        <v>9.5878199162978146E-4</v>
      </c>
      <c r="DG27" s="22">
        <f t="shared" si="53"/>
        <v>8.5714293678309562E-4</v>
      </c>
      <c r="DH27" s="22">
        <f t="shared" si="54"/>
        <v>7.3317323784634152E-4</v>
      </c>
      <c r="DI27" s="22">
        <f t="shared" si="55"/>
        <v>6.697553924638564E-4</v>
      </c>
      <c r="DJ27" s="22">
        <f t="shared" si="56"/>
        <v>5.3075300852165291E-4</v>
      </c>
      <c r="DK27" s="22">
        <f t="shared" si="57"/>
        <v>2.8980420817217633E-4</v>
      </c>
    </row>
    <row r="28" spans="1:115">
      <c r="A28" t="s">
        <v>79</v>
      </c>
      <c r="B28" s="4">
        <v>125.42627759408585</v>
      </c>
      <c r="C28" s="4">
        <v>64.736526225916634</v>
      </c>
      <c r="D28" s="4">
        <v>85.343049335627697</v>
      </c>
      <c r="E28" s="4">
        <v>96.42089518986127</v>
      </c>
      <c r="F28" s="4">
        <v>110.48970411125258</v>
      </c>
      <c r="G28" s="4">
        <v>116.85507236701208</v>
      </c>
      <c r="H28" s="4">
        <v>125.15109424672741</v>
      </c>
      <c r="I28" s="4">
        <v>136.14564864136864</v>
      </c>
      <c r="J28" s="4">
        <v>152.20913831210271</v>
      </c>
      <c r="K28" s="4">
        <v>168.00944362474866</v>
      </c>
      <c r="L28" s="4">
        <v>198.90027995708888</v>
      </c>
      <c r="M28" s="4">
        <v>134.34853157018901</v>
      </c>
      <c r="N28" s="4">
        <v>73.807355974327308</v>
      </c>
      <c r="O28" s="4">
        <v>90.389679215755748</v>
      </c>
      <c r="P28" s="4">
        <v>100.05557391036571</v>
      </c>
      <c r="Q28" s="4">
        <v>111.1578819673374</v>
      </c>
      <c r="R28" s="4">
        <v>125.25869276753191</v>
      </c>
      <c r="S28" s="4">
        <v>137.48595457297387</v>
      </c>
      <c r="T28" s="4">
        <v>143.87213043551213</v>
      </c>
      <c r="U28" s="4">
        <v>157.06643884322804</v>
      </c>
      <c r="V28" s="4">
        <v>178.36602889951669</v>
      </c>
      <c r="W28" s="4">
        <v>226.01782930362458</v>
      </c>
      <c r="X28" s="4">
        <v>164.57901059407232</v>
      </c>
      <c r="Y28" s="4">
        <v>85.236257972328133</v>
      </c>
      <c r="Z28" s="4">
        <v>106.12605220488472</v>
      </c>
      <c r="AA28" s="4">
        <v>126.41013659135916</v>
      </c>
      <c r="AB28" s="4">
        <v>141.17751318400437</v>
      </c>
      <c r="AC28" s="4">
        <v>153.20854526920471</v>
      </c>
      <c r="AD28" s="4">
        <v>165.04733992607726</v>
      </c>
      <c r="AE28" s="4">
        <v>180.02917716410477</v>
      </c>
      <c r="AF28" s="4">
        <v>199.76710253651692</v>
      </c>
      <c r="AG28" s="4">
        <v>222.32771115919914</v>
      </c>
      <c r="AH28" s="4">
        <v>266.45794939503878</v>
      </c>
      <c r="AJ28" s="8" t="e">
        <f>B28/#REF!</f>
        <v>#REF!</v>
      </c>
      <c r="AK28" s="8" t="e">
        <f>C28/#REF!</f>
        <v>#REF!</v>
      </c>
      <c r="AL28" s="8" t="e">
        <f>D28/#REF!</f>
        <v>#REF!</v>
      </c>
      <c r="AM28" s="8" t="e">
        <f>E28/#REF!</f>
        <v>#REF!</v>
      </c>
      <c r="AN28" s="8" t="e">
        <f>F28/#REF!</f>
        <v>#REF!</v>
      </c>
      <c r="AO28" s="8" t="e">
        <f>G28/#REF!</f>
        <v>#REF!</v>
      </c>
      <c r="AP28" s="8" t="e">
        <f>H28/#REF!</f>
        <v>#REF!</v>
      </c>
      <c r="AQ28" s="8" t="e">
        <f>I28/#REF!</f>
        <v>#REF!</v>
      </c>
      <c r="AR28" s="8" t="e">
        <f>J28/#REF!</f>
        <v>#REF!</v>
      </c>
      <c r="AS28" s="8" t="e">
        <f>K28/#REF!</f>
        <v>#REF!</v>
      </c>
      <c r="AT28" s="8" t="e">
        <f>L28/#REF!</f>
        <v>#REF!</v>
      </c>
      <c r="AU28" s="8">
        <f t="shared" si="1"/>
        <v>153.20397218034938</v>
      </c>
      <c r="AV28" s="8">
        <f t="shared" si="1"/>
        <v>84.166011933583775</v>
      </c>
      <c r="AW28" s="8">
        <f t="shared" si="1"/>
        <v>103.07561785836545</v>
      </c>
      <c r="AX28" s="8">
        <f t="shared" si="1"/>
        <v>114.09809383621082</v>
      </c>
      <c r="AY28" s="8">
        <f t="shared" si="1"/>
        <v>126.75857977393269</v>
      </c>
      <c r="AZ28" s="8">
        <f t="shared" si="1"/>
        <v>142.83839992756603</v>
      </c>
      <c r="BA28" s="8">
        <f t="shared" si="1"/>
        <v>156.7817237256688</v>
      </c>
      <c r="BB28" s="8">
        <f t="shared" si="1"/>
        <v>164.06418150729317</v>
      </c>
      <c r="BC28" s="8">
        <f t="shared" si="1"/>
        <v>179.11027419330506</v>
      </c>
      <c r="BD28" s="8">
        <f t="shared" si="1"/>
        <v>203.39920213541419</v>
      </c>
      <c r="BE28" s="8">
        <f t="shared" si="1"/>
        <v>257.73879943604015</v>
      </c>
      <c r="BF28" s="8"/>
      <c r="BG28" s="22">
        <f t="shared" si="2"/>
        <v>3.9151224544334571E-3</v>
      </c>
      <c r="BH28" s="22">
        <f t="shared" si="3"/>
        <v>6.4113175855973203E-3</v>
      </c>
      <c r="BI28" s="22">
        <f t="shared" si="4"/>
        <v>5.9475365772339323E-3</v>
      </c>
      <c r="BJ28" s="22">
        <f t="shared" si="5"/>
        <v>5.5426999646570659E-3</v>
      </c>
      <c r="BK28" s="22">
        <f t="shared" si="6"/>
        <v>5.3955422831635418E-3</v>
      </c>
      <c r="BL28" s="22">
        <f t="shared" si="7"/>
        <v>4.8288108552415731E-3</v>
      </c>
      <c r="BM28" s="22">
        <f t="shared" si="8"/>
        <v>4.5524694970432546E-3</v>
      </c>
      <c r="BN28" s="22">
        <f t="shared" si="9"/>
        <v>4.2382514285501062E-3</v>
      </c>
      <c r="BO28" s="22">
        <f t="shared" si="10"/>
        <v>3.9894604968402454E-3</v>
      </c>
      <c r="BP28" s="22">
        <f t="shared" si="11"/>
        <v>3.4731834698369466E-3</v>
      </c>
      <c r="BQ28" s="22">
        <f t="shared" si="12"/>
        <v>2.2678653726298718E-3</v>
      </c>
      <c r="BR28" s="22">
        <f t="shared" si="13"/>
        <v>4.4917206544823098E-3</v>
      </c>
      <c r="BS28" s="22">
        <f t="shared" si="14"/>
        <v>6.2116967041548187E-3</v>
      </c>
      <c r="BT28" s="22">
        <f t="shared" si="15"/>
        <v>6.0944491153562949E-3</v>
      </c>
      <c r="BU28" s="22">
        <f t="shared" si="16"/>
        <v>5.6322274105580399E-3</v>
      </c>
      <c r="BV28" s="22">
        <f t="shared" si="17"/>
        <v>5.4178016004209845E-3</v>
      </c>
      <c r="BW28" s="22">
        <f t="shared" si="18"/>
        <v>5.3659527533888246E-3</v>
      </c>
      <c r="BX28" s="22">
        <f t="shared" si="19"/>
        <v>5.1805971190260472E-3</v>
      </c>
      <c r="BY28" s="22">
        <f t="shared" si="20"/>
        <v>4.6994461519124613E-3</v>
      </c>
      <c r="BZ28" s="22">
        <f t="shared" si="21"/>
        <v>4.4279537684089347E-3</v>
      </c>
      <c r="CA28" s="22">
        <f t="shared" si="22"/>
        <v>4.0046587193565382E-3</v>
      </c>
      <c r="CB28" s="22">
        <f t="shared" si="23"/>
        <v>3.0708634530863519E-3</v>
      </c>
      <c r="CC28" s="22"/>
      <c r="CD28" s="22">
        <f t="shared" si="24"/>
        <v>4.1180979041018223E-3</v>
      </c>
      <c r="CE28" s="22">
        <f t="shared" si="25"/>
        <v>5.7894077910032819E-3</v>
      </c>
      <c r="CF28" s="22">
        <f t="shared" si="26"/>
        <v>5.5219403111671306E-3</v>
      </c>
      <c r="CG28" s="22">
        <f t="shared" si="27"/>
        <v>5.4167623499368532E-3</v>
      </c>
      <c r="CH28" s="22">
        <f t="shared" si="28"/>
        <v>5.1748364618826904E-3</v>
      </c>
      <c r="CI28" s="22">
        <f t="shared" si="29"/>
        <v>4.9740939769830619E-3</v>
      </c>
      <c r="CJ28" s="22">
        <f t="shared" si="30"/>
        <v>4.6536240684903968E-3</v>
      </c>
      <c r="CK28" s="22">
        <f t="shared" si="31"/>
        <v>4.483883339275606E-3</v>
      </c>
      <c r="CL28" s="22">
        <f t="shared" si="32"/>
        <v>4.1859937920508232E-3</v>
      </c>
      <c r="CM28" s="22">
        <f t="shared" si="33"/>
        <v>3.7871057881594221E-3</v>
      </c>
      <c r="CN28" s="22">
        <f t="shared" si="34"/>
        <v>2.606172321719673E-3</v>
      </c>
      <c r="CO28" s="22">
        <f t="shared" si="35"/>
        <v>1.1849838507130305E-3</v>
      </c>
      <c r="CP28" s="22">
        <f t="shared" si="36"/>
        <v>2.6704505566477184E-3</v>
      </c>
      <c r="CQ28" s="22">
        <f t="shared" si="37"/>
        <v>7.4268933041484837E-3</v>
      </c>
      <c r="CR28" s="22">
        <f t="shared" si="38"/>
        <v>5.3604054119426566E-3</v>
      </c>
      <c r="CS28" s="22">
        <f t="shared" si="39"/>
        <v>4.4920922884158698E-3</v>
      </c>
      <c r="CT28" s="22">
        <f t="shared" si="40"/>
        <v>4.0335409725457006E-3</v>
      </c>
      <c r="CU28" s="22">
        <f t="shared" si="41"/>
        <v>3.7540110245919793E-3</v>
      </c>
      <c r="CV28" s="22">
        <f t="shared" si="42"/>
        <v>3.427928272884081E-3</v>
      </c>
      <c r="CW28" s="22">
        <f t="shared" si="43"/>
        <v>2.9560611330234866E-3</v>
      </c>
      <c r="CX28" s="22">
        <f t="shared" si="44"/>
        <v>2.591949991463074E-3</v>
      </c>
      <c r="CY28" s="22">
        <f t="shared" si="45"/>
        <v>2.2174693644325099E-3</v>
      </c>
      <c r="CZ28" s="22">
        <f t="shared" si="46"/>
        <v>1.3842217745130916E-3</v>
      </c>
      <c r="DA28" s="22">
        <f t="shared" si="47"/>
        <v>2.5838422120643117E-3</v>
      </c>
      <c r="DB28" s="22">
        <f t="shared" si="48"/>
        <v>6.3556941708448299E-3</v>
      </c>
      <c r="DC28" s="22">
        <f t="shared" si="49"/>
        <v>4.7332568213154878E-3</v>
      </c>
      <c r="DD28" s="22">
        <f t="shared" si="50"/>
        <v>4.3289961274852766E-3</v>
      </c>
      <c r="DE28" s="22">
        <f t="shared" si="51"/>
        <v>3.9273757229310261E-3</v>
      </c>
      <c r="DF28" s="22">
        <f t="shared" si="52"/>
        <v>3.5349650007508969E-3</v>
      </c>
      <c r="DG28" s="22">
        <f t="shared" si="53"/>
        <v>3.1786062184318755E-3</v>
      </c>
      <c r="DH28" s="22">
        <f t="shared" si="54"/>
        <v>2.884544498842853E-3</v>
      </c>
      <c r="DI28" s="22">
        <f t="shared" si="55"/>
        <v>2.6033168194478408E-3</v>
      </c>
      <c r="DJ28" s="22">
        <f t="shared" si="56"/>
        <v>2.2041888362698942E-3</v>
      </c>
      <c r="DK28" s="22">
        <f t="shared" si="57"/>
        <v>1.3276699740864567E-3</v>
      </c>
    </row>
    <row r="29" spans="1:115">
      <c r="A29" t="s">
        <v>80</v>
      </c>
      <c r="B29" s="4">
        <v>243.42353645003055</v>
      </c>
      <c r="C29" s="4">
        <v>122.55171080044983</v>
      </c>
      <c r="D29" s="4">
        <v>156.59523945977483</v>
      </c>
      <c r="E29" s="4">
        <v>179.58126941644713</v>
      </c>
      <c r="F29" s="4">
        <v>202.88671699737623</v>
      </c>
      <c r="G29" s="4">
        <v>221.95486480157152</v>
      </c>
      <c r="H29" s="4">
        <v>245.65497865626719</v>
      </c>
      <c r="I29" s="4">
        <v>269.6786097909237</v>
      </c>
      <c r="J29" s="4">
        <v>294.73601519621087</v>
      </c>
      <c r="K29" s="4">
        <v>334.55300935115605</v>
      </c>
      <c r="L29" s="4">
        <v>406.03909460012653</v>
      </c>
      <c r="M29" s="4">
        <v>286.07900920978636</v>
      </c>
      <c r="N29" s="4">
        <v>153.34122003356481</v>
      </c>
      <c r="O29" s="4">
        <v>190.93026588140546</v>
      </c>
      <c r="P29" s="4">
        <v>214.37745814527148</v>
      </c>
      <c r="Q29" s="4">
        <v>237.16815878178954</v>
      </c>
      <c r="R29" s="4">
        <v>263.01059711059361</v>
      </c>
      <c r="S29" s="4">
        <v>282.02980648561339</v>
      </c>
      <c r="T29" s="4">
        <v>312.91839412110738</v>
      </c>
      <c r="U29" s="4">
        <v>336.4222899406418</v>
      </c>
      <c r="V29" s="4">
        <v>391.95379148166336</v>
      </c>
      <c r="W29" s="4">
        <v>478.62113975214783</v>
      </c>
      <c r="X29" s="4">
        <v>324.28068904503016</v>
      </c>
      <c r="Y29" s="4">
        <v>175.93919596480885</v>
      </c>
      <c r="Z29" s="4">
        <v>208.35245500178527</v>
      </c>
      <c r="AA29" s="4">
        <v>244.51884785790821</v>
      </c>
      <c r="AB29" s="4">
        <v>269.65197357460227</v>
      </c>
      <c r="AC29" s="4">
        <v>294.25735915756945</v>
      </c>
      <c r="AD29" s="4">
        <v>322.58551978219788</v>
      </c>
      <c r="AE29" s="4">
        <v>356.75267494723954</v>
      </c>
      <c r="AF29" s="4">
        <v>390.07891042614165</v>
      </c>
      <c r="AG29" s="4">
        <v>446.33478316433349</v>
      </c>
      <c r="AH29" s="4">
        <v>534.33081639469503</v>
      </c>
      <c r="AJ29" s="8" t="e">
        <f>B29/#REF!</f>
        <v>#REF!</v>
      </c>
      <c r="AK29" s="8" t="e">
        <f>C29/#REF!</f>
        <v>#REF!</v>
      </c>
      <c r="AL29" s="8" t="e">
        <f>D29/#REF!</f>
        <v>#REF!</v>
      </c>
      <c r="AM29" s="8" t="e">
        <f>E29/#REF!</f>
        <v>#REF!</v>
      </c>
      <c r="AN29" s="8" t="e">
        <f>F29/#REF!</f>
        <v>#REF!</v>
      </c>
      <c r="AO29" s="8" t="e">
        <f>G29/#REF!</f>
        <v>#REF!</v>
      </c>
      <c r="AP29" s="8" t="e">
        <f>H29/#REF!</f>
        <v>#REF!</v>
      </c>
      <c r="AQ29" s="8" t="e">
        <f>I29/#REF!</f>
        <v>#REF!</v>
      </c>
      <c r="AR29" s="8" t="e">
        <f>J29/#REF!</f>
        <v>#REF!</v>
      </c>
      <c r="AS29" s="8" t="e">
        <f>K29/#REF!</f>
        <v>#REF!</v>
      </c>
      <c r="AT29" s="8" t="e">
        <f>L29/#REF!</f>
        <v>#REF!</v>
      </c>
      <c r="AU29" s="8">
        <f t="shared" si="1"/>
        <v>326.22939794068611</v>
      </c>
      <c r="AV29" s="8">
        <f t="shared" si="1"/>
        <v>174.86223134377681</v>
      </c>
      <c r="AW29" s="8">
        <f t="shared" si="1"/>
        <v>217.72679463340114</v>
      </c>
      <c r="AX29" s="8">
        <f t="shared" si="1"/>
        <v>244.46473474571209</v>
      </c>
      <c r="AY29" s="8">
        <f t="shared" si="1"/>
        <v>270.45404646709568</v>
      </c>
      <c r="AZ29" s="8">
        <f t="shared" si="1"/>
        <v>299.92339872964772</v>
      </c>
      <c r="BA29" s="8">
        <f t="shared" si="1"/>
        <v>321.61190094048487</v>
      </c>
      <c r="BB29" s="8">
        <f t="shared" si="1"/>
        <v>356.83561544998201</v>
      </c>
      <c r="BC29" s="8">
        <f t="shared" si="1"/>
        <v>383.63821730338998</v>
      </c>
      <c r="BD29" s="8">
        <f t="shared" si="1"/>
        <v>446.96340975462982</v>
      </c>
      <c r="BE29" s="8">
        <f t="shared" si="1"/>
        <v>545.79427793154855</v>
      </c>
      <c r="BF29" s="8"/>
      <c r="BG29" s="22">
        <f t="shared" si="2"/>
        <v>7.5983515717288064E-3</v>
      </c>
      <c r="BH29" s="22">
        <f t="shared" si="3"/>
        <v>1.2137165591152875E-2</v>
      </c>
      <c r="BI29" s="22">
        <f t="shared" si="4"/>
        <v>1.0913084565855899E-2</v>
      </c>
      <c r="BJ29" s="22">
        <f t="shared" si="5"/>
        <v>1.0323126472614163E-2</v>
      </c>
      <c r="BK29" s="22">
        <f t="shared" si="6"/>
        <v>9.9075644111539726E-3</v>
      </c>
      <c r="BL29" s="22">
        <f t="shared" si="7"/>
        <v>9.1718574026578986E-3</v>
      </c>
      <c r="BM29" s="22">
        <f t="shared" si="8"/>
        <v>8.9358930807647476E-3</v>
      </c>
      <c r="BN29" s="22">
        <f t="shared" si="9"/>
        <v>8.3951691780216938E-3</v>
      </c>
      <c r="BO29" s="22">
        <f t="shared" si="10"/>
        <v>7.7251451697358054E-3</v>
      </c>
      <c r="BP29" s="22">
        <f t="shared" si="11"/>
        <v>6.9160635068699038E-3</v>
      </c>
      <c r="BQ29" s="22">
        <f t="shared" si="12"/>
        <v>4.6296666991935652E-3</v>
      </c>
      <c r="BR29" s="22">
        <f t="shared" si="13"/>
        <v>9.5645778890415638E-3</v>
      </c>
      <c r="BS29" s="22">
        <f t="shared" si="14"/>
        <v>1.2905341730773939E-2</v>
      </c>
      <c r="BT29" s="22">
        <f t="shared" si="15"/>
        <v>1.2873314742252621E-2</v>
      </c>
      <c r="BU29" s="22">
        <f t="shared" si="16"/>
        <v>1.2067519567207925E-2</v>
      </c>
      <c r="BV29" s="22">
        <f t="shared" si="17"/>
        <v>1.1559504440669723E-2</v>
      </c>
      <c r="BW29" s="22">
        <f t="shared" si="18"/>
        <v>1.126710175999737E-2</v>
      </c>
      <c r="BX29" s="22">
        <f t="shared" si="19"/>
        <v>1.0627142296076059E-2</v>
      </c>
      <c r="BY29" s="22">
        <f t="shared" si="20"/>
        <v>1.0221181396727891E-2</v>
      </c>
      <c r="BZ29" s="22">
        <f t="shared" si="21"/>
        <v>9.4842816676215438E-3</v>
      </c>
      <c r="CA29" s="22">
        <f t="shared" si="22"/>
        <v>8.8001127699387314E-3</v>
      </c>
      <c r="CB29" s="22">
        <f t="shared" si="23"/>
        <v>6.5029390401097689E-3</v>
      </c>
      <c r="CC29" s="22"/>
      <c r="CD29" s="22">
        <f t="shared" si="24"/>
        <v>8.114155146981614E-3</v>
      </c>
      <c r="CE29" s="22">
        <f t="shared" si="25"/>
        <v>1.1950122824399443E-2</v>
      </c>
      <c r="CF29" s="22">
        <f t="shared" si="26"/>
        <v>1.0840974447856063E-2</v>
      </c>
      <c r="CG29" s="22">
        <f t="shared" si="27"/>
        <v>1.0477802845892913E-2</v>
      </c>
      <c r="CH29" s="22">
        <f t="shared" si="28"/>
        <v>9.8840447986484371E-3</v>
      </c>
      <c r="CI29" s="22">
        <f t="shared" si="29"/>
        <v>9.5534081032933611E-3</v>
      </c>
      <c r="CJ29" s="22">
        <f t="shared" si="30"/>
        <v>9.0955221676234654E-3</v>
      </c>
      <c r="CK29" s="22">
        <f t="shared" si="31"/>
        <v>8.8854340203965449E-3</v>
      </c>
      <c r="CL29" s="22">
        <f t="shared" si="32"/>
        <v>8.1738578410591595E-3</v>
      </c>
      <c r="CM29" s="22">
        <f t="shared" si="33"/>
        <v>7.6028176243318852E-3</v>
      </c>
      <c r="CN29" s="22">
        <f t="shared" si="34"/>
        <v>5.2261836717251977E-3</v>
      </c>
      <c r="CO29" s="22">
        <f t="shared" si="35"/>
        <v>2.4190502394621795E-3</v>
      </c>
      <c r="CP29" s="22">
        <f t="shared" si="36"/>
        <v>5.6864026756435274E-3</v>
      </c>
      <c r="CQ29" s="22">
        <f t="shared" si="37"/>
        <v>1.5430018665258406E-2</v>
      </c>
      <c r="CR29" s="22">
        <f t="shared" si="38"/>
        <v>1.1322793038034559E-2</v>
      </c>
      <c r="CS29" s="22">
        <f t="shared" si="39"/>
        <v>9.6246844519353968E-3</v>
      </c>
      <c r="CT29" s="22">
        <f t="shared" si="40"/>
        <v>8.6060247721404751E-3</v>
      </c>
      <c r="CU29" s="22">
        <f t="shared" si="41"/>
        <v>7.8824443982511028E-3</v>
      </c>
      <c r="CV29" s="22">
        <f t="shared" si="42"/>
        <v>7.0318306364518159E-3</v>
      </c>
      <c r="CW29" s="22">
        <f t="shared" si="43"/>
        <v>6.4293612659343108E-3</v>
      </c>
      <c r="CX29" s="22">
        <f t="shared" si="44"/>
        <v>5.5517254861173065E-3</v>
      </c>
      <c r="CY29" s="22">
        <f t="shared" si="45"/>
        <v>4.8728198426920945E-3</v>
      </c>
      <c r="CZ29" s="22">
        <f t="shared" si="46"/>
        <v>2.9312634557568146E-3</v>
      </c>
      <c r="DA29" s="22">
        <f t="shared" si="47"/>
        <v>5.0911117395065226E-3</v>
      </c>
      <c r="DB29" s="22">
        <f t="shared" si="48"/>
        <v>1.311901471061399E-2</v>
      </c>
      <c r="DC29" s="22">
        <f t="shared" si="49"/>
        <v>9.2925879968767632E-3</v>
      </c>
      <c r="DD29" s="22">
        <f t="shared" si="50"/>
        <v>8.3737046254121518E-3</v>
      </c>
      <c r="DE29" s="22">
        <f t="shared" si="51"/>
        <v>7.501368955812722E-3</v>
      </c>
      <c r="DF29" s="22">
        <f t="shared" si="52"/>
        <v>6.7893697705155038E-3</v>
      </c>
      <c r="DG29" s="22">
        <f t="shared" si="53"/>
        <v>6.2125953657600598E-3</v>
      </c>
      <c r="DH29" s="22">
        <f t="shared" si="54"/>
        <v>5.7161232538906134E-3</v>
      </c>
      <c r="DI29" s="22">
        <f t="shared" si="55"/>
        <v>5.0834145138518574E-3</v>
      </c>
      <c r="DJ29" s="22">
        <f t="shared" si="56"/>
        <v>4.4250270969834584E-3</v>
      </c>
      <c r="DK29" s="22">
        <f t="shared" si="57"/>
        <v>2.6623900047530302E-3</v>
      </c>
    </row>
    <row r="30" spans="1:115">
      <c r="A30" s="10" t="s">
        <v>92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2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8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</row>
    <row r="31" spans="1:115">
      <c r="A31" s="3" t="s">
        <v>93</v>
      </c>
      <c r="B31" s="4">
        <v>96.258048411428632</v>
      </c>
      <c r="C31" s="4">
        <v>25.217381484489771</v>
      </c>
      <c r="D31" s="4">
        <v>40.327518601097232</v>
      </c>
      <c r="E31" s="4">
        <v>47.445361438974913</v>
      </c>
      <c r="F31" s="4">
        <v>65.707611419805829</v>
      </c>
      <c r="G31" s="4">
        <v>73.426403016511102</v>
      </c>
      <c r="H31" s="4">
        <v>82.070924219738842</v>
      </c>
      <c r="I31" s="4">
        <v>94.336630498299556</v>
      </c>
      <c r="J31" s="4">
        <v>88.772910626460174</v>
      </c>
      <c r="K31" s="4">
        <v>119.51006459316763</v>
      </c>
      <c r="L31" s="4">
        <v>325.76321757939036</v>
      </c>
      <c r="M31" s="4">
        <v>113.95367552988778</v>
      </c>
      <c r="N31" s="4">
        <v>45.138605535314518</v>
      </c>
      <c r="O31" s="4">
        <v>42.995652124364966</v>
      </c>
      <c r="P31" s="4">
        <v>67.637650225397209</v>
      </c>
      <c r="Q31" s="4">
        <v>65.245619690370873</v>
      </c>
      <c r="R31" s="4">
        <v>74.768976443139593</v>
      </c>
      <c r="S31" s="4">
        <v>88.805047423273166</v>
      </c>
      <c r="T31" s="4">
        <v>109.50428517717127</v>
      </c>
      <c r="U31" s="4">
        <v>129.51023656973558</v>
      </c>
      <c r="V31" s="4">
        <v>172.89301357742767</v>
      </c>
      <c r="W31" s="4">
        <v>343.02854520842527</v>
      </c>
      <c r="X31" s="4">
        <v>147.04445436900625</v>
      </c>
      <c r="Y31" s="4">
        <v>49.628611564992219</v>
      </c>
      <c r="Z31" s="4">
        <v>63.058604792794242</v>
      </c>
      <c r="AA31" s="4">
        <v>68.065689369300287</v>
      </c>
      <c r="AB31" s="4">
        <v>80.598008829438655</v>
      </c>
      <c r="AC31" s="4">
        <v>89.312141565149744</v>
      </c>
      <c r="AD31" s="4">
        <v>113.67051352063875</v>
      </c>
      <c r="AE31" s="4">
        <v>142.89067517762408</v>
      </c>
      <c r="AF31" s="4">
        <v>170.15991864927679</v>
      </c>
      <c r="AG31" s="4">
        <v>229.37837209658099</v>
      </c>
      <c r="AH31" s="4">
        <v>463.67900600846076</v>
      </c>
      <c r="AJ31" s="8" t="e">
        <f>B31/#REF!</f>
        <v>#REF!</v>
      </c>
      <c r="AK31" s="8" t="e">
        <f>C31/#REF!</f>
        <v>#REF!</v>
      </c>
      <c r="AL31" s="8" t="e">
        <f>D31/#REF!</f>
        <v>#REF!</v>
      </c>
      <c r="AM31" s="8" t="e">
        <f>E31/#REF!</f>
        <v>#REF!</v>
      </c>
      <c r="AN31" s="8" t="e">
        <f>F31/#REF!</f>
        <v>#REF!</v>
      </c>
      <c r="AO31" s="8" t="e">
        <f>G31/#REF!</f>
        <v>#REF!</v>
      </c>
      <c r="AP31" s="8" t="e">
        <f>H31/#REF!</f>
        <v>#REF!</v>
      </c>
      <c r="AQ31" s="8" t="e">
        <f>I31/#REF!</f>
        <v>#REF!</v>
      </c>
      <c r="AR31" s="8" t="e">
        <f>J31/#REF!</f>
        <v>#REF!</v>
      </c>
      <c r="AS31" s="8" t="e">
        <f>K31/#REF!</f>
        <v>#REF!</v>
      </c>
      <c r="AT31" s="8" t="e">
        <f>L31/#REF!</f>
        <v>#REF!</v>
      </c>
      <c r="AU31" s="8">
        <f t="shared" si="1"/>
        <v>129.94675514267644</v>
      </c>
      <c r="AV31" s="8">
        <f t="shared" si="1"/>
        <v>51.473682561831374</v>
      </c>
      <c r="AW31" s="8">
        <f t="shared" si="1"/>
        <v>49.029971633860576</v>
      </c>
      <c r="AX31" s="8">
        <f t="shared" si="1"/>
        <v>77.130405240508708</v>
      </c>
      <c r="AY31" s="8">
        <f t="shared" si="1"/>
        <v>74.402659910808069</v>
      </c>
      <c r="AZ31" s="8">
        <f t="shared" si="1"/>
        <v>85.262593145377693</v>
      </c>
      <c r="BA31" s="8">
        <f t="shared" si="1"/>
        <v>101.26858742629284</v>
      </c>
      <c r="BB31" s="8">
        <f t="shared" si="1"/>
        <v>124.87290529965848</v>
      </c>
      <c r="BC31" s="8">
        <f t="shared" si="1"/>
        <v>147.68663601011716</v>
      </c>
      <c r="BD31" s="8">
        <f t="shared" si="1"/>
        <v>197.1580644218256</v>
      </c>
      <c r="BE31" s="8">
        <f t="shared" si="1"/>
        <v>391.17164201918615</v>
      </c>
      <c r="BF31" s="8"/>
      <c r="BG31" s="22">
        <f t="shared" ref="BG31:BP38" si="58">B31/B$4</f>
        <v>3.0046498547549737E-3</v>
      </c>
      <c r="BH31" s="22">
        <f t="shared" si="58"/>
        <v>2.4974562399287326E-3</v>
      </c>
      <c r="BI31" s="22">
        <f t="shared" si="58"/>
        <v>2.8104150697247109E-3</v>
      </c>
      <c r="BJ31" s="22">
        <f t="shared" si="58"/>
        <v>2.7273694426205664E-3</v>
      </c>
      <c r="BK31" s="22">
        <f t="shared" si="58"/>
        <v>3.2086989334704523E-3</v>
      </c>
      <c r="BL31" s="22">
        <f t="shared" si="58"/>
        <v>3.0342047184214781E-3</v>
      </c>
      <c r="BM31" s="22">
        <f t="shared" si="58"/>
        <v>2.9853944254608828E-3</v>
      </c>
      <c r="BN31" s="22">
        <f t="shared" si="58"/>
        <v>2.9367252127699165E-3</v>
      </c>
      <c r="BO31" s="22">
        <f t="shared" si="58"/>
        <v>2.3267723873950361E-3</v>
      </c>
      <c r="BP31" s="22">
        <f t="shared" si="58"/>
        <v>2.470577676283621E-3</v>
      </c>
      <c r="BQ31" s="22">
        <f t="shared" ref="BQ31:BZ38" si="59">L31/L$4</f>
        <v>3.7143593814155385E-3</v>
      </c>
      <c r="BR31" s="22">
        <f t="shared" si="59"/>
        <v>3.8098524192976568E-3</v>
      </c>
      <c r="BS31" s="22">
        <f t="shared" si="59"/>
        <v>3.7989076228578875E-3</v>
      </c>
      <c r="BT31" s="22">
        <f t="shared" si="59"/>
        <v>2.8989461664980444E-3</v>
      </c>
      <c r="BU31" s="22">
        <f t="shared" si="59"/>
        <v>3.8073903601461732E-3</v>
      </c>
      <c r="BV31" s="22">
        <f t="shared" si="59"/>
        <v>3.1800518013002351E-3</v>
      </c>
      <c r="BW31" s="22">
        <f t="shared" si="59"/>
        <v>3.2030255637245895E-3</v>
      </c>
      <c r="BX31" s="22">
        <f t="shared" si="59"/>
        <v>3.3462557994736199E-3</v>
      </c>
      <c r="BY31" s="22">
        <f t="shared" si="59"/>
        <v>3.5768532101110853E-3</v>
      </c>
      <c r="BZ31" s="22">
        <f t="shared" si="59"/>
        <v>3.6511004151490532E-3</v>
      </c>
      <c r="CA31" s="22">
        <f t="shared" ref="CA31:CB38" si="60">V31/V$4</f>
        <v>3.8817790506998841E-3</v>
      </c>
      <c r="CB31" s="22">
        <f t="shared" si="60"/>
        <v>4.660666930974014E-3</v>
      </c>
      <c r="CC31" s="22"/>
      <c r="CD31" s="22">
        <f t="shared" ref="CD31:CN38" si="61">X31/X$4</f>
        <v>3.6793480357003115E-3</v>
      </c>
      <c r="CE31" s="22">
        <f t="shared" si="61"/>
        <v>3.3708691264264529E-3</v>
      </c>
      <c r="CF31" s="22">
        <f t="shared" si="61"/>
        <v>3.2810591229667954E-3</v>
      </c>
      <c r="CG31" s="22">
        <f t="shared" si="61"/>
        <v>2.9166621715629513E-3</v>
      </c>
      <c r="CH31" s="22">
        <f t="shared" si="61"/>
        <v>2.9543055791195092E-3</v>
      </c>
      <c r="CI31" s="22">
        <f t="shared" si="61"/>
        <v>2.8996227635350092E-3</v>
      </c>
      <c r="CJ31" s="22">
        <f t="shared" si="61"/>
        <v>3.2050188620684913E-3</v>
      </c>
      <c r="CK31" s="22">
        <f t="shared" si="61"/>
        <v>3.5588959959682491E-3</v>
      </c>
      <c r="CL31" s="22">
        <f t="shared" si="61"/>
        <v>3.5655939044895602E-3</v>
      </c>
      <c r="CM31" s="22">
        <f t="shared" si="61"/>
        <v>3.9072059713848436E-3</v>
      </c>
      <c r="CN31" s="22">
        <f t="shared" si="61"/>
        <v>4.5351523359139093E-3</v>
      </c>
      <c r="CO31" s="22">
        <f t="shared" ref="CO31:CX38" si="62">L31/L$5</f>
        <v>1.9407924014545096E-3</v>
      </c>
      <c r="CP31" s="22">
        <f t="shared" si="62"/>
        <v>2.2650612752835326E-3</v>
      </c>
      <c r="CQ31" s="22">
        <f t="shared" si="62"/>
        <v>4.5420893728456381E-3</v>
      </c>
      <c r="CR31" s="22">
        <f t="shared" si="62"/>
        <v>2.5497836515972058E-3</v>
      </c>
      <c r="CS31" s="22">
        <f t="shared" si="62"/>
        <v>3.0366580802011628E-3</v>
      </c>
      <c r="CT31" s="22">
        <f t="shared" si="62"/>
        <v>2.3675413352835881E-3</v>
      </c>
      <c r="CU31" s="22">
        <f t="shared" si="62"/>
        <v>2.240831000734821E-3</v>
      </c>
      <c r="CV31" s="22">
        <f t="shared" si="62"/>
        <v>2.2141704131346238E-3</v>
      </c>
      <c r="CW31" s="22">
        <f t="shared" si="62"/>
        <v>2.2499240146919815E-3</v>
      </c>
      <c r="CX31" s="22">
        <f t="shared" si="62"/>
        <v>2.137210590903901E-3</v>
      </c>
      <c r="CY31" s="22">
        <f t="shared" ref="CY31:DH38" si="63">V31/V$5</f>
        <v>2.1494281354906514E-3</v>
      </c>
      <c r="CZ31" s="22">
        <f t="shared" si="63"/>
        <v>2.1008412611519403E-3</v>
      </c>
      <c r="DA31" s="22">
        <f t="shared" si="63"/>
        <v>2.3085548204303473E-3</v>
      </c>
      <c r="DB31" s="22">
        <f t="shared" si="63"/>
        <v>3.7005880447396637E-3</v>
      </c>
      <c r="DC31" s="22">
        <f t="shared" si="63"/>
        <v>2.812434506674252E-3</v>
      </c>
      <c r="DD31" s="22">
        <f t="shared" si="63"/>
        <v>2.3309531469524422E-3</v>
      </c>
      <c r="DE31" s="22">
        <f t="shared" si="63"/>
        <v>2.242132306019272E-3</v>
      </c>
      <c r="DF31" s="22">
        <f t="shared" si="63"/>
        <v>2.0606898526460541E-3</v>
      </c>
      <c r="DG31" s="22">
        <f t="shared" si="63"/>
        <v>2.1891525261229601E-3</v>
      </c>
      <c r="DH31" s="22">
        <f t="shared" si="63"/>
        <v>2.2894872792971815E-3</v>
      </c>
      <c r="DI31" s="22">
        <f t="shared" ref="DI31:DK38" si="64">AF31/AF$5</f>
        <v>2.2174831220499029E-3</v>
      </c>
      <c r="DJ31" s="22">
        <f t="shared" si="64"/>
        <v>2.2740901006938017E-3</v>
      </c>
      <c r="DK31" s="22">
        <f t="shared" si="64"/>
        <v>2.3103558940139064E-3</v>
      </c>
    </row>
    <row r="32" spans="1:115">
      <c r="A32" s="3" t="s">
        <v>94</v>
      </c>
      <c r="B32" s="4">
        <v>664.46738043090647</v>
      </c>
      <c r="C32" s="4">
        <v>334.72827090777037</v>
      </c>
      <c r="D32" s="4">
        <v>442.0984098677975</v>
      </c>
      <c r="E32" s="4">
        <v>515.70312042231581</v>
      </c>
      <c r="F32" s="4">
        <v>577.93582984113129</v>
      </c>
      <c r="G32" s="4">
        <v>633.37102510848786</v>
      </c>
      <c r="H32" s="4">
        <v>693.72705370447409</v>
      </c>
      <c r="I32" s="4">
        <v>758.82420708996688</v>
      </c>
      <c r="J32" s="4">
        <v>824.36973175541459</v>
      </c>
      <c r="K32" s="4">
        <v>913.29899851032587</v>
      </c>
      <c r="L32" s="4">
        <v>950.60686835109107</v>
      </c>
      <c r="M32" s="4">
        <v>739.97485797598335</v>
      </c>
      <c r="N32" s="4">
        <v>391.21253161525135</v>
      </c>
      <c r="O32" s="4">
        <v>495.78868699866314</v>
      </c>
      <c r="P32" s="4">
        <v>567.12093741227432</v>
      </c>
      <c r="Q32" s="4">
        <v>643.42343051535329</v>
      </c>
      <c r="R32" s="4">
        <v>685.03596872230105</v>
      </c>
      <c r="S32" s="4">
        <v>778.20043305583374</v>
      </c>
      <c r="T32" s="4">
        <v>853.05379774937398</v>
      </c>
      <c r="U32" s="4">
        <v>928.72670465083434</v>
      </c>
      <c r="V32" s="4">
        <v>978.92036378628018</v>
      </c>
      <c r="W32" s="4">
        <v>1078.2215584735159</v>
      </c>
      <c r="X32" s="4">
        <v>875.1251961284363</v>
      </c>
      <c r="Y32" s="4">
        <v>506.09472421240281</v>
      </c>
      <c r="Z32" s="4">
        <v>585.17845629917349</v>
      </c>
      <c r="AA32" s="4">
        <v>692.57145029968024</v>
      </c>
      <c r="AB32" s="4">
        <v>754.6411950042143</v>
      </c>
      <c r="AC32" s="4">
        <v>841.98616956416572</v>
      </c>
      <c r="AD32" s="4">
        <v>891.83776019915808</v>
      </c>
      <c r="AE32" s="4">
        <v>984.1516130699066</v>
      </c>
      <c r="AF32" s="4">
        <v>1057.4870136632335</v>
      </c>
      <c r="AG32" s="4">
        <v>1165.5992703311813</v>
      </c>
      <c r="AH32" s="4">
        <v>1271.6935773296416</v>
      </c>
      <c r="AJ32" s="8" t="e">
        <f>B32/#REF!</f>
        <v>#REF!</v>
      </c>
      <c r="AK32" s="8" t="e">
        <f>C32/#REF!</f>
        <v>#REF!</v>
      </c>
      <c r="AL32" s="8" t="e">
        <f>D32/#REF!</f>
        <v>#REF!</v>
      </c>
      <c r="AM32" s="8" t="e">
        <f>E32/#REF!</f>
        <v>#REF!</v>
      </c>
      <c r="AN32" s="8" t="e">
        <f>F32/#REF!</f>
        <v>#REF!</v>
      </c>
      <c r="AO32" s="8" t="e">
        <f>G32/#REF!</f>
        <v>#REF!</v>
      </c>
      <c r="AP32" s="8" t="e">
        <f>H32/#REF!</f>
        <v>#REF!</v>
      </c>
      <c r="AQ32" s="8" t="e">
        <f>I32/#REF!</f>
        <v>#REF!</v>
      </c>
      <c r="AR32" s="8" t="e">
        <f>J32/#REF!</f>
        <v>#REF!</v>
      </c>
      <c r="AS32" s="8" t="e">
        <f>K32/#REF!</f>
        <v>#REF!</v>
      </c>
      <c r="AT32" s="8" t="e">
        <f>L32/#REF!</f>
        <v>#REF!</v>
      </c>
      <c r="AU32" s="8">
        <f t="shared" si="1"/>
        <v>843.82825945725403</v>
      </c>
      <c r="AV32" s="8">
        <f t="shared" si="1"/>
        <v>446.11811613939693</v>
      </c>
      <c r="AW32" s="8">
        <f t="shared" si="1"/>
        <v>565.37124241355991</v>
      </c>
      <c r="AX32" s="8">
        <f t="shared" si="1"/>
        <v>646.71477464427267</v>
      </c>
      <c r="AY32" s="8">
        <f t="shared" si="1"/>
        <v>733.726109223305</v>
      </c>
      <c r="AZ32" s="8">
        <f t="shared" si="1"/>
        <v>781.17885077024403</v>
      </c>
      <c r="BA32" s="8">
        <f t="shared" si="1"/>
        <v>887.41868707612002</v>
      </c>
      <c r="BB32" s="8">
        <f t="shared" si="1"/>
        <v>972.77751212679379</v>
      </c>
      <c r="BC32" s="8">
        <f t="shared" si="1"/>
        <v>1059.0708998418702</v>
      </c>
      <c r="BD32" s="8">
        <f t="shared" si="1"/>
        <v>1116.3090986367656</v>
      </c>
      <c r="BE32" s="8">
        <f t="shared" si="1"/>
        <v>1229.5469382360072</v>
      </c>
      <c r="BF32" s="8"/>
      <c r="BG32" s="22">
        <f t="shared" si="58"/>
        <v>2.0741037773461646E-2</v>
      </c>
      <c r="BH32" s="22">
        <f t="shared" si="58"/>
        <v>3.3150516019014045E-2</v>
      </c>
      <c r="BI32" s="22">
        <f t="shared" si="58"/>
        <v>3.0809731828131487E-2</v>
      </c>
      <c r="BJ32" s="22">
        <f t="shared" si="58"/>
        <v>2.9644898667554272E-2</v>
      </c>
      <c r="BK32" s="22">
        <f t="shared" si="58"/>
        <v>2.8222332858482694E-2</v>
      </c>
      <c r="BL32" s="22">
        <f t="shared" si="58"/>
        <v>2.6172838024810775E-2</v>
      </c>
      <c r="BM32" s="22">
        <f t="shared" si="58"/>
        <v>2.523486726402226E-2</v>
      </c>
      <c r="BN32" s="22">
        <f t="shared" si="58"/>
        <v>2.3622405944013602E-2</v>
      </c>
      <c r="BO32" s="22">
        <f t="shared" si="58"/>
        <v>2.1607050116040975E-2</v>
      </c>
      <c r="BP32" s="22">
        <f t="shared" si="58"/>
        <v>1.8880218374685707E-2</v>
      </c>
      <c r="BQ32" s="22">
        <f t="shared" si="59"/>
        <v>1.0838840449006251E-2</v>
      </c>
      <c r="BR32" s="22">
        <f t="shared" si="59"/>
        <v>2.473983388223245E-2</v>
      </c>
      <c r="BS32" s="22">
        <f t="shared" si="59"/>
        <v>3.2924815706767606E-2</v>
      </c>
      <c r="BT32" s="22">
        <f t="shared" si="59"/>
        <v>3.3428140813182308E-2</v>
      </c>
      <c r="BU32" s="22">
        <f t="shared" si="59"/>
        <v>3.1923799584181574E-2</v>
      </c>
      <c r="BV32" s="22">
        <f t="shared" si="59"/>
        <v>3.1360263706884488E-2</v>
      </c>
      <c r="BW32" s="22">
        <f t="shared" si="59"/>
        <v>2.9346231876759839E-2</v>
      </c>
      <c r="BX32" s="22">
        <f t="shared" si="59"/>
        <v>2.9323307490104665E-2</v>
      </c>
      <c r="BY32" s="22">
        <f t="shared" si="59"/>
        <v>2.7864190062887189E-2</v>
      </c>
      <c r="BZ32" s="22">
        <f t="shared" si="59"/>
        <v>2.6182289112604902E-2</v>
      </c>
      <c r="CA32" s="22">
        <f t="shared" si="60"/>
        <v>2.1978635699743516E-2</v>
      </c>
      <c r="CB32" s="22">
        <f t="shared" si="60"/>
        <v>1.4649601708182719E-2</v>
      </c>
      <c r="CC32" s="22"/>
      <c r="CD32" s="22">
        <f t="shared" si="61"/>
        <v>2.1897392765909667E-2</v>
      </c>
      <c r="CE32" s="22">
        <f t="shared" si="61"/>
        <v>3.4374910502196848E-2</v>
      </c>
      <c r="CF32" s="22">
        <f t="shared" si="61"/>
        <v>3.0447947887731093E-2</v>
      </c>
      <c r="CG32" s="22">
        <f t="shared" si="61"/>
        <v>2.9677168760221924E-2</v>
      </c>
      <c r="CH32" s="22">
        <f t="shared" si="61"/>
        <v>2.7661237852070288E-2</v>
      </c>
      <c r="CI32" s="22">
        <f t="shared" si="61"/>
        <v>2.7336062276246794E-2</v>
      </c>
      <c r="CJ32" s="22">
        <f t="shared" si="61"/>
        <v>2.5145983376104269E-2</v>
      </c>
      <c r="CK32" s="22">
        <f t="shared" si="61"/>
        <v>2.4511699107211276E-2</v>
      </c>
      <c r="CL32" s="22">
        <f t="shared" si="61"/>
        <v>2.2158974216285095E-2</v>
      </c>
      <c r="CM32" s="22">
        <f t="shared" si="61"/>
        <v>1.9854689819501475E-2</v>
      </c>
      <c r="CN32" s="22">
        <f t="shared" si="61"/>
        <v>1.2438182499226638E-2</v>
      </c>
      <c r="CO32" s="22">
        <f t="shared" si="62"/>
        <v>5.6634097630026163E-3</v>
      </c>
      <c r="CP32" s="22">
        <f t="shared" si="62"/>
        <v>1.4708506660193047E-2</v>
      </c>
      <c r="CQ32" s="22">
        <f t="shared" si="62"/>
        <v>3.936590998548866E-2</v>
      </c>
      <c r="CR32" s="22">
        <f t="shared" si="62"/>
        <v>2.9401900571236112E-2</v>
      </c>
      <c r="CS32" s="22">
        <f t="shared" si="62"/>
        <v>2.5461445974324981E-2</v>
      </c>
      <c r="CT32" s="22">
        <f t="shared" si="62"/>
        <v>2.3347645022978973E-2</v>
      </c>
      <c r="CU32" s="22">
        <f t="shared" si="62"/>
        <v>2.0530571747210128E-2</v>
      </c>
      <c r="CV32" s="22">
        <f t="shared" si="62"/>
        <v>1.9402820271556025E-2</v>
      </c>
      <c r="CW32" s="22">
        <f t="shared" si="62"/>
        <v>1.7527224822984713E-2</v>
      </c>
      <c r="CX32" s="22">
        <f t="shared" si="62"/>
        <v>1.5326082337640309E-2</v>
      </c>
      <c r="CY32" s="22">
        <f t="shared" si="63"/>
        <v>1.2170063606327707E-2</v>
      </c>
      <c r="CZ32" s="22">
        <f t="shared" si="63"/>
        <v>6.6034514338402526E-3</v>
      </c>
      <c r="DA32" s="22">
        <f t="shared" si="63"/>
        <v>1.3739208994121605E-2</v>
      </c>
      <c r="DB32" s="22">
        <f t="shared" si="63"/>
        <v>3.7737265397272027E-2</v>
      </c>
      <c r="DC32" s="22">
        <f t="shared" si="63"/>
        <v>2.6099151550625976E-2</v>
      </c>
      <c r="DD32" s="22">
        <f t="shared" si="63"/>
        <v>2.3717553095019099E-2</v>
      </c>
      <c r="DE32" s="22">
        <f t="shared" si="63"/>
        <v>2.0993141485077586E-2</v>
      </c>
      <c r="DF32" s="22">
        <f t="shared" si="63"/>
        <v>1.9427060254999354E-2</v>
      </c>
      <c r="DG32" s="22">
        <f t="shared" si="63"/>
        <v>1.7175684574323179E-2</v>
      </c>
      <c r="DH32" s="22">
        <f t="shared" si="63"/>
        <v>1.5768716861491831E-2</v>
      </c>
      <c r="DI32" s="22">
        <f t="shared" si="64"/>
        <v>1.3780916347394727E-2</v>
      </c>
      <c r="DJ32" s="22">
        <f t="shared" si="64"/>
        <v>1.1555918449538807E-2</v>
      </c>
      <c r="DK32" s="22">
        <f t="shared" si="64"/>
        <v>6.3364196215292008E-3</v>
      </c>
    </row>
    <row r="33" spans="1:115">
      <c r="A33" s="3" t="s">
        <v>95</v>
      </c>
      <c r="B33" s="4">
        <v>10.858046074342328</v>
      </c>
      <c r="C33" s="4">
        <v>3.4376626198377722</v>
      </c>
      <c r="D33" s="4">
        <v>4.7467304808121247</v>
      </c>
      <c r="E33" s="4">
        <v>6.5436357081093988</v>
      </c>
      <c r="F33" s="4">
        <v>6.9656140303144429</v>
      </c>
      <c r="G33" s="4">
        <v>9.4918602829940664</v>
      </c>
      <c r="H33" s="4">
        <v>8.4198548394582673</v>
      </c>
      <c r="I33" s="4">
        <v>11.416538599063275</v>
      </c>
      <c r="J33" s="4">
        <v>12.15426932005593</v>
      </c>
      <c r="K33" s="4">
        <v>22.356713957208143</v>
      </c>
      <c r="L33" s="4">
        <v>23.047341012041972</v>
      </c>
      <c r="M33" s="4">
        <v>11.682237032099634</v>
      </c>
      <c r="N33" s="4">
        <v>4.791138952019752</v>
      </c>
      <c r="O33" s="4">
        <v>5.1958925734451373</v>
      </c>
      <c r="P33" s="4">
        <v>6.5803654090036696</v>
      </c>
      <c r="Q33" s="4">
        <v>8.75803959987363</v>
      </c>
      <c r="R33" s="4">
        <v>8.2122316931219288</v>
      </c>
      <c r="S33" s="4">
        <v>10.55190399322426</v>
      </c>
      <c r="T33" s="4">
        <v>11.236594127921352</v>
      </c>
      <c r="U33" s="4">
        <v>14.908225882690859</v>
      </c>
      <c r="V33" s="4">
        <v>17.014680249625123</v>
      </c>
      <c r="W33" s="4">
        <v>29.572396947618032</v>
      </c>
      <c r="X33" s="4">
        <v>15.56686731262921</v>
      </c>
      <c r="Y33" s="4">
        <v>5.3363205290870797</v>
      </c>
      <c r="Z33" s="4">
        <v>7.0061935884423461</v>
      </c>
      <c r="AA33" s="4">
        <v>8.8655632408063667</v>
      </c>
      <c r="AB33" s="4">
        <v>10.866685922612348</v>
      </c>
      <c r="AC33" s="4">
        <v>15.8612868562012</v>
      </c>
      <c r="AD33" s="4">
        <v>14.785949750157707</v>
      </c>
      <c r="AE33" s="4">
        <v>15.080282163063586</v>
      </c>
      <c r="AF33" s="4">
        <v>24.118151142230701</v>
      </c>
      <c r="AG33" s="4">
        <v>23.674083808049549</v>
      </c>
      <c r="AH33" s="4">
        <v>30.0738558180478</v>
      </c>
      <c r="AJ33" s="8" t="e">
        <f>B33/#REF!</f>
        <v>#REF!</v>
      </c>
      <c r="AK33" s="8" t="e">
        <f>C33/#REF!</f>
        <v>#REF!</v>
      </c>
      <c r="AL33" s="8" t="e">
        <f>D33/#REF!</f>
        <v>#REF!</v>
      </c>
      <c r="AM33" s="8" t="e">
        <f>E33/#REF!</f>
        <v>#REF!</v>
      </c>
      <c r="AN33" s="8" t="e">
        <f>F33/#REF!</f>
        <v>#REF!</v>
      </c>
      <c r="AO33" s="8" t="e">
        <f>G33/#REF!</f>
        <v>#REF!</v>
      </c>
      <c r="AP33" s="8" t="e">
        <f>H33/#REF!</f>
        <v>#REF!</v>
      </c>
      <c r="AQ33" s="8" t="e">
        <f>I33/#REF!</f>
        <v>#REF!</v>
      </c>
      <c r="AR33" s="8" t="e">
        <f>J33/#REF!</f>
        <v>#REF!</v>
      </c>
      <c r="AS33" s="8" t="e">
        <f>K33/#REF!</f>
        <v>#REF!</v>
      </c>
      <c r="AT33" s="8" t="e">
        <f>L33/#REF!</f>
        <v>#REF!</v>
      </c>
      <c r="AU33" s="8">
        <f t="shared" si="1"/>
        <v>13.321806322348936</v>
      </c>
      <c r="AV33" s="8">
        <f t="shared" si="1"/>
        <v>5.4635619023043835</v>
      </c>
      <c r="AW33" s="8">
        <f t="shared" si="1"/>
        <v>5.9251215623320324</v>
      </c>
      <c r="AX33" s="8">
        <f t="shared" si="1"/>
        <v>7.5039012877549771</v>
      </c>
      <c r="AY33" s="8">
        <f t="shared" si="1"/>
        <v>9.987205959988076</v>
      </c>
      <c r="AZ33" s="8">
        <f t="shared" si="1"/>
        <v>9.3647954402414122</v>
      </c>
      <c r="BA33" s="8">
        <f t="shared" si="1"/>
        <v>12.032834203201352</v>
      </c>
      <c r="BB33" s="8">
        <f t="shared" si="1"/>
        <v>12.813618683108306</v>
      </c>
      <c r="BC33" s="8">
        <f t="shared" si="1"/>
        <v>17.0005536844806</v>
      </c>
      <c r="BD33" s="8">
        <f t="shared" si="1"/>
        <v>19.402643029702599</v>
      </c>
      <c r="BE33" s="8">
        <f t="shared" si="1"/>
        <v>33.722800140187253</v>
      </c>
      <c r="BF33" s="8"/>
      <c r="BG33" s="22">
        <f t="shared" si="58"/>
        <v>3.3892881788700373E-4</v>
      </c>
      <c r="BH33" s="22">
        <f t="shared" si="58"/>
        <v>3.404561241207439E-4</v>
      </c>
      <c r="BI33" s="22">
        <f t="shared" si="58"/>
        <v>3.3079850528748019E-4</v>
      </c>
      <c r="BJ33" s="22">
        <f t="shared" si="58"/>
        <v>3.7615715283133397E-4</v>
      </c>
      <c r="BK33" s="22">
        <f t="shared" si="58"/>
        <v>3.4015173930519385E-4</v>
      </c>
      <c r="BL33" s="22">
        <f t="shared" si="58"/>
        <v>3.9223284913986357E-4</v>
      </c>
      <c r="BM33" s="22">
        <f t="shared" si="58"/>
        <v>3.0627884284094558E-4</v>
      </c>
      <c r="BN33" s="22">
        <f t="shared" si="58"/>
        <v>3.5539998163316208E-4</v>
      </c>
      <c r="BO33" s="22">
        <f t="shared" si="58"/>
        <v>3.1856810870904809E-4</v>
      </c>
      <c r="BP33" s="22">
        <f t="shared" si="58"/>
        <v>4.6217026662785865E-4</v>
      </c>
      <c r="BQ33" s="22">
        <f t="shared" si="59"/>
        <v>2.6278628981155153E-4</v>
      </c>
      <c r="BR33" s="22">
        <f t="shared" si="59"/>
        <v>3.9057624787082901E-4</v>
      </c>
      <c r="BS33" s="22">
        <f t="shared" si="59"/>
        <v>4.0322677387008397E-4</v>
      </c>
      <c r="BT33" s="22">
        <f t="shared" si="59"/>
        <v>3.5032874518929998E-4</v>
      </c>
      <c r="BU33" s="22">
        <f t="shared" si="59"/>
        <v>3.70415290019528E-4</v>
      </c>
      <c r="BV33" s="22">
        <f t="shared" si="59"/>
        <v>4.268642054072981E-4</v>
      </c>
      <c r="BW33" s="22">
        <f t="shared" si="59"/>
        <v>3.5180350594076273E-4</v>
      </c>
      <c r="BX33" s="22">
        <f t="shared" si="59"/>
        <v>3.9760543975073635E-4</v>
      </c>
      <c r="BY33" s="22">
        <f t="shared" si="59"/>
        <v>3.6703264819402471E-4</v>
      </c>
      <c r="BZ33" s="22">
        <f t="shared" si="59"/>
        <v>4.2028669818790356E-4</v>
      </c>
      <c r="CA33" s="22">
        <f t="shared" si="60"/>
        <v>3.8201213560184474E-4</v>
      </c>
      <c r="CB33" s="22">
        <f t="shared" si="60"/>
        <v>4.0179481984409211E-4</v>
      </c>
      <c r="CC33" s="22"/>
      <c r="CD33" s="22">
        <f t="shared" si="61"/>
        <v>3.8951433370616241E-4</v>
      </c>
      <c r="CE33" s="22">
        <f t="shared" si="61"/>
        <v>3.6245297929922318E-4</v>
      </c>
      <c r="CF33" s="22">
        <f t="shared" si="61"/>
        <v>3.6454557575712576E-4</v>
      </c>
      <c r="CG33" s="22">
        <f t="shared" si="61"/>
        <v>3.7989555639058372E-4</v>
      </c>
      <c r="CH33" s="22">
        <f t="shared" si="61"/>
        <v>3.9831642634808104E-4</v>
      </c>
      <c r="CI33" s="22">
        <f t="shared" si="61"/>
        <v>5.1495516310792354E-4</v>
      </c>
      <c r="CJ33" s="22">
        <f t="shared" si="61"/>
        <v>4.1690009462522616E-4</v>
      </c>
      <c r="CK33" s="22">
        <f t="shared" si="61"/>
        <v>3.7559592843608252E-4</v>
      </c>
      <c r="CL33" s="22">
        <f t="shared" si="61"/>
        <v>5.0538066415948657E-4</v>
      </c>
      <c r="CM33" s="22">
        <f t="shared" si="61"/>
        <v>4.0326174074916277E-4</v>
      </c>
      <c r="CN33" s="22">
        <f t="shared" si="61"/>
        <v>2.9414641529116134E-4</v>
      </c>
      <c r="CO33" s="22">
        <f t="shared" si="62"/>
        <v>1.3730863982211548E-4</v>
      </c>
      <c r="CP33" s="22">
        <f t="shared" si="62"/>
        <v>2.3220824240243064E-4</v>
      </c>
      <c r="CQ33" s="22">
        <f t="shared" si="62"/>
        <v>4.8211018173280112E-4</v>
      </c>
      <c r="CR33" s="22">
        <f t="shared" si="62"/>
        <v>3.0813352710419952E-4</v>
      </c>
      <c r="CS33" s="22">
        <f t="shared" si="62"/>
        <v>2.9543190402590418E-4</v>
      </c>
      <c r="CT33" s="22">
        <f t="shared" si="62"/>
        <v>3.1779943032423193E-4</v>
      </c>
      <c r="CU33" s="22">
        <f t="shared" si="62"/>
        <v>2.4612110849423185E-4</v>
      </c>
      <c r="CV33" s="22">
        <f t="shared" si="62"/>
        <v>2.6308992902931901E-4</v>
      </c>
      <c r="CW33" s="22">
        <f t="shared" si="62"/>
        <v>2.3087208807265626E-4</v>
      </c>
      <c r="CX33" s="22">
        <f t="shared" si="62"/>
        <v>2.4601930389431622E-4</v>
      </c>
      <c r="CY33" s="22">
        <f t="shared" si="63"/>
        <v>2.115286886855215E-4</v>
      </c>
      <c r="CZ33" s="22">
        <f t="shared" si="63"/>
        <v>1.8111294983037387E-4</v>
      </c>
      <c r="DA33" s="22">
        <f t="shared" si="63"/>
        <v>2.4439525263146881E-4</v>
      </c>
      <c r="DB33" s="22">
        <f t="shared" si="63"/>
        <v>3.9790603303454679E-4</v>
      </c>
      <c r="DC33" s="22">
        <f t="shared" si="63"/>
        <v>3.1247853759724801E-4</v>
      </c>
      <c r="DD33" s="22">
        <f t="shared" si="63"/>
        <v>3.0360689397475104E-4</v>
      </c>
      <c r="DE33" s="22">
        <f t="shared" si="63"/>
        <v>3.0229714009454239E-4</v>
      </c>
      <c r="DF33" s="22">
        <f t="shared" si="63"/>
        <v>3.6596583960132081E-4</v>
      </c>
      <c r="DG33" s="22">
        <f t="shared" si="63"/>
        <v>2.8475897789278327E-4</v>
      </c>
      <c r="DH33" s="22">
        <f t="shared" si="63"/>
        <v>2.4162608328099548E-4</v>
      </c>
      <c r="DI33" s="22">
        <f t="shared" si="64"/>
        <v>3.1430194323951315E-4</v>
      </c>
      <c r="DJ33" s="22">
        <f t="shared" si="64"/>
        <v>2.3470826450984028E-4</v>
      </c>
      <c r="DK33" s="22">
        <f t="shared" si="64"/>
        <v>1.4984786704723768E-4</v>
      </c>
    </row>
    <row r="34" spans="1:115">
      <c r="A34" s="3" t="s">
        <v>97</v>
      </c>
      <c r="B34" s="4">
        <v>55.983620576596621</v>
      </c>
      <c r="C34" s="4">
        <v>25.949771959103611</v>
      </c>
      <c r="D34" s="4">
        <v>33.825964302972416</v>
      </c>
      <c r="E34" s="4">
        <v>39.346683742338875</v>
      </c>
      <c r="F34" s="4">
        <v>46.483039779663109</v>
      </c>
      <c r="G34" s="4">
        <v>51.338739693732052</v>
      </c>
      <c r="H34" s="4">
        <v>53.181518845963595</v>
      </c>
      <c r="I34" s="4">
        <v>63.587346524577654</v>
      </c>
      <c r="J34" s="4">
        <v>69.231313592651844</v>
      </c>
      <c r="K34" s="4">
        <v>73.802872490347809</v>
      </c>
      <c r="L34" s="4">
        <v>103.08798711400868</v>
      </c>
      <c r="M34" s="4">
        <v>48.303105935672242</v>
      </c>
      <c r="N34" s="4">
        <v>22.139368943187733</v>
      </c>
      <c r="O34" s="4">
        <v>28.982905312015085</v>
      </c>
      <c r="P34" s="4">
        <v>32.650480118490478</v>
      </c>
      <c r="Q34" s="4">
        <v>39.464201053260034</v>
      </c>
      <c r="R34" s="4">
        <v>40.075473301789145</v>
      </c>
      <c r="S34" s="4">
        <v>45.73981091637858</v>
      </c>
      <c r="T34" s="4">
        <v>55.045136387205496</v>
      </c>
      <c r="U34" s="4">
        <v>59.067144571535472</v>
      </c>
      <c r="V34" s="4">
        <v>64.946714023412994</v>
      </c>
      <c r="W34" s="4">
        <v>94.916457921830371</v>
      </c>
      <c r="X34" s="4">
        <v>57.792020045952384</v>
      </c>
      <c r="Y34" s="4">
        <v>30.124315958443709</v>
      </c>
      <c r="Z34" s="4">
        <v>32.914266709452228</v>
      </c>
      <c r="AA34" s="4">
        <v>42.746856010145663</v>
      </c>
      <c r="AB34" s="4">
        <v>46.249700351049462</v>
      </c>
      <c r="AC34" s="4">
        <v>53.143884819623374</v>
      </c>
      <c r="AD34" s="4">
        <v>57.723692466147128</v>
      </c>
      <c r="AE34" s="4">
        <v>60.521557079627279</v>
      </c>
      <c r="AF34" s="4">
        <v>68.715670241712459</v>
      </c>
      <c r="AG34" s="4">
        <v>74.638003940704294</v>
      </c>
      <c r="AH34" s="4">
        <v>111.14142944944987</v>
      </c>
      <c r="AJ34" s="8" t="e">
        <f>B34/#REF!</f>
        <v>#REF!</v>
      </c>
      <c r="AK34" s="8" t="e">
        <f>C34/#REF!</f>
        <v>#REF!</v>
      </c>
      <c r="AL34" s="8" t="e">
        <f>D34/#REF!</f>
        <v>#REF!</v>
      </c>
      <c r="AM34" s="8" t="e">
        <f>E34/#REF!</f>
        <v>#REF!</v>
      </c>
      <c r="AN34" s="8" t="e">
        <f>F34/#REF!</f>
        <v>#REF!</v>
      </c>
      <c r="AO34" s="8" t="e">
        <f>G34/#REF!</f>
        <v>#REF!</v>
      </c>
      <c r="AP34" s="8" t="e">
        <f>H34/#REF!</f>
        <v>#REF!</v>
      </c>
      <c r="AQ34" s="8" t="e">
        <f>I34/#REF!</f>
        <v>#REF!</v>
      </c>
      <c r="AR34" s="8" t="e">
        <f>J34/#REF!</f>
        <v>#REF!</v>
      </c>
      <c r="AS34" s="8" t="e">
        <f>K34/#REF!</f>
        <v>#REF!</v>
      </c>
      <c r="AT34" s="8" t="e">
        <f>L34/#REF!</f>
        <v>#REF!</v>
      </c>
      <c r="AU34" s="8">
        <f t="shared" si="1"/>
        <v>55.082311741732923</v>
      </c>
      <c r="AV34" s="8">
        <f t="shared" si="1"/>
        <v>25.246567446779967</v>
      </c>
      <c r="AW34" s="8">
        <f t="shared" si="1"/>
        <v>33.050575002435899</v>
      </c>
      <c r="AX34" s="8">
        <f t="shared" si="1"/>
        <v>37.232883674168974</v>
      </c>
      <c r="AY34" s="8">
        <f t="shared" si="1"/>
        <v>45.002891282995947</v>
      </c>
      <c r="AZ34" s="8">
        <f t="shared" si="1"/>
        <v>45.699953881773567</v>
      </c>
      <c r="BA34" s="8">
        <f t="shared" si="1"/>
        <v>52.159265436453971</v>
      </c>
      <c r="BB34" s="8">
        <f t="shared" si="1"/>
        <v>62.770567308531867</v>
      </c>
      <c r="BC34" s="8">
        <f t="shared" si="1"/>
        <v>67.357053091290922</v>
      </c>
      <c r="BD34" s="8">
        <f t="shared" si="1"/>
        <v>74.061803669582687</v>
      </c>
      <c r="BE34" s="8">
        <f t="shared" si="1"/>
        <v>108.23771729366692</v>
      </c>
      <c r="BF34" s="8"/>
      <c r="BG34" s="22">
        <f t="shared" si="58"/>
        <v>1.7475024708080102E-3</v>
      </c>
      <c r="BH34" s="22">
        <f t="shared" si="58"/>
        <v>2.5699900659333762E-3</v>
      </c>
      <c r="BI34" s="22">
        <f t="shared" si="58"/>
        <v>2.3573233147664401E-3</v>
      </c>
      <c r="BJ34" s="22">
        <f t="shared" si="58"/>
        <v>2.2618215912495123E-3</v>
      </c>
      <c r="BK34" s="22">
        <f t="shared" si="58"/>
        <v>2.269905676719094E-3</v>
      </c>
      <c r="BL34" s="22">
        <f t="shared" si="58"/>
        <v>2.1214745625154205E-3</v>
      </c>
      <c r="BM34" s="22">
        <f t="shared" si="58"/>
        <v>1.9345195805909716E-3</v>
      </c>
      <c r="BN34" s="22">
        <f t="shared" si="58"/>
        <v>1.9794915587453671E-3</v>
      </c>
      <c r="BO34" s="22">
        <f t="shared" si="58"/>
        <v>1.8145795566880383E-3</v>
      </c>
      <c r="BP34" s="22">
        <f t="shared" si="58"/>
        <v>1.5256935040656313E-3</v>
      </c>
      <c r="BQ34" s="22">
        <f t="shared" si="59"/>
        <v>1.1754114994730672E-3</v>
      </c>
      <c r="BR34" s="22">
        <f t="shared" si="59"/>
        <v>1.6149343507603237E-3</v>
      </c>
      <c r="BS34" s="22">
        <f t="shared" si="59"/>
        <v>1.8632701751882558E-3</v>
      </c>
      <c r="BT34" s="22">
        <f t="shared" si="59"/>
        <v>1.9541483405162538E-3</v>
      </c>
      <c r="BU34" s="22">
        <f t="shared" si="59"/>
        <v>1.8379278825184067E-3</v>
      </c>
      <c r="BV34" s="22">
        <f t="shared" si="59"/>
        <v>1.9234732422169878E-3</v>
      </c>
      <c r="BW34" s="22">
        <f t="shared" si="59"/>
        <v>1.7167917974858248E-3</v>
      </c>
      <c r="BX34" s="22">
        <f t="shared" si="59"/>
        <v>1.7235181105893637E-3</v>
      </c>
      <c r="BY34" s="22">
        <f t="shared" si="59"/>
        <v>1.7979969685115525E-3</v>
      </c>
      <c r="BZ34" s="22">
        <f t="shared" si="59"/>
        <v>1.665197144093539E-3</v>
      </c>
      <c r="CA34" s="22">
        <f t="shared" si="60"/>
        <v>1.4581780298194504E-3</v>
      </c>
      <c r="CB34" s="22">
        <f t="shared" si="60"/>
        <v>1.2896127824367312E-3</v>
      </c>
      <c r="CC34" s="22"/>
      <c r="CD34" s="22">
        <f t="shared" si="61"/>
        <v>1.4460725931330813E-3</v>
      </c>
      <c r="CE34" s="22">
        <f t="shared" si="61"/>
        <v>2.0461004935842905E-3</v>
      </c>
      <c r="CF34" s="22">
        <f t="shared" si="61"/>
        <v>1.7125918884134752E-3</v>
      </c>
      <c r="CG34" s="22">
        <f t="shared" si="61"/>
        <v>1.8317325371022234E-3</v>
      </c>
      <c r="CH34" s="22">
        <f t="shared" si="61"/>
        <v>1.6952744833791022E-3</v>
      </c>
      <c r="CI34" s="22">
        <f t="shared" si="61"/>
        <v>1.7253781564878791E-3</v>
      </c>
      <c r="CJ34" s="22">
        <f t="shared" si="61"/>
        <v>1.6275594911309308E-3</v>
      </c>
      <c r="CK34" s="22">
        <f t="shared" si="61"/>
        <v>1.5073756694948999E-3</v>
      </c>
      <c r="CL34" s="22">
        <f t="shared" si="61"/>
        <v>1.439893583057998E-3</v>
      </c>
      <c r="CM34" s="22">
        <f t="shared" si="61"/>
        <v>1.2713755530821126E-3</v>
      </c>
      <c r="CN34" s="22">
        <f t="shared" si="61"/>
        <v>1.087052264288382E-3</v>
      </c>
      <c r="CO34" s="22">
        <f t="shared" si="62"/>
        <v>6.1416504772626658E-4</v>
      </c>
      <c r="CP34" s="22">
        <f t="shared" si="62"/>
        <v>9.6012256052340687E-4</v>
      </c>
      <c r="CQ34" s="22">
        <f t="shared" si="62"/>
        <v>2.2277824315970218E-3</v>
      </c>
      <c r="CR34" s="22">
        <f t="shared" si="62"/>
        <v>1.718781655563908E-3</v>
      </c>
      <c r="CS34" s="22">
        <f t="shared" si="62"/>
        <v>1.4658750554440816E-3</v>
      </c>
      <c r="CT34" s="22">
        <f t="shared" si="62"/>
        <v>1.4320214552475828E-3</v>
      </c>
      <c r="CU34" s="22">
        <f t="shared" si="62"/>
        <v>1.2010644951394084E-3</v>
      </c>
      <c r="CV34" s="22">
        <f t="shared" si="62"/>
        <v>1.1404277005867146E-3</v>
      </c>
      <c r="CW34" s="22">
        <f t="shared" si="62"/>
        <v>1.1309819889622726E-3</v>
      </c>
      <c r="CX34" s="22">
        <f t="shared" si="62"/>
        <v>9.7474091852780577E-4</v>
      </c>
      <c r="CY34" s="22">
        <f t="shared" si="63"/>
        <v>8.07425884603903E-4</v>
      </c>
      <c r="CZ34" s="22">
        <f t="shared" si="63"/>
        <v>5.8130559089015295E-4</v>
      </c>
      <c r="DA34" s="22">
        <f t="shared" si="63"/>
        <v>9.0731777020767275E-4</v>
      </c>
      <c r="DB34" s="22">
        <f t="shared" si="63"/>
        <v>2.2462382076876976E-3</v>
      </c>
      <c r="DC34" s="22">
        <f t="shared" si="63"/>
        <v>1.4679871170590979E-3</v>
      </c>
      <c r="DD34" s="22">
        <f t="shared" si="63"/>
        <v>1.4638934750011224E-3</v>
      </c>
      <c r="DE34" s="22">
        <f t="shared" si="63"/>
        <v>1.2866068133301439E-3</v>
      </c>
      <c r="DF34" s="22">
        <f t="shared" si="63"/>
        <v>1.2261833862544102E-3</v>
      </c>
      <c r="DG34" s="22">
        <f t="shared" si="63"/>
        <v>1.1116864283054993E-3</v>
      </c>
      <c r="DH34" s="22">
        <f t="shared" si="63"/>
        <v>9.6971572766956339E-4</v>
      </c>
      <c r="DI34" s="22">
        <f t="shared" si="64"/>
        <v>8.9548608268561706E-4</v>
      </c>
      <c r="DJ34" s="22">
        <f t="shared" si="64"/>
        <v>7.3997188290111926E-4</v>
      </c>
      <c r="DK34" s="22">
        <f t="shared" si="64"/>
        <v>5.5378020844226424E-4</v>
      </c>
    </row>
    <row r="35" spans="1:115">
      <c r="A35" s="3" t="s">
        <v>96</v>
      </c>
      <c r="B35" s="4">
        <v>11.741258810078554</v>
      </c>
      <c r="C35" s="4">
        <v>8.011600458038135</v>
      </c>
      <c r="D35" s="4">
        <v>10.753318353873393</v>
      </c>
      <c r="E35" s="4">
        <v>10.702802082403533</v>
      </c>
      <c r="F35" s="4">
        <v>13.541654662887975</v>
      </c>
      <c r="G35" s="4">
        <v>12.845505755456328</v>
      </c>
      <c r="H35" s="4">
        <v>11.308542105748431</v>
      </c>
      <c r="I35" s="4">
        <v>12.363014467855612</v>
      </c>
      <c r="J35" s="4">
        <v>12.492333908954452</v>
      </c>
      <c r="K35" s="4">
        <v>11.864400263113785</v>
      </c>
      <c r="L35" s="4">
        <v>13.529301772338409</v>
      </c>
      <c r="M35" s="4">
        <v>12.541615772263654</v>
      </c>
      <c r="N35" s="4">
        <v>9.7891443679712609</v>
      </c>
      <c r="O35" s="4">
        <v>12.053524123021873</v>
      </c>
      <c r="P35" s="4">
        <v>12.325472711523252</v>
      </c>
      <c r="Q35" s="4">
        <v>13.20967884952127</v>
      </c>
      <c r="R35" s="4">
        <v>13.85678943615077</v>
      </c>
      <c r="S35" s="4">
        <v>12.666220820106211</v>
      </c>
      <c r="T35" s="4">
        <v>12.399687009787716</v>
      </c>
      <c r="U35" s="4">
        <v>12.167379706360611</v>
      </c>
      <c r="V35" s="4">
        <v>15.24235626481855</v>
      </c>
      <c r="W35" s="4">
        <v>11.705564689393261</v>
      </c>
      <c r="X35" s="4">
        <v>11.612314665402902</v>
      </c>
      <c r="Y35" s="4">
        <v>8.5191353031898451</v>
      </c>
      <c r="Z35" s="4">
        <v>10.212378117862178</v>
      </c>
      <c r="AA35" s="4">
        <v>11.622442435933278</v>
      </c>
      <c r="AB35" s="4">
        <v>11.464303179140151</v>
      </c>
      <c r="AC35" s="4">
        <v>13.084863808994008</v>
      </c>
      <c r="AD35" s="4">
        <v>13.700369843067554</v>
      </c>
      <c r="AE35" s="4">
        <v>12.562887807562774</v>
      </c>
      <c r="AF35" s="4">
        <v>10.708287609685176</v>
      </c>
      <c r="AG35" s="4">
        <v>13.050995870848038</v>
      </c>
      <c r="AH35" s="4">
        <v>11.197395715229518</v>
      </c>
      <c r="AJ35" s="8" t="e">
        <f>B35/#REF!</f>
        <v>#REF!</v>
      </c>
      <c r="AK35" s="8" t="e">
        <f>C35/#REF!</f>
        <v>#REF!</v>
      </c>
      <c r="AL35" s="8" t="e">
        <f>D35/#REF!</f>
        <v>#REF!</v>
      </c>
      <c r="AM35" s="8" t="e">
        <f>E35/#REF!</f>
        <v>#REF!</v>
      </c>
      <c r="AN35" s="8" t="e">
        <f>F35/#REF!</f>
        <v>#REF!</v>
      </c>
      <c r="AO35" s="8" t="e">
        <f>G35/#REF!</f>
        <v>#REF!</v>
      </c>
      <c r="AP35" s="8" t="e">
        <f>H35/#REF!</f>
        <v>#REF!</v>
      </c>
      <c r="AQ35" s="8" t="e">
        <f>I35/#REF!</f>
        <v>#REF!</v>
      </c>
      <c r="AR35" s="8" t="e">
        <f>J35/#REF!</f>
        <v>#REF!</v>
      </c>
      <c r="AS35" s="8" t="e">
        <f>K35/#REF!</f>
        <v>#REF!</v>
      </c>
      <c r="AT35" s="8" t="e">
        <f>L35/#REF!</f>
        <v>#REF!</v>
      </c>
      <c r="AU35" s="8">
        <f t="shared" si="1"/>
        <v>14.30179646486633</v>
      </c>
      <c r="AV35" s="8">
        <f t="shared" si="1"/>
        <v>11.163023398112626</v>
      </c>
      <c r="AW35" s="8">
        <f t="shared" si="1"/>
        <v>13.745202517928906</v>
      </c>
      <c r="AX35" s="8">
        <f t="shared" si="1"/>
        <v>14.055318330139952</v>
      </c>
      <c r="AY35" s="8">
        <f t="shared" si="1"/>
        <v>15.063620326330888</v>
      </c>
      <c r="AZ35" s="8">
        <f t="shared" si="1"/>
        <v>15.801551073715355</v>
      </c>
      <c r="BA35" s="8">
        <f t="shared" si="1"/>
        <v>14.443889482632057</v>
      </c>
      <c r="BB35" s="8">
        <f t="shared" si="1"/>
        <v>14.139948397575806</v>
      </c>
      <c r="BC35" s="8">
        <f t="shared" si="1"/>
        <v>13.875037413915786</v>
      </c>
      <c r="BD35" s="8">
        <f t="shared" si="1"/>
        <v>17.381578331120348</v>
      </c>
      <c r="BE35" s="8">
        <f t="shared" si="1"/>
        <v>13.348407951092295</v>
      </c>
      <c r="BF35" s="8"/>
      <c r="BG35" s="22">
        <f t="shared" si="58"/>
        <v>3.6649788937705608E-4</v>
      </c>
      <c r="BH35" s="22">
        <f t="shared" si="58"/>
        <v>7.9344564652954772E-4</v>
      </c>
      <c r="BI35" s="22">
        <f t="shared" si="58"/>
        <v>7.493961691570788E-4</v>
      </c>
      <c r="BJ35" s="22">
        <f t="shared" si="58"/>
        <v>6.1524445097775268E-4</v>
      </c>
      <c r="BK35" s="22">
        <f t="shared" si="58"/>
        <v>6.6127944594766733E-4</v>
      </c>
      <c r="BL35" s="22">
        <f t="shared" si="58"/>
        <v>5.3081579067616172E-4</v>
      </c>
      <c r="BM35" s="22">
        <f t="shared" si="58"/>
        <v>4.11357114392911E-4</v>
      </c>
      <c r="BN35" s="22">
        <f t="shared" si="58"/>
        <v>3.8486403533614938E-4</v>
      </c>
      <c r="BO35" s="22">
        <f t="shared" si="58"/>
        <v>3.274289125855257E-4</v>
      </c>
      <c r="BP35" s="22">
        <f t="shared" si="58"/>
        <v>2.4526739678641419E-4</v>
      </c>
      <c r="BQ35" s="22">
        <f t="shared" si="59"/>
        <v>1.5426139677614207E-4</v>
      </c>
      <c r="BR35" s="22">
        <f t="shared" si="59"/>
        <v>4.1930815280572626E-4</v>
      </c>
      <c r="BS35" s="22">
        <f t="shared" si="59"/>
        <v>8.2386362448986237E-4</v>
      </c>
      <c r="BT35" s="22">
        <f t="shared" si="59"/>
        <v>8.1269886192572897E-4</v>
      </c>
      <c r="BU35" s="22">
        <f t="shared" si="59"/>
        <v>6.9381307348370051E-4</v>
      </c>
      <c r="BV35" s="22">
        <f t="shared" si="59"/>
        <v>6.4383575816074755E-4</v>
      </c>
      <c r="BW35" s="22">
        <f t="shared" si="59"/>
        <v>5.9361051744359096E-4</v>
      </c>
      <c r="BX35" s="22">
        <f t="shared" si="59"/>
        <v>4.772748408620997E-4</v>
      </c>
      <c r="BY35" s="22">
        <f t="shared" si="59"/>
        <v>4.0502396973390864E-4</v>
      </c>
      <c r="BZ35" s="22">
        <f t="shared" si="59"/>
        <v>3.4301786695639956E-4</v>
      </c>
      <c r="CA35" s="22">
        <f t="shared" si="60"/>
        <v>3.4222007013360017E-4</v>
      </c>
      <c r="CB35" s="22">
        <f t="shared" si="60"/>
        <v>1.5904139471274625E-4</v>
      </c>
      <c r="CC35" s="22"/>
      <c r="CD35" s="22">
        <f t="shared" si="61"/>
        <v>2.9056347168907406E-4</v>
      </c>
      <c r="CE35" s="22">
        <f t="shared" si="61"/>
        <v>5.7863577625510412E-4</v>
      </c>
      <c r="CF35" s="22">
        <f t="shared" si="61"/>
        <v>5.3136945387391584E-4</v>
      </c>
      <c r="CG35" s="22">
        <f t="shared" si="61"/>
        <v>4.9802974902864823E-4</v>
      </c>
      <c r="CH35" s="22">
        <f t="shared" si="61"/>
        <v>4.2022197985715627E-4</v>
      </c>
      <c r="CI35" s="22">
        <f t="shared" si="61"/>
        <v>4.2481535313580878E-4</v>
      </c>
      <c r="CJ35" s="22">
        <f t="shared" si="61"/>
        <v>3.8629141722293066E-4</v>
      </c>
      <c r="CK35" s="22">
        <f t="shared" si="61"/>
        <v>3.1289663276176362E-4</v>
      </c>
      <c r="CL35" s="22">
        <f t="shared" si="61"/>
        <v>2.2438542126546101E-4</v>
      </c>
      <c r="CM35" s="22">
        <f t="shared" si="61"/>
        <v>2.2230922877779227E-4</v>
      </c>
      <c r="CN35" s="22">
        <f t="shared" si="61"/>
        <v>1.0951950525262498E-4</v>
      </c>
      <c r="CO35" s="22">
        <f t="shared" si="62"/>
        <v>8.060322547109019E-5</v>
      </c>
      <c r="CP35" s="22">
        <f t="shared" si="62"/>
        <v>2.492901442901581E-4</v>
      </c>
      <c r="CQ35" s="22">
        <f t="shared" si="62"/>
        <v>9.8503638018298785E-4</v>
      </c>
      <c r="CR35" s="22">
        <f t="shared" si="62"/>
        <v>7.1481364357763304E-4</v>
      </c>
      <c r="CS35" s="22">
        <f t="shared" si="62"/>
        <v>5.5336408312558615E-4</v>
      </c>
      <c r="CT35" s="22">
        <f t="shared" si="62"/>
        <v>4.7933425800044213E-4</v>
      </c>
      <c r="CU35" s="22">
        <f t="shared" si="62"/>
        <v>4.1528886466427582E-4</v>
      </c>
      <c r="CV35" s="22">
        <f t="shared" si="62"/>
        <v>3.1580605156863122E-4</v>
      </c>
      <c r="CW35" s="22">
        <f t="shared" si="62"/>
        <v>2.5476951457057366E-4</v>
      </c>
      <c r="CX35" s="22">
        <f t="shared" si="62"/>
        <v>2.0078916895484896E-4</v>
      </c>
      <c r="CY35" s="22">
        <f t="shared" si="63"/>
        <v>1.8949492942987566E-4</v>
      </c>
      <c r="CZ35" s="22">
        <f t="shared" si="63"/>
        <v>7.168946616270277E-5</v>
      </c>
      <c r="DA35" s="22">
        <f t="shared" si="63"/>
        <v>1.8230993553756459E-4</v>
      </c>
      <c r="DB35" s="22">
        <f t="shared" si="63"/>
        <v>6.3523458062530417E-4</v>
      </c>
      <c r="DC35" s="22">
        <f t="shared" si="63"/>
        <v>4.5547542176452798E-4</v>
      </c>
      <c r="DD35" s="22">
        <f t="shared" si="63"/>
        <v>3.980179885393377E-4</v>
      </c>
      <c r="DE35" s="22">
        <f t="shared" si="63"/>
        <v>3.1892207881146736E-4</v>
      </c>
      <c r="DF35" s="22">
        <f t="shared" si="63"/>
        <v>3.0190571631048027E-4</v>
      </c>
      <c r="DG35" s="22">
        <f t="shared" si="63"/>
        <v>2.638520608541509E-4</v>
      </c>
      <c r="DH35" s="22">
        <f t="shared" si="63"/>
        <v>2.0129075456392482E-4</v>
      </c>
      <c r="DI35" s="22">
        <f t="shared" si="64"/>
        <v>1.3954782788463618E-4</v>
      </c>
      <c r="DJ35" s="22">
        <f t="shared" si="64"/>
        <v>1.2938944610520927E-4</v>
      </c>
      <c r="DK35" s="22">
        <f t="shared" si="64"/>
        <v>5.5792841282562898E-5</v>
      </c>
    </row>
    <row r="36" spans="1:115">
      <c r="A36" s="3" t="s">
        <v>98</v>
      </c>
      <c r="B36" s="4">
        <v>435.41645935542834</v>
      </c>
      <c r="C36" s="4">
        <v>234.88309039832288</v>
      </c>
      <c r="D36" s="4">
        <v>303.82728270068168</v>
      </c>
      <c r="E36" s="4">
        <v>348.64589246438874</v>
      </c>
      <c r="F36" s="4">
        <v>388.27880058275611</v>
      </c>
      <c r="G36" s="4">
        <v>431.19386493019175</v>
      </c>
      <c r="H36" s="4">
        <v>473.1136277672183</v>
      </c>
      <c r="I36" s="4">
        <v>513.92186641044486</v>
      </c>
      <c r="J36" s="4">
        <v>548.72968740859369</v>
      </c>
      <c r="K36" s="4">
        <v>589.25597827756383</v>
      </c>
      <c r="L36" s="4">
        <v>522.30837206647379</v>
      </c>
      <c r="M36" s="4">
        <v>481.67443353092546</v>
      </c>
      <c r="N36" s="4">
        <v>271.96365838926175</v>
      </c>
      <c r="O36" s="4">
        <v>336.65007778927009</v>
      </c>
      <c r="P36" s="4">
        <v>381.48769044610657</v>
      </c>
      <c r="Q36" s="4">
        <v>425.24588897235486</v>
      </c>
      <c r="R36" s="4">
        <v>468.98215381686185</v>
      </c>
      <c r="S36" s="4">
        <v>518.94217599907768</v>
      </c>
      <c r="T36" s="4">
        <v>574.10710855400487</v>
      </c>
      <c r="U36" s="4">
        <v>614.26939807380745</v>
      </c>
      <c r="V36" s="4">
        <v>626.22957980511637</v>
      </c>
      <c r="W36" s="4">
        <v>598.84026304422002</v>
      </c>
      <c r="X36" s="4">
        <v>585.1207961667418</v>
      </c>
      <c r="Y36" s="4">
        <v>370.21726718953295</v>
      </c>
      <c r="Z36" s="4">
        <v>414.80348942152438</v>
      </c>
      <c r="AA36" s="4">
        <v>482.66098706563974</v>
      </c>
      <c r="AB36" s="4">
        <v>536.20678318819557</v>
      </c>
      <c r="AC36" s="4">
        <v>583.24742596097667</v>
      </c>
      <c r="AD36" s="4">
        <v>608.96376752604112</v>
      </c>
      <c r="AE36" s="4">
        <v>670.56439150401536</v>
      </c>
      <c r="AF36" s="4">
        <v>702.3927615310854</v>
      </c>
      <c r="AG36" s="4">
        <v>763.45533012751423</v>
      </c>
      <c r="AH36" s="4">
        <v>718.68958658569716</v>
      </c>
      <c r="AJ36" s="8" t="e">
        <f>B36/#REF!</f>
        <v>#REF!</v>
      </c>
      <c r="AK36" s="8" t="e">
        <f>C36/#REF!</f>
        <v>#REF!</v>
      </c>
      <c r="AL36" s="8" t="e">
        <f>D36/#REF!</f>
        <v>#REF!</v>
      </c>
      <c r="AM36" s="8" t="e">
        <f>E36/#REF!</f>
        <v>#REF!</v>
      </c>
      <c r="AN36" s="8" t="e">
        <f>F36/#REF!</f>
        <v>#REF!</v>
      </c>
      <c r="AO36" s="8" t="e">
        <f>G36/#REF!</f>
        <v>#REF!</v>
      </c>
      <c r="AP36" s="8" t="e">
        <f>H36/#REF!</f>
        <v>#REF!</v>
      </c>
      <c r="AQ36" s="8" t="e">
        <f>I36/#REF!</f>
        <v>#REF!</v>
      </c>
      <c r="AR36" s="8" t="e">
        <f>J36/#REF!</f>
        <v>#REF!</v>
      </c>
      <c r="AS36" s="8" t="e">
        <f>K36/#REF!</f>
        <v>#REF!</v>
      </c>
      <c r="AT36" s="8" t="e">
        <f>L36/#REF!</f>
        <v>#REF!</v>
      </c>
      <c r="AU36" s="8">
        <f t="shared" si="1"/>
        <v>549.27609295159505</v>
      </c>
      <c r="AV36" s="8">
        <f t="shared" si="1"/>
        <v>310.13299711554026</v>
      </c>
      <c r="AW36" s="8">
        <f t="shared" si="1"/>
        <v>383.89797453941185</v>
      </c>
      <c r="AX36" s="8">
        <f t="shared" si="1"/>
        <v>435.02842071419911</v>
      </c>
      <c r="AY36" s="8">
        <f t="shared" si="1"/>
        <v>484.92796000447521</v>
      </c>
      <c r="AZ36" s="8">
        <f t="shared" si="1"/>
        <v>534.80248728212985</v>
      </c>
      <c r="BA36" s="8">
        <f t="shared" si="1"/>
        <v>591.7742588309319</v>
      </c>
      <c r="BB36" s="8">
        <f t="shared" si="1"/>
        <v>654.68143536423497</v>
      </c>
      <c r="BC36" s="8">
        <f t="shared" si="1"/>
        <v>700.48038987738039</v>
      </c>
      <c r="BD36" s="8">
        <f t="shared" si="1"/>
        <v>714.11914966001405</v>
      </c>
      <c r="BE36" s="8">
        <f t="shared" si="1"/>
        <v>682.88581890430794</v>
      </c>
      <c r="BF36" s="8"/>
      <c r="BG36" s="22">
        <f t="shared" si="58"/>
        <v>1.3591320652672639E-2</v>
      </c>
      <c r="BH36" s="22">
        <f t="shared" si="58"/>
        <v>2.326213925620458E-2</v>
      </c>
      <c r="BI36" s="22">
        <f t="shared" si="58"/>
        <v>2.1173650239721752E-2</v>
      </c>
      <c r="BJ36" s="22">
        <f t="shared" si="58"/>
        <v>2.0041709548900725E-2</v>
      </c>
      <c r="BK36" s="22">
        <f t="shared" si="58"/>
        <v>1.8960813616541557E-2</v>
      </c>
      <c r="BL36" s="22">
        <f t="shared" si="58"/>
        <v>1.7818256182743724E-2</v>
      </c>
      <c r="BM36" s="22">
        <f t="shared" si="58"/>
        <v>1.7209880361090481E-2</v>
      </c>
      <c r="BN36" s="22">
        <f t="shared" si="58"/>
        <v>1.5998528827129679E-2</v>
      </c>
      <c r="BO36" s="22">
        <f t="shared" si="58"/>
        <v>1.4382417742036545E-2</v>
      </c>
      <c r="BP36" s="22">
        <f t="shared" si="58"/>
        <v>1.2181423133733655E-2</v>
      </c>
      <c r="BQ36" s="22">
        <f t="shared" si="59"/>
        <v>5.9553715615673691E-3</v>
      </c>
      <c r="BR36" s="22">
        <f t="shared" si="59"/>
        <v>1.6103986969865772E-2</v>
      </c>
      <c r="BS36" s="22">
        <f t="shared" si="59"/>
        <v>2.2888718043958645E-2</v>
      </c>
      <c r="BT36" s="22">
        <f t="shared" si="59"/>
        <v>2.2698352141179139E-2</v>
      </c>
      <c r="BU36" s="22">
        <f t="shared" si="59"/>
        <v>2.1474320149778736E-2</v>
      </c>
      <c r="BV36" s="22">
        <f t="shared" si="59"/>
        <v>2.0726356215781845E-2</v>
      </c>
      <c r="BW36" s="22">
        <f t="shared" si="59"/>
        <v>2.0090710065402487E-2</v>
      </c>
      <c r="BX36" s="22">
        <f t="shared" si="59"/>
        <v>1.9554218103748064E-2</v>
      </c>
      <c r="BY36" s="22">
        <f t="shared" si="59"/>
        <v>1.8752662061183749E-2</v>
      </c>
      <c r="BZ36" s="22">
        <f t="shared" si="59"/>
        <v>1.731723540720281E-2</v>
      </c>
      <c r="CA36" s="22">
        <f t="shared" si="60"/>
        <v>1.4060052592740856E-2</v>
      </c>
      <c r="CB36" s="22">
        <f t="shared" si="60"/>
        <v>8.1363345700870421E-3</v>
      </c>
      <c r="CC36" s="22"/>
      <c r="CD36" s="22">
        <f t="shared" si="61"/>
        <v>1.4640899320289362E-2</v>
      </c>
      <c r="CE36" s="22">
        <f t="shared" si="61"/>
        <v>2.5145856728328669E-2</v>
      </c>
      <c r="CF36" s="22">
        <f t="shared" si="61"/>
        <v>2.1583014366985728E-2</v>
      </c>
      <c r="CG36" s="22">
        <f t="shared" si="61"/>
        <v>2.0682359287152521E-2</v>
      </c>
      <c r="CH36" s="22">
        <f t="shared" si="61"/>
        <v>1.9654563606985875E-2</v>
      </c>
      <c r="CI36" s="22">
        <f t="shared" si="61"/>
        <v>1.8935807421614506E-2</v>
      </c>
      <c r="CJ36" s="22">
        <f t="shared" si="61"/>
        <v>1.7170155221326443E-2</v>
      </c>
      <c r="CK36" s="22">
        <f t="shared" si="61"/>
        <v>1.6701362247718135E-2</v>
      </c>
      <c r="CL36" s="22">
        <f t="shared" si="61"/>
        <v>1.4718197851486054E-2</v>
      </c>
      <c r="CM36" s="22">
        <f t="shared" si="61"/>
        <v>1.3004614155618002E-2</v>
      </c>
      <c r="CN36" s="22">
        <f t="shared" si="61"/>
        <v>7.0293602150744185E-3</v>
      </c>
      <c r="CO36" s="22">
        <f t="shared" si="62"/>
        <v>3.111745172628781E-3</v>
      </c>
      <c r="CP36" s="22">
        <f t="shared" si="62"/>
        <v>9.5742599052794745E-3</v>
      </c>
      <c r="CQ36" s="22">
        <f t="shared" si="62"/>
        <v>2.7366446701674346E-2</v>
      </c>
      <c r="CR36" s="22">
        <f t="shared" si="62"/>
        <v>1.996445738683366E-2</v>
      </c>
      <c r="CS36" s="22">
        <f t="shared" si="62"/>
        <v>1.7127260835200702E-2</v>
      </c>
      <c r="CT36" s="22">
        <f t="shared" si="62"/>
        <v>1.5430725075173894E-2</v>
      </c>
      <c r="CU36" s="22">
        <f t="shared" si="62"/>
        <v>1.405542511155556E-2</v>
      </c>
      <c r="CV36" s="22">
        <f t="shared" si="62"/>
        <v>1.2938751180979978E-2</v>
      </c>
      <c r="CW36" s="22">
        <f t="shared" si="62"/>
        <v>1.1795861398950225E-2</v>
      </c>
      <c r="CX36" s="22">
        <f t="shared" si="62"/>
        <v>1.0136828547329601E-2</v>
      </c>
      <c r="CY36" s="22">
        <f t="shared" si="63"/>
        <v>7.7853665122610792E-3</v>
      </c>
      <c r="CZ36" s="22">
        <f t="shared" si="63"/>
        <v>3.6675324867729959E-3</v>
      </c>
      <c r="DA36" s="22">
        <f t="shared" si="63"/>
        <v>9.1862249434786578E-3</v>
      </c>
      <c r="DB36" s="22">
        <f t="shared" si="63"/>
        <v>2.7605478971009175E-2</v>
      </c>
      <c r="DC36" s="22">
        <f t="shared" si="63"/>
        <v>1.8500372010629904E-2</v>
      </c>
      <c r="DD36" s="22">
        <f t="shared" si="63"/>
        <v>1.6529034777090813E-2</v>
      </c>
      <c r="DE36" s="22">
        <f t="shared" si="63"/>
        <v>1.4916578818182922E-2</v>
      </c>
      <c r="DF36" s="22">
        <f t="shared" si="63"/>
        <v>1.3457207846516387E-2</v>
      </c>
      <c r="DG36" s="22">
        <f t="shared" si="63"/>
        <v>1.172788376428808E-2</v>
      </c>
      <c r="DH36" s="22">
        <f t="shared" si="63"/>
        <v>1.0744218560026162E-2</v>
      </c>
      <c r="DI36" s="22">
        <f t="shared" si="64"/>
        <v>9.1534134836742526E-3</v>
      </c>
      <c r="DJ36" s="22">
        <f t="shared" si="64"/>
        <v>7.5690057118108604E-3</v>
      </c>
      <c r="DK36" s="22">
        <f t="shared" si="64"/>
        <v>3.5809874952681927E-3</v>
      </c>
    </row>
    <row r="37" spans="1:115">
      <c r="A37" s="3" t="s">
        <v>99</v>
      </c>
      <c r="B37" s="4">
        <v>5.6271864211937697</v>
      </c>
      <c r="C37" s="4">
        <v>2.5254771998318337</v>
      </c>
      <c r="D37" s="4">
        <v>3.6242690470876924</v>
      </c>
      <c r="E37" s="4">
        <v>2.9405140083764154</v>
      </c>
      <c r="F37" s="4">
        <v>3.3008702497860791</v>
      </c>
      <c r="G37" s="4">
        <v>4.022875503484066</v>
      </c>
      <c r="H37" s="4">
        <v>3.90846819434964</v>
      </c>
      <c r="I37" s="4">
        <v>6.0552345965581473</v>
      </c>
      <c r="J37" s="4">
        <v>6.9315250473745449</v>
      </c>
      <c r="K37" s="4">
        <v>8.1266984146798045</v>
      </c>
      <c r="L37" s="4">
        <v>14.835825696389934</v>
      </c>
      <c r="M37" s="4">
        <v>7.8470517659856025</v>
      </c>
      <c r="N37" s="4">
        <v>3.9252058487286359</v>
      </c>
      <c r="O37" s="4">
        <v>3.802712043972535</v>
      </c>
      <c r="P37" s="4">
        <v>5.6398565054225589</v>
      </c>
      <c r="Q37" s="4">
        <v>6.0635330358482786</v>
      </c>
      <c r="R37" s="4">
        <v>5.1005146623667983</v>
      </c>
      <c r="S37" s="4">
        <v>6.6440091158752423</v>
      </c>
      <c r="T37" s="4">
        <v>7.1722506056183466</v>
      </c>
      <c r="U37" s="4">
        <v>7.23097901741692</v>
      </c>
      <c r="V37" s="4">
        <v>12.217183777595837</v>
      </c>
      <c r="W37" s="4">
        <v>20.673753674120668</v>
      </c>
      <c r="X37" s="4">
        <v>10.362200640569904</v>
      </c>
      <c r="Y37" s="4">
        <v>6.0034514666765926</v>
      </c>
      <c r="Z37" s="4">
        <v>8.2790003463277912</v>
      </c>
      <c r="AA37" s="4">
        <v>6.9609304817513307</v>
      </c>
      <c r="AB37" s="4">
        <v>5.2873076246466351</v>
      </c>
      <c r="AC37" s="4">
        <v>8.2765859855835888</v>
      </c>
      <c r="AD37" s="4">
        <v>7.1959917334934556</v>
      </c>
      <c r="AE37" s="4">
        <v>10.246411015615138</v>
      </c>
      <c r="AF37" s="4">
        <v>13.194517757204567</v>
      </c>
      <c r="AG37" s="4">
        <v>12.244106219327469</v>
      </c>
      <c r="AH37" s="4">
        <v>25.933568327817383</v>
      </c>
      <c r="AJ37" s="8" t="e">
        <f>B37/#REF!</f>
        <v>#REF!</v>
      </c>
      <c r="AK37" s="8" t="e">
        <f>C37/#REF!</f>
        <v>#REF!</v>
      </c>
      <c r="AL37" s="8" t="e">
        <f>D37/#REF!</f>
        <v>#REF!</v>
      </c>
      <c r="AM37" s="8" t="e">
        <f>E37/#REF!</f>
        <v>#REF!</v>
      </c>
      <c r="AN37" s="8" t="e">
        <f>F37/#REF!</f>
        <v>#REF!</v>
      </c>
      <c r="AO37" s="8" t="e">
        <f>G37/#REF!</f>
        <v>#REF!</v>
      </c>
      <c r="AP37" s="8" t="e">
        <f>H37/#REF!</f>
        <v>#REF!</v>
      </c>
      <c r="AQ37" s="8" t="e">
        <f>I37/#REF!</f>
        <v>#REF!</v>
      </c>
      <c r="AR37" s="8" t="e">
        <f>J37/#REF!</f>
        <v>#REF!</v>
      </c>
      <c r="AS37" s="8" t="e">
        <f>K37/#REF!</f>
        <v>#REF!</v>
      </c>
      <c r="AT37" s="8" t="e">
        <f>L37/#REF!</f>
        <v>#REF!</v>
      </c>
      <c r="AU37" s="8">
        <f t="shared" si="1"/>
        <v>8.948363531801931</v>
      </c>
      <c r="AV37" s="8">
        <f t="shared" si="1"/>
        <v>4.4760975101286737</v>
      </c>
      <c r="AW37" s="8">
        <f t="shared" si="1"/>
        <v>4.336412042511081</v>
      </c>
      <c r="AX37" s="8">
        <f t="shared" si="1"/>
        <v>6.4313945903197824</v>
      </c>
      <c r="AY37" s="8">
        <f t="shared" si="1"/>
        <v>6.9145329366953652</v>
      </c>
      <c r="AZ37" s="8">
        <f t="shared" si="1"/>
        <v>5.8163576282221046</v>
      </c>
      <c r="BA37" s="8">
        <f t="shared" si="1"/>
        <v>7.5764772108636915</v>
      </c>
      <c r="BB37" s="8">
        <f t="shared" si="1"/>
        <v>8.1788559161108605</v>
      </c>
      <c r="BC37" s="8">
        <f t="shared" si="1"/>
        <v>8.2458266962319975</v>
      </c>
      <c r="BD37" s="8">
        <f t="shared" si="1"/>
        <v>13.931831347238409</v>
      </c>
      <c r="BE37" s="8">
        <f t="shared" si="1"/>
        <v>23.575257174274768</v>
      </c>
      <c r="BF37" s="8"/>
      <c r="BG37" s="22">
        <f t="shared" si="58"/>
        <v>1.756499860754665E-4</v>
      </c>
      <c r="BH37" s="22">
        <f t="shared" si="58"/>
        <v>2.5011592878495777E-4</v>
      </c>
      <c r="BI37" s="22">
        <f t="shared" si="58"/>
        <v>2.5257443800162145E-4</v>
      </c>
      <c r="BJ37" s="22">
        <f t="shared" si="58"/>
        <v>1.6903376449895637E-4</v>
      </c>
      <c r="BK37" s="22">
        <f t="shared" si="58"/>
        <v>1.611913539566043E-4</v>
      </c>
      <c r="BL37" s="22">
        <f t="shared" si="58"/>
        <v>1.6623758393215541E-4</v>
      </c>
      <c r="BM37" s="22">
        <f t="shared" si="58"/>
        <v>1.4217360496954456E-4</v>
      </c>
      <c r="BN37" s="22">
        <f t="shared" si="58"/>
        <v>1.8850111579159616E-4</v>
      </c>
      <c r="BO37" s="22">
        <f t="shared" si="58"/>
        <v>1.8167795748673954E-4</v>
      </c>
      <c r="BP37" s="22">
        <f t="shared" si="58"/>
        <v>1.6799957186488921E-4</v>
      </c>
      <c r="BQ37" s="22">
        <f t="shared" si="59"/>
        <v>1.6915841133292501E-4</v>
      </c>
      <c r="BR37" s="22">
        <f t="shared" si="59"/>
        <v>2.6235318006177913E-4</v>
      </c>
      <c r="BS37" s="22">
        <f t="shared" si="59"/>
        <v>3.3034902702865868E-4</v>
      </c>
      <c r="BT37" s="22">
        <f t="shared" si="59"/>
        <v>2.563947040571359E-4</v>
      </c>
      <c r="BU37" s="22">
        <f t="shared" si="59"/>
        <v>3.1747311179196764E-4</v>
      </c>
      <c r="BV37" s="22">
        <f t="shared" si="59"/>
        <v>2.9553476914464101E-4</v>
      </c>
      <c r="BW37" s="22">
        <f t="shared" si="59"/>
        <v>2.1850076902065111E-4</v>
      </c>
      <c r="BX37" s="22">
        <f t="shared" si="59"/>
        <v>2.5035236938488067E-4</v>
      </c>
      <c r="BY37" s="22">
        <f t="shared" si="59"/>
        <v>2.342747369285175E-4</v>
      </c>
      <c r="BZ37" s="22">
        <f t="shared" si="59"/>
        <v>2.0385284740182845E-4</v>
      </c>
      <c r="CA37" s="22">
        <f t="shared" si="60"/>
        <v>2.7429915798872723E-4</v>
      </c>
      <c r="CB37" s="22">
        <f t="shared" si="60"/>
        <v>2.8089055979155328E-4</v>
      </c>
      <c r="CC37" s="22"/>
      <c r="CD37" s="22">
        <f t="shared" si="61"/>
        <v>2.5928310411990309E-4</v>
      </c>
      <c r="CE37" s="22">
        <f t="shared" si="61"/>
        <v>4.0776577387256004E-4</v>
      </c>
      <c r="CF37" s="22">
        <f t="shared" si="61"/>
        <v>4.3077213180695202E-4</v>
      </c>
      <c r="CG37" s="22">
        <f t="shared" si="61"/>
        <v>2.9828071680650174E-4</v>
      </c>
      <c r="CH37" s="22">
        <f t="shared" si="61"/>
        <v>1.9380531406266337E-4</v>
      </c>
      <c r="CI37" s="22">
        <f t="shared" si="61"/>
        <v>2.6870900985670232E-4</v>
      </c>
      <c r="CJ37" s="22">
        <f t="shared" si="61"/>
        <v>2.028959711961532E-4</v>
      </c>
      <c r="CK37" s="22">
        <f t="shared" si="61"/>
        <v>2.5520147547198409E-4</v>
      </c>
      <c r="CL37" s="22">
        <f t="shared" si="61"/>
        <v>2.7648280782701127E-4</v>
      </c>
      <c r="CM37" s="22">
        <f t="shared" si="61"/>
        <v>2.0856475916693312E-4</v>
      </c>
      <c r="CN37" s="22">
        <f t="shared" si="61"/>
        <v>2.536510850317383E-4</v>
      </c>
      <c r="CO37" s="22">
        <f t="shared" si="62"/>
        <v>8.8387074497875323E-5</v>
      </c>
      <c r="CP37" s="22">
        <f t="shared" si="62"/>
        <v>1.5597612799788513E-4</v>
      </c>
      <c r="CQ37" s="22">
        <f t="shared" si="62"/>
        <v>3.9497533342702659E-4</v>
      </c>
      <c r="CR37" s="22">
        <f t="shared" si="62"/>
        <v>2.2551333733483112E-4</v>
      </c>
      <c r="CS37" s="22">
        <f t="shared" si="62"/>
        <v>2.5320684221427549E-4</v>
      </c>
      <c r="CT37" s="22">
        <f t="shared" si="62"/>
        <v>2.2002496364283947E-4</v>
      </c>
      <c r="CU37" s="22">
        <f t="shared" si="62"/>
        <v>1.5286275028555271E-4</v>
      </c>
      <c r="CV37" s="22">
        <f t="shared" si="62"/>
        <v>1.6565464279131038E-4</v>
      </c>
      <c r="CW37" s="22">
        <f t="shared" si="62"/>
        <v>1.4736426844722206E-4</v>
      </c>
      <c r="CX37" s="22">
        <f t="shared" si="62"/>
        <v>1.1932743965227766E-4</v>
      </c>
      <c r="CY37" s="22">
        <f t="shared" si="63"/>
        <v>1.5188559678997271E-4</v>
      </c>
      <c r="CZ37" s="22">
        <f t="shared" si="63"/>
        <v>1.2661417059357154E-4</v>
      </c>
      <c r="DA37" s="22">
        <f t="shared" si="63"/>
        <v>1.6268351187881492E-4</v>
      </c>
      <c r="DB37" s="22">
        <f t="shared" si="63"/>
        <v>4.4765106304987725E-4</v>
      </c>
      <c r="DC37" s="22">
        <f t="shared" si="63"/>
        <v>3.6924613748258922E-4</v>
      </c>
      <c r="DD37" s="22">
        <f t="shared" si="63"/>
        <v>2.3838152470800783E-4</v>
      </c>
      <c r="DE37" s="22">
        <f t="shared" si="63"/>
        <v>1.4708605596162351E-4</v>
      </c>
      <c r="DF37" s="22">
        <f t="shared" si="63"/>
        <v>1.9096481683403968E-4</v>
      </c>
      <c r="DG37" s="22">
        <f t="shared" si="63"/>
        <v>1.3858583896057526E-4</v>
      </c>
      <c r="DH37" s="22">
        <f t="shared" si="63"/>
        <v>1.6417465765026305E-4</v>
      </c>
      <c r="DI37" s="22">
        <f t="shared" si="64"/>
        <v>1.7194778101942409E-4</v>
      </c>
      <c r="DJ37" s="22">
        <f t="shared" si="64"/>
        <v>1.21389826297538E-4</v>
      </c>
      <c r="DK37" s="22">
        <f t="shared" si="64"/>
        <v>1.2921821273463474E-4</v>
      </c>
    </row>
    <row r="38" spans="1:115">
      <c r="A38" s="3" t="s">
        <v>91</v>
      </c>
      <c r="B38" s="4">
        <v>58.66262494098055</v>
      </c>
      <c r="C38" s="4">
        <v>20.616423708383852</v>
      </c>
      <c r="D38" s="4">
        <v>27.049483915291844</v>
      </c>
      <c r="E38" s="4">
        <v>32.704369511220293</v>
      </c>
      <c r="F38" s="4">
        <v>39.239232928439833</v>
      </c>
      <c r="G38" s="4">
        <v>36.794129726325643</v>
      </c>
      <c r="H38" s="4">
        <v>51.747304750417797</v>
      </c>
      <c r="I38" s="4">
        <v>65.354784909513384</v>
      </c>
      <c r="J38" s="4">
        <v>70.543705861517779</v>
      </c>
      <c r="K38" s="4">
        <v>91.313498528345605</v>
      </c>
      <c r="L38" s="4">
        <v>151.2620418230093</v>
      </c>
      <c r="M38" s="4">
        <v>58.584300639807317</v>
      </c>
      <c r="N38" s="4">
        <v>22.747114467500712</v>
      </c>
      <c r="O38" s="4">
        <v>36.103523657110998</v>
      </c>
      <c r="P38" s="4">
        <v>39.410605512361329</v>
      </c>
      <c r="Q38" s="4">
        <v>40.056135177624043</v>
      </c>
      <c r="R38" s="4">
        <v>47.679797333602082</v>
      </c>
      <c r="S38" s="4">
        <v>55.994038164911792</v>
      </c>
      <c r="T38" s="4">
        <v>51.675069322590367</v>
      </c>
      <c r="U38" s="4">
        <v>74.163867532648652</v>
      </c>
      <c r="V38" s="4">
        <v>89.183166854110624</v>
      </c>
      <c r="W38" s="4">
        <v>128.82506067226419</v>
      </c>
      <c r="X38" s="4">
        <v>71.287510181762855</v>
      </c>
      <c r="Y38" s="4">
        <v>37.49621419504372</v>
      </c>
      <c r="Z38" s="4">
        <v>37.522824132840583</v>
      </c>
      <c r="AA38" s="4">
        <v>44.143266017233429</v>
      </c>
      <c r="AB38" s="4">
        <v>48.113677091888256</v>
      </c>
      <c r="AC38" s="4">
        <v>49.756945051527133</v>
      </c>
      <c r="AD38" s="4">
        <v>70.635981029909303</v>
      </c>
      <c r="AE38" s="4">
        <v>60.278697044863009</v>
      </c>
      <c r="AF38" s="4">
        <v>91.595596994765501</v>
      </c>
      <c r="AG38" s="4">
        <v>108.49691875256138</v>
      </c>
      <c r="AH38" s="4">
        <v>164.83395315120194</v>
      </c>
      <c r="AJ38" s="8" t="e">
        <f>B38/#REF!</f>
        <v>#REF!</v>
      </c>
      <c r="AK38" s="8" t="e">
        <f>C38/#REF!</f>
        <v>#REF!</v>
      </c>
      <c r="AL38" s="8" t="e">
        <f>D38/#REF!</f>
        <v>#REF!</v>
      </c>
      <c r="AM38" s="8" t="e">
        <f>E38/#REF!</f>
        <v>#REF!</v>
      </c>
      <c r="AN38" s="8" t="e">
        <f>F38/#REF!</f>
        <v>#REF!</v>
      </c>
      <c r="AO38" s="8" t="e">
        <f>G38/#REF!</f>
        <v>#REF!</v>
      </c>
      <c r="AP38" s="8" t="e">
        <f>H38/#REF!</f>
        <v>#REF!</v>
      </c>
      <c r="AQ38" s="8" t="e">
        <f>I38/#REF!</f>
        <v>#REF!</v>
      </c>
      <c r="AR38" s="8" t="e">
        <f>J38/#REF!</f>
        <v>#REF!</v>
      </c>
      <c r="AS38" s="8" t="e">
        <f>K38/#REF!</f>
        <v>#REF!</v>
      </c>
      <c r="AT38" s="8" t="e">
        <f>L38/#REF!</f>
        <v>#REF!</v>
      </c>
      <c r="AU38" s="8">
        <f t="shared" si="1"/>
        <v>66.806443364341391</v>
      </c>
      <c r="AV38" s="8">
        <f t="shared" si="1"/>
        <v>25.939608355462571</v>
      </c>
      <c r="AW38" s="8">
        <f t="shared" si="1"/>
        <v>41.170552214684228</v>
      </c>
      <c r="AX38" s="8">
        <f t="shared" si="1"/>
        <v>44.941773757847962</v>
      </c>
      <c r="AY38" s="8">
        <f t="shared" si="1"/>
        <v>45.677901705973923</v>
      </c>
      <c r="AZ38" s="8">
        <f t="shared" si="1"/>
        <v>54.371523520862496</v>
      </c>
      <c r="BA38" s="8">
        <f t="shared" si="1"/>
        <v>63.852644796499419</v>
      </c>
      <c r="BB38" s="8">
        <f t="shared" si="1"/>
        <v>58.92752075804934</v>
      </c>
      <c r="BC38" s="8">
        <f t="shared" si="1"/>
        <v>84.572558891891987</v>
      </c>
      <c r="BD38" s="8">
        <f t="shared" si="1"/>
        <v>101.6997748615839</v>
      </c>
      <c r="BE38" s="8">
        <f t="shared" si="1"/>
        <v>146.90529759198927</v>
      </c>
      <c r="BF38" s="8"/>
      <c r="BG38" s="22">
        <f t="shared" si="58"/>
        <v>1.8311263361073444E-3</v>
      </c>
      <c r="BH38" s="22">
        <f t="shared" si="58"/>
        <v>2.0417907413260395E-3</v>
      </c>
      <c r="BI38" s="22">
        <f t="shared" si="58"/>
        <v>1.8850720267659616E-3</v>
      </c>
      <c r="BJ38" s="22">
        <f t="shared" si="58"/>
        <v>1.8799919600106874E-3</v>
      </c>
      <c r="BK38" s="22">
        <f t="shared" si="58"/>
        <v>1.9161689510103273E-3</v>
      </c>
      <c r="BL38" s="22">
        <f t="shared" si="58"/>
        <v>1.5204465619911272E-3</v>
      </c>
      <c r="BM38" s="22">
        <f t="shared" si="58"/>
        <v>1.8823489147130545E-3</v>
      </c>
      <c r="BN38" s="22">
        <f t="shared" si="58"/>
        <v>2.0345124010167229E-3</v>
      </c>
      <c r="BO38" s="22">
        <f t="shared" si="58"/>
        <v>1.8489778666125277E-3</v>
      </c>
      <c r="BP38" s="22">
        <f t="shared" si="58"/>
        <v>1.8876827803202883E-3</v>
      </c>
      <c r="BQ38" s="22">
        <f t="shared" si="59"/>
        <v>1.7246931322454787E-3</v>
      </c>
      <c r="BR38" s="22">
        <f t="shared" si="59"/>
        <v>1.9586690687031934E-3</v>
      </c>
      <c r="BS38" s="22">
        <f t="shared" si="59"/>
        <v>1.9144186118244752E-3</v>
      </c>
      <c r="BT38" s="22">
        <f t="shared" si="59"/>
        <v>2.4342501237129268E-3</v>
      </c>
      <c r="BU38" s="22">
        <f t="shared" si="59"/>
        <v>2.2184620402283788E-3</v>
      </c>
      <c r="BV38" s="22">
        <f t="shared" si="59"/>
        <v>1.9523239326904305E-3</v>
      </c>
      <c r="BW38" s="22">
        <f t="shared" si="59"/>
        <v>2.0425531684103685E-3</v>
      </c>
      <c r="BX38" s="22">
        <f t="shared" si="59"/>
        <v>2.109906817032779E-3</v>
      </c>
      <c r="BY38" s="22">
        <f t="shared" si="59"/>
        <v>1.6879169366766774E-3</v>
      </c>
      <c r="BZ38" s="22">
        <f t="shared" si="59"/>
        <v>2.0907978759787831E-3</v>
      </c>
      <c r="CA38" s="22">
        <f t="shared" si="60"/>
        <v>2.0023327814476608E-3</v>
      </c>
      <c r="CB38" s="22">
        <f t="shared" si="60"/>
        <v>1.7503228478875749E-3</v>
      </c>
      <c r="CC38" s="22"/>
      <c r="CD38" s="22">
        <f t="shared" si="61"/>
        <v>1.7837569031948506E-3</v>
      </c>
      <c r="CE38" s="22">
        <f t="shared" si="61"/>
        <v>2.5468137592852685E-3</v>
      </c>
      <c r="CF38" s="22">
        <f t="shared" si="61"/>
        <v>1.9523838950303515E-3</v>
      </c>
      <c r="CG38" s="22">
        <f t="shared" si="61"/>
        <v>1.8915696779789868E-3</v>
      </c>
      <c r="CH38" s="22">
        <f t="shared" si="61"/>
        <v>1.7635982169897234E-3</v>
      </c>
      <c r="CI38" s="22">
        <f t="shared" si="61"/>
        <v>1.6154172096536806E-3</v>
      </c>
      <c r="CJ38" s="22">
        <f t="shared" si="61"/>
        <v>1.9916304108230027E-3</v>
      </c>
      <c r="CK38" s="22">
        <f t="shared" si="61"/>
        <v>1.5013268940641108E-3</v>
      </c>
      <c r="CL38" s="22">
        <f t="shared" si="61"/>
        <v>1.9193280351512806E-3</v>
      </c>
      <c r="CM38" s="22">
        <f t="shared" si="61"/>
        <v>1.8481245853831866E-3</v>
      </c>
      <c r="CN38" s="22">
        <f t="shared" si="61"/>
        <v>1.612208182783149E-3</v>
      </c>
      <c r="CO38" s="22">
        <f t="shared" si="62"/>
        <v>9.0117056056841793E-4</v>
      </c>
      <c r="CP38" s="22">
        <f t="shared" si="62"/>
        <v>1.1644822345725221E-3</v>
      </c>
      <c r="CQ38" s="22">
        <f t="shared" si="62"/>
        <v>2.2889370564384303E-3</v>
      </c>
      <c r="CR38" s="22">
        <f t="shared" si="62"/>
        <v>2.1410577543906537E-3</v>
      </c>
      <c r="CS38" s="22">
        <f t="shared" si="62"/>
        <v>1.7693774587958005E-3</v>
      </c>
      <c r="CT38" s="22">
        <f t="shared" si="62"/>
        <v>1.4535007287045183E-3</v>
      </c>
      <c r="CU38" s="22">
        <f t="shared" si="62"/>
        <v>1.4289665721870703E-3</v>
      </c>
      <c r="CV38" s="22">
        <f t="shared" si="62"/>
        <v>1.3960956748972704E-3</v>
      </c>
      <c r="CW38" s="22">
        <f t="shared" si="62"/>
        <v>1.0617390839240612E-3</v>
      </c>
      <c r="CX38" s="22">
        <f t="shared" si="62"/>
        <v>1.2238708487558303E-3</v>
      </c>
      <c r="CY38" s="22">
        <f t="shared" si="63"/>
        <v>1.1087365769267235E-3</v>
      </c>
      <c r="CZ38" s="22">
        <f t="shared" si="63"/>
        <v>7.8897516463608702E-4</v>
      </c>
      <c r="DA38" s="22">
        <f t="shared" si="63"/>
        <v>1.1191930084870586E-3</v>
      </c>
      <c r="DB38" s="22">
        <f t="shared" si="63"/>
        <v>2.7959283485386828E-3</v>
      </c>
      <c r="DC38" s="22">
        <f t="shared" si="63"/>
        <v>1.6735302933808215E-3</v>
      </c>
      <c r="DD38" s="22">
        <f t="shared" si="63"/>
        <v>1.5117144304724879E-3</v>
      </c>
      <c r="DE38" s="22">
        <f t="shared" si="63"/>
        <v>1.3384602341404192E-3</v>
      </c>
      <c r="DF38" s="22">
        <f t="shared" si="63"/>
        <v>1.1480368734810256E-3</v>
      </c>
      <c r="DG38" s="22">
        <f t="shared" si="63"/>
        <v>1.3603610251899079E-3</v>
      </c>
      <c r="DH38" s="22">
        <f t="shared" si="63"/>
        <v>9.6582446632902249E-4</v>
      </c>
      <c r="DI38" s="22">
        <f t="shared" si="64"/>
        <v>1.1936517835825879E-3</v>
      </c>
      <c r="DJ38" s="22">
        <f t="shared" si="64"/>
        <v>1.0756540236805403E-3</v>
      </c>
      <c r="DK38" s="22">
        <f t="shared" si="64"/>
        <v>8.2131192109556627E-4</v>
      </c>
    </row>
    <row r="39" spans="1:115">
      <c r="A39" s="10" t="s">
        <v>104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2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8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</row>
    <row r="40" spans="1:115">
      <c r="A40" s="3" t="s">
        <v>83</v>
      </c>
      <c r="B40" s="4">
        <v>66.855815189060053</v>
      </c>
      <c r="C40" s="4">
        <v>12.21662347800714</v>
      </c>
      <c r="D40" s="4">
        <v>20.702394819146576</v>
      </c>
      <c r="E40" s="4">
        <v>33.377863002612465</v>
      </c>
      <c r="F40" s="4">
        <v>49.869954897997772</v>
      </c>
      <c r="G40" s="4">
        <v>67.314316299524165</v>
      </c>
      <c r="H40" s="4">
        <v>77.331437374515559</v>
      </c>
      <c r="I40" s="4">
        <v>99.913121418839424</v>
      </c>
      <c r="J40" s="4">
        <v>98.459486810123948</v>
      </c>
      <c r="K40" s="4">
        <v>110.05320662397156</v>
      </c>
      <c r="L40" s="4">
        <v>99.318064008260336</v>
      </c>
      <c r="M40" s="4">
        <v>130.31820380519508</v>
      </c>
      <c r="N40" s="4">
        <v>43.74736754938634</v>
      </c>
      <c r="O40" s="4">
        <v>71.880006797269345</v>
      </c>
      <c r="P40" s="4">
        <v>91.740586702362933</v>
      </c>
      <c r="Q40" s="4">
        <v>116.73246423391558</v>
      </c>
      <c r="R40" s="4">
        <v>135.36804695990031</v>
      </c>
      <c r="S40" s="4">
        <v>160.27552555233612</v>
      </c>
      <c r="T40" s="4">
        <v>173.17471846551311</v>
      </c>
      <c r="U40" s="4">
        <v>167.78252640235638</v>
      </c>
      <c r="V40" s="4">
        <v>180.40401908831382</v>
      </c>
      <c r="W40" s="4">
        <v>162.06594453554067</v>
      </c>
      <c r="X40" s="4">
        <v>203.36452229860217</v>
      </c>
      <c r="Y40" s="4">
        <v>76.723765916931896</v>
      </c>
      <c r="Z40" s="4">
        <v>131.08689537216813</v>
      </c>
      <c r="AA40" s="4">
        <v>168.23019295465511</v>
      </c>
      <c r="AB40" s="4">
        <v>203.57746470231484</v>
      </c>
      <c r="AC40" s="4">
        <v>233.20037103182844</v>
      </c>
      <c r="AD40" s="4">
        <v>239.07839691406735</v>
      </c>
      <c r="AE40" s="4">
        <v>255.17768935982295</v>
      </c>
      <c r="AF40" s="4">
        <v>250.56507005887676</v>
      </c>
      <c r="AG40" s="4">
        <v>238.75235969697937</v>
      </c>
      <c r="AH40" s="4">
        <v>237.24941593161296</v>
      </c>
      <c r="AJ40" s="8" t="e">
        <f>B40/#REF!</f>
        <v>#REF!</v>
      </c>
      <c r="AK40" s="8" t="e">
        <f>C40/#REF!</f>
        <v>#REF!</v>
      </c>
      <c r="AL40" s="8" t="e">
        <f>D40/#REF!</f>
        <v>#REF!</v>
      </c>
      <c r="AM40" s="8" t="e">
        <f>E40/#REF!</f>
        <v>#REF!</v>
      </c>
      <c r="AN40" s="8" t="e">
        <f>F40/#REF!</f>
        <v>#REF!</v>
      </c>
      <c r="AO40" s="8" t="e">
        <f>G40/#REF!</f>
        <v>#REF!</v>
      </c>
      <c r="AP40" s="8" t="e">
        <f>H40/#REF!</f>
        <v>#REF!</v>
      </c>
      <c r="AQ40" s="8" t="e">
        <f>I40/#REF!</f>
        <v>#REF!</v>
      </c>
      <c r="AR40" s="8" t="e">
        <f>J40/#REF!</f>
        <v>#REF!</v>
      </c>
      <c r="AS40" s="8" t="e">
        <f>K40/#REF!</f>
        <v>#REF!</v>
      </c>
      <c r="AT40" s="8" t="e">
        <f>L40/#REF!</f>
        <v>#REF!</v>
      </c>
      <c r="AU40" s="8">
        <f t="shared" si="1"/>
        <v>148.60799918705146</v>
      </c>
      <c r="AV40" s="8">
        <f t="shared" si="1"/>
        <v>49.887188216107681</v>
      </c>
      <c r="AW40" s="8">
        <f t="shared" si="1"/>
        <v>81.968164690649502</v>
      </c>
      <c r="AX40" s="8">
        <f t="shared" si="1"/>
        <v>104.61612143199972</v>
      </c>
      <c r="AY40" s="8">
        <f t="shared" si="1"/>
        <v>133.11553906856943</v>
      </c>
      <c r="AZ40" s="8">
        <f t="shared" si="1"/>
        <v>154.36657370324855</v>
      </c>
      <c r="BA40" s="8">
        <f t="shared" si="1"/>
        <v>182.76974724567458</v>
      </c>
      <c r="BB40" s="8">
        <f t="shared" si="1"/>
        <v>197.47930580297731</v>
      </c>
      <c r="BC40" s="8">
        <f t="shared" si="1"/>
        <v>191.33033466663574</v>
      </c>
      <c r="BD40" s="8">
        <f t="shared" si="1"/>
        <v>205.72321854660345</v>
      </c>
      <c r="BE40" s="8">
        <f t="shared" si="1"/>
        <v>184.81144652506518</v>
      </c>
      <c r="BF40" s="8"/>
      <c r="BG40" s="22">
        <f t="shared" ref="BG40:BG52" si="65">B40/B$4</f>
        <v>2.0868729286795361E-3</v>
      </c>
      <c r="BH40" s="22">
        <f t="shared" ref="BH40:BH52" si="66">C40/C$4</f>
        <v>1.209898916537968E-3</v>
      </c>
      <c r="BI40" s="22">
        <f t="shared" ref="BI40:BI52" si="67">D40/D$4</f>
        <v>1.4427449145739727E-3</v>
      </c>
      <c r="BJ40" s="22">
        <f t="shared" ref="BJ40:BJ52" si="68">E40/E$4</f>
        <v>1.9187073478276705E-3</v>
      </c>
      <c r="BK40" s="22">
        <f t="shared" ref="BK40:BK52" si="69">F40/F$4</f>
        <v>2.4352988586219082E-3</v>
      </c>
      <c r="BL40" s="22">
        <f t="shared" ref="BL40:BL52" si="70">G40/G$4</f>
        <v>2.781634503972695E-3</v>
      </c>
      <c r="BM40" s="22">
        <f t="shared" ref="BM40:BM52" si="71">H40/H$4</f>
        <v>2.8129918633867526E-3</v>
      </c>
      <c r="BN40" s="22">
        <f t="shared" ref="BN40:BN52" si="72">I40/I$4</f>
        <v>3.1103229064614159E-3</v>
      </c>
      <c r="BO40" s="22">
        <f t="shared" ref="BO40:BO52" si="73">J40/J$4</f>
        <v>2.5806613027577969E-3</v>
      </c>
      <c r="BP40" s="22">
        <f t="shared" ref="BP40:BP52" si="74">K40/K$4</f>
        <v>2.2750803157390066E-3</v>
      </c>
      <c r="BQ40" s="22">
        <f t="shared" ref="BQ40:BQ52" si="75">L40/L$4</f>
        <v>1.132426753192929E-3</v>
      </c>
      <c r="BR40" s="22">
        <f t="shared" ref="BR40:BR52" si="76">M40/M$4</f>
        <v>4.35697332040446E-3</v>
      </c>
      <c r="BS40" s="22">
        <f t="shared" ref="BS40:BS52" si="77">N40/N$4</f>
        <v>3.6818197215531582E-3</v>
      </c>
      <c r="BT40" s="22">
        <f t="shared" ref="BT40:BT52" si="78">O40/O$4</f>
        <v>4.8464498119500264E-3</v>
      </c>
      <c r="BU40" s="22">
        <f t="shared" ref="BU40:BU52" si="79">P40/P$4</f>
        <v>5.1641685404614389E-3</v>
      </c>
      <c r="BV40" s="22">
        <f t="shared" ref="BV40:BV52" si="80">Q40/Q$4</f>
        <v>5.6895050567212779E-3</v>
      </c>
      <c r="BW40" s="22">
        <f t="shared" ref="BW40:BW52" si="81">R40/R$4</f>
        <v>5.7990270236448465E-3</v>
      </c>
      <c r="BX40" s="22">
        <f t="shared" ref="BX40:BX52" si="82">S40/S$4</f>
        <v>6.0393290973304826E-3</v>
      </c>
      <c r="BY40" s="22">
        <f t="shared" ref="BY40:BY52" si="83">T40/T$4</f>
        <v>5.6565872892669839E-3</v>
      </c>
      <c r="BZ40" s="22">
        <f t="shared" ref="BZ40:BZ52" si="84">U40/U$4</f>
        <v>4.7300573918151022E-3</v>
      </c>
      <c r="CA40" s="22">
        <f t="shared" ref="CA40:CA52" si="85">V40/V$4</f>
        <v>4.0504154995566919E-3</v>
      </c>
      <c r="CB40" s="22">
        <f t="shared" ref="CB40:CB52" si="86">W40/W$4</f>
        <v>2.2019607373343197E-3</v>
      </c>
      <c r="CC40" s="22"/>
      <c r="CD40" s="22">
        <f t="shared" ref="CD40:CD52" si="87">X40/X$4</f>
        <v>5.0885894259757175E-3</v>
      </c>
      <c r="CE40" s="22">
        <f t="shared" ref="CE40:CE52" si="88">Y40/Y$4</f>
        <v>5.211223236698188E-3</v>
      </c>
      <c r="CF40" s="22">
        <f t="shared" ref="CF40:CF52" si="89">Z40/Z$4</f>
        <v>6.8207004480282177E-3</v>
      </c>
      <c r="CG40" s="22">
        <f t="shared" ref="CG40:CG52" si="90">AA40/AA$4</f>
        <v>7.208780877005062E-3</v>
      </c>
      <c r="CH40" s="22">
        <f t="shared" ref="CH40:CH52" si="91">AB40/AB$4</f>
        <v>7.4620955094039446E-3</v>
      </c>
      <c r="CI40" s="22">
        <f t="shared" ref="CI40:CI52" si="92">AC40/AC$4</f>
        <v>7.5711218257535932E-3</v>
      </c>
      <c r="CJ40" s="22">
        <f t="shared" ref="CJ40:CJ52" si="93">AD40/AD$4</f>
        <v>6.7409809975351063E-3</v>
      </c>
      <c r="CK40" s="22">
        <f t="shared" ref="CK40:CK52" si="94">AE40/AE$4</f>
        <v>6.3555641807570883E-3</v>
      </c>
      <c r="CL40" s="22">
        <f t="shared" ref="CL40:CL52" si="95">AF40/AF$4</f>
        <v>5.2504332017305408E-3</v>
      </c>
      <c r="CM40" s="22">
        <f t="shared" ref="CM40:CM52" si="96">AG40/AG$4</f>
        <v>4.0668814455509187E-3</v>
      </c>
      <c r="CN40" s="22">
        <f t="shared" ref="CN40:CN52" si="97">AH40/AH$4</f>
        <v>2.3204894526469722E-3</v>
      </c>
      <c r="CO40" s="22">
        <f t="shared" ref="CO40:CO52" si="98">L40/L$5</f>
        <v>5.9170505923502128E-4</v>
      </c>
      <c r="CP40" s="22">
        <f t="shared" ref="CP40:CP52" si="99">M40/M$5</f>
        <v>2.5903395878286964E-3</v>
      </c>
      <c r="CQ40" s="22">
        <f t="shared" ref="CQ40:CQ52" si="100">N40/N$5</f>
        <v>4.4020955206642782E-3</v>
      </c>
      <c r="CR40" s="22">
        <f t="shared" ref="CR40:CR52" si="101">O40/O$5</f>
        <v>4.2627209299731118E-3</v>
      </c>
      <c r="CS40" s="22">
        <f t="shared" ref="CS40:CS52" si="102">P40/P$5</f>
        <v>4.118782851914039E-3</v>
      </c>
      <c r="CT40" s="22">
        <f t="shared" ref="CT40:CT52" si="103">Q40/Q$5</f>
        <v>4.2358235779634329E-3</v>
      </c>
      <c r="CU40" s="22">
        <f t="shared" ref="CU40:CU52" si="104">R40/R$5</f>
        <v>4.056989015589289E-3</v>
      </c>
      <c r="CV40" s="22">
        <f t="shared" ref="CV40:CV52" si="105">S40/S$5</f>
        <v>3.9961391488946181E-3</v>
      </c>
      <c r="CW40" s="22">
        <f t="shared" ref="CW40:CW52" si="106">T40/T$5</f>
        <v>3.5581252111064267E-3</v>
      </c>
      <c r="CX40" s="22">
        <f t="shared" ref="CX40:CX52" si="107">U40/U$5</f>
        <v>2.7687895713374463E-3</v>
      </c>
      <c r="CY40" s="22">
        <f t="shared" ref="CY40:CY52" si="108">V40/V$5</f>
        <v>2.2428059200342359E-3</v>
      </c>
      <c r="CZ40" s="22">
        <f t="shared" ref="CZ40:CZ52" si="109">W40/W$5</f>
        <v>9.9255536620415099E-4</v>
      </c>
      <c r="DA40" s="22">
        <f t="shared" ref="DA40:DA52" si="110">X40/X$5</f>
        <v>3.1927633739848717E-3</v>
      </c>
      <c r="DB40" s="22">
        <f t="shared" ref="DB40:DB52" si="111">Y40/Y$5</f>
        <v>5.7209549480904806E-3</v>
      </c>
      <c r="DC40" s="22">
        <f t="shared" ref="DC40:DC52" si="112">Z40/Z$5</f>
        <v>5.8465186334032493E-3</v>
      </c>
      <c r="DD40" s="22">
        <f t="shared" ref="DD40:DD52" si="113">AA40/AA$5</f>
        <v>5.7611507547139533E-3</v>
      </c>
      <c r="DE40" s="22">
        <f t="shared" ref="DE40:DE52" si="114">AB40/AB$5</f>
        <v>5.6632616241487016E-3</v>
      </c>
      <c r="DF40" s="22">
        <f t="shared" ref="DF40:DF52" si="115">AC40/AC$5</f>
        <v>5.3806081658901717E-3</v>
      </c>
      <c r="DG40" s="22">
        <f t="shared" ref="DG40:DG52" si="116">AD40/AD$5</f>
        <v>4.6043521783758826E-3</v>
      </c>
      <c r="DH40" s="22">
        <f t="shared" ref="DH40:DH52" si="117">AE40/AE$5</f>
        <v>4.0886228091757881E-3</v>
      </c>
      <c r="DI40" s="22">
        <f t="shared" ref="DI40:DI52" si="118">AF40/AF$5</f>
        <v>3.2653037110109838E-3</v>
      </c>
      <c r="DJ40" s="22">
        <f t="shared" ref="DJ40:DJ52" si="119">AG40/AG$5</f>
        <v>2.3670251590920564E-3</v>
      </c>
      <c r="DK40" s="22">
        <f t="shared" ref="DK40:DK52" si="120">AH40/AH$5</f>
        <v>1.1821337160970299E-3</v>
      </c>
    </row>
    <row r="41" spans="1:115">
      <c r="A41" s="3" t="s">
        <v>85</v>
      </c>
      <c r="B41" s="4">
        <v>196.0313283783658</v>
      </c>
      <c r="C41" s="4">
        <v>18.463063395144346</v>
      </c>
      <c r="D41" s="4">
        <v>45.0909948422794</v>
      </c>
      <c r="E41" s="4">
        <v>72.174960693905845</v>
      </c>
      <c r="F41" s="4">
        <v>111.67541558540444</v>
      </c>
      <c r="G41" s="4">
        <v>160.64931214103103</v>
      </c>
      <c r="H41" s="4">
        <v>197.84648017515511</v>
      </c>
      <c r="I41" s="4">
        <v>228.33675953983692</v>
      </c>
      <c r="J41" s="4">
        <v>292.77313084409377</v>
      </c>
      <c r="K41" s="4">
        <v>375.10653657452769</v>
      </c>
      <c r="L41" s="4">
        <v>458.19093230660184</v>
      </c>
      <c r="M41" s="4">
        <v>210.64329716637528</v>
      </c>
      <c r="N41" s="4">
        <v>39.874009132971942</v>
      </c>
      <c r="O41" s="4">
        <v>71.229063707971832</v>
      </c>
      <c r="P41" s="4">
        <v>120.95067315344346</v>
      </c>
      <c r="Q41" s="4">
        <v>159.79576576274172</v>
      </c>
      <c r="R41" s="4">
        <v>192.26662183765546</v>
      </c>
      <c r="S41" s="4">
        <v>226.45052941669323</v>
      </c>
      <c r="T41" s="4">
        <v>270.32549860078683</v>
      </c>
      <c r="U41" s="4">
        <v>292.36089486947958</v>
      </c>
      <c r="V41" s="4">
        <v>329.90697995680307</v>
      </c>
      <c r="W41" s="4">
        <v>403.25124129662612</v>
      </c>
      <c r="X41" s="4">
        <v>201.48555535169749</v>
      </c>
      <c r="Y41" s="4">
        <v>36.609966277111305</v>
      </c>
      <c r="Z41" s="4">
        <v>75.364502895624398</v>
      </c>
      <c r="AA41" s="4">
        <v>115.06698677650206</v>
      </c>
      <c r="AB41" s="4">
        <v>169.39419742269195</v>
      </c>
      <c r="AC41" s="4">
        <v>198.51786874947206</v>
      </c>
      <c r="AD41" s="4">
        <v>207.43423336859829</v>
      </c>
      <c r="AE41" s="4">
        <v>252.70351718342602</v>
      </c>
      <c r="AF41" s="4">
        <v>295.30511469764645</v>
      </c>
      <c r="AG41" s="4">
        <v>319.2091035786234</v>
      </c>
      <c r="AH41" s="4">
        <v>345.24529471998238</v>
      </c>
      <c r="AJ41" s="8" t="e">
        <f>B41/#REF!</f>
        <v>#REF!</v>
      </c>
      <c r="AK41" s="8" t="e">
        <f>C41/#REF!</f>
        <v>#REF!</v>
      </c>
      <c r="AL41" s="8" t="e">
        <f>D41/#REF!</f>
        <v>#REF!</v>
      </c>
      <c r="AM41" s="8" t="e">
        <f>E41/#REF!</f>
        <v>#REF!</v>
      </c>
      <c r="AN41" s="8" t="e">
        <f>F41/#REF!</f>
        <v>#REF!</v>
      </c>
      <c r="AO41" s="8" t="e">
        <f>G41/#REF!</f>
        <v>#REF!</v>
      </c>
      <c r="AP41" s="8" t="e">
        <f>H41/#REF!</f>
        <v>#REF!</v>
      </c>
      <c r="AQ41" s="8" t="e">
        <f>I41/#REF!</f>
        <v>#REF!</v>
      </c>
      <c r="AR41" s="8" t="e">
        <f>J41/#REF!</f>
        <v>#REF!</v>
      </c>
      <c r="AS41" s="8" t="e">
        <f>K41/#REF!</f>
        <v>#REF!</v>
      </c>
      <c r="AT41" s="8" t="e">
        <f>L41/#REF!</f>
        <v>#REF!</v>
      </c>
      <c r="AU41" s="8">
        <f t="shared" si="1"/>
        <v>240.20649471851181</v>
      </c>
      <c r="AV41" s="8">
        <f t="shared" si="1"/>
        <v>45.470214780392453</v>
      </c>
      <c r="AW41" s="8">
        <f t="shared" si="1"/>
        <v>81.225863559567728</v>
      </c>
      <c r="AX41" s="8">
        <f t="shared" si="1"/>
        <v>137.92576181090456</v>
      </c>
      <c r="AY41" s="8">
        <f t="shared" si="1"/>
        <v>182.22265451158043</v>
      </c>
      <c r="AZ41" s="8">
        <f t="shared" si="1"/>
        <v>219.25070441009569</v>
      </c>
      <c r="BA41" s="8">
        <f t="shared" si="1"/>
        <v>258.23222779964209</v>
      </c>
      <c r="BB41" s="8">
        <f t="shared" si="1"/>
        <v>308.2649261829647</v>
      </c>
      <c r="BC41" s="8">
        <f t="shared" si="1"/>
        <v>333.39292868121362</v>
      </c>
      <c r="BD41" s="8">
        <f t="shared" si="1"/>
        <v>376.20850178775072</v>
      </c>
      <c r="BE41" s="8">
        <f t="shared" si="1"/>
        <v>459.84642505023209</v>
      </c>
      <c r="BF41" s="8"/>
      <c r="BG41" s="22">
        <f t="shared" si="65"/>
        <v>6.1190260145514153E-3</v>
      </c>
      <c r="BH41" s="22">
        <f t="shared" si="66"/>
        <v>1.8285281884942695E-3</v>
      </c>
      <c r="BI41" s="22">
        <f t="shared" si="67"/>
        <v>3.1423805830238542E-3</v>
      </c>
      <c r="BJ41" s="22">
        <f t="shared" si="68"/>
        <v>4.1489362995387538E-3</v>
      </c>
      <c r="BK41" s="22">
        <f t="shared" si="69"/>
        <v>5.4534441161522233E-3</v>
      </c>
      <c r="BL41" s="22">
        <f t="shared" si="70"/>
        <v>6.6385234858892909E-3</v>
      </c>
      <c r="BM41" s="22">
        <f t="shared" si="71"/>
        <v>7.1968213423616858E-3</v>
      </c>
      <c r="BN41" s="22">
        <f t="shared" si="72"/>
        <v>7.1081860270057872E-3</v>
      </c>
      <c r="BO41" s="22">
        <f t="shared" si="73"/>
        <v>7.6736972102408908E-3</v>
      </c>
      <c r="BP41" s="22">
        <f t="shared" si="74"/>
        <v>7.7544082889071985E-3</v>
      </c>
      <c r="BQ41" s="22">
        <f t="shared" si="75"/>
        <v>5.224303101309463E-3</v>
      </c>
      <c r="BR41" s="22">
        <f t="shared" si="76"/>
        <v>7.0425097881784884E-3</v>
      </c>
      <c r="BS41" s="22">
        <f t="shared" si="77"/>
        <v>3.3558342233377695E-3</v>
      </c>
      <c r="BT41" s="22">
        <f t="shared" si="78"/>
        <v>4.8025605143096712E-3</v>
      </c>
      <c r="BU41" s="22">
        <f t="shared" si="79"/>
        <v>6.8084332540088149E-3</v>
      </c>
      <c r="BV41" s="22">
        <f t="shared" si="80"/>
        <v>7.7883973692865803E-3</v>
      </c>
      <c r="BW41" s="22">
        <f t="shared" si="81"/>
        <v>8.236503080462922E-3</v>
      </c>
      <c r="BX41" s="22">
        <f t="shared" si="82"/>
        <v>8.5328640583090826E-3</v>
      </c>
      <c r="BY41" s="22">
        <f t="shared" si="83"/>
        <v>8.829925019652839E-3</v>
      </c>
      <c r="BZ41" s="22">
        <f t="shared" si="84"/>
        <v>8.2421205682574484E-3</v>
      </c>
      <c r="CA41" s="22">
        <f t="shared" si="85"/>
        <v>7.4070431012672163E-3</v>
      </c>
      <c r="CB41" s="22">
        <f t="shared" si="86"/>
        <v>5.4789018332088556E-3</v>
      </c>
      <c r="CC41" s="22"/>
      <c r="CD41" s="22">
        <f t="shared" si="87"/>
        <v>5.0415738933267231E-3</v>
      </c>
      <c r="CE41" s="22">
        <f t="shared" si="88"/>
        <v>2.486618125139714E-3</v>
      </c>
      <c r="CF41" s="22">
        <f t="shared" si="89"/>
        <v>3.9213584028075779E-3</v>
      </c>
      <c r="CG41" s="22">
        <f t="shared" si="90"/>
        <v>4.9307004841433223E-3</v>
      </c>
      <c r="CH41" s="22">
        <f t="shared" si="91"/>
        <v>6.2091139692466253E-3</v>
      </c>
      <c r="CI41" s="22">
        <f t="shared" si="92"/>
        <v>6.4451139689056377E-3</v>
      </c>
      <c r="CJ41" s="22">
        <f t="shared" si="93"/>
        <v>5.8487518881874655E-3</v>
      </c>
      <c r="CK41" s="22">
        <f t="shared" si="94"/>
        <v>6.2939413950786711E-3</v>
      </c>
      <c r="CL41" s="22">
        <f t="shared" si="95"/>
        <v>6.1879326535220682E-3</v>
      </c>
      <c r="CM41" s="22">
        <f t="shared" si="96"/>
        <v>5.4373727750480919E-3</v>
      </c>
      <c r="CN41" s="22">
        <f t="shared" si="97"/>
        <v>3.3767757101861198E-3</v>
      </c>
      <c r="CO41" s="22">
        <f t="shared" si="98"/>
        <v>2.729754103129505E-3</v>
      </c>
      <c r="CP41" s="22">
        <f t="shared" si="99"/>
        <v>4.1869643352088204E-3</v>
      </c>
      <c r="CQ41" s="22">
        <f t="shared" si="100"/>
        <v>4.0123373548597557E-3</v>
      </c>
      <c r="CR41" s="22">
        <f t="shared" si="101"/>
        <v>4.2241178627976184E-3</v>
      </c>
      <c r="CS41" s="22">
        <f t="shared" si="102"/>
        <v>5.4301980880947587E-3</v>
      </c>
      <c r="CT41" s="22">
        <f t="shared" si="103"/>
        <v>5.7984441322184105E-3</v>
      </c>
      <c r="CU41" s="22">
        <f t="shared" si="104"/>
        <v>5.7622429397307636E-3</v>
      </c>
      <c r="CV41" s="22">
        <f t="shared" si="105"/>
        <v>5.646076172712137E-3</v>
      </c>
      <c r="CW41" s="22">
        <f t="shared" si="106"/>
        <v>5.5542285865931565E-3</v>
      </c>
      <c r="CX41" s="22">
        <f t="shared" si="107"/>
        <v>4.8246132308216927E-3</v>
      </c>
      <c r="CY41" s="22">
        <f t="shared" si="108"/>
        <v>4.101445918150635E-3</v>
      </c>
      <c r="CZ41" s="22">
        <f t="shared" si="109"/>
        <v>2.4696686563269775E-3</v>
      </c>
      <c r="DA41" s="22">
        <f t="shared" si="110"/>
        <v>3.1632641438281146E-3</v>
      </c>
      <c r="DB41" s="22">
        <f t="shared" si="111"/>
        <v>2.7298447256776806E-3</v>
      </c>
      <c r="DC41" s="22">
        <f t="shared" si="112"/>
        <v>3.3612816080927027E-3</v>
      </c>
      <c r="DD41" s="22">
        <f t="shared" si="113"/>
        <v>3.940542693717226E-3</v>
      </c>
      <c r="DE41" s="22">
        <f t="shared" si="114"/>
        <v>4.7123273640340795E-3</v>
      </c>
      <c r="DF41" s="22">
        <f t="shared" si="115"/>
        <v>4.580382359351977E-3</v>
      </c>
      <c r="DG41" s="22">
        <f t="shared" si="116"/>
        <v>3.9949249978605602E-3</v>
      </c>
      <c r="DH41" s="22">
        <f t="shared" si="117"/>
        <v>4.0489800143075419E-3</v>
      </c>
      <c r="DI41" s="22">
        <f t="shared" si="118"/>
        <v>3.8483452089956957E-3</v>
      </c>
      <c r="DJ41" s="22">
        <f t="shared" si="119"/>
        <v>3.1646848648565762E-3</v>
      </c>
      <c r="DK41" s="22">
        <f t="shared" si="120"/>
        <v>1.7202407079054275E-3</v>
      </c>
    </row>
    <row r="42" spans="1:115">
      <c r="A42" s="3" t="s">
        <v>84</v>
      </c>
      <c r="B42" s="4">
        <v>270.70764812164782</v>
      </c>
      <c r="C42" s="4">
        <v>17.719075041250623</v>
      </c>
      <c r="D42" s="4">
        <v>35.763940127631827</v>
      </c>
      <c r="E42" s="4">
        <v>62.447450488379388</v>
      </c>
      <c r="F42" s="4">
        <v>113.48063735101601</v>
      </c>
      <c r="G42" s="4">
        <v>149.21351932916269</v>
      </c>
      <c r="H42" s="4">
        <v>213.09506341621099</v>
      </c>
      <c r="I42" s="4">
        <v>290.33415934433691</v>
      </c>
      <c r="J42" s="4">
        <v>388.72451683734312</v>
      </c>
      <c r="K42" s="4">
        <v>551.89993215216873</v>
      </c>
      <c r="L42" s="4">
        <v>884.38972032619267</v>
      </c>
      <c r="M42" s="4">
        <v>378.68334672255327</v>
      </c>
      <c r="N42" s="4">
        <v>50.913805395437556</v>
      </c>
      <c r="O42" s="4">
        <v>84.908444977783006</v>
      </c>
      <c r="P42" s="4">
        <v>140.98429224542443</v>
      </c>
      <c r="Q42" s="4">
        <v>199.11530714286712</v>
      </c>
      <c r="R42" s="4">
        <v>277.91031773131215</v>
      </c>
      <c r="S42" s="4">
        <v>348.60494130422381</v>
      </c>
      <c r="T42" s="4">
        <v>413.58448851288961</v>
      </c>
      <c r="U42" s="4">
        <v>542.73401378037011</v>
      </c>
      <c r="V42" s="4">
        <v>714.29821728086188</v>
      </c>
      <c r="W42" s="4">
        <v>1013.7373321010892</v>
      </c>
      <c r="X42" s="4">
        <v>466.40823201560073</v>
      </c>
      <c r="Y42" s="4">
        <v>55.37281477491716</v>
      </c>
      <c r="Z42" s="4">
        <v>104.26958632098754</v>
      </c>
      <c r="AA42" s="4">
        <v>189.13216442589021</v>
      </c>
      <c r="AB42" s="4">
        <v>254.49729186174341</v>
      </c>
      <c r="AC42" s="4">
        <v>341.99519985045004</v>
      </c>
      <c r="AD42" s="4">
        <v>452.87963014973042</v>
      </c>
      <c r="AE42" s="4">
        <v>539.41999588353053</v>
      </c>
      <c r="AF42" s="4">
        <v>694.26828277899017</v>
      </c>
      <c r="AG42" s="4">
        <v>836.91529574441199</v>
      </c>
      <c r="AH42" s="4">
        <v>1195.3198761654162</v>
      </c>
      <c r="AJ42" s="8" t="e">
        <f>B42/#REF!</f>
        <v>#REF!</v>
      </c>
      <c r="AK42" s="8" t="e">
        <f>C42/#REF!</f>
        <v>#REF!</v>
      </c>
      <c r="AL42" s="8" t="e">
        <f>D42/#REF!</f>
        <v>#REF!</v>
      </c>
      <c r="AM42" s="8" t="e">
        <f>E42/#REF!</f>
        <v>#REF!</v>
      </c>
      <c r="AN42" s="8" t="e">
        <f>F42/#REF!</f>
        <v>#REF!</v>
      </c>
      <c r="AO42" s="8" t="e">
        <f>G42/#REF!</f>
        <v>#REF!</v>
      </c>
      <c r="AP42" s="8" t="e">
        <f>H42/#REF!</f>
        <v>#REF!</v>
      </c>
      <c r="AQ42" s="8" t="e">
        <f>I42/#REF!</f>
        <v>#REF!</v>
      </c>
      <c r="AR42" s="8" t="e">
        <f>J42/#REF!</f>
        <v>#REF!</v>
      </c>
      <c r="AS42" s="8" t="e">
        <f>K42/#REF!</f>
        <v>#REF!</v>
      </c>
      <c r="AT42" s="8" t="e">
        <f>L42/#REF!</f>
        <v>#REF!</v>
      </c>
      <c r="AU42" s="8">
        <f t="shared" si="1"/>
        <v>431.83049519327193</v>
      </c>
      <c r="AV42" s="8">
        <f t="shared" si="1"/>
        <v>58.059415568105443</v>
      </c>
      <c r="AW42" s="8">
        <f t="shared" si="1"/>
        <v>96.825107727038571</v>
      </c>
      <c r="AX42" s="8">
        <f t="shared" si="1"/>
        <v>160.77104330500174</v>
      </c>
      <c r="AY42" s="8">
        <f t="shared" si="1"/>
        <v>227.06058354095504</v>
      </c>
      <c r="AZ42" s="8">
        <f t="shared" si="1"/>
        <v>316.9142534624288</v>
      </c>
      <c r="BA42" s="8">
        <f t="shared" si="1"/>
        <v>397.53066970890075</v>
      </c>
      <c r="BB42" s="8">
        <f t="shared" si="1"/>
        <v>471.62991460944647</v>
      </c>
      <c r="BC42" s="8">
        <f t="shared" si="1"/>
        <v>618.90521449500795</v>
      </c>
      <c r="BD42" s="8">
        <f t="shared" si="1"/>
        <v>814.54797406250771</v>
      </c>
      <c r="BE42" s="8">
        <f t="shared" si="1"/>
        <v>1156.0125310655703</v>
      </c>
      <c r="BF42" s="8"/>
      <c r="BG42" s="22">
        <f t="shared" si="65"/>
        <v>8.450012326586891E-3</v>
      </c>
      <c r="BH42" s="22">
        <f t="shared" si="66"/>
        <v>1.7548457422018576E-3</v>
      </c>
      <c r="BI42" s="22">
        <f t="shared" si="67"/>
        <v>2.4923803837683697E-3</v>
      </c>
      <c r="BJ42" s="22">
        <f t="shared" si="68"/>
        <v>3.5897559438056313E-3</v>
      </c>
      <c r="BK42" s="22">
        <f t="shared" si="69"/>
        <v>5.541598487142637E-3</v>
      </c>
      <c r="BL42" s="22">
        <f t="shared" si="70"/>
        <v>6.1659613681336548E-3</v>
      </c>
      <c r="BM42" s="22">
        <f t="shared" si="71"/>
        <v>7.751500552286749E-3</v>
      </c>
      <c r="BN42" s="22">
        <f t="shared" si="72"/>
        <v>9.0381821077470184E-3</v>
      </c>
      <c r="BO42" s="22">
        <f t="shared" si="73"/>
        <v>1.0188620218688809E-2</v>
      </c>
      <c r="BP42" s="22">
        <f t="shared" si="74"/>
        <v>1.1409178436638088E-2</v>
      </c>
      <c r="BQ42" s="22">
        <f t="shared" si="75"/>
        <v>1.0083831068866757E-2</v>
      </c>
      <c r="BR42" s="22">
        <f t="shared" si="76"/>
        <v>1.2660650549005366E-2</v>
      </c>
      <c r="BS42" s="22">
        <f t="shared" si="77"/>
        <v>4.2849538910569515E-3</v>
      </c>
      <c r="BT42" s="22">
        <f t="shared" si="78"/>
        <v>5.7248814452140291E-3</v>
      </c>
      <c r="BU42" s="22">
        <f t="shared" si="79"/>
        <v>7.9361455260269203E-3</v>
      </c>
      <c r="BV42" s="22">
        <f t="shared" si="80"/>
        <v>9.7048199427182853E-3</v>
      </c>
      <c r="BW42" s="22">
        <f t="shared" si="81"/>
        <v>1.1905390369937206E-2</v>
      </c>
      <c r="BX42" s="22">
        <f t="shared" si="82"/>
        <v>1.3135754559134542E-2</v>
      </c>
      <c r="BY42" s="22">
        <f t="shared" si="83"/>
        <v>1.3509343520173781E-2</v>
      </c>
      <c r="BZ42" s="22">
        <f t="shared" si="84"/>
        <v>1.5300538671798574E-2</v>
      </c>
      <c r="CA42" s="22">
        <f t="shared" si="85"/>
        <v>1.6037362056572566E-2</v>
      </c>
      <c r="CB42" s="22">
        <f t="shared" si="86"/>
        <v>1.3773466163134121E-2</v>
      </c>
      <c r="CC42" s="22"/>
      <c r="CD42" s="22">
        <f t="shared" si="87"/>
        <v>1.1670472168876076E-2</v>
      </c>
      <c r="CE42" s="22">
        <f t="shared" si="88"/>
        <v>3.7610262685600494E-3</v>
      </c>
      <c r="CF42" s="22">
        <f t="shared" si="89"/>
        <v>5.4253448608736687E-3</v>
      </c>
      <c r="CG42" s="22">
        <f t="shared" si="90"/>
        <v>8.1044449048895146E-3</v>
      </c>
      <c r="CH42" s="22">
        <f t="shared" si="91"/>
        <v>9.3285526545580678E-3</v>
      </c>
      <c r="CI42" s="22">
        <f t="shared" si="92"/>
        <v>1.1103272736805827E-2</v>
      </c>
      <c r="CJ42" s="22">
        <f t="shared" si="93"/>
        <v>1.2769254857047396E-2</v>
      </c>
      <c r="CK42" s="22">
        <f t="shared" si="94"/>
        <v>1.3435024091731126E-2</v>
      </c>
      <c r="CL42" s="22">
        <f t="shared" si="95"/>
        <v>1.4547954517182786E-2</v>
      </c>
      <c r="CM42" s="22">
        <f t="shared" si="96"/>
        <v>1.4255923133411322E-2</v>
      </c>
      <c r="CN42" s="22">
        <f t="shared" si="97"/>
        <v>1.1691186485283734E-2</v>
      </c>
      <c r="CO42" s="22">
        <f t="shared" si="98"/>
        <v>5.2689093074642568E-3</v>
      </c>
      <c r="CP42" s="22">
        <f t="shared" si="99"/>
        <v>7.5271023972461014E-3</v>
      </c>
      <c r="CQ42" s="22">
        <f t="shared" si="100"/>
        <v>5.123221058231933E-3</v>
      </c>
      <c r="CR42" s="22">
        <f t="shared" si="101"/>
        <v>5.0353501851924665E-3</v>
      </c>
      <c r="CS42" s="22">
        <f t="shared" si="102"/>
        <v>6.329626898655261E-3</v>
      </c>
      <c r="CT42" s="22">
        <f t="shared" si="103"/>
        <v>7.225216380587123E-3</v>
      </c>
      <c r="CU42" s="22">
        <f t="shared" si="104"/>
        <v>8.3289899771461767E-3</v>
      </c>
      <c r="CV42" s="22">
        <f t="shared" si="105"/>
        <v>8.6917440990641279E-3</v>
      </c>
      <c r="CW42" s="22">
        <f t="shared" si="106"/>
        <v>8.4976918602199299E-3</v>
      </c>
      <c r="CX42" s="22">
        <f t="shared" si="107"/>
        <v>8.956333591983022E-3</v>
      </c>
      <c r="CY42" s="22">
        <f t="shared" si="108"/>
        <v>8.8802471169069103E-3</v>
      </c>
      <c r="CZ42" s="22">
        <f t="shared" si="109"/>
        <v>6.208524756894626E-3</v>
      </c>
      <c r="DA42" s="22">
        <f t="shared" si="110"/>
        <v>7.3224724926107916E-3</v>
      </c>
      <c r="DB42" s="22">
        <f t="shared" si="111"/>
        <v>4.1289081015553975E-3</v>
      </c>
      <c r="DC42" s="22">
        <f t="shared" si="112"/>
        <v>4.6504578325098781E-3</v>
      </c>
      <c r="DD42" s="22">
        <f t="shared" si="113"/>
        <v>6.4769521611176993E-3</v>
      </c>
      <c r="DE42" s="22">
        <f t="shared" si="114"/>
        <v>7.0797853218082371E-3</v>
      </c>
      <c r="DF42" s="22">
        <f t="shared" si="115"/>
        <v>7.8908200568832722E-3</v>
      </c>
      <c r="DG42" s="22">
        <f t="shared" si="116"/>
        <v>8.7218976642689759E-3</v>
      </c>
      <c r="DH42" s="22">
        <f t="shared" si="117"/>
        <v>8.6429378070940425E-3</v>
      </c>
      <c r="DI42" s="22">
        <f t="shared" si="118"/>
        <v>9.0475372311981488E-3</v>
      </c>
      <c r="DJ42" s="22">
        <f t="shared" si="119"/>
        <v>8.2972983537010683E-3</v>
      </c>
      <c r="DK42" s="22">
        <f t="shared" si="120"/>
        <v>5.9558752614310749E-3</v>
      </c>
    </row>
    <row r="43" spans="1:115">
      <c r="A43" s="3" t="s">
        <v>86</v>
      </c>
      <c r="B43" s="4">
        <v>533.59479168907365</v>
      </c>
      <c r="C43" s="4">
        <v>48.398761914402108</v>
      </c>
      <c r="D43" s="4">
        <v>101.5573297890578</v>
      </c>
      <c r="E43" s="4">
        <v>168.00027418489771</v>
      </c>
      <c r="F43" s="4">
        <v>275.02600783441824</v>
      </c>
      <c r="G43" s="4">
        <v>377.17714776971786</v>
      </c>
      <c r="H43" s="4">
        <v>488.27298096588163</v>
      </c>
      <c r="I43" s="4">
        <v>618.58404030301324</v>
      </c>
      <c r="J43" s="4">
        <v>779.95713449156085</v>
      </c>
      <c r="K43" s="4">
        <v>1037.0596753506679</v>
      </c>
      <c r="L43" s="4">
        <v>1441.8987166410548</v>
      </c>
      <c r="M43" s="4">
        <v>719.64484769412365</v>
      </c>
      <c r="N43" s="4">
        <v>134.53518207779584</v>
      </c>
      <c r="O43" s="4">
        <v>228.01751548302417</v>
      </c>
      <c r="P43" s="4">
        <v>353.67555210123083</v>
      </c>
      <c r="Q43" s="4">
        <v>475.64353713952443</v>
      </c>
      <c r="R43" s="4">
        <v>605.54498652886798</v>
      </c>
      <c r="S43" s="4">
        <v>735.33099627325316</v>
      </c>
      <c r="T43" s="4">
        <v>857.08470557918952</v>
      </c>
      <c r="U43" s="4">
        <v>1002.8774350522061</v>
      </c>
      <c r="V43" s="4">
        <v>1224.6092163259789</v>
      </c>
      <c r="W43" s="4">
        <v>1579.054517933256</v>
      </c>
      <c r="X43" s="4">
        <v>871.25830966590036</v>
      </c>
      <c r="Y43" s="4">
        <v>168.70654696896034</v>
      </c>
      <c r="Z43" s="4">
        <v>310.72098458878003</v>
      </c>
      <c r="AA43" s="4">
        <v>472.42934415704735</v>
      </c>
      <c r="AB43" s="4">
        <v>627.46895398675019</v>
      </c>
      <c r="AC43" s="4">
        <v>773.71343963175048</v>
      </c>
      <c r="AD43" s="4">
        <v>899.39226043239603</v>
      </c>
      <c r="AE43" s="4">
        <v>1047.3012024267796</v>
      </c>
      <c r="AF43" s="4">
        <v>1240.1384675355134</v>
      </c>
      <c r="AG43" s="4">
        <v>1394.8767590200148</v>
      </c>
      <c r="AH43" s="4">
        <v>1777.8145868170116</v>
      </c>
      <c r="AJ43" s="8" t="e">
        <f>B43/#REF!</f>
        <v>#REF!</v>
      </c>
      <c r="AK43" s="8" t="e">
        <f>C43/#REF!</f>
        <v>#REF!</v>
      </c>
      <c r="AL43" s="8" t="e">
        <f>D43/#REF!</f>
        <v>#REF!</v>
      </c>
      <c r="AM43" s="8" t="e">
        <f>E43/#REF!</f>
        <v>#REF!</v>
      </c>
      <c r="AN43" s="8" t="e">
        <f>F43/#REF!</f>
        <v>#REF!</v>
      </c>
      <c r="AO43" s="8" t="e">
        <f>G43/#REF!</f>
        <v>#REF!</v>
      </c>
      <c r="AP43" s="8" t="e">
        <f>H43/#REF!</f>
        <v>#REF!</v>
      </c>
      <c r="AQ43" s="8" t="e">
        <f>I43/#REF!</f>
        <v>#REF!</v>
      </c>
      <c r="AR43" s="8" t="e">
        <f>J43/#REF!</f>
        <v>#REF!</v>
      </c>
      <c r="AS43" s="8" t="e">
        <f>K43/#REF!</f>
        <v>#REF!</v>
      </c>
      <c r="AT43" s="8" t="e">
        <f>L43/#REF!</f>
        <v>#REF!</v>
      </c>
      <c r="AU43" s="8">
        <f t="shared" si="1"/>
        <v>820.64498909883525</v>
      </c>
      <c r="AV43" s="8">
        <f t="shared" si="1"/>
        <v>153.41681856460556</v>
      </c>
      <c r="AW43" s="8">
        <f t="shared" si="1"/>
        <v>260.01913597725576</v>
      </c>
      <c r="AX43" s="8">
        <f t="shared" si="1"/>
        <v>403.31292654790605</v>
      </c>
      <c r="AY43" s="8">
        <f t="shared" si="1"/>
        <v>542.3987771211049</v>
      </c>
      <c r="AZ43" s="8">
        <f t="shared" si="1"/>
        <v>690.5315315757731</v>
      </c>
      <c r="BA43" s="8">
        <f t="shared" si="1"/>
        <v>838.53264475421747</v>
      </c>
      <c r="BB43" s="8">
        <f t="shared" si="1"/>
        <v>977.37414659538842</v>
      </c>
      <c r="BC43" s="8">
        <f t="shared" si="1"/>
        <v>1143.6284778428574</v>
      </c>
      <c r="BD43" s="8">
        <f t="shared" si="1"/>
        <v>1396.479694396862</v>
      </c>
      <c r="BE43" s="8">
        <f t="shared" ref="BE43:BE52" si="121">W43/$AI$2</f>
        <v>1800.6704026408675</v>
      </c>
      <c r="BF43" s="8"/>
      <c r="BG43" s="22">
        <f t="shared" si="65"/>
        <v>1.6655911269817841E-2</v>
      </c>
      <c r="BH43" s="22">
        <f t="shared" si="66"/>
        <v>4.7932728472340948E-3</v>
      </c>
      <c r="BI43" s="22">
        <f t="shared" si="67"/>
        <v>7.0775058813661966E-3</v>
      </c>
      <c r="BJ43" s="22">
        <f t="shared" si="68"/>
        <v>9.6573995911720563E-3</v>
      </c>
      <c r="BK43" s="22">
        <f t="shared" si="69"/>
        <v>1.3430341461916769E-2</v>
      </c>
      <c r="BL43" s="22">
        <f t="shared" si="70"/>
        <v>1.5586119357995639E-2</v>
      </c>
      <c r="BM43" s="22">
        <f t="shared" si="71"/>
        <v>1.7761313758035187E-2</v>
      </c>
      <c r="BN43" s="22">
        <f t="shared" si="72"/>
        <v>1.9256691041214219E-2</v>
      </c>
      <c r="BO43" s="22">
        <f t="shared" si="73"/>
        <v>2.0442978731687496E-2</v>
      </c>
      <c r="BP43" s="22">
        <f t="shared" si="74"/>
        <v>2.143866704128429E-2</v>
      </c>
      <c r="BQ43" s="22">
        <f t="shared" si="75"/>
        <v>1.6440560923369148E-2</v>
      </c>
      <c r="BR43" s="22">
        <f t="shared" si="76"/>
        <v>2.4060133657588315E-2</v>
      </c>
      <c r="BS43" s="22">
        <f t="shared" si="77"/>
        <v>1.1322607835947879E-2</v>
      </c>
      <c r="BT43" s="22">
        <f t="shared" si="78"/>
        <v>1.5373891771473726E-2</v>
      </c>
      <c r="BU43" s="22">
        <f t="shared" si="79"/>
        <v>1.9908747320497175E-2</v>
      </c>
      <c r="BV43" s="22">
        <f t="shared" si="80"/>
        <v>2.3182722368726146E-2</v>
      </c>
      <c r="BW43" s="22">
        <f t="shared" si="81"/>
        <v>2.5940920474044976E-2</v>
      </c>
      <c r="BX43" s="22">
        <f t="shared" si="82"/>
        <v>2.7707947714774108E-2</v>
      </c>
      <c r="BY43" s="22">
        <f t="shared" si="83"/>
        <v>2.7995855829093603E-2</v>
      </c>
      <c r="BZ43" s="22">
        <f t="shared" si="84"/>
        <v>2.8272716631871125E-2</v>
      </c>
      <c r="CA43" s="22">
        <f t="shared" si="85"/>
        <v>2.7494820657396474E-2</v>
      </c>
      <c r="CB43" s="22">
        <f t="shared" si="86"/>
        <v>2.1454328733677294E-2</v>
      </c>
      <c r="CC43" s="22"/>
      <c r="CD43" s="22">
        <f t="shared" si="87"/>
        <v>2.1800635488178517E-2</v>
      </c>
      <c r="CE43" s="22">
        <f t="shared" si="88"/>
        <v>1.145886763039795E-2</v>
      </c>
      <c r="CF43" s="22">
        <f t="shared" si="89"/>
        <v>1.6167403711709463E-2</v>
      </c>
      <c r="CG43" s="22">
        <f t="shared" si="90"/>
        <v>2.0243926266037899E-2</v>
      </c>
      <c r="CH43" s="22">
        <f t="shared" si="91"/>
        <v>2.2999762133208639E-2</v>
      </c>
      <c r="CI43" s="22">
        <f t="shared" si="92"/>
        <v>2.5119508531465055E-2</v>
      </c>
      <c r="CJ43" s="22">
        <f t="shared" si="93"/>
        <v>2.5358987742769967E-2</v>
      </c>
      <c r="CK43" s="22">
        <f t="shared" si="94"/>
        <v>2.6084529667566889E-2</v>
      </c>
      <c r="CL43" s="22">
        <f t="shared" si="95"/>
        <v>2.5986320372435395E-2</v>
      </c>
      <c r="CM43" s="22">
        <f t="shared" si="96"/>
        <v>2.3760177354010332E-2</v>
      </c>
      <c r="CN43" s="22">
        <f t="shared" si="97"/>
        <v>1.7388451648116827E-2</v>
      </c>
      <c r="CO43" s="22">
        <f t="shared" si="98"/>
        <v>8.5903684698287828E-3</v>
      </c>
      <c r="CP43" s="22">
        <f t="shared" si="99"/>
        <v>1.4304406320283618E-2</v>
      </c>
      <c r="CQ43" s="22">
        <f t="shared" si="100"/>
        <v>1.3537653933755967E-2</v>
      </c>
      <c r="CR43" s="22">
        <f t="shared" si="101"/>
        <v>1.3522188977963196E-2</v>
      </c>
      <c r="CS43" s="22">
        <f t="shared" si="102"/>
        <v>1.5878607838664061E-2</v>
      </c>
      <c r="CT43" s="22">
        <f t="shared" si="103"/>
        <v>1.7259484090768967E-2</v>
      </c>
      <c r="CU43" s="22">
        <f t="shared" si="104"/>
        <v>1.8148221932466232E-2</v>
      </c>
      <c r="CV43" s="22">
        <f t="shared" si="105"/>
        <v>1.8333959420670884E-2</v>
      </c>
      <c r="CW43" s="22">
        <f t="shared" si="106"/>
        <v>1.7610045657919512E-2</v>
      </c>
      <c r="CX43" s="22">
        <f t="shared" si="107"/>
        <v>1.6549736394142162E-2</v>
      </c>
      <c r="CY43" s="22">
        <f t="shared" si="108"/>
        <v>1.5224498955091781E-2</v>
      </c>
      <c r="CZ43" s="22">
        <f t="shared" si="109"/>
        <v>9.6707487794257547E-3</v>
      </c>
      <c r="DA43" s="22">
        <f t="shared" si="110"/>
        <v>1.3678500010423776E-2</v>
      </c>
      <c r="DB43" s="22">
        <f t="shared" si="111"/>
        <v>1.2579707775323556E-2</v>
      </c>
      <c r="DC43" s="22">
        <f t="shared" si="112"/>
        <v>1.3858258074005829E-2</v>
      </c>
      <c r="DD43" s="22">
        <f t="shared" si="113"/>
        <v>1.6178645609548879E-2</v>
      </c>
      <c r="DE43" s="22">
        <f t="shared" si="114"/>
        <v>1.7455374309991018E-2</v>
      </c>
      <c r="DF43" s="22">
        <f t="shared" si="115"/>
        <v>1.785181058212542E-2</v>
      </c>
      <c r="DG43" s="22">
        <f t="shared" si="116"/>
        <v>1.7321174840505417E-2</v>
      </c>
      <c r="DH43" s="22">
        <f t="shared" si="117"/>
        <v>1.6780540630577372E-2</v>
      </c>
      <c r="DI43" s="22">
        <f t="shared" si="118"/>
        <v>1.6161186151204827E-2</v>
      </c>
      <c r="DJ43" s="22">
        <f t="shared" si="119"/>
        <v>1.3829008377649702E-2</v>
      </c>
      <c r="DK43" s="22">
        <f t="shared" si="120"/>
        <v>8.8582496854335332E-3</v>
      </c>
    </row>
    <row r="44" spans="1:115">
      <c r="A44" s="3" t="s">
        <v>87</v>
      </c>
      <c r="B44" s="4">
        <v>124.55547132562197</v>
      </c>
      <c r="C44" s="4">
        <v>13.428202791644491</v>
      </c>
      <c r="D44" s="4">
        <v>15.262307352827612</v>
      </c>
      <c r="E44" s="4">
        <v>41.674525106150405</v>
      </c>
      <c r="F44" s="4">
        <v>44.862262084666597</v>
      </c>
      <c r="G44" s="4">
        <v>60.143805086860354</v>
      </c>
      <c r="H44" s="4">
        <v>74.82273764950213</v>
      </c>
      <c r="I44" s="4">
        <v>132.51251055794322</v>
      </c>
      <c r="J44" s="4">
        <v>145.35899903400602</v>
      </c>
      <c r="K44" s="4">
        <v>204.17979548410406</v>
      </c>
      <c r="L44" s="4">
        <v>513.30567576515091</v>
      </c>
      <c r="M44" s="4">
        <v>142.31999312644979</v>
      </c>
      <c r="N44" s="4">
        <v>29.880694067951435</v>
      </c>
      <c r="O44" s="4">
        <v>56.765767918685469</v>
      </c>
      <c r="P44" s="4">
        <v>68.188837353582073</v>
      </c>
      <c r="Q44" s="4">
        <v>76.300987181727734</v>
      </c>
      <c r="R44" s="4">
        <v>61.680632874529486</v>
      </c>
      <c r="S44" s="4">
        <v>122.86914424578177</v>
      </c>
      <c r="T44" s="4">
        <v>164.87433565576526</v>
      </c>
      <c r="U44" s="4">
        <v>199.21429977499903</v>
      </c>
      <c r="V44" s="4">
        <v>257.23440222603517</v>
      </c>
      <c r="W44" s="4">
        <v>386.17625142967665</v>
      </c>
      <c r="X44" s="4">
        <v>151.14175394071611</v>
      </c>
      <c r="Y44" s="4">
        <v>32.894484820108843</v>
      </c>
      <c r="Z44" s="4">
        <v>43.599865895771046</v>
      </c>
      <c r="AA44" s="4">
        <v>42.67009280282398</v>
      </c>
      <c r="AB44" s="4">
        <v>62.786327812396515</v>
      </c>
      <c r="AC44" s="4">
        <v>84.700056383634688</v>
      </c>
      <c r="AD44" s="4">
        <v>106.16049869965009</v>
      </c>
      <c r="AE44" s="4">
        <v>153.74704118085302</v>
      </c>
      <c r="AF44" s="4">
        <v>235.77811784686668</v>
      </c>
      <c r="AG44" s="4">
        <v>224.82934513504162</v>
      </c>
      <c r="AH44" s="4">
        <v>524.24807371663235</v>
      </c>
      <c r="AJ44" s="8" t="e">
        <f>B44/#REF!</f>
        <v>#REF!</v>
      </c>
      <c r="AK44" s="8" t="e">
        <f>C44/#REF!</f>
        <v>#REF!</v>
      </c>
      <c r="AL44" s="8" t="e">
        <f>D44/#REF!</f>
        <v>#REF!</v>
      </c>
      <c r="AM44" s="8" t="e">
        <f>E44/#REF!</f>
        <v>#REF!</v>
      </c>
      <c r="AN44" s="8" t="e">
        <f>F44/#REF!</f>
        <v>#REF!</v>
      </c>
      <c r="AO44" s="8" t="e">
        <f>G44/#REF!</f>
        <v>#REF!</v>
      </c>
      <c r="AP44" s="8" t="e">
        <f>H44/#REF!</f>
        <v>#REF!</v>
      </c>
      <c r="AQ44" s="8" t="e">
        <f>I44/#REF!</f>
        <v>#REF!</v>
      </c>
      <c r="AR44" s="8" t="e">
        <f>J44/#REF!</f>
        <v>#REF!</v>
      </c>
      <c r="AS44" s="8" t="e">
        <f>K44/#REF!</f>
        <v>#REF!</v>
      </c>
      <c r="AT44" s="8" t="e">
        <f>L44/#REF!</f>
        <v>#REF!</v>
      </c>
      <c r="AU44" s="8">
        <f t="shared" ref="AU44:BD52" si="122">M44/$AI$2</f>
        <v>162.29420606849624</v>
      </c>
      <c r="AV44" s="8">
        <f t="shared" si="122"/>
        <v>34.074365898999915</v>
      </c>
      <c r="AW44" s="8">
        <f t="shared" si="122"/>
        <v>64.732684662555727</v>
      </c>
      <c r="AX44" s="8">
        <f t="shared" si="122"/>
        <v>77.758949940370073</v>
      </c>
      <c r="AY44" s="8">
        <f t="shared" si="122"/>
        <v>87.00961730583181</v>
      </c>
      <c r="AZ44" s="8">
        <f t="shared" si="122"/>
        <v>70.337337167238417</v>
      </c>
      <c r="BA44" s="8">
        <f t="shared" si="122"/>
        <v>140.1134849547623</v>
      </c>
      <c r="BB44" s="8">
        <f t="shared" si="122"/>
        <v>188.0139874834652</v>
      </c>
      <c r="BC44" s="8">
        <f t="shared" si="122"/>
        <v>227.1734695121074</v>
      </c>
      <c r="BD44" s="8">
        <f t="shared" si="122"/>
        <v>293.33653105004197</v>
      </c>
      <c r="BE44" s="8">
        <f t="shared" si="121"/>
        <v>440.37500811710993</v>
      </c>
      <c r="BF44" s="8"/>
      <c r="BG44" s="22">
        <f t="shared" si="65"/>
        <v>3.8879406450030777E-3</v>
      </c>
      <c r="BH44" s="22">
        <f t="shared" si="66"/>
        <v>1.3298902137657655E-3</v>
      </c>
      <c r="BI44" s="22">
        <f t="shared" si="67"/>
        <v>1.0636265277673182E-3</v>
      </c>
      <c r="BJ44" s="22">
        <f t="shared" si="68"/>
        <v>2.3956362194949687E-3</v>
      </c>
      <c r="BK44" s="22">
        <f t="shared" si="69"/>
        <v>2.1907582606290241E-3</v>
      </c>
      <c r="BL44" s="22">
        <f t="shared" si="70"/>
        <v>2.4853269352897202E-3</v>
      </c>
      <c r="BM44" s="22">
        <f t="shared" si="71"/>
        <v>2.7217359375468304E-3</v>
      </c>
      <c r="BN44" s="22">
        <f t="shared" si="72"/>
        <v>4.125150842333363E-3</v>
      </c>
      <c r="BO44" s="22">
        <f t="shared" si="73"/>
        <v>3.8099156919036052E-3</v>
      </c>
      <c r="BP44" s="22">
        <f t="shared" si="74"/>
        <v>4.2209168440196934E-3</v>
      </c>
      <c r="BQ44" s="22">
        <f t="shared" si="75"/>
        <v>5.8527226200652356E-3</v>
      </c>
      <c r="BR44" s="22">
        <f t="shared" si="76"/>
        <v>4.7582332698432143E-3</v>
      </c>
      <c r="BS44" s="22">
        <f t="shared" si="77"/>
        <v>2.5147874003820666E-3</v>
      </c>
      <c r="BT44" s="22">
        <f t="shared" si="78"/>
        <v>3.8273847974255241E-3</v>
      </c>
      <c r="BU44" s="22">
        <f t="shared" si="79"/>
        <v>3.8384172298185277E-3</v>
      </c>
      <c r="BV44" s="22">
        <f t="shared" si="80"/>
        <v>3.7188870744076794E-3</v>
      </c>
      <c r="BW44" s="22">
        <f t="shared" si="81"/>
        <v>2.6423344718925434E-3</v>
      </c>
      <c r="BX44" s="22">
        <f t="shared" si="82"/>
        <v>4.6298222729292448E-3</v>
      </c>
      <c r="BY44" s="22">
        <f t="shared" si="83"/>
        <v>5.3854631880488257E-3</v>
      </c>
      <c r="BZ44" s="22">
        <f t="shared" si="84"/>
        <v>5.6161692841977017E-3</v>
      </c>
      <c r="CA44" s="22">
        <f t="shared" si="85"/>
        <v>5.775404644868168E-3</v>
      </c>
      <c r="CB44" s="22">
        <f t="shared" si="86"/>
        <v>5.2469070277291717E-3</v>
      </c>
      <c r="CC44" s="22"/>
      <c r="CD44" s="22">
        <f t="shared" si="87"/>
        <v>3.7818707129106664E-3</v>
      </c>
      <c r="CE44" s="22">
        <f t="shared" si="88"/>
        <v>2.2342556000100725E-3</v>
      </c>
      <c r="CF44" s="22">
        <f t="shared" si="89"/>
        <v>2.2685839343815502E-3</v>
      </c>
      <c r="CG44" s="22">
        <f t="shared" si="90"/>
        <v>1.8284431802318589E-3</v>
      </c>
      <c r="CH44" s="22">
        <f t="shared" si="91"/>
        <v>2.3014216013837636E-3</v>
      </c>
      <c r="CI44" s="22">
        <f t="shared" si="92"/>
        <v>2.7498860430250857E-3</v>
      </c>
      <c r="CJ44" s="22">
        <f t="shared" si="93"/>
        <v>2.9932687924137751E-3</v>
      </c>
      <c r="CK44" s="22">
        <f t="shared" si="94"/>
        <v>3.8292892700683887E-3</v>
      </c>
      <c r="CL44" s="22">
        <f t="shared" si="95"/>
        <v>4.9405819330437372E-3</v>
      </c>
      <c r="CM44" s="22">
        <f t="shared" si="96"/>
        <v>3.8297183462628315E-3</v>
      </c>
      <c r="CN44" s="22">
        <f t="shared" si="97"/>
        <v>5.1275663666147733E-3</v>
      </c>
      <c r="CO44" s="22">
        <f t="shared" si="98"/>
        <v>3.0581100056383519E-3</v>
      </c>
      <c r="CP44" s="22">
        <f t="shared" si="99"/>
        <v>2.8288995824868367E-3</v>
      </c>
      <c r="CQ44" s="22">
        <f t="shared" si="100"/>
        <v>3.0067562205286064E-3</v>
      </c>
      <c r="CR44" s="22">
        <f t="shared" si="101"/>
        <v>3.366396829864646E-3</v>
      </c>
      <c r="CS44" s="22">
        <f t="shared" si="102"/>
        <v>3.061404162315603E-3</v>
      </c>
      <c r="CT44" s="22">
        <f t="shared" si="103"/>
        <v>2.7687029709113761E-3</v>
      </c>
      <c r="CU44" s="22">
        <f t="shared" si="104"/>
        <v>1.8485725078141145E-3</v>
      </c>
      <c r="CV44" s="22">
        <f t="shared" si="105"/>
        <v>3.063488301284137E-3</v>
      </c>
      <c r="CW44" s="22">
        <f t="shared" si="106"/>
        <v>3.3875818338808435E-3</v>
      </c>
      <c r="CX44" s="22">
        <f t="shared" si="107"/>
        <v>3.287484623729939E-3</v>
      </c>
      <c r="CY44" s="22">
        <f t="shared" si="108"/>
        <v>3.1979711043277504E-3</v>
      </c>
      <c r="CZ44" s="22">
        <f t="shared" si="109"/>
        <v>2.3650947258266955E-3</v>
      </c>
      <c r="DA44" s="22">
        <f t="shared" si="110"/>
        <v>2.3728812223855083E-3</v>
      </c>
      <c r="DB44" s="22">
        <f t="shared" si="111"/>
        <v>2.4527975581938736E-3</v>
      </c>
      <c r="DC44" s="22">
        <f t="shared" si="112"/>
        <v>1.9445683540662239E-3</v>
      </c>
      <c r="DD44" s="22">
        <f t="shared" si="113"/>
        <v>1.4612646697787757E-3</v>
      </c>
      <c r="DE44" s="22">
        <f t="shared" si="114"/>
        <v>1.7466343897204566E-3</v>
      </c>
      <c r="DF44" s="22">
        <f t="shared" si="115"/>
        <v>1.954275685809013E-3</v>
      </c>
      <c r="DG44" s="22">
        <f t="shared" si="116"/>
        <v>2.0445189935788923E-3</v>
      </c>
      <c r="DH44" s="22">
        <f t="shared" si="117"/>
        <v>2.4634350322410999E-3</v>
      </c>
      <c r="DI44" s="22">
        <f t="shared" si="118"/>
        <v>3.0726037072911E-3</v>
      </c>
      <c r="DJ44" s="22">
        <f t="shared" si="119"/>
        <v>2.2289903945337539E-3</v>
      </c>
      <c r="DK44" s="22">
        <f t="shared" si="120"/>
        <v>2.6121511031158432E-3</v>
      </c>
    </row>
    <row r="45" spans="1:115">
      <c r="A45" s="3" t="s">
        <v>88</v>
      </c>
      <c r="B45" s="4">
        <v>442.9893020922031</v>
      </c>
      <c r="C45" s="4">
        <v>129.49757386219349</v>
      </c>
      <c r="D45" s="4">
        <v>220.22083124746786</v>
      </c>
      <c r="E45" s="4">
        <v>291.82445686368061</v>
      </c>
      <c r="F45" s="4">
        <v>354.31353265586404</v>
      </c>
      <c r="G45" s="4">
        <v>418.89734113719868</v>
      </c>
      <c r="H45" s="4">
        <v>492.24387509038837</v>
      </c>
      <c r="I45" s="4">
        <v>559.79950024740276</v>
      </c>
      <c r="J45" s="4">
        <v>611.89318009717408</v>
      </c>
      <c r="K45" s="4">
        <v>687.46392880284316</v>
      </c>
      <c r="L45" s="4">
        <v>663.72909369342926</v>
      </c>
      <c r="M45" s="4">
        <v>519.28818663834397</v>
      </c>
      <c r="N45" s="4">
        <v>211.11988383769267</v>
      </c>
      <c r="O45" s="4">
        <v>311.4468162366025</v>
      </c>
      <c r="P45" s="4">
        <v>390.96248811815593</v>
      </c>
      <c r="Q45" s="4">
        <v>449.04587887934605</v>
      </c>
      <c r="R45" s="4">
        <v>515.1861449131103</v>
      </c>
      <c r="S45" s="4">
        <v>579.65640724533102</v>
      </c>
      <c r="T45" s="4">
        <v>632.69147805243517</v>
      </c>
      <c r="U45" s="4">
        <v>685.23963582438148</v>
      </c>
      <c r="V45" s="4">
        <v>727.13618172978738</v>
      </c>
      <c r="W45" s="4">
        <v>690.35824729159458</v>
      </c>
      <c r="X45" s="4">
        <v>606.12046756987297</v>
      </c>
      <c r="Y45" s="4">
        <v>225.60344789740742</v>
      </c>
      <c r="Z45" s="4">
        <v>349.07217559872566</v>
      </c>
      <c r="AA45" s="4">
        <v>444.68092095180253</v>
      </c>
      <c r="AB45" s="4">
        <v>521.99247971854732</v>
      </c>
      <c r="AC45" s="4">
        <v>594.62596345835391</v>
      </c>
      <c r="AD45" s="4">
        <v>673.23225849293692</v>
      </c>
      <c r="AE45" s="4">
        <v>742.81974166767918</v>
      </c>
      <c r="AF45" s="4">
        <v>804.92944781906078</v>
      </c>
      <c r="AG45" s="4">
        <v>897.76894135818202</v>
      </c>
      <c r="AH45" s="4">
        <v>806.46839998281428</v>
      </c>
      <c r="AJ45" s="8" t="e">
        <f>B45/#REF!</f>
        <v>#REF!</v>
      </c>
      <c r="AK45" s="8" t="e">
        <f>C45/#REF!</f>
        <v>#REF!</v>
      </c>
      <c r="AL45" s="8" t="e">
        <f>D45/#REF!</f>
        <v>#REF!</v>
      </c>
      <c r="AM45" s="8" t="e">
        <f>E45/#REF!</f>
        <v>#REF!</v>
      </c>
      <c r="AN45" s="8" t="e">
        <f>F45/#REF!</f>
        <v>#REF!</v>
      </c>
      <c r="AO45" s="8" t="e">
        <f>G45/#REF!</f>
        <v>#REF!</v>
      </c>
      <c r="AP45" s="8" t="e">
        <f>H45/#REF!</f>
        <v>#REF!</v>
      </c>
      <c r="AQ45" s="8" t="e">
        <f>I45/#REF!</f>
        <v>#REF!</v>
      </c>
      <c r="AR45" s="8" t="e">
        <f>J45/#REF!</f>
        <v>#REF!</v>
      </c>
      <c r="AS45" s="8" t="e">
        <f>K45/#REF!</f>
        <v>#REF!</v>
      </c>
      <c r="AT45" s="8" t="e">
        <f>L45/#REF!</f>
        <v>#REF!</v>
      </c>
      <c r="AU45" s="8">
        <f t="shared" si="122"/>
        <v>592.16883109556863</v>
      </c>
      <c r="AV45" s="8">
        <f t="shared" si="122"/>
        <v>240.74996899605455</v>
      </c>
      <c r="AW45" s="8">
        <f t="shared" si="122"/>
        <v>355.15750572564076</v>
      </c>
      <c r="AX45" s="8">
        <f t="shared" si="122"/>
        <v>445.83297973689844</v>
      </c>
      <c r="AY45" s="8">
        <f t="shared" si="122"/>
        <v>512.06821192228892</v>
      </c>
      <c r="AZ45" s="8">
        <f t="shared" si="122"/>
        <v>587.49107928830745</v>
      </c>
      <c r="BA45" s="8">
        <f t="shared" si="122"/>
        <v>661.00956260455553</v>
      </c>
      <c r="BB45" s="8">
        <f t="shared" si="122"/>
        <v>721.48795725131447</v>
      </c>
      <c r="BC45" s="8">
        <f t="shared" si="122"/>
        <v>781.41110198040985</v>
      </c>
      <c r="BD45" s="8">
        <f t="shared" si="122"/>
        <v>829.18771091186761</v>
      </c>
      <c r="BE45" s="8">
        <f t="shared" si="121"/>
        <v>787.24809624941861</v>
      </c>
      <c r="BF45" s="8"/>
      <c r="BG45" s="22">
        <f t="shared" si="65"/>
        <v>1.3827703388502456E-2</v>
      </c>
      <c r="BH45" s="22">
        <f t="shared" si="66"/>
        <v>1.2825063700475274E-2</v>
      </c>
      <c r="BI45" s="22">
        <f t="shared" si="67"/>
        <v>1.5347136751140121E-2</v>
      </c>
      <c r="BJ45" s="22">
        <f t="shared" si="68"/>
        <v>1.6775361850347878E-2</v>
      </c>
      <c r="BK45" s="22">
        <f t="shared" si="69"/>
        <v>1.7302188129826538E-2</v>
      </c>
      <c r="BL45" s="22">
        <f t="shared" si="70"/>
        <v>1.7310126014573948E-2</v>
      </c>
      <c r="BM45" s="22">
        <f t="shared" si="71"/>
        <v>1.7905758155318415E-2</v>
      </c>
      <c r="BN45" s="22">
        <f t="shared" si="72"/>
        <v>1.7426712166724888E-2</v>
      </c>
      <c r="BO45" s="22">
        <f t="shared" si="73"/>
        <v>1.60379573615228E-2</v>
      </c>
      <c r="BP45" s="22">
        <f t="shared" si="74"/>
        <v>1.4211631811364915E-2</v>
      </c>
      <c r="BQ45" s="22">
        <f t="shared" si="75"/>
        <v>7.5678537441932255E-3</v>
      </c>
      <c r="BR45" s="22">
        <f t="shared" si="76"/>
        <v>1.7361540511766031E-2</v>
      </c>
      <c r="BS45" s="22">
        <f t="shared" si="77"/>
        <v>1.7768048581394753E-2</v>
      </c>
      <c r="BT45" s="22">
        <f t="shared" si="78"/>
        <v>2.0999043144771346E-2</v>
      </c>
      <c r="BU45" s="22">
        <f t="shared" si="79"/>
        <v>2.2007665900269497E-2</v>
      </c>
      <c r="BV45" s="22">
        <f t="shared" si="80"/>
        <v>2.1886360536896826E-2</v>
      </c>
      <c r="BW45" s="22">
        <f t="shared" si="81"/>
        <v>2.2070041222087944E-2</v>
      </c>
      <c r="BX45" s="22">
        <f t="shared" si="82"/>
        <v>2.184198613398183E-2</v>
      </c>
      <c r="BY45" s="22">
        <f t="shared" si="83"/>
        <v>2.0666264709370153E-2</v>
      </c>
      <c r="BZ45" s="22">
        <f t="shared" si="84"/>
        <v>1.9317999758944406E-2</v>
      </c>
      <c r="CA45" s="22">
        <f t="shared" si="85"/>
        <v>1.6325598928730221E-2</v>
      </c>
      <c r="CB45" s="22">
        <f t="shared" si="86"/>
        <v>9.3797729040950052E-3</v>
      </c>
      <c r="CC45" s="22"/>
      <c r="CD45" s="22">
        <f t="shared" si="87"/>
        <v>1.5166353340701223E-2</v>
      </c>
      <c r="CE45" s="22">
        <f t="shared" si="88"/>
        <v>1.5323412711976174E-2</v>
      </c>
      <c r="CF45" s="22">
        <f t="shared" si="89"/>
        <v>1.8162889110622114E-2</v>
      </c>
      <c r="CG45" s="22">
        <f t="shared" si="90"/>
        <v>1.9054887015378955E-2</v>
      </c>
      <c r="CH45" s="22">
        <f t="shared" si="91"/>
        <v>1.9133540858985412E-2</v>
      </c>
      <c r="CI45" s="22">
        <f t="shared" si="92"/>
        <v>1.930522490242885E-2</v>
      </c>
      <c r="CJ45" s="22">
        <f t="shared" si="93"/>
        <v>1.8982249839410315E-2</v>
      </c>
      <c r="CK45" s="22">
        <f t="shared" si="94"/>
        <v>1.8500984763778688E-2</v>
      </c>
      <c r="CL45" s="22">
        <f t="shared" si="95"/>
        <v>1.6866789520529599E-2</v>
      </c>
      <c r="CM45" s="22">
        <f t="shared" si="96"/>
        <v>1.5292497442267895E-2</v>
      </c>
      <c r="CN45" s="22">
        <f t="shared" si="97"/>
        <v>7.8879073683057275E-3</v>
      </c>
      <c r="CO45" s="22">
        <f t="shared" si="98"/>
        <v>3.9542843149581912E-3</v>
      </c>
      <c r="CP45" s="22">
        <f t="shared" si="99"/>
        <v>1.0321909818154323E-2</v>
      </c>
      <c r="CQ45" s="22">
        <f t="shared" si="100"/>
        <v>2.1244018715318249E-2</v>
      </c>
      <c r="CR45" s="22">
        <f t="shared" si="101"/>
        <v>1.8469821043418287E-2</v>
      </c>
      <c r="CS45" s="22">
        <f t="shared" si="102"/>
        <v>1.7552641090328138E-2</v>
      </c>
      <c r="CT45" s="22">
        <f t="shared" si="103"/>
        <v>1.6294345654632499E-2</v>
      </c>
      <c r="CU45" s="22">
        <f t="shared" si="104"/>
        <v>1.5440161676524932E-2</v>
      </c>
      <c r="CV45" s="22">
        <f t="shared" si="105"/>
        <v>1.445253511986944E-2</v>
      </c>
      <c r="CW45" s="22">
        <f t="shared" si="106"/>
        <v>1.2999562054197146E-2</v>
      </c>
      <c r="CX45" s="22">
        <f t="shared" si="107"/>
        <v>1.1307997311876043E-2</v>
      </c>
      <c r="CY45" s="22">
        <f t="shared" si="108"/>
        <v>9.0398503386796124E-3</v>
      </c>
      <c r="CZ45" s="22">
        <f t="shared" si="109"/>
        <v>4.2280244928464758E-3</v>
      </c>
      <c r="DA45" s="22">
        <f t="shared" si="110"/>
        <v>9.5159136274428589E-3</v>
      </c>
      <c r="DB45" s="22">
        <f t="shared" si="111"/>
        <v>1.6822260301356154E-2</v>
      </c>
      <c r="DC45" s="22">
        <f t="shared" si="112"/>
        <v>1.5568733802462665E-2</v>
      </c>
      <c r="DD45" s="22">
        <f t="shared" si="113"/>
        <v>1.5228383076508166E-2</v>
      </c>
      <c r="DE45" s="22">
        <f t="shared" si="114"/>
        <v>1.4521155289987528E-2</v>
      </c>
      <c r="DF45" s="22">
        <f t="shared" si="115"/>
        <v>1.3719743671409733E-2</v>
      </c>
      <c r="DG45" s="22">
        <f t="shared" si="116"/>
        <v>1.2965614860881968E-2</v>
      </c>
      <c r="DH45" s="22">
        <f t="shared" si="117"/>
        <v>1.1901940747672295E-2</v>
      </c>
      <c r="DI45" s="22">
        <f t="shared" si="118"/>
        <v>1.0489646910672765E-2</v>
      </c>
      <c r="DJ45" s="22">
        <f t="shared" si="119"/>
        <v>8.9006101298572567E-3</v>
      </c>
      <c r="DK45" s="22">
        <f t="shared" si="120"/>
        <v>4.0183596779067056E-3</v>
      </c>
    </row>
    <row r="46" spans="1:115">
      <c r="A46" s="3" t="s">
        <v>89</v>
      </c>
      <c r="B46" s="4">
        <v>276.29978053062501</v>
      </c>
      <c r="C46" s="4">
        <v>16.225997442441123</v>
      </c>
      <c r="D46" s="4">
        <v>23.015854706805218</v>
      </c>
      <c r="E46" s="4">
        <v>38.774503052425679</v>
      </c>
      <c r="F46" s="4">
        <v>54.576639631602269</v>
      </c>
      <c r="G46" s="4">
        <v>87.364305820028363</v>
      </c>
      <c r="H46" s="4">
        <v>122.64929043199945</v>
      </c>
      <c r="I46" s="4">
        <v>171.45528191297163</v>
      </c>
      <c r="J46" s="4">
        <v>290.22713492187131</v>
      </c>
      <c r="K46" s="4">
        <v>514.33032174342725</v>
      </c>
      <c r="L46" s="4">
        <v>1444.3689909153552</v>
      </c>
      <c r="M46" s="4">
        <v>280.39166902508015</v>
      </c>
      <c r="N46" s="4">
        <v>24.946613112613697</v>
      </c>
      <c r="O46" s="4">
        <v>32.329883229626027</v>
      </c>
      <c r="P46" s="4">
        <v>46.137687501835686</v>
      </c>
      <c r="Q46" s="4">
        <v>77.499085977076078</v>
      </c>
      <c r="R46" s="4">
        <v>100.09367021200961</v>
      </c>
      <c r="S46" s="4">
        <v>135.34993806096827</v>
      </c>
      <c r="T46" s="4">
        <v>192.87274940294458</v>
      </c>
      <c r="U46" s="4">
        <v>311.48178426496804</v>
      </c>
      <c r="V46" s="4">
        <v>545.0426600950783</v>
      </c>
      <c r="W46" s="4">
        <v>1338.1282300195644</v>
      </c>
      <c r="X46" s="4">
        <v>298.56698654219906</v>
      </c>
      <c r="Y46" s="4">
        <v>22.040500747356297</v>
      </c>
      <c r="Z46" s="4">
        <v>34.71366838018622</v>
      </c>
      <c r="AA46" s="4">
        <v>57.836450533173853</v>
      </c>
      <c r="AB46" s="4">
        <v>85.273126922917186</v>
      </c>
      <c r="AC46" s="4">
        <v>110.40827541028004</v>
      </c>
      <c r="AD46" s="4">
        <v>164.78414139784431</v>
      </c>
      <c r="AE46" s="4">
        <v>229.27785081623807</v>
      </c>
      <c r="AF46" s="4">
        <v>352.89555436991276</v>
      </c>
      <c r="AG46" s="4">
        <v>583.01617189894864</v>
      </c>
      <c r="AH46" s="4">
        <v>1345.4154848361591</v>
      </c>
      <c r="AJ46" s="8" t="e">
        <f>B46/#REF!</f>
        <v>#REF!</v>
      </c>
      <c r="AK46" s="8" t="e">
        <f>C46/#REF!</f>
        <v>#REF!</v>
      </c>
      <c r="AL46" s="8" t="e">
        <f>D46/#REF!</f>
        <v>#REF!</v>
      </c>
      <c r="AM46" s="8" t="e">
        <f>E46/#REF!</f>
        <v>#REF!</v>
      </c>
      <c r="AN46" s="8" t="e">
        <f>F46/#REF!</f>
        <v>#REF!</v>
      </c>
      <c r="AO46" s="8" t="e">
        <f>G46/#REF!</f>
        <v>#REF!</v>
      </c>
      <c r="AP46" s="8" t="e">
        <f>H46/#REF!</f>
        <v>#REF!</v>
      </c>
      <c r="AQ46" s="8" t="e">
        <f>I46/#REF!</f>
        <v>#REF!</v>
      </c>
      <c r="AR46" s="8" t="e">
        <f>J46/#REF!</f>
        <v>#REF!</v>
      </c>
      <c r="AS46" s="8" t="e">
        <f>K46/#REF!</f>
        <v>#REF!</v>
      </c>
      <c r="AT46" s="8" t="e">
        <f>L46/#REF!</f>
        <v>#REF!</v>
      </c>
      <c r="AU46" s="8">
        <f t="shared" si="122"/>
        <v>319.74385546951515</v>
      </c>
      <c r="AV46" s="8">
        <f t="shared" si="122"/>
        <v>28.447800483044986</v>
      </c>
      <c r="AW46" s="8">
        <f t="shared" si="122"/>
        <v>36.867291908716481</v>
      </c>
      <c r="AX46" s="8">
        <f t="shared" si="122"/>
        <v>52.612982887751429</v>
      </c>
      <c r="AY46" s="8">
        <f t="shared" si="122"/>
        <v>88.375865915820995</v>
      </c>
      <c r="AZ46" s="8">
        <f t="shared" si="122"/>
        <v>114.14153684722861</v>
      </c>
      <c r="BA46" s="8">
        <f t="shared" si="122"/>
        <v>154.34592327100506</v>
      </c>
      <c r="BB46" s="8">
        <f t="shared" si="122"/>
        <v>219.94190028373114</v>
      </c>
      <c r="BC46" s="8">
        <f t="shared" si="122"/>
        <v>355.19738141897591</v>
      </c>
      <c r="BD46" s="8">
        <f t="shared" si="122"/>
        <v>621.53787286230863</v>
      </c>
      <c r="BE46" s="8">
        <f t="shared" si="121"/>
        <v>1525.9307841303344</v>
      </c>
      <c r="BF46" s="8"/>
      <c r="BG46" s="22">
        <f t="shared" si="65"/>
        <v>8.6245681181045687E-3</v>
      </c>
      <c r="BH46" s="22">
        <f t="shared" si="66"/>
        <v>1.6069756721813801E-3</v>
      </c>
      <c r="BI46" s="22">
        <f t="shared" si="67"/>
        <v>1.6039693775961677E-3</v>
      </c>
      <c r="BJ46" s="22">
        <f t="shared" si="68"/>
        <v>2.2289301118298853E-3</v>
      </c>
      <c r="BK46" s="22">
        <f t="shared" si="69"/>
        <v>2.6651403329742418E-3</v>
      </c>
      <c r="BL46" s="22">
        <f t="shared" si="70"/>
        <v>3.6101617136432428E-3</v>
      </c>
      <c r="BM46" s="22">
        <f t="shared" si="71"/>
        <v>4.4614644153642882E-3</v>
      </c>
      <c r="BN46" s="22">
        <f t="shared" si="72"/>
        <v>5.337450008514706E-3</v>
      </c>
      <c r="BO46" s="22">
        <f t="shared" si="73"/>
        <v>7.6069656705353324E-3</v>
      </c>
      <c r="BP46" s="22">
        <f t="shared" si="74"/>
        <v>1.0632518821412544E-2</v>
      </c>
      <c r="BQ46" s="22">
        <f t="shared" si="75"/>
        <v>1.6468727045049786E-2</v>
      </c>
      <c r="BR46" s="22">
        <f t="shared" si="76"/>
        <v>9.3744310889377902E-3</v>
      </c>
      <c r="BS46" s="22">
        <f t="shared" si="77"/>
        <v>2.0995304926699787E-3</v>
      </c>
      <c r="BT46" s="22">
        <f t="shared" si="78"/>
        <v>2.1798155492737054E-3</v>
      </c>
      <c r="BU46" s="22">
        <f t="shared" si="79"/>
        <v>2.5971361519588352E-3</v>
      </c>
      <c r="BV46" s="22">
        <f t="shared" si="80"/>
        <v>3.7772820478995999E-3</v>
      </c>
      <c r="BW46" s="22">
        <f t="shared" si="81"/>
        <v>4.2879092333154714E-3</v>
      </c>
      <c r="BX46" s="22">
        <f t="shared" si="82"/>
        <v>5.1001100538370361E-3</v>
      </c>
      <c r="BY46" s="22">
        <f t="shared" si="83"/>
        <v>6.3000047142328115E-3</v>
      </c>
      <c r="BZ46" s="22">
        <f t="shared" si="84"/>
        <v>8.7811689790932672E-3</v>
      </c>
      <c r="CA46" s="22">
        <f t="shared" si="85"/>
        <v>1.2237250863507628E-2</v>
      </c>
      <c r="CB46" s="22">
        <f t="shared" si="86"/>
        <v>1.8180906744264133E-2</v>
      </c>
      <c r="CC46" s="22"/>
      <c r="CD46" s="22">
        <f t="shared" si="87"/>
        <v>7.4707465859422976E-3</v>
      </c>
      <c r="CE46" s="22">
        <f t="shared" si="88"/>
        <v>1.4970324810104157E-3</v>
      </c>
      <c r="CF46" s="22">
        <f t="shared" si="89"/>
        <v>1.8062181791797134E-3</v>
      </c>
      <c r="CG46" s="22">
        <f t="shared" si="90"/>
        <v>2.4783321666270253E-3</v>
      </c>
      <c r="CH46" s="22">
        <f t="shared" si="91"/>
        <v>3.1256711955559464E-3</v>
      </c>
      <c r="CI46" s="22">
        <f t="shared" si="92"/>
        <v>3.5845333350198439E-3</v>
      </c>
      <c r="CJ46" s="22">
        <f t="shared" si="93"/>
        <v>4.6462030036836287E-3</v>
      </c>
      <c r="CK46" s="22">
        <f t="shared" si="94"/>
        <v>5.710491774356825E-3</v>
      </c>
      <c r="CL46" s="22">
        <f t="shared" si="95"/>
        <v>7.394704038242517E-3</v>
      </c>
      <c r="CM46" s="22">
        <f t="shared" si="96"/>
        <v>9.9310333726597179E-3</v>
      </c>
      <c r="CN46" s="22">
        <f t="shared" si="97"/>
        <v>1.3159241845679152E-2</v>
      </c>
      <c r="CO46" s="22">
        <f t="shared" si="98"/>
        <v>8.6050855688821846E-3</v>
      </c>
      <c r="CP46" s="22">
        <f t="shared" si="99"/>
        <v>5.5733552118224661E-3</v>
      </c>
      <c r="CQ46" s="22">
        <f t="shared" si="100"/>
        <v>2.5102624452730516E-3</v>
      </c>
      <c r="CR46" s="22">
        <f t="shared" si="101"/>
        <v>1.9172684595760076E-3</v>
      </c>
      <c r="CS46" s="22">
        <f t="shared" si="102"/>
        <v>2.0713963463745207E-3</v>
      </c>
      <c r="CT46" s="22">
        <f t="shared" si="103"/>
        <v>2.8121778958979386E-3</v>
      </c>
      <c r="CU46" s="22">
        <f t="shared" si="104"/>
        <v>2.9998136908958393E-3</v>
      </c>
      <c r="CV46" s="22">
        <f t="shared" si="105"/>
        <v>3.3746711135211964E-3</v>
      </c>
      <c r="CW46" s="22">
        <f t="shared" si="106"/>
        <v>3.9628497639087861E-3</v>
      </c>
      <c r="CX46" s="22">
        <f t="shared" si="107"/>
        <v>5.1401509705858838E-3</v>
      </c>
      <c r="CY46" s="22">
        <f t="shared" si="108"/>
        <v>6.7760403061421339E-3</v>
      </c>
      <c r="CZ46" s="22">
        <f t="shared" si="109"/>
        <v>8.1952217610030791E-3</v>
      </c>
      <c r="DA46" s="22">
        <f t="shared" si="110"/>
        <v>4.6874141494222636E-3</v>
      </c>
      <c r="DB46" s="22">
        <f t="shared" si="111"/>
        <v>1.6434635383448114E-3</v>
      </c>
      <c r="DC46" s="22">
        <f t="shared" si="112"/>
        <v>1.5482410231955983E-3</v>
      </c>
      <c r="DD46" s="22">
        <f t="shared" si="113"/>
        <v>1.9806463084125628E-3</v>
      </c>
      <c r="DE46" s="22">
        <f t="shared" si="114"/>
        <v>2.372188041441048E-3</v>
      </c>
      <c r="DF46" s="22">
        <f t="shared" si="115"/>
        <v>2.5474387781884056E-3</v>
      </c>
      <c r="DG46" s="22">
        <f t="shared" si="116"/>
        <v>3.173537342563303E-3</v>
      </c>
      <c r="DH46" s="22">
        <f t="shared" si="117"/>
        <v>3.6736387606528371E-3</v>
      </c>
      <c r="DI46" s="22">
        <f t="shared" si="118"/>
        <v>4.5988499634549594E-3</v>
      </c>
      <c r="DJ46" s="22">
        <f t="shared" si="119"/>
        <v>5.7801060010206472E-3</v>
      </c>
      <c r="DK46" s="22">
        <f t="shared" si="120"/>
        <v>6.7037509893904468E-3</v>
      </c>
    </row>
    <row r="47" spans="1:115">
      <c r="A47" s="3" t="s">
        <v>90</v>
      </c>
      <c r="B47" s="4">
        <v>36.04801781883836</v>
      </c>
      <c r="C47" s="4">
        <v>2.1582921270029263</v>
      </c>
      <c r="D47" s="4">
        <v>4.283977772468158</v>
      </c>
      <c r="E47" s="4">
        <v>10.163760886472186</v>
      </c>
      <c r="F47" s="4">
        <v>6.2603651946313406</v>
      </c>
      <c r="G47" s="4">
        <v>11.913382263064186</v>
      </c>
      <c r="H47" s="4">
        <v>15.209669455655698</v>
      </c>
      <c r="I47" s="4">
        <v>35.893547736191124</v>
      </c>
      <c r="J47" s="4">
        <v>33.616466181009386</v>
      </c>
      <c r="K47" s="4">
        <v>62.603435880173237</v>
      </c>
      <c r="L47" s="4">
        <v>178.37605911623501</v>
      </c>
      <c r="M47" s="4">
        <v>75.008991731764993</v>
      </c>
      <c r="N47" s="4">
        <v>11.027686910111838</v>
      </c>
      <c r="O47" s="4">
        <v>6.8332207114216796</v>
      </c>
      <c r="P47" s="4">
        <v>11.658439922567116</v>
      </c>
      <c r="Q47" s="4">
        <v>18.831870758190536</v>
      </c>
      <c r="R47" s="4">
        <v>38.428351469760571</v>
      </c>
      <c r="S47" s="4">
        <v>40.025467458864178</v>
      </c>
      <c r="T47" s="4">
        <v>65.965244104572932</v>
      </c>
      <c r="U47" s="4">
        <v>96.306812953142412</v>
      </c>
      <c r="V47" s="4">
        <v>131.21735607352161</v>
      </c>
      <c r="W47" s="4">
        <v>329.78687926293821</v>
      </c>
      <c r="X47" s="4">
        <v>55.281778089677552</v>
      </c>
      <c r="Y47" s="4">
        <v>4.5517380936616503</v>
      </c>
      <c r="Z47" s="4">
        <v>4.2006838081767386</v>
      </c>
      <c r="AA47" s="4">
        <v>12.014589163542007</v>
      </c>
      <c r="AB47" s="4">
        <v>13.114250230657001</v>
      </c>
      <c r="AC47" s="4">
        <v>19.131143299654116</v>
      </c>
      <c r="AD47" s="4">
        <v>29.747368078879081</v>
      </c>
      <c r="AE47" s="4">
        <v>45.236642979047609</v>
      </c>
      <c r="AF47" s="4">
        <v>69.53117024192251</v>
      </c>
      <c r="AG47" s="4">
        <v>82.821287766794882</v>
      </c>
      <c r="AH47" s="4">
        <v>272.46730209025731</v>
      </c>
      <c r="AJ47" s="8" t="e">
        <f>B47/#REF!</f>
        <v>#REF!</v>
      </c>
      <c r="AK47" s="8" t="e">
        <f>C47/#REF!</f>
        <v>#REF!</v>
      </c>
      <c r="AL47" s="8" t="e">
        <f>D47/#REF!</f>
        <v>#REF!</v>
      </c>
      <c r="AM47" s="8" t="e">
        <f>E47/#REF!</f>
        <v>#REF!</v>
      </c>
      <c r="AN47" s="8" t="e">
        <f>F47/#REF!</f>
        <v>#REF!</v>
      </c>
      <c r="AO47" s="8" t="e">
        <f>G47/#REF!</f>
        <v>#REF!</v>
      </c>
      <c r="AP47" s="8" t="e">
        <f>H47/#REF!</f>
        <v>#REF!</v>
      </c>
      <c r="AQ47" s="8" t="e">
        <f>I47/#REF!</f>
        <v>#REF!</v>
      </c>
      <c r="AR47" s="8" t="e">
        <f>J47/#REF!</f>
        <v>#REF!</v>
      </c>
      <c r="AS47" s="8" t="e">
        <f>K47/#REF!</f>
        <v>#REF!</v>
      </c>
      <c r="AT47" s="8" t="e">
        <f>L47/#REF!</f>
        <v>#REF!</v>
      </c>
      <c r="AU47" s="8">
        <f t="shared" si="122"/>
        <v>85.536293908398036</v>
      </c>
      <c r="AV47" s="8">
        <f t="shared" si="122"/>
        <v>12.575391921628281</v>
      </c>
      <c r="AW47" s="8">
        <f t="shared" si="122"/>
        <v>7.7922441245880254</v>
      </c>
      <c r="AX47" s="8">
        <f t="shared" si="122"/>
        <v>13.294669355058096</v>
      </c>
      <c r="AY47" s="8">
        <f t="shared" si="122"/>
        <v>21.474871143153937</v>
      </c>
      <c r="AZ47" s="8">
        <f t="shared" si="122"/>
        <v>43.821663107899973</v>
      </c>
      <c r="BA47" s="8">
        <f t="shared" si="122"/>
        <v>45.642929858668936</v>
      </c>
      <c r="BB47" s="8">
        <f t="shared" si="122"/>
        <v>75.223281598631388</v>
      </c>
      <c r="BC47" s="8">
        <f t="shared" si="122"/>
        <v>109.82320476456387</v>
      </c>
      <c r="BD47" s="8">
        <f t="shared" si="122"/>
        <v>149.63334496115564</v>
      </c>
      <c r="BE47" s="8">
        <f t="shared" si="121"/>
        <v>376.071545297444</v>
      </c>
      <c r="BF47" s="8"/>
      <c r="BG47" s="22">
        <f t="shared" si="65"/>
        <v>1.125221976666604E-3</v>
      </c>
      <c r="BH47" s="22">
        <f t="shared" si="66"/>
        <v>2.1375098534666818E-4</v>
      </c>
      <c r="BI47" s="22">
        <f t="shared" si="67"/>
        <v>2.9854938036734629E-4</v>
      </c>
      <c r="BJ47" s="22">
        <f t="shared" si="68"/>
        <v>5.8425797639924729E-4</v>
      </c>
      <c r="BK47" s="22">
        <f t="shared" si="69"/>
        <v>3.0571233208903761E-4</v>
      </c>
      <c r="BL47" s="22">
        <f t="shared" si="70"/>
        <v>4.9229758220377113E-4</v>
      </c>
      <c r="BM47" s="22">
        <f t="shared" si="71"/>
        <v>5.532636903715579E-4</v>
      </c>
      <c r="BN47" s="22">
        <f t="shared" si="72"/>
        <v>1.1173759975933535E-3</v>
      </c>
      <c r="BO47" s="22">
        <f t="shared" si="73"/>
        <v>8.8110060512601495E-4</v>
      </c>
      <c r="BP47" s="22">
        <f t="shared" si="74"/>
        <v>1.2941726010333972E-3</v>
      </c>
      <c r="BQ47" s="22">
        <f t="shared" si="75"/>
        <v>2.033847754579144E-3</v>
      </c>
      <c r="BR47" s="22">
        <f t="shared" si="76"/>
        <v>2.5078014139472858E-3</v>
      </c>
      <c r="BS47" s="22">
        <f t="shared" si="77"/>
        <v>9.281005332018638E-4</v>
      </c>
      <c r="BT47" s="22">
        <f t="shared" si="78"/>
        <v>4.6072423623004863E-4</v>
      </c>
      <c r="BU47" s="22">
        <f t="shared" si="79"/>
        <v>6.5626513676340025E-4</v>
      </c>
      <c r="BV47" s="22">
        <f t="shared" si="80"/>
        <v>9.1785969403973989E-4</v>
      </c>
      <c r="BW47" s="22">
        <f t="shared" si="81"/>
        <v>1.6462308029994482E-3</v>
      </c>
      <c r="BX47" s="22">
        <f t="shared" si="82"/>
        <v>1.5081963975818607E-3</v>
      </c>
      <c r="BY47" s="22">
        <f t="shared" si="83"/>
        <v>2.1546918894493811E-3</v>
      </c>
      <c r="BZ47" s="22">
        <f t="shared" si="84"/>
        <v>2.7150428728123384E-3</v>
      </c>
      <c r="CA47" s="22">
        <f t="shared" si="85"/>
        <v>2.946080777673039E-3</v>
      </c>
      <c r="CB47" s="22">
        <f t="shared" si="86"/>
        <v>4.4807548057436255E-3</v>
      </c>
      <c r="CC47" s="22"/>
      <c r="CD47" s="22">
        <f t="shared" si="87"/>
        <v>1.3832612899079048E-3</v>
      </c>
      <c r="CE47" s="22">
        <f t="shared" si="88"/>
        <v>3.0916265693651509E-4</v>
      </c>
      <c r="CF47" s="22">
        <f t="shared" si="89"/>
        <v>2.1856956678324965E-4</v>
      </c>
      <c r="CG47" s="22">
        <f t="shared" si="90"/>
        <v>5.1483350928901886E-4</v>
      </c>
      <c r="CH47" s="22">
        <f t="shared" si="91"/>
        <v>4.8070049353685909E-4</v>
      </c>
      <c r="CI47" s="22">
        <f t="shared" si="92"/>
        <v>6.2111486335440595E-4</v>
      </c>
      <c r="CJ47" s="22">
        <f t="shared" si="93"/>
        <v>8.3874764736055214E-4</v>
      </c>
      <c r="CK47" s="22">
        <f t="shared" si="94"/>
        <v>1.1266830908948516E-3</v>
      </c>
      <c r="CL47" s="22">
        <f t="shared" si="95"/>
        <v>1.4569818718450506E-3</v>
      </c>
      <c r="CM47" s="22">
        <f t="shared" si="96"/>
        <v>1.4107687100680529E-3</v>
      </c>
      <c r="CN47" s="22">
        <f t="shared" si="97"/>
        <v>2.6649486078139232E-3</v>
      </c>
      <c r="CO47" s="22">
        <f t="shared" si="98"/>
        <v>1.0627071487891988E-3</v>
      </c>
      <c r="CP47" s="22">
        <f t="shared" si="99"/>
        <v>1.4909564055713342E-3</v>
      </c>
      <c r="CQ47" s="22">
        <f t="shared" si="100"/>
        <v>1.1096651951797811E-3</v>
      </c>
      <c r="CR47" s="22">
        <f t="shared" si="101"/>
        <v>4.0523247344502889E-4</v>
      </c>
      <c r="CS47" s="22">
        <f t="shared" si="102"/>
        <v>5.2341699741825039E-4</v>
      </c>
      <c r="CT47" s="22">
        <f t="shared" si="103"/>
        <v>6.8334445518822143E-4</v>
      </c>
      <c r="CU47" s="22">
        <f t="shared" si="104"/>
        <v>1.1517001486045372E-3</v>
      </c>
      <c r="CV47" s="22">
        <f t="shared" si="105"/>
        <v>9.9795235057860269E-4</v>
      </c>
      <c r="CW47" s="22">
        <f t="shared" si="106"/>
        <v>1.3553514057077123E-3</v>
      </c>
      <c r="CX47" s="22">
        <f t="shared" si="107"/>
        <v>1.5892793193133243E-3</v>
      </c>
      <c r="CY47" s="22">
        <f t="shared" si="108"/>
        <v>1.6313110123609123E-3</v>
      </c>
      <c r="CZ47" s="22">
        <f t="shared" si="109"/>
        <v>2.0197441088208798E-3</v>
      </c>
      <c r="DA47" s="22">
        <f t="shared" si="110"/>
        <v>8.6790770749247369E-4</v>
      </c>
      <c r="DB47" s="22">
        <f t="shared" si="111"/>
        <v>3.3940315960948953E-4</v>
      </c>
      <c r="DC47" s="22">
        <f t="shared" si="112"/>
        <v>1.873518789793154E-4</v>
      </c>
      <c r="DD47" s="22">
        <f t="shared" si="113"/>
        <v>4.1144730450243944E-4</v>
      </c>
      <c r="DE47" s="22">
        <f t="shared" si="114"/>
        <v>3.6482147063460581E-4</v>
      </c>
      <c r="DF47" s="22">
        <f t="shared" si="115"/>
        <v>4.4141090087238569E-4</v>
      </c>
      <c r="DG47" s="22">
        <f t="shared" si="116"/>
        <v>5.7289726208163705E-4</v>
      </c>
      <c r="DH47" s="22">
        <f t="shared" si="117"/>
        <v>7.2481089847111293E-4</v>
      </c>
      <c r="DI47" s="22">
        <f t="shared" si="118"/>
        <v>9.0611348249194131E-4</v>
      </c>
      <c r="DJ47" s="22">
        <f t="shared" si="119"/>
        <v>8.2110213319448462E-4</v>
      </c>
      <c r="DK47" s="22">
        <f t="shared" si="120"/>
        <v>1.357612549097828E-3</v>
      </c>
    </row>
    <row r="48" spans="1:115">
      <c r="A48" s="3" t="s">
        <v>105</v>
      </c>
      <c r="B48" s="4">
        <v>4.3678609591495903</v>
      </c>
      <c r="C48" s="4">
        <v>0.24278720122417188</v>
      </c>
      <c r="D48" s="4">
        <v>0.6613697952023182</v>
      </c>
      <c r="E48" s="4">
        <v>0.85796969542836066</v>
      </c>
      <c r="F48" s="4">
        <v>1.796694258197961</v>
      </c>
      <c r="G48" s="4">
        <v>1.6227708195871307</v>
      </c>
      <c r="H48" s="4">
        <v>2.2429206534532273</v>
      </c>
      <c r="I48" s="4">
        <v>4.622266299764255</v>
      </c>
      <c r="J48" s="4">
        <v>7.0082943931523083</v>
      </c>
      <c r="K48" s="4">
        <v>6.2642613633897994</v>
      </c>
      <c r="L48" s="4">
        <v>18.359131265697407</v>
      </c>
      <c r="M48" s="4">
        <v>6.4218978026398235</v>
      </c>
      <c r="N48" s="4">
        <v>1.2693006810548739</v>
      </c>
      <c r="O48" s="4">
        <v>0.63125803563602401</v>
      </c>
      <c r="P48" s="4">
        <v>0.88767284752306419</v>
      </c>
      <c r="Q48" s="4">
        <v>1.6794380024845688</v>
      </c>
      <c r="R48" s="4">
        <v>2.6142450340732575</v>
      </c>
      <c r="S48" s="4">
        <v>4.7915884483429991</v>
      </c>
      <c r="T48" s="4">
        <v>7.7442407683363896</v>
      </c>
      <c r="U48" s="4">
        <v>8.0288162010185378</v>
      </c>
      <c r="V48" s="4">
        <v>9.2544668532232084</v>
      </c>
      <c r="W48" s="4">
        <v>27.317258613276437</v>
      </c>
      <c r="X48" s="4">
        <v>4.6175214596409866</v>
      </c>
      <c r="Y48" s="4">
        <v>0.8195882624215578</v>
      </c>
      <c r="Z48" s="4">
        <v>0.5497290417327525</v>
      </c>
      <c r="AA48" s="4">
        <v>1.4837806431774234</v>
      </c>
      <c r="AB48" s="4">
        <v>1.904481193024699</v>
      </c>
      <c r="AC48" s="4">
        <v>1.5316855243798224</v>
      </c>
      <c r="AD48" s="4">
        <v>3.1399880848606929</v>
      </c>
      <c r="AE48" s="4">
        <v>4.4745611927644573</v>
      </c>
      <c r="AF48" s="4">
        <v>5.6495439759136925</v>
      </c>
      <c r="AG48" s="4">
        <v>9.9753148023636999</v>
      </c>
      <c r="AH48" s="4">
        <v>16.646425084975466</v>
      </c>
      <c r="AJ48" s="8" t="e">
        <f>B48/#REF!</f>
        <v>#REF!</v>
      </c>
      <c r="AK48" s="8" t="e">
        <f>C48/#REF!</f>
        <v>#REF!</v>
      </c>
      <c r="AL48" s="8" t="e">
        <f>D48/#REF!</f>
        <v>#REF!</v>
      </c>
      <c r="AM48" s="8" t="e">
        <f>E48/#REF!</f>
        <v>#REF!</v>
      </c>
      <c r="AN48" s="8" t="e">
        <f>F48/#REF!</f>
        <v>#REF!</v>
      </c>
      <c r="AO48" s="8" t="e">
        <f>G48/#REF!</f>
        <v>#REF!</v>
      </c>
      <c r="AP48" s="8" t="e">
        <f>H48/#REF!</f>
        <v>#REF!</v>
      </c>
      <c r="AQ48" s="8" t="e">
        <f>I48/#REF!</f>
        <v>#REF!</v>
      </c>
      <c r="AR48" s="8" t="e">
        <f>J48/#REF!</f>
        <v>#REF!</v>
      </c>
      <c r="AS48" s="8" t="e">
        <f>K48/#REF!</f>
        <v>#REF!</v>
      </c>
      <c r="AT48" s="8" t="e">
        <f>L48/#REF!</f>
        <v>#REF!</v>
      </c>
      <c r="AU48" s="8">
        <f t="shared" si="122"/>
        <v>7.3231931960988392</v>
      </c>
      <c r="AV48" s="8">
        <f t="shared" si="122"/>
        <v>1.4474434811908219</v>
      </c>
      <c r="AW48" s="8">
        <f t="shared" si="122"/>
        <v>0.71985333520134254</v>
      </c>
      <c r="AX48" s="8">
        <f t="shared" si="122"/>
        <v>1.0122552487008452</v>
      </c>
      <c r="AY48" s="8">
        <f t="shared" si="122"/>
        <v>1.9151424284592604</v>
      </c>
      <c r="AZ48" s="8">
        <f t="shared" si="122"/>
        <v>2.9811470121170029</v>
      </c>
      <c r="BA48" s="8">
        <f t="shared" si="122"/>
        <v>5.4640744841792799</v>
      </c>
      <c r="BB48" s="8">
        <f t="shared" si="122"/>
        <v>8.8311232982125141</v>
      </c>
      <c r="BC48" s="8">
        <f t="shared" si="122"/>
        <v>9.1556380968656672</v>
      </c>
      <c r="BD48" s="8">
        <f t="shared" si="122"/>
        <v>10.553305389753723</v>
      </c>
      <c r="BE48" s="8">
        <f t="shared" si="121"/>
        <v>31.151159448626675</v>
      </c>
      <c r="BF48" s="8"/>
      <c r="BG48" s="22">
        <f t="shared" si="65"/>
        <v>1.3634073215783738E-4</v>
      </c>
      <c r="BH48" s="22">
        <f t="shared" si="66"/>
        <v>2.4044939441673727E-5</v>
      </c>
      <c r="BI48" s="22">
        <f t="shared" si="67"/>
        <v>4.6090701922006393E-5</v>
      </c>
      <c r="BJ48" s="22">
        <f t="shared" si="68"/>
        <v>4.9319896804148832E-5</v>
      </c>
      <c r="BK48" s="22">
        <f t="shared" si="69"/>
        <v>8.7737947331845324E-5</v>
      </c>
      <c r="BL48" s="22">
        <f t="shared" si="70"/>
        <v>6.7057879392522633E-5</v>
      </c>
      <c r="BM48" s="22">
        <f t="shared" si="71"/>
        <v>8.158800305017027E-5</v>
      </c>
      <c r="BN48" s="22">
        <f t="shared" si="72"/>
        <v>1.4389241921142264E-4</v>
      </c>
      <c r="BO48" s="22">
        <f t="shared" si="73"/>
        <v>1.8369011178801846E-4</v>
      </c>
      <c r="BP48" s="22">
        <f t="shared" si="74"/>
        <v>1.2949825050702566E-4</v>
      </c>
      <c r="BQ48" s="22">
        <f t="shared" si="75"/>
        <v>2.0933121903108539E-4</v>
      </c>
      <c r="BR48" s="22">
        <f t="shared" si="76"/>
        <v>2.1470551753683951E-4</v>
      </c>
      <c r="BS48" s="22">
        <f t="shared" si="77"/>
        <v>1.0682554269837991E-4</v>
      </c>
      <c r="BT48" s="22">
        <f t="shared" si="78"/>
        <v>4.2562049231976057E-5</v>
      </c>
      <c r="BU48" s="22">
        <f t="shared" si="79"/>
        <v>4.9967984271484512E-5</v>
      </c>
      <c r="BV48" s="22">
        <f t="shared" si="80"/>
        <v>8.1855301096348031E-5</v>
      </c>
      <c r="BW48" s="22">
        <f t="shared" si="81"/>
        <v>1.1199155147382003E-4</v>
      </c>
      <c r="BX48" s="22">
        <f t="shared" si="82"/>
        <v>1.8055145624252614E-4</v>
      </c>
      <c r="BY48" s="22">
        <f t="shared" si="83"/>
        <v>2.52958250969633E-4</v>
      </c>
      <c r="BZ48" s="22">
        <f t="shared" si="84"/>
        <v>2.2634515186689444E-4</v>
      </c>
      <c r="CA48" s="22">
        <f t="shared" si="85"/>
        <v>2.0778049276207666E-4</v>
      </c>
      <c r="CB48" s="22">
        <f t="shared" si="86"/>
        <v>3.7115466232235728E-4</v>
      </c>
      <c r="CC48" s="22"/>
      <c r="CD48" s="22">
        <f t="shared" si="87"/>
        <v>1.1553967529913938E-4</v>
      </c>
      <c r="CE48" s="22">
        <f t="shared" si="88"/>
        <v>5.5667984315062801E-5</v>
      </c>
      <c r="CF48" s="22">
        <f t="shared" si="89"/>
        <v>2.8603447435347494E-5</v>
      </c>
      <c r="CG48" s="22">
        <f t="shared" si="90"/>
        <v>6.358103345391012E-5</v>
      </c>
      <c r="CH48" s="22">
        <f t="shared" si="91"/>
        <v>6.9808417051439383E-5</v>
      </c>
      <c r="CI48" s="22">
        <f t="shared" si="92"/>
        <v>4.9727955631083225E-5</v>
      </c>
      <c r="CJ48" s="22">
        <f t="shared" si="93"/>
        <v>8.853413895083359E-5</v>
      </c>
      <c r="CK48" s="22">
        <f t="shared" si="94"/>
        <v>1.1144532624573975E-4</v>
      </c>
      <c r="CL48" s="22">
        <f t="shared" si="95"/>
        <v>1.1838263513267843E-4</v>
      </c>
      <c r="CM48" s="22">
        <f t="shared" si="96"/>
        <v>1.6991841561168715E-4</v>
      </c>
      <c r="CN48" s="22">
        <f t="shared" si="97"/>
        <v>1.6281538010233924E-4</v>
      </c>
      <c r="CO48" s="22">
        <f t="shared" si="98"/>
        <v>1.0937779508236807E-4</v>
      </c>
      <c r="CP48" s="22">
        <f t="shared" si="99"/>
        <v>1.2764829180760169E-4</v>
      </c>
      <c r="CQ48" s="22">
        <f t="shared" si="100"/>
        <v>1.2772386443915656E-4</v>
      </c>
      <c r="CR48" s="22">
        <f t="shared" si="101"/>
        <v>3.7435678718127439E-5</v>
      </c>
      <c r="CS48" s="22">
        <f t="shared" si="102"/>
        <v>3.985293569518378E-5</v>
      </c>
      <c r="CT48" s="22">
        <f t="shared" si="103"/>
        <v>6.0941085544094037E-5</v>
      </c>
      <c r="CU48" s="22">
        <f t="shared" si="104"/>
        <v>7.8349090686340671E-5</v>
      </c>
      <c r="CV48" s="22">
        <f t="shared" si="105"/>
        <v>1.1946835998714082E-4</v>
      </c>
      <c r="CW48" s="22">
        <f t="shared" si="106"/>
        <v>1.5911663413030667E-4</v>
      </c>
      <c r="CX48" s="22">
        <f t="shared" si="107"/>
        <v>1.3249355009862967E-4</v>
      </c>
      <c r="CY48" s="22">
        <f t="shared" si="108"/>
        <v>1.1505271972354935E-4</v>
      </c>
      <c r="CZ48" s="22">
        <f t="shared" si="109"/>
        <v>1.6730159876770457E-4</v>
      </c>
      <c r="DA48" s="22">
        <f t="shared" si="110"/>
        <v>7.2493733067580582E-5</v>
      </c>
      <c r="DB48" s="22">
        <f t="shared" si="111"/>
        <v>6.1113104515412339E-5</v>
      </c>
      <c r="DC48" s="22">
        <f t="shared" si="112"/>
        <v>2.4518096005619753E-5</v>
      </c>
      <c r="DD48" s="22">
        <f t="shared" si="113"/>
        <v>5.0813018888801245E-5</v>
      </c>
      <c r="DE48" s="22">
        <f t="shared" si="114"/>
        <v>5.2980202254415206E-5</v>
      </c>
      <c r="DF48" s="22">
        <f t="shared" si="115"/>
        <v>3.5340422502711247E-5</v>
      </c>
      <c r="DG48" s="22">
        <f t="shared" si="116"/>
        <v>6.0472260000133714E-5</v>
      </c>
      <c r="DH48" s="22">
        <f t="shared" si="117"/>
        <v>7.1694327978620088E-5</v>
      </c>
      <c r="DI48" s="22">
        <f t="shared" si="118"/>
        <v>7.3623497903103644E-5</v>
      </c>
      <c r="DJ48" s="22">
        <f t="shared" si="119"/>
        <v>9.8896702579300263E-5</v>
      </c>
      <c r="DK48" s="22">
        <f t="shared" si="120"/>
        <v>8.2943514394594447E-5</v>
      </c>
    </row>
    <row r="49" spans="1:115">
      <c r="A49" s="3" t="s">
        <v>100</v>
      </c>
      <c r="B49" s="4">
        <v>134.83940998561997</v>
      </c>
      <c r="C49" s="4">
        <v>45.412984358139312</v>
      </c>
      <c r="D49" s="4">
        <v>54.351355669934172</v>
      </c>
      <c r="E49" s="4">
        <v>57.053496717197312</v>
      </c>
      <c r="F49" s="4">
        <v>76.863061067471122</v>
      </c>
      <c r="G49" s="4">
        <v>84.622126426398381</v>
      </c>
      <c r="H49" s="4">
        <v>91.883484212883701</v>
      </c>
      <c r="I49" s="4">
        <v>113.11971752823105</v>
      </c>
      <c r="J49" s="4">
        <v>146.1780090438144</v>
      </c>
      <c r="K49" s="4">
        <v>240.84986257699802</v>
      </c>
      <c r="L49" s="4">
        <v>438.05688398473188</v>
      </c>
      <c r="M49" s="4">
        <v>241.77709006974274</v>
      </c>
      <c r="N49" s="4">
        <v>93.490360727507337</v>
      </c>
      <c r="O49" s="4">
        <v>116.37283854640262</v>
      </c>
      <c r="P49" s="4">
        <v>137.16542319584528</v>
      </c>
      <c r="Q49" s="4">
        <v>158.47262652162846</v>
      </c>
      <c r="R49" s="4">
        <v>181.78889208543245</v>
      </c>
      <c r="S49" s="4">
        <v>190.70407100312951</v>
      </c>
      <c r="T49" s="4">
        <v>223.11688503915124</v>
      </c>
      <c r="U49" s="4">
        <v>274.93664615443623</v>
      </c>
      <c r="V49" s="4">
        <v>352.90041341648259</v>
      </c>
      <c r="W49" s="4">
        <v>688.8032018460674</v>
      </c>
      <c r="X49" s="4">
        <v>228.11497249209529</v>
      </c>
      <c r="Y49" s="4">
        <v>98.537591401456382</v>
      </c>
      <c r="Z49" s="4">
        <v>104.19637526911035</v>
      </c>
      <c r="AA49" s="4">
        <v>118.06861893186421</v>
      </c>
      <c r="AB49" s="4">
        <v>136.21918530651303</v>
      </c>
      <c r="AC49" s="4">
        <v>155.78043037254642</v>
      </c>
      <c r="AD49" s="4">
        <v>212.23629871780355</v>
      </c>
      <c r="AE49" s="4">
        <v>209.71979766282459</v>
      </c>
      <c r="AF49" s="4">
        <v>285.20442799116313</v>
      </c>
      <c r="AG49" s="4">
        <v>323.84055715329941</v>
      </c>
      <c r="AH49" s="4">
        <v>637.34245839843709</v>
      </c>
      <c r="AJ49" s="8" t="e">
        <f>B49/#REF!</f>
        <v>#REF!</v>
      </c>
      <c r="AK49" s="8" t="e">
        <f>C49/#REF!</f>
        <v>#REF!</v>
      </c>
      <c r="AL49" s="8" t="e">
        <f>D49/#REF!</f>
        <v>#REF!</v>
      </c>
      <c r="AM49" s="8" t="e">
        <f>E49/#REF!</f>
        <v>#REF!</v>
      </c>
      <c r="AN49" s="8" t="e">
        <f>F49/#REF!</f>
        <v>#REF!</v>
      </c>
      <c r="AO49" s="8" t="e">
        <f>G49/#REF!</f>
        <v>#REF!</v>
      </c>
      <c r="AP49" s="8" t="e">
        <f>H49/#REF!</f>
        <v>#REF!</v>
      </c>
      <c r="AQ49" s="8" t="e">
        <f>I49/#REF!</f>
        <v>#REF!</v>
      </c>
      <c r="AR49" s="8" t="e">
        <f>J49/#REF!</f>
        <v>#REF!</v>
      </c>
      <c r="AS49" s="8" t="e">
        <f>K49/#REF!</f>
        <v>#REF!</v>
      </c>
      <c r="AT49" s="8" t="e">
        <f>L49/#REF!</f>
        <v>#REF!</v>
      </c>
      <c r="AU49" s="8">
        <f t="shared" si="122"/>
        <v>275.70982836934763</v>
      </c>
      <c r="AV49" s="8">
        <f t="shared" si="122"/>
        <v>106.61147134715729</v>
      </c>
      <c r="AW49" s="8">
        <f t="shared" si="122"/>
        <v>132.70544092174831</v>
      </c>
      <c r="AX49" s="8">
        <f t="shared" si="122"/>
        <v>156.41620666634105</v>
      </c>
      <c r="AY49" s="8">
        <f t="shared" si="122"/>
        <v>180.71381637902263</v>
      </c>
      <c r="AZ49" s="8">
        <f t="shared" si="122"/>
        <v>207.30245459514214</v>
      </c>
      <c r="BA49" s="8">
        <f t="shared" si="122"/>
        <v>217.46885393666474</v>
      </c>
      <c r="BB49" s="8">
        <f t="shared" si="122"/>
        <v>254.43071575848296</v>
      </c>
      <c r="BC49" s="8">
        <f t="shared" si="122"/>
        <v>313.52323539760403</v>
      </c>
      <c r="BD49" s="8">
        <f t="shared" si="122"/>
        <v>402.42899931694825</v>
      </c>
      <c r="BE49" s="8">
        <f t="shared" si="121"/>
        <v>785.47480452533853</v>
      </c>
      <c r="BF49" s="8"/>
      <c r="BG49" s="22">
        <f t="shared" si="65"/>
        <v>4.2089489690966646E-3</v>
      </c>
      <c r="BH49" s="22">
        <f t="shared" si="66"/>
        <v>4.4975701076965221E-3</v>
      </c>
      <c r="BI49" s="22">
        <f t="shared" si="67"/>
        <v>3.7877329013393493E-3</v>
      </c>
      <c r="BJ49" s="22">
        <f t="shared" si="68"/>
        <v>3.2796875989927901E-3</v>
      </c>
      <c r="BK49" s="22">
        <f t="shared" si="69"/>
        <v>3.7534528609592492E-3</v>
      </c>
      <c r="BL49" s="22">
        <f t="shared" si="70"/>
        <v>3.4968464304059679E-3</v>
      </c>
      <c r="BM49" s="22">
        <f t="shared" si="71"/>
        <v>3.3423340137686938E-3</v>
      </c>
      <c r="BN49" s="22">
        <f t="shared" si="72"/>
        <v>3.5214478699507421E-3</v>
      </c>
      <c r="BO49" s="22">
        <f t="shared" si="73"/>
        <v>3.8313822616304997E-3</v>
      </c>
      <c r="BP49" s="22">
        <f t="shared" si="74"/>
        <v>4.9789806058955759E-3</v>
      </c>
      <c r="BQ49" s="22">
        <f t="shared" si="75"/>
        <v>4.9947342389133091E-3</v>
      </c>
      <c r="BR49" s="22">
        <f t="shared" si="76"/>
        <v>8.0834165923095794E-3</v>
      </c>
      <c r="BS49" s="22">
        <f t="shared" si="77"/>
        <v>7.8682369519279521E-3</v>
      </c>
      <c r="BT49" s="22">
        <f t="shared" si="78"/>
        <v>7.8463420722816261E-3</v>
      </c>
      <c r="BU49" s="22">
        <f t="shared" si="79"/>
        <v>7.7211776027242178E-3</v>
      </c>
      <c r="BV49" s="22">
        <f t="shared" si="80"/>
        <v>7.7239079622269027E-3</v>
      </c>
      <c r="BW49" s="22">
        <f t="shared" si="81"/>
        <v>7.787647982497389E-3</v>
      </c>
      <c r="BX49" s="22">
        <f t="shared" si="82"/>
        <v>7.185904653998443E-3</v>
      </c>
      <c r="BY49" s="22">
        <f t="shared" si="83"/>
        <v>7.287900607643504E-3</v>
      </c>
      <c r="BZ49" s="22">
        <f t="shared" si="84"/>
        <v>7.7509031679795955E-3</v>
      </c>
      <c r="CA49" s="22">
        <f t="shared" si="85"/>
        <v>7.9232896890304282E-3</v>
      </c>
      <c r="CB49" s="22">
        <f t="shared" si="86"/>
        <v>9.3586447822947422E-3</v>
      </c>
      <c r="CC49" s="22"/>
      <c r="CD49" s="22">
        <f t="shared" si="87"/>
        <v>5.7078954766044574E-3</v>
      </c>
      <c r="CE49" s="22">
        <f t="shared" si="88"/>
        <v>6.6928595052998868E-3</v>
      </c>
      <c r="CF49" s="22">
        <f t="shared" si="89"/>
        <v>5.4215355506224668E-3</v>
      </c>
      <c r="CG49" s="22">
        <f t="shared" si="90"/>
        <v>5.0593225115056189E-3</v>
      </c>
      <c r="CH49" s="22">
        <f t="shared" si="91"/>
        <v>4.9930898415340976E-3</v>
      </c>
      <c r="CI49" s="22">
        <f t="shared" si="92"/>
        <v>5.057593224231615E-3</v>
      </c>
      <c r="CJ49" s="22">
        <f t="shared" si="93"/>
        <v>5.9841494468366035E-3</v>
      </c>
      <c r="CK49" s="22">
        <f t="shared" si="94"/>
        <v>5.2233705750896727E-3</v>
      </c>
      <c r="CL49" s="22">
        <f t="shared" si="95"/>
        <v>5.9762791264301365E-3</v>
      </c>
      <c r="CM49" s="22">
        <f t="shared" si="96"/>
        <v>5.5162644460359147E-3</v>
      </c>
      <c r="CN49" s="22">
        <f t="shared" si="97"/>
        <v>6.23372009844682E-3</v>
      </c>
      <c r="CO49" s="22">
        <f t="shared" si="98"/>
        <v>2.6098019234943684E-3</v>
      </c>
      <c r="CP49" s="22">
        <f t="shared" si="99"/>
        <v>4.8058118478510863E-3</v>
      </c>
      <c r="CQ49" s="22">
        <f t="shared" si="100"/>
        <v>9.4075031536296535E-3</v>
      </c>
      <c r="CR49" s="22">
        <f t="shared" si="101"/>
        <v>6.9012922599080385E-3</v>
      </c>
      <c r="CS49" s="22">
        <f t="shared" si="102"/>
        <v>6.158175059066069E-3</v>
      </c>
      <c r="CT49" s="22">
        <f t="shared" si="103"/>
        <v>5.7504319152981423E-3</v>
      </c>
      <c r="CU49" s="22">
        <f t="shared" si="104"/>
        <v>5.448224709670357E-3</v>
      </c>
      <c r="CV49" s="22">
        <f t="shared" si="105"/>
        <v>4.7548120735398025E-3</v>
      </c>
      <c r="CW49" s="22">
        <f t="shared" si="106"/>
        <v>4.5842593001785949E-3</v>
      </c>
      <c r="CX49" s="22">
        <f t="shared" si="107"/>
        <v>4.5370738835185742E-3</v>
      </c>
      <c r="CY49" s="22">
        <f t="shared" si="108"/>
        <v>4.3873032341123002E-3</v>
      </c>
      <c r="CZ49" s="22">
        <f t="shared" si="109"/>
        <v>4.2185007850368394E-3</v>
      </c>
      <c r="DA49" s="22">
        <f t="shared" si="110"/>
        <v>3.5813381852363266E-3</v>
      </c>
      <c r="DB49" s="22">
        <f t="shared" si="111"/>
        <v>7.3475163055919867E-3</v>
      </c>
      <c r="DC49" s="22">
        <f t="shared" si="112"/>
        <v>4.6471925955252364E-3</v>
      </c>
      <c r="DD49" s="22">
        <f t="shared" si="113"/>
        <v>4.0433355102355989E-3</v>
      </c>
      <c r="DE49" s="22">
        <f t="shared" si="114"/>
        <v>3.7894414578118277E-3</v>
      </c>
      <c r="DF49" s="22">
        <f t="shared" si="115"/>
        <v>3.594305841108664E-3</v>
      </c>
      <c r="DG49" s="22">
        <f t="shared" si="116"/>
        <v>4.0874067960351718E-3</v>
      </c>
      <c r="DH49" s="22">
        <f t="shared" si="117"/>
        <v>3.3602669199298794E-3</v>
      </c>
      <c r="DI49" s="22">
        <f t="shared" si="118"/>
        <v>3.7167154899024105E-3</v>
      </c>
      <c r="DJ49" s="22">
        <f t="shared" si="119"/>
        <v>3.2106017602888922E-3</v>
      </c>
      <c r="DK49" s="22">
        <f t="shared" si="120"/>
        <v>3.1756622279320397E-3</v>
      </c>
    </row>
    <row r="50" spans="1:115">
      <c r="A50" s="3" t="s">
        <v>101</v>
      </c>
      <c r="B50" s="4">
        <v>1389.6474888491437</v>
      </c>
      <c r="C50" s="4">
        <v>563.14043533550398</v>
      </c>
      <c r="D50" s="4">
        <v>816.503535447069</v>
      </c>
      <c r="E50" s="4">
        <v>941.12799147705221</v>
      </c>
      <c r="F50" s="4">
        <v>1101.7439376711723</v>
      </c>
      <c r="G50" s="4">
        <v>1210.4586251398332</v>
      </c>
      <c r="H50" s="4">
        <v>1366.3433049063556</v>
      </c>
      <c r="I50" s="4">
        <v>1480.4630080447575</v>
      </c>
      <c r="J50" s="4">
        <v>1665.9023258893988</v>
      </c>
      <c r="K50" s="4">
        <v>1999.8438349503006</v>
      </c>
      <c r="L50" s="4">
        <v>2750.921164271851</v>
      </c>
      <c r="M50" s="4">
        <v>1522.9868892032423</v>
      </c>
      <c r="N50" s="4">
        <v>689.33813201648343</v>
      </c>
      <c r="O50" s="4">
        <v>906.03733293004825</v>
      </c>
      <c r="P50" s="4">
        <v>1071.7412687388346</v>
      </c>
      <c r="Q50" s="4">
        <v>1206.1905779581514</v>
      </c>
      <c r="R50" s="4">
        <v>1329.2981125891508</v>
      </c>
      <c r="S50" s="4">
        <v>1476.9440571607754</v>
      </c>
      <c r="T50" s="4">
        <v>1626.3544198582463</v>
      </c>
      <c r="U50" s="4">
        <v>1836.2157552297087</v>
      </c>
      <c r="V50" s="4">
        <v>2098.0215798376348</v>
      </c>
      <c r="W50" s="4">
        <v>2989.6204267614958</v>
      </c>
      <c r="X50" s="4">
        <v>1742.7680745103207</v>
      </c>
      <c r="Y50" s="4">
        <v>774.24820683873327</v>
      </c>
      <c r="Z50" s="4">
        <v>1060.4409014968667</v>
      </c>
      <c r="AA50" s="4">
        <v>1215.3358862174493</v>
      </c>
      <c r="AB50" s="4">
        <v>1386.4363863870058</v>
      </c>
      <c r="AC50" s="4">
        <v>1535.4452185642133</v>
      </c>
      <c r="AD50" s="4">
        <v>1666.8361913383628</v>
      </c>
      <c r="AE50" s="4">
        <v>1888.8651121956839</v>
      </c>
      <c r="AF50" s="4">
        <v>2103.2165765259001</v>
      </c>
      <c r="AG50" s="4">
        <v>2469.6658080896109</v>
      </c>
      <c r="AH50" s="4">
        <v>3327.1618589552068</v>
      </c>
      <c r="AJ50" s="8" t="e">
        <f>B50/#REF!</f>
        <v>#REF!</v>
      </c>
      <c r="AK50" s="8" t="e">
        <f>C50/#REF!</f>
        <v>#REF!</v>
      </c>
      <c r="AL50" s="8" t="e">
        <f>D50/#REF!</f>
        <v>#REF!</v>
      </c>
      <c r="AM50" s="8" t="e">
        <f>E50/#REF!</f>
        <v>#REF!</v>
      </c>
      <c r="AN50" s="8" t="e">
        <f>F50/#REF!</f>
        <v>#REF!</v>
      </c>
      <c r="AO50" s="8" t="e">
        <f>G50/#REF!</f>
        <v>#REF!</v>
      </c>
      <c r="AP50" s="8" t="e">
        <f>H50/#REF!</f>
        <v>#REF!</v>
      </c>
      <c r="AQ50" s="8" t="e">
        <f>I50/#REF!</f>
        <v>#REF!</v>
      </c>
      <c r="AR50" s="8" t="e">
        <f>J50/#REF!</f>
        <v>#REF!</v>
      </c>
      <c r="AS50" s="8" t="e">
        <f>K50/#REF!</f>
        <v>#REF!</v>
      </c>
      <c r="AT50" s="8" t="e">
        <f>L50/#REF!</f>
        <v>#REF!</v>
      </c>
      <c r="AU50" s="8">
        <f t="shared" si="122"/>
        <v>1736.7338390492994</v>
      </c>
      <c r="AV50" s="8">
        <f t="shared" si="122"/>
        <v>786.08481064888167</v>
      </c>
      <c r="AW50" s="8">
        <f t="shared" si="122"/>
        <v>1033.1971382661072</v>
      </c>
      <c r="AX50" s="8">
        <f t="shared" si="122"/>
        <v>1222.1571579635372</v>
      </c>
      <c r="AY50" s="8">
        <f t="shared" si="122"/>
        <v>1375.4760516541771</v>
      </c>
      <c r="AZ50" s="8">
        <f t="shared" si="122"/>
        <v>1515.861384417904</v>
      </c>
      <c r="BA50" s="8">
        <f t="shared" si="122"/>
        <v>1684.2290243193124</v>
      </c>
      <c r="BB50" s="8">
        <f t="shared" si="122"/>
        <v>1854.6087134951517</v>
      </c>
      <c r="BC50" s="8">
        <f t="shared" si="122"/>
        <v>2093.9235002681148</v>
      </c>
      <c r="BD50" s="8">
        <f t="shared" si="122"/>
        <v>2392.4730400442995</v>
      </c>
      <c r="BE50" s="8">
        <f t="shared" si="121"/>
        <v>3409.2052911801547</v>
      </c>
      <c r="BF50" s="8"/>
      <c r="BG50" s="22">
        <f t="shared" si="65"/>
        <v>4.3377194888520626E-2</v>
      </c>
      <c r="BH50" s="22">
        <f t="shared" si="66"/>
        <v>5.5771793556355982E-2</v>
      </c>
      <c r="BI50" s="22">
        <f t="shared" si="67"/>
        <v>5.690193495915994E-2</v>
      </c>
      <c r="BJ50" s="22">
        <f t="shared" si="68"/>
        <v>5.410020384923931E-2</v>
      </c>
      <c r="BK50" s="22">
        <f t="shared" si="69"/>
        <v>5.3801447372312253E-2</v>
      </c>
      <c r="BL50" s="22">
        <f t="shared" si="70"/>
        <v>5.0019871884877352E-2</v>
      </c>
      <c r="BM50" s="22">
        <f t="shared" si="71"/>
        <v>4.9701812481260897E-2</v>
      </c>
      <c r="BN50" s="22">
        <f t="shared" si="72"/>
        <v>4.6087219983722019E-2</v>
      </c>
      <c r="BO50" s="22">
        <f t="shared" si="73"/>
        <v>4.366394550570548E-2</v>
      </c>
      <c r="BP50" s="22">
        <f t="shared" si="74"/>
        <v>4.1341869837497366E-2</v>
      </c>
      <c r="BQ50" s="22">
        <f t="shared" si="75"/>
        <v>3.1366063701030157E-2</v>
      </c>
      <c r="BR50" s="22">
        <f t="shared" si="76"/>
        <v>5.0918544376988902E-2</v>
      </c>
      <c r="BS50" s="22">
        <f t="shared" si="77"/>
        <v>5.8015347470033202E-2</v>
      </c>
      <c r="BT50" s="22">
        <f t="shared" si="78"/>
        <v>6.108881533891769E-2</v>
      </c>
      <c r="BU50" s="22">
        <f t="shared" si="79"/>
        <v>6.0329378113654075E-2</v>
      </c>
      <c r="BV50" s="22">
        <f t="shared" si="80"/>
        <v>5.8789364532823664E-2</v>
      </c>
      <c r="BW50" s="22">
        <f t="shared" si="81"/>
        <v>5.6945755298280117E-2</v>
      </c>
      <c r="BX50" s="22">
        <f t="shared" si="82"/>
        <v>5.5652609397482622E-2</v>
      </c>
      <c r="BY50" s="22">
        <f t="shared" si="83"/>
        <v>5.3123318580970545E-2</v>
      </c>
      <c r="BZ50" s="22">
        <f t="shared" si="84"/>
        <v>5.1765854837370326E-2</v>
      </c>
      <c r="CA50" s="22">
        <f t="shared" si="85"/>
        <v>4.7104599821685716E-2</v>
      </c>
      <c r="CB50" s="22">
        <f t="shared" si="86"/>
        <v>4.0619433145733123E-2</v>
      </c>
      <c r="CC50" s="22"/>
      <c r="CD50" s="22">
        <f t="shared" si="87"/>
        <v>4.3607562890738465E-2</v>
      </c>
      <c r="CE50" s="22">
        <f t="shared" si="88"/>
        <v>5.2588402018982371E-2</v>
      </c>
      <c r="CF50" s="22">
        <f t="shared" si="89"/>
        <v>5.517675669571772E-2</v>
      </c>
      <c r="CG50" s="22">
        <f t="shared" si="90"/>
        <v>5.2077988747619278E-2</v>
      </c>
      <c r="CH50" s="22">
        <f t="shared" si="91"/>
        <v>5.0819577442232824E-2</v>
      </c>
      <c r="CI50" s="22">
        <f t="shared" si="92"/>
        <v>4.9850018484464E-2</v>
      </c>
      <c r="CJ50" s="22">
        <f t="shared" si="93"/>
        <v>4.6997600941143684E-2</v>
      </c>
      <c r="CK50" s="22">
        <f t="shared" si="94"/>
        <v>4.704487872536843E-2</v>
      </c>
      <c r="CL50" s="22">
        <f t="shared" si="95"/>
        <v>4.4071578457551309E-2</v>
      </c>
      <c r="CM50" s="22">
        <f t="shared" si="96"/>
        <v>4.2068015848633421E-2</v>
      </c>
      <c r="CN50" s="22">
        <f t="shared" si="97"/>
        <v>3.254230983304221E-2</v>
      </c>
      <c r="CO50" s="22">
        <f t="shared" si="98"/>
        <v>1.6389102895934114E-2</v>
      </c>
      <c r="CP50" s="22">
        <f t="shared" si="99"/>
        <v>3.0272464749011276E-2</v>
      </c>
      <c r="CQ50" s="22">
        <f t="shared" si="100"/>
        <v>6.9364912065786891E-2</v>
      </c>
      <c r="CR50" s="22">
        <f t="shared" si="101"/>
        <v>5.3730995230855401E-2</v>
      </c>
      <c r="CS50" s="22">
        <f t="shared" si="102"/>
        <v>4.8116866460550016E-2</v>
      </c>
      <c r="CT50" s="22">
        <f t="shared" si="103"/>
        <v>4.3768548219750875E-2</v>
      </c>
      <c r="CU50" s="22">
        <f t="shared" si="104"/>
        <v>3.9839149358602305E-2</v>
      </c>
      <c r="CV50" s="22">
        <f t="shared" si="105"/>
        <v>3.6824549145653383E-2</v>
      </c>
      <c r="CW50" s="22">
        <f t="shared" si="106"/>
        <v>3.3415805232819826E-2</v>
      </c>
      <c r="CX50" s="22">
        <f t="shared" si="107"/>
        <v>3.03016955509029E-2</v>
      </c>
      <c r="CY50" s="22">
        <f t="shared" si="108"/>
        <v>2.608287356012811E-2</v>
      </c>
      <c r="CZ50" s="22">
        <f t="shared" si="109"/>
        <v>1.8309607277455696E-2</v>
      </c>
      <c r="DA50" s="22">
        <f t="shared" si="110"/>
        <v>2.7360947793424122E-2</v>
      </c>
      <c r="DB50" s="22">
        <f t="shared" si="111"/>
        <v>5.773229529374177E-2</v>
      </c>
      <c r="DC50" s="22">
        <f t="shared" si="112"/>
        <v>4.7296012867055107E-2</v>
      </c>
      <c r="DD50" s="22">
        <f t="shared" si="113"/>
        <v>4.161995617516686E-2</v>
      </c>
      <c r="DE50" s="22">
        <f t="shared" si="114"/>
        <v>3.8568866120964371E-2</v>
      </c>
      <c r="DF50" s="22">
        <f t="shared" si="115"/>
        <v>3.5427169539777592E-2</v>
      </c>
      <c r="DG50" s="22">
        <f t="shared" si="116"/>
        <v>3.2101189181651953E-2</v>
      </c>
      <c r="DH50" s="22">
        <f t="shared" si="117"/>
        <v>3.0264624625116622E-2</v>
      </c>
      <c r="DI50" s="22">
        <f t="shared" si="118"/>
        <v>2.7408612424613329E-2</v>
      </c>
      <c r="DJ50" s="22">
        <f t="shared" si="119"/>
        <v>2.4484621260777772E-2</v>
      </c>
      <c r="DK50" s="22">
        <f t="shared" si="120"/>
        <v>1.6578123899435648E-2</v>
      </c>
    </row>
    <row r="51" spans="1:115">
      <c r="A51" t="s">
        <v>81</v>
      </c>
      <c r="B51" s="4">
        <v>1997.5426629445258</v>
      </c>
      <c r="C51" s="4">
        <v>192.63303487947971</v>
      </c>
      <c r="D51" s="4">
        <v>350.82110435367122</v>
      </c>
      <c r="E51" s="4">
        <v>557.98210388149369</v>
      </c>
      <c r="F51" s="4">
        <v>786.75536845875922</v>
      </c>
      <c r="G51" s="4">
        <v>1083.9516771811955</v>
      </c>
      <c r="H51" s="4">
        <v>1418.6486236076132</v>
      </c>
      <c r="I51" s="4">
        <v>1956.2356604552981</v>
      </c>
      <c r="J51" s="4">
        <v>2623.775338604125</v>
      </c>
      <c r="K51" s="4">
        <v>3877.4264431083452</v>
      </c>
      <c r="L51" s="4">
        <v>7127.1357776708282</v>
      </c>
      <c r="M51" s="4">
        <v>1770.9168089079312</v>
      </c>
      <c r="N51" s="4">
        <v>258.93647681862808</v>
      </c>
      <c r="O51" s="4">
        <v>393.02316633305264</v>
      </c>
      <c r="P51" s="4">
        <v>583.27723017778089</v>
      </c>
      <c r="Q51" s="4">
        <v>817.75637647443591</v>
      </c>
      <c r="R51" s="4">
        <v>1107.9994753302494</v>
      </c>
      <c r="S51" s="4">
        <v>1406.7414697355412</v>
      </c>
      <c r="T51" s="4">
        <v>1822.6027547779506</v>
      </c>
      <c r="U51" s="4">
        <v>2335.4694211945925</v>
      </c>
      <c r="V51" s="4">
        <v>3353.7157333129326</v>
      </c>
      <c r="W51" s="4">
        <v>5629.4484875912931</v>
      </c>
      <c r="X51" s="4">
        <v>2572.8650715952185</v>
      </c>
      <c r="Y51" s="4">
        <v>365.48826828951997</v>
      </c>
      <c r="Z51" s="4">
        <v>580.48618954178926</v>
      </c>
      <c r="AA51" s="4">
        <v>897.72947059103626</v>
      </c>
      <c r="AB51" s="4">
        <v>1213.4550942253029</v>
      </c>
      <c r="AC51" s="4">
        <v>1626.040384874153</v>
      </c>
      <c r="AD51" s="4">
        <v>2034.9343272296273</v>
      </c>
      <c r="AE51" s="4">
        <v>2563.6655006973015</v>
      </c>
      <c r="AF51" s="4">
        <v>3491.8784555421225</v>
      </c>
      <c r="AG51" s="4">
        <v>4734.9826461220264</v>
      </c>
      <c r="AH51" s="4">
        <v>8219.9235731111421</v>
      </c>
      <c r="AJ51" s="8" t="e">
        <f>B51/#REF!</f>
        <v>#REF!</v>
      </c>
      <c r="AK51" s="8" t="e">
        <f>C51/#REF!</f>
        <v>#REF!</v>
      </c>
      <c r="AL51" s="8" t="e">
        <f>D51/#REF!</f>
        <v>#REF!</v>
      </c>
      <c r="AM51" s="8" t="e">
        <f>E51/#REF!</f>
        <v>#REF!</v>
      </c>
      <c r="AN51" s="8" t="e">
        <f>F51/#REF!</f>
        <v>#REF!</v>
      </c>
      <c r="AO51" s="8" t="e">
        <f>G51/#REF!</f>
        <v>#REF!</v>
      </c>
      <c r="AP51" s="8" t="e">
        <f>H51/#REF!</f>
        <v>#REF!</v>
      </c>
      <c r="AQ51" s="8" t="e">
        <f>I51/#REF!</f>
        <v>#REF!</v>
      </c>
      <c r="AR51" s="8" t="e">
        <f>J51/#REF!</f>
        <v>#REF!</v>
      </c>
      <c r="AS51" s="8" t="e">
        <f>K51/#REF!</f>
        <v>#REF!</v>
      </c>
      <c r="AT51" s="8" t="e">
        <f>L51/#REF!</f>
        <v>#REF!</v>
      </c>
      <c r="AU51" s="8">
        <f t="shared" si="122"/>
        <v>2019.460029482346</v>
      </c>
      <c r="AV51" s="8">
        <f t="shared" si="122"/>
        <v>295.27748705071286</v>
      </c>
      <c r="AW51" s="8">
        <f t="shared" si="122"/>
        <v>448.18286837518809</v>
      </c>
      <c r="AX51" s="8">
        <f t="shared" si="122"/>
        <v>665.13855790751654</v>
      </c>
      <c r="AY51" s="8">
        <f t="shared" si="122"/>
        <v>932.52619650881479</v>
      </c>
      <c r="AZ51" s="8">
        <f t="shared" si="122"/>
        <v>1263.5041024296804</v>
      </c>
      <c r="BA51" s="8">
        <f t="shared" si="122"/>
        <v>1604.1737001175354</v>
      </c>
      <c r="BB51" s="8">
        <f t="shared" si="122"/>
        <v>2078.3999532808325</v>
      </c>
      <c r="BC51" s="8">
        <f t="shared" si="122"/>
        <v>2663.2460217536686</v>
      </c>
      <c r="BD51" s="8">
        <f t="shared" si="122"/>
        <v>3824.4003555695258</v>
      </c>
      <c r="BE51" s="8">
        <f t="shared" si="121"/>
        <v>6419.525836298897</v>
      </c>
      <c r="BF51" s="8"/>
      <c r="BG51" s="22">
        <f t="shared" si="65"/>
        <v>6.2352357762642217E-2</v>
      </c>
      <c r="BH51" s="22">
        <f t="shared" si="66"/>
        <v>1.9077816436733015E-2</v>
      </c>
      <c r="BI51" s="22">
        <f t="shared" si="67"/>
        <v>2.4448638365421202E-2</v>
      </c>
      <c r="BJ51" s="22">
        <f t="shared" si="68"/>
        <v>3.2075281829455918E-2</v>
      </c>
      <c r="BK51" s="22">
        <f t="shared" si="69"/>
        <v>3.8419614670620043E-2</v>
      </c>
      <c r="BL51" s="22">
        <f t="shared" si="70"/>
        <v>4.4792215855984252E-2</v>
      </c>
      <c r="BM51" s="22">
        <f t="shared" si="71"/>
        <v>5.1604459592369381E-2</v>
      </c>
      <c r="BN51" s="22">
        <f t="shared" si="72"/>
        <v>6.0898153303050588E-2</v>
      </c>
      <c r="BO51" s="22">
        <f t="shared" si="73"/>
        <v>6.8770168348771796E-2</v>
      </c>
      <c r="BP51" s="22">
        <f t="shared" si="74"/>
        <v>8.0156288463113581E-2</v>
      </c>
      <c r="BQ51" s="22">
        <f t="shared" si="75"/>
        <v>8.1263759104302224E-2</v>
      </c>
      <c r="BR51" s="22">
        <f t="shared" si="76"/>
        <v>5.9207670638260219E-2</v>
      </c>
      <c r="BS51" s="22">
        <f t="shared" si="77"/>
        <v>2.1792338153926023E-2</v>
      </c>
      <c r="BT51" s="22">
        <f t="shared" si="78"/>
        <v>2.6499260857598961E-2</v>
      </c>
      <c r="BU51" s="22">
        <f t="shared" si="79"/>
        <v>3.2833253314849348E-2</v>
      </c>
      <c r="BV51" s="22">
        <f t="shared" si="80"/>
        <v>3.9857198849106386E-2</v>
      </c>
      <c r="BW51" s="22">
        <f t="shared" si="81"/>
        <v>4.7465550725776379E-2</v>
      </c>
      <c r="BX51" s="22">
        <f t="shared" si="82"/>
        <v>5.3007311386547948E-2</v>
      </c>
      <c r="BY51" s="22">
        <f t="shared" si="83"/>
        <v>5.9533583582023104E-2</v>
      </c>
      <c r="BZ51" s="22">
        <f t="shared" si="84"/>
        <v>6.5840613059957323E-2</v>
      </c>
      <c r="CA51" s="22">
        <f t="shared" si="85"/>
        <v>7.5297336810817087E-2</v>
      </c>
      <c r="CB51" s="22">
        <f t="shared" si="86"/>
        <v>7.6486300549118258E-2</v>
      </c>
      <c r="CC51" s="22"/>
      <c r="CD51" s="22">
        <f t="shared" si="87"/>
        <v>6.4378259540069621E-2</v>
      </c>
      <c r="CE51" s="22">
        <f t="shared" si="88"/>
        <v>2.4824654182291638E-2</v>
      </c>
      <c r="CF51" s="22">
        <f t="shared" si="89"/>
        <v>3.0203800325280288E-2</v>
      </c>
      <c r="CG51" s="22">
        <f t="shared" si="90"/>
        <v>3.8468332744912702E-2</v>
      </c>
      <c r="CH51" s="22">
        <f t="shared" si="91"/>
        <v>4.4478979157750613E-2</v>
      </c>
      <c r="CI51" s="22">
        <f t="shared" si="92"/>
        <v>5.2791296141622382E-2</v>
      </c>
      <c r="CJ51" s="22">
        <f t="shared" si="93"/>
        <v>5.737638284406478E-2</v>
      </c>
      <c r="CK51" s="22">
        <f t="shared" si="94"/>
        <v>6.3851744517911729E-2</v>
      </c>
      <c r="CL51" s="22">
        <f t="shared" si="95"/>
        <v>7.317011335649419E-2</v>
      </c>
      <c r="CM51" s="22">
        <f t="shared" si="96"/>
        <v>8.0655173808373851E-2</v>
      </c>
      <c r="CN51" s="22">
        <f t="shared" si="97"/>
        <v>8.0397441140452636E-2</v>
      </c>
      <c r="CO51" s="22">
        <f t="shared" si="98"/>
        <v>4.246118105113298E-2</v>
      </c>
      <c r="CP51" s="22">
        <f t="shared" si="99"/>
        <v>3.5200576611098218E-2</v>
      </c>
      <c r="CQ51" s="22">
        <f t="shared" si="100"/>
        <v>2.6055581594780133E-2</v>
      </c>
      <c r="CR51" s="22">
        <f t="shared" si="101"/>
        <v>2.3307567037623763E-2</v>
      </c>
      <c r="CS51" s="22">
        <f t="shared" si="102"/>
        <v>2.6186798449004078E-2</v>
      </c>
      <c r="CT51" s="22">
        <f t="shared" si="103"/>
        <v>2.9673593916078406E-2</v>
      </c>
      <c r="CU51" s="22">
        <f t="shared" si="104"/>
        <v>3.3206815061940731E-2</v>
      </c>
      <c r="CV51" s="22">
        <f t="shared" si="105"/>
        <v>3.5074192645514694E-2</v>
      </c>
      <c r="CW51" s="22">
        <f t="shared" si="106"/>
        <v>3.7448011286352494E-2</v>
      </c>
      <c r="CX51" s="22">
        <f t="shared" si="107"/>
        <v>3.8540505475964E-2</v>
      </c>
      <c r="CY51" s="22">
        <f t="shared" si="108"/>
        <v>4.1693824443589933E-2</v>
      </c>
      <c r="CZ51" s="22">
        <f t="shared" si="109"/>
        <v>3.4476949004565521E-2</v>
      </c>
      <c r="DA51" s="22">
        <f t="shared" si="110"/>
        <v>4.0393227264747159E-2</v>
      </c>
      <c r="DB51" s="22">
        <f t="shared" si="111"/>
        <v>2.7252858249995099E-2</v>
      </c>
      <c r="DC51" s="22">
        <f t="shared" si="112"/>
        <v>2.5889874910485406E-2</v>
      </c>
      <c r="DD51" s="22">
        <f t="shared" si="113"/>
        <v>3.0743320959148869E-2</v>
      </c>
      <c r="DE51" s="22">
        <f t="shared" si="114"/>
        <v>3.3756750423249389E-2</v>
      </c>
      <c r="DF51" s="22">
        <f t="shared" si="115"/>
        <v>3.7517462490344593E-2</v>
      </c>
      <c r="DG51" s="22">
        <f t="shared" si="116"/>
        <v>3.9190300852650108E-2</v>
      </c>
      <c r="DH51" s="22">
        <f t="shared" si="117"/>
        <v>4.1076715082515342E-2</v>
      </c>
      <c r="DI51" s="22">
        <f t="shared" si="118"/>
        <v>4.5505319941848997E-2</v>
      </c>
      <c r="DJ51" s="22">
        <f t="shared" si="119"/>
        <v>4.6943297504828452E-2</v>
      </c>
      <c r="DK51" s="22">
        <f t="shared" si="120"/>
        <v>4.0957103145477861E-2</v>
      </c>
    </row>
    <row r="52" spans="1:115">
      <c r="A52" s="3" t="s">
        <v>82</v>
      </c>
      <c r="B52" s="4">
        <v>1557.8147878353509</v>
      </c>
      <c r="C52" s="4">
        <v>638.49222000206021</v>
      </c>
      <c r="D52" s="4">
        <v>949.46784522859912</v>
      </c>
      <c r="E52" s="4">
        <v>1221.0917960291722</v>
      </c>
      <c r="F52" s="4">
        <v>1409.3444700372331</v>
      </c>
      <c r="G52" s="4">
        <v>1664.1295789352605</v>
      </c>
      <c r="H52" s="4">
        <v>1840.1693903730302</v>
      </c>
      <c r="I52" s="4">
        <v>1978.274203898872</v>
      </c>
      <c r="J52" s="4">
        <v>2126.9933567293047</v>
      </c>
      <c r="K52" s="4">
        <v>2067.5356153872558</v>
      </c>
      <c r="L52" s="4">
        <v>1682.6216945100593</v>
      </c>
      <c r="M52" s="4">
        <v>959.72256232295149</v>
      </c>
      <c r="N52" s="4">
        <v>528.92692569631799</v>
      </c>
      <c r="O52" s="4">
        <v>709.75338668421705</v>
      </c>
      <c r="P52" s="4">
        <v>830.89349283983404</v>
      </c>
      <c r="Q52" s="4">
        <v>919.23493673120447</v>
      </c>
      <c r="R52" s="4">
        <v>1054.3035971839984</v>
      </c>
      <c r="S52" s="4">
        <v>1130.379137911609</v>
      </c>
      <c r="T52" s="4">
        <v>1227.0420432659748</v>
      </c>
      <c r="U52" s="4">
        <v>1211.7341864742682</v>
      </c>
      <c r="V52" s="4">
        <v>1152.0088281497115</v>
      </c>
      <c r="W52" s="4">
        <v>832.89590404505441</v>
      </c>
      <c r="X52" s="4">
        <v>1506.0238218506263</v>
      </c>
      <c r="Y52" s="4">
        <v>712.25051834058377</v>
      </c>
      <c r="Z52" s="4">
        <v>1054.4779140282717</v>
      </c>
      <c r="AA52" s="4">
        <v>1285.5904260224406</v>
      </c>
      <c r="AB52" s="4">
        <v>1460.0486724990642</v>
      </c>
      <c r="AC52" s="4">
        <v>1575.7585559107904</v>
      </c>
      <c r="AD52" s="4">
        <v>1761.0900680422071</v>
      </c>
      <c r="AE52" s="4">
        <v>1832.6377829719481</v>
      </c>
      <c r="AF52" s="4">
        <v>1966.4655277692973</v>
      </c>
      <c r="AG52" s="4">
        <v>1940.7284752227811</v>
      </c>
      <c r="AH52" s="4">
        <v>1471.1679041275431</v>
      </c>
      <c r="AJ52" s="8" t="e">
        <f>B52/#REF!</f>
        <v>#REF!</v>
      </c>
      <c r="AK52" s="8" t="e">
        <f>C52/#REF!</f>
        <v>#REF!</v>
      </c>
      <c r="AL52" s="8" t="e">
        <f>D52/#REF!</f>
        <v>#REF!</v>
      </c>
      <c r="AM52" s="8" t="e">
        <f>E52/#REF!</f>
        <v>#REF!</v>
      </c>
      <c r="AN52" s="8" t="e">
        <f>F52/#REF!</f>
        <v>#REF!</v>
      </c>
      <c r="AO52" s="8" t="e">
        <f>G52/#REF!</f>
        <v>#REF!</v>
      </c>
      <c r="AP52" s="8" t="e">
        <f>H52/#REF!</f>
        <v>#REF!</v>
      </c>
      <c r="AQ52" s="8" t="e">
        <f>I52/#REF!</f>
        <v>#REF!</v>
      </c>
      <c r="AR52" s="8" t="e">
        <f>J52/#REF!</f>
        <v>#REF!</v>
      </c>
      <c r="AS52" s="8" t="e">
        <f>K52/#REF!</f>
        <v>#REF!</v>
      </c>
      <c r="AT52" s="8" t="e">
        <f>L52/#REF!</f>
        <v>#REF!</v>
      </c>
      <c r="AU52" s="8">
        <f t="shared" si="122"/>
        <v>1094.4169394375779</v>
      </c>
      <c r="AV52" s="8">
        <f t="shared" si="122"/>
        <v>603.16034021913515</v>
      </c>
      <c r="AW52" s="8">
        <f t="shared" si="122"/>
        <v>809.36528920428873</v>
      </c>
      <c r="AX52" s="8">
        <f t="shared" si="122"/>
        <v>947.50707040934549</v>
      </c>
      <c r="AY52" s="8">
        <f t="shared" si="122"/>
        <v>1048.2469888448111</v>
      </c>
      <c r="AZ52" s="8">
        <f t="shared" si="122"/>
        <v>1202.2721579821159</v>
      </c>
      <c r="BA52" s="8">
        <f t="shared" si="122"/>
        <v>1289.0246880546072</v>
      </c>
      <c r="BB52" s="8">
        <f t="shared" si="122"/>
        <v>1399.2539617928553</v>
      </c>
      <c r="BC52" s="8">
        <f t="shared" si="122"/>
        <v>1381.7976901191141</v>
      </c>
      <c r="BD52" s="8">
        <f t="shared" si="122"/>
        <v>1313.6900448157014</v>
      </c>
      <c r="BE52" s="8">
        <f t="shared" si="121"/>
        <v>949.79051442613354</v>
      </c>
      <c r="BF52" s="8"/>
      <c r="BG52" s="22">
        <f t="shared" si="65"/>
        <v>4.8626458288436515E-2</v>
      </c>
      <c r="BH52" s="22">
        <f t="shared" si="66"/>
        <v>6.3234415514984169E-2</v>
      </c>
      <c r="BI52" s="22">
        <f t="shared" si="67"/>
        <v>6.6168185720628561E-2</v>
      </c>
      <c r="BJ52" s="22">
        <f t="shared" si="68"/>
        <v>7.0193762890987985E-2</v>
      </c>
      <c r="BK52" s="22">
        <f t="shared" si="69"/>
        <v>6.8822500166820288E-2</v>
      </c>
      <c r="BL52" s="22">
        <f t="shared" si="70"/>
        <v>6.8766950484210665E-2</v>
      </c>
      <c r="BM52" s="22">
        <f t="shared" si="71"/>
        <v>6.6937609051588146E-2</v>
      </c>
      <c r="BN52" s="22">
        <f t="shared" si="72"/>
        <v>6.1584219212354345E-2</v>
      </c>
      <c r="BO52" s="22">
        <f t="shared" si="73"/>
        <v>5.5749320098729412E-2</v>
      </c>
      <c r="BP52" s="22">
        <f t="shared" si="74"/>
        <v>4.2741231491134991E-2</v>
      </c>
      <c r="BQ52" s="22">
        <f t="shared" si="75"/>
        <v>1.9185289618689445E-2</v>
      </c>
      <c r="BR52" s="22">
        <f t="shared" si="76"/>
        <v>3.2086734446416708E-2</v>
      </c>
      <c r="BS52" s="22">
        <f t="shared" si="77"/>
        <v>4.4514989023985346E-2</v>
      </c>
      <c r="BT52" s="22">
        <f t="shared" si="78"/>
        <v>4.7854533140601931E-2</v>
      </c>
      <c r="BU52" s="22">
        <f t="shared" si="79"/>
        <v>4.6771818127985379E-2</v>
      </c>
      <c r="BV52" s="22">
        <f t="shared" si="80"/>
        <v>4.4803233232247011E-2</v>
      </c>
      <c r="BW52" s="22">
        <f t="shared" si="81"/>
        <v>4.5165274882093043E-2</v>
      </c>
      <c r="BX52" s="22">
        <f t="shared" si="82"/>
        <v>4.2593724744179585E-2</v>
      </c>
      <c r="BY52" s="22">
        <f t="shared" si="83"/>
        <v>4.0080160007401666E-2</v>
      </c>
      <c r="BZ52" s="22">
        <f t="shared" si="84"/>
        <v>3.416072202836478E-2</v>
      </c>
      <c r="CA52" s="22">
        <f t="shared" si="85"/>
        <v>2.5864802994657859E-2</v>
      </c>
      <c r="CB52" s="22">
        <f t="shared" si="86"/>
        <v>1.1316406319969278E-2</v>
      </c>
      <c r="CC52" s="22"/>
      <c r="CD52" s="22">
        <f t="shared" si="87"/>
        <v>3.7683745466105374E-2</v>
      </c>
      <c r="CE52" s="22">
        <f t="shared" si="88"/>
        <v>4.8377401802010063E-2</v>
      </c>
      <c r="CF52" s="22">
        <f t="shared" si="89"/>
        <v>5.4866491118192508E-2</v>
      </c>
      <c r="CG52" s="22">
        <f t="shared" si="90"/>
        <v>5.5088444684060614E-2</v>
      </c>
      <c r="CH52" s="22">
        <f t="shared" si="91"/>
        <v>5.351782260623944E-2</v>
      </c>
      <c r="CI52" s="22">
        <f t="shared" si="92"/>
        <v>5.1158837964052135E-2</v>
      </c>
      <c r="CJ52" s="22">
        <f t="shared" si="93"/>
        <v>4.96551542793192E-2</v>
      </c>
      <c r="CK52" s="22">
        <f t="shared" si="94"/>
        <v>4.5644456923248776E-2</v>
      </c>
      <c r="CL52" s="22">
        <f t="shared" si="95"/>
        <v>4.1206046376026838E-2</v>
      </c>
      <c r="CM52" s="22">
        <f t="shared" si="96"/>
        <v>3.305815547437168E-2</v>
      </c>
      <c r="CN52" s="22">
        <f t="shared" si="97"/>
        <v>1.4389201301910688E-2</v>
      </c>
      <c r="CO52" s="22">
        <f t="shared" si="98"/>
        <v>1.0024518493809954E-2</v>
      </c>
      <c r="CP52" s="22">
        <f t="shared" si="99"/>
        <v>1.9076439621848372E-2</v>
      </c>
      <c r="CQ52" s="22">
        <f t="shared" si="100"/>
        <v>5.322347333786373E-2</v>
      </c>
      <c r="CR52" s="22">
        <f t="shared" si="101"/>
        <v>4.209071133049818E-2</v>
      </c>
      <c r="CS52" s="22">
        <f t="shared" si="102"/>
        <v>3.7303771352353063E-2</v>
      </c>
      <c r="CT52" s="22">
        <f t="shared" si="103"/>
        <v>3.33559052680606E-2</v>
      </c>
      <c r="CU52" s="22">
        <f t="shared" si="104"/>
        <v>3.1597546163451763E-2</v>
      </c>
      <c r="CV52" s="22">
        <f t="shared" si="105"/>
        <v>2.8183668782463644E-2</v>
      </c>
      <c r="CW52" s="22">
        <f t="shared" si="106"/>
        <v>2.5211354566756054E-2</v>
      </c>
      <c r="CX52" s="22">
        <f t="shared" si="107"/>
        <v>1.9996343187116888E-2</v>
      </c>
      <c r="CY52" s="22">
        <f t="shared" si="108"/>
        <v>1.4321921611075926E-2</v>
      </c>
      <c r="CZ52" s="22">
        <f t="shared" si="109"/>
        <v>5.1009809705461224E-3</v>
      </c>
      <c r="DA52" s="22">
        <f t="shared" si="110"/>
        <v>2.3644132439645534E-2</v>
      </c>
      <c r="DB52" s="22">
        <f t="shared" si="111"/>
        <v>5.3109399395127051E-2</v>
      </c>
      <c r="DC52" s="22">
        <f t="shared" si="112"/>
        <v>4.7030061665396757E-2</v>
      </c>
      <c r="DD52" s="22">
        <f t="shared" si="113"/>
        <v>4.4025867907840806E-2</v>
      </c>
      <c r="DE52" s="22">
        <f t="shared" si="114"/>
        <v>4.0616664661013359E-2</v>
      </c>
      <c r="DF52" s="22">
        <f t="shared" si="115"/>
        <v>3.6357315024373213E-2</v>
      </c>
      <c r="DG52" s="22">
        <f t="shared" si="116"/>
        <v>3.3916401463996736E-2</v>
      </c>
      <c r="DH52" s="22">
        <f t="shared" si="117"/>
        <v>2.9363713807482272E-2</v>
      </c>
      <c r="DI52" s="22">
        <f t="shared" si="118"/>
        <v>2.5626505657358602E-2</v>
      </c>
      <c r="DJ52" s="22">
        <f t="shared" si="119"/>
        <v>1.9240660631161949E-2</v>
      </c>
      <c r="DK52" s="22">
        <f t="shared" si="120"/>
        <v>7.3303328258151387E-3</v>
      </c>
    </row>
    <row r="53" spans="1:115">
      <c r="A53" s="10" t="s">
        <v>142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2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8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</row>
    <row r="54" spans="1:115">
      <c r="A54" s="3" t="s">
        <v>143</v>
      </c>
      <c r="B54" s="4">
        <v>176.90356751569962</v>
      </c>
      <c r="C54" s="4">
        <v>6.1296187702940914</v>
      </c>
      <c r="D54" s="4">
        <v>17.871566745612078</v>
      </c>
      <c r="E54" s="4">
        <v>23.542426360850431</v>
      </c>
      <c r="F54" s="4">
        <v>48.930637866778952</v>
      </c>
      <c r="G54" s="4">
        <v>64.344773746292191</v>
      </c>
      <c r="H54" s="4">
        <v>98.82015881712563</v>
      </c>
      <c r="I54" s="4">
        <v>157.60065780834501</v>
      </c>
      <c r="J54" s="4">
        <v>229.1514822677828</v>
      </c>
      <c r="K54" s="4">
        <v>363.72750233637896</v>
      </c>
      <c r="L54" s="4">
        <v>758.91089129526165</v>
      </c>
      <c r="M54" s="4">
        <v>4.9638026226697427</v>
      </c>
      <c r="N54" s="4">
        <v>0.1008890421961432</v>
      </c>
      <c r="O54" s="4">
        <v>0.3571386965471029</v>
      </c>
      <c r="P54" s="4">
        <v>1.179692152657343</v>
      </c>
      <c r="Q54" s="4">
        <v>2.3931372724564564</v>
      </c>
      <c r="R54" s="4">
        <v>1.6760089016069666</v>
      </c>
      <c r="S54" s="4">
        <v>2.888736134124521</v>
      </c>
      <c r="T54" s="4">
        <v>3.6878487408401504</v>
      </c>
      <c r="U54" s="4">
        <v>6.3283542140710454</v>
      </c>
      <c r="V54" s="4">
        <v>9.8174804939496561</v>
      </c>
      <c r="W54" s="4">
        <v>21.208095723748034</v>
      </c>
      <c r="X54" s="4">
        <v>127.51663954320037</v>
      </c>
      <c r="Y54" s="4">
        <v>8.3192162347396881</v>
      </c>
      <c r="Z54" s="4">
        <v>8.8693399717525008</v>
      </c>
      <c r="AA54" s="4">
        <v>26.847564769037767</v>
      </c>
      <c r="AB54" s="4">
        <v>33.599534196918121</v>
      </c>
      <c r="AC54" s="4">
        <v>51.802798200584164</v>
      </c>
      <c r="AD54" s="4">
        <v>81.673419531985033</v>
      </c>
      <c r="AE54" s="4">
        <v>118.49167238198142</v>
      </c>
      <c r="AF54" s="4">
        <v>171.23326342689822</v>
      </c>
      <c r="AG54" s="4">
        <v>254.15771183814783</v>
      </c>
      <c r="AH54" s="4">
        <v>520.16819734071146</v>
      </c>
      <c r="AJ54" s="8" t="e">
        <f>B54/#REF!</f>
        <v>#REF!</v>
      </c>
      <c r="AK54" s="8" t="e">
        <f>C54/#REF!</f>
        <v>#REF!</v>
      </c>
      <c r="AL54" s="8" t="e">
        <f>D54/#REF!</f>
        <v>#REF!</v>
      </c>
      <c r="AM54" s="8" t="e">
        <f>E54/#REF!</f>
        <v>#REF!</v>
      </c>
      <c r="AN54" s="8" t="e">
        <f>F54/#REF!</f>
        <v>#REF!</v>
      </c>
      <c r="AO54" s="8" t="e">
        <f>G54/#REF!</f>
        <v>#REF!</v>
      </c>
      <c r="AP54" s="8" t="e">
        <f>H54/#REF!</f>
        <v>#REF!</v>
      </c>
      <c r="AQ54" s="8" t="e">
        <f>I54/#REF!</f>
        <v>#REF!</v>
      </c>
      <c r="AR54" s="8" t="e">
        <f>J54/#REF!</f>
        <v>#REF!</v>
      </c>
      <c r="AS54" s="8" t="e">
        <f>K54/#REF!</f>
        <v>#REF!</v>
      </c>
      <c r="AT54" s="8" t="e">
        <f>L54/#REF!</f>
        <v>#REF!</v>
      </c>
      <c r="AU54" s="8">
        <f t="shared" ref="AU54:BE57" si="123">M54/$AI$2</f>
        <v>5.6604584361604173</v>
      </c>
      <c r="AV54" s="8">
        <f t="shared" si="123"/>
        <v>0.11504853706454449</v>
      </c>
      <c r="AW54" s="8">
        <f t="shared" si="123"/>
        <v>0.40726211362975162</v>
      </c>
      <c r="AX54" s="8">
        <f t="shared" si="123"/>
        <v>1.3452586464830072</v>
      </c>
      <c r="AY54" s="8">
        <f t="shared" si="123"/>
        <v>2.7290073946333369</v>
      </c>
      <c r="AZ54" s="8">
        <f t="shared" si="123"/>
        <v>1.9112320628652657</v>
      </c>
      <c r="BA54" s="8">
        <f t="shared" si="123"/>
        <v>3.2941621702621227</v>
      </c>
      <c r="BB54" s="8">
        <f t="shared" si="123"/>
        <v>4.2054279960762804</v>
      </c>
      <c r="BC54" s="8">
        <f t="shared" si="123"/>
        <v>7.2165210265317761</v>
      </c>
      <c r="BD54" s="8">
        <f t="shared" si="123"/>
        <v>11.19533642011112</v>
      </c>
      <c r="BE54" s="8">
        <f t="shared" si="123"/>
        <v>24.18459263592165</v>
      </c>
      <c r="BG54" s="22">
        <f t="shared" ref="BG54:BP57" si="124">B54/B$4</f>
        <v>5.521961926443701E-3</v>
      </c>
      <c r="BH54" s="22">
        <f t="shared" si="124"/>
        <v>6.0705964477996647E-4</v>
      </c>
      <c r="BI54" s="22">
        <f t="shared" si="124"/>
        <v>1.2454651871412845E-3</v>
      </c>
      <c r="BJ54" s="22">
        <f t="shared" si="124"/>
        <v>1.3533229026891284E-3</v>
      </c>
      <c r="BK54" s="22">
        <f t="shared" si="124"/>
        <v>2.3894292022588713E-3</v>
      </c>
      <c r="BL54" s="22">
        <f t="shared" si="124"/>
        <v>2.6589238759640787E-3</v>
      </c>
      <c r="BM54" s="22">
        <f t="shared" si="124"/>
        <v>3.5946610088844534E-3</v>
      </c>
      <c r="BN54" s="22">
        <f t="shared" si="124"/>
        <v>4.9061517555816607E-3</v>
      </c>
      <c r="BO54" s="22">
        <f t="shared" si="124"/>
        <v>6.006149147399888E-3</v>
      </c>
      <c r="BP54" s="22">
        <f t="shared" si="124"/>
        <v>7.5191746450953747E-3</v>
      </c>
      <c r="BQ54" s="22">
        <f t="shared" ref="BQ54:BZ57" si="125">L54/L$4</f>
        <v>8.6531186967233609E-3</v>
      </c>
      <c r="BR54" s="22">
        <f t="shared" si="125"/>
        <v>1.6595651998898713E-4</v>
      </c>
      <c r="BS54" s="22">
        <f t="shared" si="125"/>
        <v>8.4909169637929297E-6</v>
      </c>
      <c r="BT54" s="22">
        <f t="shared" si="125"/>
        <v>2.4079780259377187E-5</v>
      </c>
      <c r="BU54" s="22">
        <f t="shared" si="125"/>
        <v>6.6406040348828188E-5</v>
      </c>
      <c r="BV54" s="22">
        <f t="shared" si="125"/>
        <v>1.1664078799694555E-4</v>
      </c>
      <c r="BW54" s="22">
        <f t="shared" si="125"/>
        <v>7.1798486648530968E-5</v>
      </c>
      <c r="BX54" s="22">
        <f t="shared" si="125"/>
        <v>1.0885023230593865E-4</v>
      </c>
      <c r="BY54" s="22">
        <f t="shared" si="125"/>
        <v>1.2046006771092248E-4</v>
      </c>
      <c r="BZ54" s="22">
        <f t="shared" si="125"/>
        <v>1.784064125754552E-4</v>
      </c>
      <c r="CA54" s="22">
        <f t="shared" ref="CA54:CB57" si="126">V54/V$4</f>
        <v>2.2042122653499719E-4</v>
      </c>
      <c r="CB54" s="22">
        <f t="shared" si="126"/>
        <v>2.8815056877714359E-4</v>
      </c>
      <c r="CC54" s="22"/>
      <c r="CD54" s="22">
        <f t="shared" ref="CD54:CN57" si="127">X54/X$4</f>
        <v>3.1907228275673848E-3</v>
      </c>
      <c r="CE54" s="22">
        <f t="shared" si="127"/>
        <v>5.650568951546315E-4</v>
      </c>
      <c r="CF54" s="22">
        <f t="shared" si="127"/>
        <v>4.6148862513903854E-4</v>
      </c>
      <c r="CG54" s="22">
        <f t="shared" si="127"/>
        <v>1.1504368395592384E-3</v>
      </c>
      <c r="CH54" s="22">
        <f t="shared" si="127"/>
        <v>1.2315849085531717E-3</v>
      </c>
      <c r="CI54" s="22">
        <f t="shared" si="127"/>
        <v>1.6818382164495846E-3</v>
      </c>
      <c r="CJ54" s="22">
        <f t="shared" si="127"/>
        <v>2.3028386344196238E-3</v>
      </c>
      <c r="CK54" s="22">
        <f t="shared" si="127"/>
        <v>2.9512040437321076E-3</v>
      </c>
      <c r="CL54" s="22">
        <f t="shared" si="127"/>
        <v>3.5880851681601247E-3</v>
      </c>
      <c r="CM54" s="22">
        <f t="shared" si="127"/>
        <v>4.3292945201886431E-3</v>
      </c>
      <c r="CN54" s="22">
        <f t="shared" si="127"/>
        <v>5.0876619054752064E-3</v>
      </c>
      <c r="CO54" s="22">
        <f t="shared" ref="CO54:CX57" si="128">L54/L$5</f>
        <v>4.5213468302263493E-3</v>
      </c>
      <c r="CP54" s="22">
        <f t="shared" si="128"/>
        <v>9.866568187887169E-5</v>
      </c>
      <c r="CQ54" s="22">
        <f t="shared" si="128"/>
        <v>1.015199829416893E-5</v>
      </c>
      <c r="CR54" s="22">
        <f t="shared" si="128"/>
        <v>2.1179499898607205E-5</v>
      </c>
      <c r="CS54" s="22">
        <f t="shared" si="128"/>
        <v>5.2963426369470492E-5</v>
      </c>
      <c r="CT54" s="22">
        <f t="shared" si="128"/>
        <v>8.6838801446538553E-5</v>
      </c>
      <c r="CU54" s="22">
        <f t="shared" si="128"/>
        <v>5.0230093855631565E-5</v>
      </c>
      <c r="CV54" s="22">
        <f t="shared" si="128"/>
        <v>7.2024668249376611E-5</v>
      </c>
      <c r="CW54" s="22">
        <f t="shared" si="128"/>
        <v>7.577218947316248E-5</v>
      </c>
      <c r="CX54" s="22">
        <f t="shared" si="128"/>
        <v>1.0443209747378801E-4</v>
      </c>
      <c r="CY54" s="22">
        <f t="shared" ref="CY54:DH57" si="129">V54/V$5</f>
        <v>1.2205217756746333E-4</v>
      </c>
      <c r="CZ54" s="22">
        <f t="shared" si="129"/>
        <v>1.298866907412566E-4</v>
      </c>
      <c r="DA54" s="22">
        <f t="shared" si="129"/>
        <v>2.0019738531845167E-3</v>
      </c>
      <c r="DB54" s="22">
        <f t="shared" si="129"/>
        <v>6.2032749192601029E-4</v>
      </c>
      <c r="DC54" s="22">
        <f t="shared" si="129"/>
        <v>3.9557547887314487E-4</v>
      </c>
      <c r="DD54" s="22">
        <f t="shared" si="129"/>
        <v>9.1941205864909349E-4</v>
      </c>
      <c r="DE54" s="22">
        <f t="shared" si="129"/>
        <v>9.3469556114633484E-4</v>
      </c>
      <c r="DF54" s="22">
        <f t="shared" si="129"/>
        <v>1.1952406326831324E-3</v>
      </c>
      <c r="DG54" s="22">
        <f t="shared" si="129"/>
        <v>1.5729283448084543E-3</v>
      </c>
      <c r="DH54" s="22">
        <f t="shared" si="129"/>
        <v>1.8985505966989612E-3</v>
      </c>
      <c r="DI54" s="22">
        <f t="shared" ref="DI54:DK57" si="130">AF54/AF$5</f>
        <v>2.2314706929620733E-3</v>
      </c>
      <c r="DJ54" s="22">
        <f t="shared" si="130"/>
        <v>2.5197560311517046E-3</v>
      </c>
      <c r="DK54" s="22">
        <f t="shared" si="130"/>
        <v>2.5918224569839005E-3</v>
      </c>
    </row>
    <row r="55" spans="1:115">
      <c r="A55" s="3" t="s">
        <v>144</v>
      </c>
      <c r="B55" s="4">
        <v>14.061359757561348</v>
      </c>
      <c r="C55" s="4">
        <v>0.55883991849549197</v>
      </c>
      <c r="D55" s="4">
        <v>0.8359302377446769</v>
      </c>
      <c r="E55" s="4">
        <v>2.3691575860325593</v>
      </c>
      <c r="F55" s="4">
        <v>2.7533995065287966</v>
      </c>
      <c r="G55" s="4">
        <v>2.8886304401009109</v>
      </c>
      <c r="H55" s="4">
        <v>5.3980541493273302</v>
      </c>
      <c r="I55" s="4">
        <v>4.8980765387178193</v>
      </c>
      <c r="J55" s="4">
        <v>11.913278848538184</v>
      </c>
      <c r="K55" s="4">
        <v>24.755276188540815</v>
      </c>
      <c r="L55" s="4">
        <v>84.242447871132484</v>
      </c>
      <c r="M55" s="4">
        <v>0.49364851425191753</v>
      </c>
      <c r="N55" s="4">
        <v>0.13924169770024794</v>
      </c>
      <c r="O55" s="4">
        <v>0.36922416263015972</v>
      </c>
      <c r="P55" s="4">
        <v>0.34666308722616535</v>
      </c>
      <c r="Q55" s="4">
        <v>0.12369351867780523</v>
      </c>
      <c r="R55" s="4">
        <v>5.444528827554955E-2</v>
      </c>
      <c r="S55" s="4">
        <v>0.40300212375945571</v>
      </c>
      <c r="T55" s="4">
        <v>0.36146362334906601</v>
      </c>
      <c r="U55" s="4">
        <v>0.73609216669797362</v>
      </c>
      <c r="V55" s="4">
        <v>0.83660699833228258</v>
      </c>
      <c r="W55" s="4">
        <v>1.5660057599328978</v>
      </c>
      <c r="X55" s="4">
        <v>18.885376263015921</v>
      </c>
      <c r="Y55" s="4">
        <v>0.53323281653533727</v>
      </c>
      <c r="Z55" s="4">
        <v>0.61124799787305861</v>
      </c>
      <c r="AA55" s="4">
        <v>2.4307180974450695</v>
      </c>
      <c r="AB55" s="4">
        <v>3.7795883227655906</v>
      </c>
      <c r="AC55" s="4">
        <v>3.9503962627405458</v>
      </c>
      <c r="AD55" s="4">
        <v>12.338884615839405</v>
      </c>
      <c r="AE55" s="4">
        <v>12.699723395822931</v>
      </c>
      <c r="AF55" s="4">
        <v>19.66687275631887</v>
      </c>
      <c r="AG55" s="4">
        <v>36.436216478649023</v>
      </c>
      <c r="AH55" s="4">
        <v>96.406302045108518</v>
      </c>
      <c r="AJ55" s="8" t="e">
        <f>B55/#REF!</f>
        <v>#REF!</v>
      </c>
      <c r="AK55" s="8" t="e">
        <f>C55/#REF!</f>
        <v>#REF!</v>
      </c>
      <c r="AL55" s="8" t="e">
        <f>D55/#REF!</f>
        <v>#REF!</v>
      </c>
      <c r="AM55" s="8" t="e">
        <f>E55/#REF!</f>
        <v>#REF!</v>
      </c>
      <c r="AN55" s="8" t="e">
        <f>F55/#REF!</f>
        <v>#REF!</v>
      </c>
      <c r="AO55" s="8" t="e">
        <f>G55/#REF!</f>
        <v>#REF!</v>
      </c>
      <c r="AP55" s="8" t="e">
        <f>H55/#REF!</f>
        <v>#REF!</v>
      </c>
      <c r="AQ55" s="8" t="e">
        <f>I55/#REF!</f>
        <v>#REF!</v>
      </c>
      <c r="AR55" s="8" t="e">
        <f>J55/#REF!</f>
        <v>#REF!</v>
      </c>
      <c r="AS55" s="8" t="e">
        <f>K55/#REF!</f>
        <v>#REF!</v>
      </c>
      <c r="AT55" s="8" t="e">
        <f>L55/#REF!</f>
        <v>#REF!</v>
      </c>
      <c r="AU55" s="8">
        <f t="shared" si="123"/>
        <v>0.56293070240823606</v>
      </c>
      <c r="AV55" s="8">
        <f t="shared" si="123"/>
        <v>0.15878388048974335</v>
      </c>
      <c r="AW55" s="8">
        <f t="shared" si="123"/>
        <v>0.42104374107245929</v>
      </c>
      <c r="AX55" s="8">
        <f t="shared" si="123"/>
        <v>0.39531628184268325</v>
      </c>
      <c r="AY55" s="8">
        <f t="shared" si="123"/>
        <v>0.1410535580324046</v>
      </c>
      <c r="AZ55" s="8">
        <f t="shared" si="123"/>
        <v>6.2086532192282301E-2</v>
      </c>
      <c r="BA55" s="8">
        <f t="shared" si="123"/>
        <v>0.459562344563544</v>
      </c>
      <c r="BB55" s="8">
        <f t="shared" si="123"/>
        <v>0.41219403181081365</v>
      </c>
      <c r="BC55" s="8">
        <f t="shared" si="123"/>
        <v>0.83940064331892417</v>
      </c>
      <c r="BD55" s="8">
        <f t="shared" si="123"/>
        <v>0.95402245041601164</v>
      </c>
      <c r="BE55" s="8">
        <f t="shared" si="123"/>
        <v>1.7857902879547567</v>
      </c>
      <c r="BG55" s="22">
        <f t="shared" si="124"/>
        <v>4.3891875277410976E-4</v>
      </c>
      <c r="BH55" s="22">
        <f t="shared" si="124"/>
        <v>5.5345882855690551E-5</v>
      </c>
      <c r="BI55" s="22">
        <f t="shared" si="124"/>
        <v>5.8255777168801058E-5</v>
      </c>
      <c r="BJ55" s="22">
        <f t="shared" si="124"/>
        <v>1.361896676287079E-4</v>
      </c>
      <c r="BK55" s="22">
        <f t="shared" si="124"/>
        <v>1.3445672227485646E-4</v>
      </c>
      <c r="BL55" s="22">
        <f t="shared" si="124"/>
        <v>1.1936709073382244E-4</v>
      </c>
      <c r="BM55" s="22">
        <f t="shared" si="124"/>
        <v>1.963584657897871E-4</v>
      </c>
      <c r="BN55" s="22">
        <f t="shared" si="124"/>
        <v>1.5247846768905643E-4</v>
      </c>
      <c r="BO55" s="22">
        <f t="shared" si="124"/>
        <v>3.1225165506574865E-4</v>
      </c>
      <c r="BP55" s="22">
        <f t="shared" si="124"/>
        <v>5.1175466208509541E-4</v>
      </c>
      <c r="BQ55" s="22">
        <f t="shared" si="125"/>
        <v>9.6053424597359043E-4</v>
      </c>
      <c r="BR55" s="22">
        <f t="shared" si="125"/>
        <v>1.6504320528143774E-5</v>
      </c>
      <c r="BS55" s="22">
        <f t="shared" si="125"/>
        <v>1.1718712630573064E-5</v>
      </c>
      <c r="BT55" s="22">
        <f t="shared" si="125"/>
        <v>2.4894632781452686E-5</v>
      </c>
      <c r="BU55" s="22">
        <f t="shared" si="125"/>
        <v>1.9514008723322154E-5</v>
      </c>
      <c r="BV55" s="22">
        <f t="shared" si="125"/>
        <v>6.0287847482667213E-6</v>
      </c>
      <c r="BW55" s="22">
        <f t="shared" si="125"/>
        <v>2.3323797979708863E-6</v>
      </c>
      <c r="BX55" s="22">
        <f t="shared" si="125"/>
        <v>1.5185490385503129E-5</v>
      </c>
      <c r="BY55" s="22">
        <f t="shared" si="125"/>
        <v>1.1806865086810563E-5</v>
      </c>
      <c r="BZ55" s="22">
        <f t="shared" si="125"/>
        <v>2.075161382298774E-5</v>
      </c>
      <c r="CA55" s="22">
        <f t="shared" si="126"/>
        <v>1.8783428275086493E-5</v>
      </c>
      <c r="CB55" s="22">
        <f t="shared" si="126"/>
        <v>2.1277037613879672E-5</v>
      </c>
      <c r="CC55" s="22"/>
      <c r="CD55" s="22">
        <f t="shared" si="127"/>
        <v>4.7255010299412567E-4</v>
      </c>
      <c r="CE55" s="22">
        <f t="shared" si="127"/>
        <v>3.6218181040638011E-5</v>
      </c>
      <c r="CF55" s="22">
        <f t="shared" si="127"/>
        <v>3.1804395711047543E-5</v>
      </c>
      <c r="CG55" s="22">
        <f t="shared" si="127"/>
        <v>1.0415796255417229E-4</v>
      </c>
      <c r="CH55" s="22">
        <f t="shared" si="127"/>
        <v>1.3854013307389423E-4</v>
      </c>
      <c r="CI55" s="22">
        <f t="shared" si="127"/>
        <v>1.2825421860554519E-4</v>
      </c>
      <c r="CJ55" s="22">
        <f t="shared" si="127"/>
        <v>3.4790339821480379E-4</v>
      </c>
      <c r="CK55" s="22">
        <f t="shared" si="127"/>
        <v>3.163047181848304E-4</v>
      </c>
      <c r="CL55" s="22">
        <f t="shared" si="127"/>
        <v>4.1210692962799207E-4</v>
      </c>
      <c r="CM55" s="22">
        <f t="shared" si="127"/>
        <v>6.2065050553286366E-4</v>
      </c>
      <c r="CN55" s="22">
        <f t="shared" si="127"/>
        <v>9.4293090748369553E-4</v>
      </c>
      <c r="CO55" s="22">
        <f t="shared" si="128"/>
        <v>5.0188939046924899E-4</v>
      </c>
      <c r="CP55" s="22">
        <f t="shared" si="128"/>
        <v>9.8122691351013293E-6</v>
      </c>
      <c r="CQ55" s="22">
        <f t="shared" si="128"/>
        <v>1.4011248860722572E-5</v>
      </c>
      <c r="CR55" s="22">
        <f t="shared" si="128"/>
        <v>2.1896207805522476E-5</v>
      </c>
      <c r="CS55" s="22">
        <f t="shared" si="128"/>
        <v>1.556377640891994E-5</v>
      </c>
      <c r="CT55" s="22">
        <f t="shared" si="128"/>
        <v>4.4884165368667035E-6</v>
      </c>
      <c r="CU55" s="22">
        <f t="shared" si="128"/>
        <v>1.6317287679412902E-6</v>
      </c>
      <c r="CV55" s="22">
        <f t="shared" si="128"/>
        <v>1.0048025475461382E-5</v>
      </c>
      <c r="CW55" s="22">
        <f t="shared" si="128"/>
        <v>7.4267932555774092E-6</v>
      </c>
      <c r="CX55" s="22">
        <f t="shared" si="128"/>
        <v>1.2147178603146311E-5</v>
      </c>
      <c r="CY55" s="22">
        <f t="shared" si="129"/>
        <v>1.0400805581183756E-5</v>
      </c>
      <c r="CZ55" s="22">
        <f t="shared" si="129"/>
        <v>9.5908330709610762E-6</v>
      </c>
      <c r="DA55" s="22">
        <f t="shared" si="129"/>
        <v>2.9649487017183119E-4</v>
      </c>
      <c r="DB55" s="22">
        <f t="shared" si="129"/>
        <v>3.9760833996924993E-5</v>
      </c>
      <c r="DC55" s="22">
        <f t="shared" si="129"/>
        <v>2.7261861676174957E-5</v>
      </c>
      <c r="DD55" s="22">
        <f t="shared" si="129"/>
        <v>8.3241498779990724E-5</v>
      </c>
      <c r="DE55" s="22">
        <f t="shared" si="129"/>
        <v>1.0514325608042379E-4</v>
      </c>
      <c r="DF55" s="22">
        <f t="shared" si="129"/>
        <v>9.1147086498000155E-5</v>
      </c>
      <c r="DG55" s="22">
        <f t="shared" si="129"/>
        <v>2.3763155095978469E-4</v>
      </c>
      <c r="DH55" s="22">
        <f t="shared" si="129"/>
        <v>2.03483223304711E-4</v>
      </c>
      <c r="DI55" s="22">
        <f t="shared" si="130"/>
        <v>2.562939542215484E-4</v>
      </c>
      <c r="DJ55" s="22">
        <f t="shared" si="130"/>
        <v>3.6123387939096448E-4</v>
      </c>
      <c r="DK55" s="22">
        <f t="shared" si="130"/>
        <v>4.803600449098987E-4</v>
      </c>
    </row>
    <row r="56" spans="1:115">
      <c r="A56" s="3" t="s">
        <v>146</v>
      </c>
      <c r="B56" s="4">
        <v>34.823571373160505</v>
      </c>
      <c r="C56" s="4">
        <v>5.5041905788142458</v>
      </c>
      <c r="D56" s="4">
        <v>7.6800055366084292</v>
      </c>
      <c r="E56" s="4">
        <v>11.369587355130784</v>
      </c>
      <c r="F56" s="4">
        <v>12.400303552775991</v>
      </c>
      <c r="G56" s="4">
        <v>18.82160991629295</v>
      </c>
      <c r="H56" s="4">
        <v>24.254865472771201</v>
      </c>
      <c r="I56" s="4">
        <v>25.747685937436234</v>
      </c>
      <c r="J56" s="4">
        <v>41.791420164103648</v>
      </c>
      <c r="K56" s="4">
        <v>59.041689741636432</v>
      </c>
      <c r="L56" s="4">
        <v>141.62332238234646</v>
      </c>
      <c r="M56" s="4">
        <v>25.163208186071294</v>
      </c>
      <c r="N56" s="4">
        <v>4.8632201116362248</v>
      </c>
      <c r="O56" s="4">
        <v>4.28177227475775</v>
      </c>
      <c r="P56" s="4">
        <v>5.6218527267751011</v>
      </c>
      <c r="Q56" s="4">
        <v>11.619225526118214</v>
      </c>
      <c r="R56" s="4">
        <v>10.280891449122695</v>
      </c>
      <c r="S56" s="4">
        <v>16.658358064210876</v>
      </c>
      <c r="T56" s="4">
        <v>22.45094285794746</v>
      </c>
      <c r="U56" s="4">
        <v>27.909511896972159</v>
      </c>
      <c r="V56" s="4">
        <v>42.646602208174727</v>
      </c>
      <c r="W56" s="4">
        <v>105.29698180962141</v>
      </c>
      <c r="X56" s="4">
        <v>27.270971262855692</v>
      </c>
      <c r="Y56" s="4">
        <v>2.9972306011413825</v>
      </c>
      <c r="Z56" s="4">
        <v>11.033327165339882</v>
      </c>
      <c r="AA56" s="4">
        <v>6.0340705969594355</v>
      </c>
      <c r="AB56" s="4">
        <v>6.4622356056796475</v>
      </c>
      <c r="AC56" s="4">
        <v>11.720689993256384</v>
      </c>
      <c r="AD56" s="4">
        <v>22.262138916076331</v>
      </c>
      <c r="AE56" s="4">
        <v>26.241998258827138</v>
      </c>
      <c r="AF56" s="4">
        <v>31.812347590187933</v>
      </c>
      <c r="AG56" s="4">
        <v>54.603623042200667</v>
      </c>
      <c r="AH56" s="4">
        <v>99.541308095680591</v>
      </c>
      <c r="AJ56" s="8" t="e">
        <f>B56/#REF!</f>
        <v>#REF!</v>
      </c>
      <c r="AK56" s="8" t="e">
        <f>C56/#REF!</f>
        <v>#REF!</v>
      </c>
      <c r="AL56" s="8" t="e">
        <f>D56/#REF!</f>
        <v>#REF!</v>
      </c>
      <c r="AM56" s="8" t="e">
        <f>E56/#REF!</f>
        <v>#REF!</v>
      </c>
      <c r="AN56" s="8" t="e">
        <f>F56/#REF!</f>
        <v>#REF!</v>
      </c>
      <c r="AO56" s="8" t="e">
        <f>G56/#REF!</f>
        <v>#REF!</v>
      </c>
      <c r="AP56" s="8" t="e">
        <f>H56/#REF!</f>
        <v>#REF!</v>
      </c>
      <c r="AQ56" s="8" t="e">
        <f>I56/#REF!</f>
        <v>#REF!</v>
      </c>
      <c r="AR56" s="8" t="e">
        <f>J56/#REF!</f>
        <v>#REF!</v>
      </c>
      <c r="AS56" s="8" t="e">
        <f>K56/#REF!</f>
        <v>#REF!</v>
      </c>
      <c r="AT56" s="8" t="e">
        <f>L56/#REF!</f>
        <v>#REF!</v>
      </c>
      <c r="AU56" s="8">
        <f t="shared" si="123"/>
        <v>28.694794069209063</v>
      </c>
      <c r="AV56" s="8">
        <f t="shared" si="123"/>
        <v>5.5457594510497525</v>
      </c>
      <c r="AW56" s="8">
        <f t="shared" si="123"/>
        <v>4.8827070366739749</v>
      </c>
      <c r="AX56" s="8">
        <f t="shared" si="123"/>
        <v>6.4108640316987886</v>
      </c>
      <c r="AY56" s="8">
        <f t="shared" si="123"/>
        <v>13.249951327756934</v>
      </c>
      <c r="AZ56" s="8">
        <f t="shared" si="123"/>
        <v>11.723785806603358</v>
      </c>
      <c r="BA56" s="8">
        <f t="shared" si="123"/>
        <v>18.996312022259279</v>
      </c>
      <c r="BB56" s="8">
        <f t="shared" si="123"/>
        <v>25.601869888950937</v>
      </c>
      <c r="BC56" s="8">
        <f t="shared" si="123"/>
        <v>31.826533824055826</v>
      </c>
      <c r="BD56" s="8">
        <f t="shared" si="123"/>
        <v>48.631933538285082</v>
      </c>
      <c r="BE56" s="8">
        <f t="shared" si="123"/>
        <v>120.07511867301683</v>
      </c>
      <c r="BG56" s="22">
        <f t="shared" si="124"/>
        <v>1.0870014548933367E-3</v>
      </c>
      <c r="BH56" s="22">
        <f t="shared" si="124"/>
        <v>5.4511905271653605E-4</v>
      </c>
      <c r="BI56" s="22">
        <f t="shared" si="124"/>
        <v>5.3521773826833681E-4</v>
      </c>
      <c r="BJ56" s="22">
        <f t="shared" si="124"/>
        <v>6.5357422068484635E-4</v>
      </c>
      <c r="BK56" s="22">
        <f t="shared" si="124"/>
        <v>6.0554386203892478E-4</v>
      </c>
      <c r="BL56" s="22">
        <f t="shared" si="124"/>
        <v>7.777667878332916E-4</v>
      </c>
      <c r="BM56" s="22">
        <f t="shared" si="124"/>
        <v>8.8228981044299491E-4</v>
      </c>
      <c r="BN56" s="22">
        <f t="shared" si="124"/>
        <v>8.0153253368863309E-4</v>
      </c>
      <c r="BO56" s="22">
        <f t="shared" si="124"/>
        <v>1.0953693168519005E-3</v>
      </c>
      <c r="BP56" s="22">
        <f t="shared" si="124"/>
        <v>1.2205422291612571E-3</v>
      </c>
      <c r="BQ56" s="22">
        <f t="shared" si="125"/>
        <v>1.6147922409008833E-3</v>
      </c>
      <c r="BR56" s="22">
        <f t="shared" si="125"/>
        <v>8.412901921698E-4</v>
      </c>
      <c r="BS56" s="22">
        <f t="shared" si="125"/>
        <v>4.0929319226037345E-4</v>
      </c>
      <c r="BT56" s="22">
        <f t="shared" si="125"/>
        <v>2.886949425914754E-4</v>
      </c>
      <c r="BU56" s="22">
        <f t="shared" si="125"/>
        <v>3.1645966125014503E-4</v>
      </c>
      <c r="BV56" s="22">
        <f t="shared" si="125"/>
        <v>5.663175434518716E-4</v>
      </c>
      <c r="BW56" s="22">
        <f t="shared" si="125"/>
        <v>4.4042274879154124E-4</v>
      </c>
      <c r="BX56" s="22">
        <f t="shared" si="125"/>
        <v>6.2770224102673205E-4</v>
      </c>
      <c r="BY56" s="22">
        <f t="shared" si="125"/>
        <v>7.333386716468983E-4</v>
      </c>
      <c r="BZ56" s="22">
        <f t="shared" si="125"/>
        <v>7.8681371583143984E-4</v>
      </c>
      <c r="CA56" s="22">
        <f t="shared" si="126"/>
        <v>9.5749783990599054E-4</v>
      </c>
      <c r="CB56" s="22">
        <f t="shared" si="126"/>
        <v>1.4306510869329869E-3</v>
      </c>
      <c r="CC56" s="22"/>
      <c r="CD56" s="22">
        <f t="shared" si="127"/>
        <v>6.8237455794033046E-4</v>
      </c>
      <c r="CE56" s="22">
        <f t="shared" si="127"/>
        <v>2.0357756905887094E-4</v>
      </c>
      <c r="CF56" s="22">
        <f t="shared" si="127"/>
        <v>5.7408499397456551E-4</v>
      </c>
      <c r="CG56" s="22">
        <f t="shared" si="127"/>
        <v>2.5856412553473243E-4</v>
      </c>
      <c r="CH56" s="22">
        <f t="shared" si="127"/>
        <v>2.3687208878627939E-4</v>
      </c>
      <c r="CI56" s="22">
        <f t="shared" si="127"/>
        <v>3.8052586035004034E-4</v>
      </c>
      <c r="CJ56" s="22">
        <f t="shared" si="127"/>
        <v>6.2769642650605927E-4</v>
      </c>
      <c r="CK56" s="22">
        <f t="shared" si="127"/>
        <v>6.5359438195285711E-4</v>
      </c>
      <c r="CL56" s="22">
        <f t="shared" si="127"/>
        <v>6.666077038322523E-4</v>
      </c>
      <c r="CM56" s="22">
        <f t="shared" si="127"/>
        <v>9.3011211152855481E-4</v>
      </c>
      <c r="CN56" s="22">
        <f t="shared" si="127"/>
        <v>9.7359377949023346E-4</v>
      </c>
      <c r="CO56" s="22">
        <f t="shared" si="128"/>
        <v>8.4374617242173784E-4</v>
      </c>
      <c r="CP56" s="22">
        <f t="shared" si="128"/>
        <v>5.0016998713849038E-4</v>
      </c>
      <c r="CQ56" s="22">
        <f t="shared" si="128"/>
        <v>4.8936337587102564E-4</v>
      </c>
      <c r="CR56" s="22">
        <f t="shared" si="128"/>
        <v>2.5392318540629045E-4</v>
      </c>
      <c r="CS56" s="22">
        <f t="shared" si="128"/>
        <v>2.523985450643632E-4</v>
      </c>
      <c r="CT56" s="22">
        <f t="shared" si="128"/>
        <v>4.2162212341017766E-4</v>
      </c>
      <c r="CU56" s="22">
        <f t="shared" si="128"/>
        <v>3.0811897354116443E-4</v>
      </c>
      <c r="CV56" s="22">
        <f t="shared" si="128"/>
        <v>4.1534174720244532E-4</v>
      </c>
      <c r="CW56" s="22">
        <f t="shared" si="128"/>
        <v>4.6128711225178627E-4</v>
      </c>
      <c r="CX56" s="22">
        <f t="shared" si="128"/>
        <v>4.6056980508293042E-4</v>
      </c>
      <c r="CY56" s="22">
        <f t="shared" si="129"/>
        <v>5.3018803231327381E-4</v>
      </c>
      <c r="CZ56" s="22">
        <f t="shared" si="129"/>
        <v>6.4487998783310785E-4</v>
      </c>
      <c r="DA56" s="22">
        <f t="shared" si="129"/>
        <v>4.2814625302831441E-4</v>
      </c>
      <c r="DB56" s="22">
        <f t="shared" si="129"/>
        <v>2.2349034921894889E-4</v>
      </c>
      <c r="DC56" s="22">
        <f t="shared" si="129"/>
        <v>4.9209001920026902E-4</v>
      </c>
      <c r="DD56" s="22">
        <f t="shared" si="129"/>
        <v>2.0664061404863408E-4</v>
      </c>
      <c r="DE56" s="22">
        <f t="shared" si="129"/>
        <v>1.7977103195271666E-4</v>
      </c>
      <c r="DF56" s="22">
        <f t="shared" si="129"/>
        <v>2.7043027422531482E-4</v>
      </c>
      <c r="DG56" s="22">
        <f t="shared" si="129"/>
        <v>4.2874107044638338E-4</v>
      </c>
      <c r="DH56" s="22">
        <f t="shared" si="129"/>
        <v>4.20466353890753E-4</v>
      </c>
      <c r="DI56" s="22">
        <f t="shared" si="130"/>
        <v>4.1457086024721402E-4</v>
      </c>
      <c r="DJ56" s="22">
        <f t="shared" si="130"/>
        <v>5.4134815539627493E-4</v>
      </c>
      <c r="DK56" s="22">
        <f t="shared" si="130"/>
        <v>4.9598072131071095E-4</v>
      </c>
    </row>
    <row r="57" spans="1:115">
      <c r="A57" s="3" t="s">
        <v>145</v>
      </c>
      <c r="B57" s="4">
        <v>246.28747314482004</v>
      </c>
      <c r="C57" s="4">
        <v>11.7353925448192</v>
      </c>
      <c r="D57" s="4">
        <v>31.0643629607832</v>
      </c>
      <c r="E57" s="4">
        <v>44.033056302554577</v>
      </c>
      <c r="F57" s="4">
        <v>76.650634140555084</v>
      </c>
      <c r="G57" s="4">
        <v>89.883013570539688</v>
      </c>
      <c r="H57" s="4">
        <v>146.03352856536807</v>
      </c>
      <c r="I57" s="4">
        <v>221.38719218211565</v>
      </c>
      <c r="J57" s="4">
        <v>306.04979068927781</v>
      </c>
      <c r="K57" s="4">
        <v>481.64905051323967</v>
      </c>
      <c r="L57" s="4">
        <v>1054.3805126209722</v>
      </c>
      <c r="M57" s="4">
        <v>24.190849538723846</v>
      </c>
      <c r="N57" s="4">
        <v>2.0256634984827619</v>
      </c>
      <c r="O57" s="4">
        <v>3.016895995704743</v>
      </c>
      <c r="P57" s="4">
        <v>5.5780385842566131</v>
      </c>
      <c r="Q57" s="4">
        <v>6.6915687555379746</v>
      </c>
      <c r="R57" s="4">
        <v>11.449534884579048</v>
      </c>
      <c r="S57" s="4">
        <v>11.935609441090881</v>
      </c>
      <c r="T57" s="4">
        <v>17.277286069109483</v>
      </c>
      <c r="U57" s="4">
        <v>30.710365380247719</v>
      </c>
      <c r="V57" s="4">
        <v>41.458302630891566</v>
      </c>
      <c r="W57" s="4">
        <v>111.76225683563601</v>
      </c>
      <c r="X57" s="4">
        <v>217.86134988183423</v>
      </c>
      <c r="Y57" s="4">
        <v>15.22600027124348</v>
      </c>
      <c r="Z57" s="4">
        <v>24.228726404840007</v>
      </c>
      <c r="AA57" s="4">
        <v>50.085155561168115</v>
      </c>
      <c r="AB57" s="4">
        <v>64.024756705772774</v>
      </c>
      <c r="AC57" s="4">
        <v>99.048050389547868</v>
      </c>
      <c r="AD57" s="4">
        <v>142.87806709147338</v>
      </c>
      <c r="AE57" s="4">
        <v>202.77999121047876</v>
      </c>
      <c r="AF57" s="4">
        <v>285.70830777580761</v>
      </c>
      <c r="AG57" s="4">
        <v>427.46867855560515</v>
      </c>
      <c r="AH57" s="4">
        <v>867.15952758756362</v>
      </c>
      <c r="AJ57" s="8" t="e">
        <f>B57/#REF!</f>
        <v>#REF!</v>
      </c>
      <c r="AK57" s="8" t="e">
        <f>C57/#REF!</f>
        <v>#REF!</v>
      </c>
      <c r="AL57" s="8" t="e">
        <f>D57/#REF!</f>
        <v>#REF!</v>
      </c>
      <c r="AM57" s="8" t="e">
        <f>E57/#REF!</f>
        <v>#REF!</v>
      </c>
      <c r="AN57" s="8" t="e">
        <f>F57/#REF!</f>
        <v>#REF!</v>
      </c>
      <c r="AO57" s="8" t="e">
        <f>G57/#REF!</f>
        <v>#REF!</v>
      </c>
      <c r="AP57" s="8" t="e">
        <f>H57/#REF!</f>
        <v>#REF!</v>
      </c>
      <c r="AQ57" s="8" t="e">
        <f>I57/#REF!</f>
        <v>#REF!</v>
      </c>
      <c r="AR57" s="8" t="e">
        <f>J57/#REF!</f>
        <v>#REF!</v>
      </c>
      <c r="AS57" s="8" t="e">
        <f>K57/#REF!</f>
        <v>#REF!</v>
      </c>
      <c r="AT57" s="8" t="e">
        <f>L57/#REF!</f>
        <v>#REF!</v>
      </c>
      <c r="AU57" s="8">
        <f t="shared" si="123"/>
        <v>27.58596760555908</v>
      </c>
      <c r="AV57" s="8">
        <f t="shared" si="123"/>
        <v>2.3099597043691427</v>
      </c>
      <c r="AW57" s="8">
        <f t="shared" si="123"/>
        <v>3.4403089099301765</v>
      </c>
      <c r="AX57" s="8">
        <f t="shared" si="123"/>
        <v>6.3609006968334461</v>
      </c>
      <c r="AY57" s="8">
        <f t="shared" si="123"/>
        <v>7.6307117129206796</v>
      </c>
      <c r="AZ57" s="8">
        <f t="shared" si="123"/>
        <v>13.056445079331359</v>
      </c>
      <c r="BA57" s="8">
        <f t="shared" si="123"/>
        <v>13.610738840216339</v>
      </c>
      <c r="BB57" s="8">
        <f t="shared" si="123"/>
        <v>19.702104841398402</v>
      </c>
      <c r="BC57" s="8">
        <f t="shared" si="123"/>
        <v>35.020479259245072</v>
      </c>
      <c r="BD57" s="8">
        <f t="shared" si="123"/>
        <v>47.276859439206454</v>
      </c>
      <c r="BE57" s="8">
        <f t="shared" si="123"/>
        <v>127.4477769644576</v>
      </c>
      <c r="BG57" s="22">
        <f t="shared" si="124"/>
        <v>7.6877480130242547E-3</v>
      </c>
      <c r="BH57" s="22">
        <f t="shared" si="124"/>
        <v>1.162239202238283E-3</v>
      </c>
      <c r="BI57" s="22">
        <f t="shared" si="124"/>
        <v>2.1648679815873392E-3</v>
      </c>
      <c r="BJ57" s="22">
        <f t="shared" si="124"/>
        <v>2.5312150351988762E-3</v>
      </c>
      <c r="BK57" s="22">
        <f t="shared" si="124"/>
        <v>3.743079419601275E-3</v>
      </c>
      <c r="BL57" s="22">
        <f t="shared" si="124"/>
        <v>3.7142424615345389E-3</v>
      </c>
      <c r="BM57" s="22">
        <f t="shared" si="124"/>
        <v>5.3120844715012728E-3</v>
      </c>
      <c r="BN57" s="22">
        <f t="shared" si="124"/>
        <v>6.8918440867704852E-3</v>
      </c>
      <c r="BO57" s="22">
        <f t="shared" si="124"/>
        <v>8.0216836095445866E-3</v>
      </c>
      <c r="BP57" s="22">
        <f t="shared" si="124"/>
        <v>9.9569136377928233E-3</v>
      </c>
      <c r="BQ57" s="22">
        <f t="shared" si="125"/>
        <v>1.2022069826471419E-2</v>
      </c>
      <c r="BR57" s="22">
        <f t="shared" si="125"/>
        <v>8.0878099114758246E-4</v>
      </c>
      <c r="BS57" s="22">
        <f t="shared" si="125"/>
        <v>1.7048175091963487E-4</v>
      </c>
      <c r="BT57" s="22">
        <f t="shared" si="125"/>
        <v>2.0341170907640322E-4</v>
      </c>
      <c r="BU57" s="22">
        <f t="shared" si="125"/>
        <v>3.1399331974793358E-4</v>
      </c>
      <c r="BV57" s="22">
        <f t="shared" si="125"/>
        <v>3.2614504047255452E-4</v>
      </c>
      <c r="BW57" s="22">
        <f t="shared" si="125"/>
        <v>4.9048622400164063E-4</v>
      </c>
      <c r="BX57" s="22">
        <f t="shared" si="125"/>
        <v>4.4974473266297095E-4</v>
      </c>
      <c r="BY57" s="22">
        <f t="shared" si="125"/>
        <v>5.6434609876970451E-4</v>
      </c>
      <c r="BZ57" s="22">
        <f t="shared" si="125"/>
        <v>8.6577424888592709E-4</v>
      </c>
      <c r="CA57" s="22">
        <f t="shared" si="126"/>
        <v>9.3081824013727251E-4</v>
      </c>
      <c r="CB57" s="22">
        <f t="shared" si="126"/>
        <v>1.5184936118024252E-3</v>
      </c>
      <c r="CC57" s="22"/>
      <c r="CD57" s="22">
        <f t="shared" si="127"/>
        <v>5.4513292132131038E-3</v>
      </c>
      <c r="CE57" s="22">
        <f t="shared" si="127"/>
        <v>1.034178725030054E-3</v>
      </c>
      <c r="CF57" s="22">
        <f t="shared" si="127"/>
        <v>1.2606667094789709E-3</v>
      </c>
      <c r="CG57" s="22">
        <f t="shared" si="127"/>
        <v>2.1461837812222621E-3</v>
      </c>
      <c r="CH57" s="22">
        <f t="shared" si="127"/>
        <v>2.3468159906767645E-3</v>
      </c>
      <c r="CI57" s="22">
        <f t="shared" si="127"/>
        <v>3.2157103901018086E-3</v>
      </c>
      <c r="CJ57" s="22">
        <f t="shared" si="127"/>
        <v>4.0285460654747142E-3</v>
      </c>
      <c r="CK57" s="22">
        <f t="shared" si="127"/>
        <v>5.0505248007566266E-3</v>
      </c>
      <c r="CL57" s="22">
        <f t="shared" si="127"/>
        <v>5.98683760990254E-3</v>
      </c>
      <c r="CM57" s="22">
        <f t="shared" si="127"/>
        <v>7.2814544726527161E-3</v>
      </c>
      <c r="CN57" s="22">
        <f t="shared" si="127"/>
        <v>8.4815152426309798E-3</v>
      </c>
      <c r="CO57" s="22">
        <f t="shared" si="128"/>
        <v>6.2816597353806229E-3</v>
      </c>
      <c r="CP57" s="22">
        <f t="shared" si="128"/>
        <v>4.8084237960365384E-4</v>
      </c>
      <c r="CQ57" s="22">
        <f t="shared" si="128"/>
        <v>2.038331610005453E-4</v>
      </c>
      <c r="CR57" s="22">
        <f t="shared" si="128"/>
        <v>1.7891185988217276E-4</v>
      </c>
      <c r="CS57" s="22">
        <f t="shared" si="128"/>
        <v>2.5043146652951642E-4</v>
      </c>
      <c r="CT57" s="22">
        <f t="shared" si="128"/>
        <v>2.428142410450031E-4</v>
      </c>
      <c r="CU57" s="22">
        <f t="shared" si="128"/>
        <v>3.4314329196241943E-4</v>
      </c>
      <c r="CV57" s="22">
        <f t="shared" si="128"/>
        <v>2.9758976605498503E-4</v>
      </c>
      <c r="CW57" s="22">
        <f t="shared" si="128"/>
        <v>3.5498684615583014E-4</v>
      </c>
      <c r="CX57" s="22">
        <f t="shared" si="128"/>
        <v>5.0679019573755953E-4</v>
      </c>
      <c r="CY57" s="22">
        <f t="shared" si="129"/>
        <v>5.1541493945107884E-4</v>
      </c>
      <c r="CZ57" s="22">
        <f t="shared" si="129"/>
        <v>6.8447586616181624E-4</v>
      </c>
      <c r="DA57" s="22">
        <f t="shared" si="129"/>
        <v>3.4203593165984822E-3</v>
      </c>
      <c r="DB57" s="22">
        <f t="shared" si="129"/>
        <v>1.1353361054475299E-3</v>
      </c>
      <c r="DC57" s="22">
        <f t="shared" si="129"/>
        <v>1.0806091637715436E-3</v>
      </c>
      <c r="DD57" s="22">
        <f t="shared" si="129"/>
        <v>1.7151982452933698E-3</v>
      </c>
      <c r="DE57" s="22">
        <f t="shared" si="129"/>
        <v>1.7810858789181947E-3</v>
      </c>
      <c r="DF57" s="22">
        <f t="shared" si="129"/>
        <v>2.285325475184446E-3</v>
      </c>
      <c r="DG57" s="22">
        <f t="shared" si="129"/>
        <v>2.7516536330600286E-3</v>
      </c>
      <c r="DH57" s="22">
        <f t="shared" si="129"/>
        <v>3.2490728299468937E-3</v>
      </c>
      <c r="DI57" s="22">
        <f t="shared" si="130"/>
        <v>3.7232819300303836E-3</v>
      </c>
      <c r="DJ57" s="22">
        <f t="shared" si="130"/>
        <v>4.2379858282831197E-3</v>
      </c>
      <c r="DK57" s="22">
        <f t="shared" si="130"/>
        <v>4.3207630702514176E-3</v>
      </c>
    </row>
    <row r="58" spans="1:115">
      <c r="A58" s="10" t="s">
        <v>147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2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8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</row>
    <row r="59" spans="1:115">
      <c r="A59" s="3" t="s">
        <v>148</v>
      </c>
      <c r="B59" s="4">
        <v>660.79733759123701</v>
      </c>
      <c r="C59" s="4">
        <v>151.10936053277814</v>
      </c>
      <c r="D59" s="4">
        <v>257.27873194440269</v>
      </c>
      <c r="E59" s="4">
        <v>305.69064521754177</v>
      </c>
      <c r="F59" s="4">
        <v>388.77674484525829</v>
      </c>
      <c r="G59" s="4">
        <v>438.97043253536236</v>
      </c>
      <c r="H59" s="4">
        <v>516.37883973012288</v>
      </c>
      <c r="I59" s="4">
        <v>649.14370296827985</v>
      </c>
      <c r="J59" s="4">
        <v>806.77984863005167</v>
      </c>
      <c r="K59" s="4">
        <v>1070.8223556146454</v>
      </c>
      <c r="L59" s="4">
        <v>2023.0054731895527</v>
      </c>
      <c r="M59" s="4">
        <v>353.34860696329577</v>
      </c>
      <c r="N59" s="4">
        <v>127.94808384987573</v>
      </c>
      <c r="O59" s="4">
        <v>144.4165283199369</v>
      </c>
      <c r="P59" s="4">
        <v>182.00976473533987</v>
      </c>
      <c r="Q59" s="4">
        <v>203.1267129042341</v>
      </c>
      <c r="R59" s="4">
        <v>267.60578406681839</v>
      </c>
      <c r="S59" s="4">
        <v>296.88719349594948</v>
      </c>
      <c r="T59" s="4">
        <v>346.44707317410371</v>
      </c>
      <c r="U59" s="4">
        <v>438.83782638540907</v>
      </c>
      <c r="V59" s="4">
        <v>620.74658719537842</v>
      </c>
      <c r="W59" s="4">
        <v>905.43113156089873</v>
      </c>
      <c r="X59" s="4">
        <v>743.51995840724078</v>
      </c>
      <c r="Y59" s="4">
        <v>182.93933619718453</v>
      </c>
      <c r="Z59" s="4">
        <v>295.75839573131486</v>
      </c>
      <c r="AA59" s="4">
        <v>365.2183929547864</v>
      </c>
      <c r="AB59" s="4">
        <v>446.3221161687236</v>
      </c>
      <c r="AC59" s="4">
        <v>480.05305715912584</v>
      </c>
      <c r="AD59" s="4">
        <v>598.7704559075853</v>
      </c>
      <c r="AE59" s="4">
        <v>708.01194705756939</v>
      </c>
      <c r="AF59" s="4">
        <v>801.77635887303836</v>
      </c>
      <c r="AG59" s="4">
        <v>1089.5343362692715</v>
      </c>
      <c r="AH59" s="4">
        <v>2466.7979909556998</v>
      </c>
      <c r="AJ59" s="8" t="e">
        <f>B59/#REF!</f>
        <v>#REF!</v>
      </c>
      <c r="AK59" s="8" t="e">
        <f>C59/#REF!</f>
        <v>#REF!</v>
      </c>
      <c r="AL59" s="8" t="e">
        <f>D59/#REF!</f>
        <v>#REF!</v>
      </c>
      <c r="AM59" s="8" t="e">
        <f>E59/#REF!</f>
        <v>#REF!</v>
      </c>
      <c r="AN59" s="8" t="e">
        <f>F59/#REF!</f>
        <v>#REF!</v>
      </c>
      <c r="AO59" s="8" t="e">
        <f>G59/#REF!</f>
        <v>#REF!</v>
      </c>
      <c r="AP59" s="8" t="e">
        <f>H59/#REF!</f>
        <v>#REF!</v>
      </c>
      <c r="AQ59" s="8" t="e">
        <f>I59/#REF!</f>
        <v>#REF!</v>
      </c>
      <c r="AR59" s="8" t="e">
        <f>J59/#REF!</f>
        <v>#REF!</v>
      </c>
      <c r="AS59" s="8" t="e">
        <f>K59/#REF!</f>
        <v>#REF!</v>
      </c>
      <c r="AT59" s="8" t="e">
        <f>L59/#REF!</f>
        <v>#REF!</v>
      </c>
      <c r="AU59" s="8">
        <f t="shared" ref="AU59:BE64" si="131">M59/$AI$2</f>
        <v>402.94009557438301</v>
      </c>
      <c r="AV59" s="8">
        <f t="shared" si="131"/>
        <v>145.90523952563208</v>
      </c>
      <c r="AW59" s="8">
        <f t="shared" si="131"/>
        <v>164.68498411202339</v>
      </c>
      <c r="AX59" s="8">
        <f t="shared" si="131"/>
        <v>207.55432610364565</v>
      </c>
      <c r="AY59" s="8">
        <f t="shared" si="131"/>
        <v>231.63497888034499</v>
      </c>
      <c r="AZ59" s="8">
        <f t="shared" si="131"/>
        <v>305.16350732165836</v>
      </c>
      <c r="BA59" s="8">
        <f t="shared" si="131"/>
        <v>338.5544806590807</v>
      </c>
      <c r="BB59" s="8">
        <f t="shared" si="131"/>
        <v>395.0699508226428</v>
      </c>
      <c r="BC59" s="8">
        <f t="shared" si="131"/>
        <v>500.42748781448859</v>
      </c>
      <c r="BD59" s="8">
        <f t="shared" si="131"/>
        <v>707.86663437436323</v>
      </c>
      <c r="BE59" s="8">
        <f t="shared" si="131"/>
        <v>1032.5058582304462</v>
      </c>
      <c r="BG59" s="22">
        <f t="shared" ref="BG59:BP64" si="132">B59/B$4</f>
        <v>2.0626479106761644E-2</v>
      </c>
      <c r="BH59" s="22">
        <f t="shared" si="132"/>
        <v>1.496543229939812E-2</v>
      </c>
      <c r="BI59" s="22">
        <f t="shared" si="132"/>
        <v>1.7929692935695296E-2</v>
      </c>
      <c r="BJ59" s="22">
        <f t="shared" si="132"/>
        <v>1.7572451750286454E-2</v>
      </c>
      <c r="BK59" s="22">
        <f t="shared" si="132"/>
        <v>1.8985129722233034E-2</v>
      </c>
      <c r="BL59" s="22">
        <f t="shared" si="132"/>
        <v>1.8139607864854947E-2</v>
      </c>
      <c r="BM59" s="22">
        <f t="shared" si="132"/>
        <v>1.8783686478645738E-2</v>
      </c>
      <c r="BN59" s="22">
        <f t="shared" si="132"/>
        <v>2.0208021731835502E-2</v>
      </c>
      <c r="BO59" s="22">
        <f t="shared" si="132"/>
        <v>2.1146012463171663E-2</v>
      </c>
      <c r="BP59" s="22">
        <f t="shared" si="132"/>
        <v>2.2136627706234455E-2</v>
      </c>
      <c r="BQ59" s="22">
        <f t="shared" ref="BQ59:BZ64" si="133">L59/L$4</f>
        <v>2.3066352959770081E-2</v>
      </c>
      <c r="BR59" s="22">
        <f t="shared" si="133"/>
        <v>1.1813625482764585E-2</v>
      </c>
      <c r="BS59" s="22">
        <f t="shared" si="133"/>
        <v>1.0768231435219641E-2</v>
      </c>
      <c r="BT59" s="22">
        <f t="shared" si="133"/>
        <v>9.737164584481128E-3</v>
      </c>
      <c r="BU59" s="22">
        <f t="shared" si="133"/>
        <v>1.0245510028756122E-2</v>
      </c>
      <c r="BV59" s="22">
        <f t="shared" si="133"/>
        <v>9.9003346481915146E-3</v>
      </c>
      <c r="BW59" s="22">
        <f t="shared" si="133"/>
        <v>1.1463954813109243E-2</v>
      </c>
      <c r="BX59" s="22">
        <f t="shared" si="133"/>
        <v>1.1186982292685665E-2</v>
      </c>
      <c r="BY59" s="22">
        <f t="shared" si="133"/>
        <v>1.1316363773449124E-2</v>
      </c>
      <c r="BZ59" s="22">
        <f t="shared" si="133"/>
        <v>1.2371539212162112E-2</v>
      </c>
      <c r="CA59" s="22">
        <f t="shared" ref="CA59:CB64" si="134">V59/V$4</f>
        <v>1.3936948914881188E-2</v>
      </c>
      <c r="CB59" s="22">
        <f t="shared" si="134"/>
        <v>1.230192936443884E-2</v>
      </c>
      <c r="CC59" s="22"/>
      <c r="CD59" s="22">
        <f t="shared" ref="CD59:CN64" si="135">X59/X$4</f>
        <v>1.8604364987505968E-2</v>
      </c>
      <c r="CE59" s="22">
        <f t="shared" si="135"/>
        <v>1.2425585583599739E-2</v>
      </c>
      <c r="CF59" s="22">
        <f t="shared" si="135"/>
        <v>1.538887175980054E-2</v>
      </c>
      <c r="CG59" s="22">
        <f t="shared" si="135"/>
        <v>1.5649862375017462E-2</v>
      </c>
      <c r="CH59" s="22">
        <f t="shared" si="135"/>
        <v>1.6359857235084367E-2</v>
      </c>
      <c r="CI59" s="22">
        <f t="shared" si="135"/>
        <v>1.55854819719868E-2</v>
      </c>
      <c r="CJ59" s="22">
        <f t="shared" si="135"/>
        <v>1.6882747739894056E-2</v>
      </c>
      <c r="CK59" s="22">
        <f t="shared" si="135"/>
        <v>1.7634047010755854E-2</v>
      </c>
      <c r="CL59" s="22">
        <f t="shared" si="135"/>
        <v>1.6800718527927496E-2</v>
      </c>
      <c r="CM59" s="22">
        <f t="shared" si="135"/>
        <v>1.8559008095617981E-2</v>
      </c>
      <c r="CN59" s="22">
        <f t="shared" si="135"/>
        <v>2.4127261588173663E-2</v>
      </c>
      <c r="CO59" s="22">
        <f t="shared" ref="CO59:CX64" si="136">L59/L$5</f>
        <v>1.2052415492581887E-2</v>
      </c>
      <c r="CP59" s="22">
        <f t="shared" si="136"/>
        <v>7.0235228709057745E-3</v>
      </c>
      <c r="CQ59" s="22">
        <f t="shared" si="136"/>
        <v>1.2874824665901896E-2</v>
      </c>
      <c r="CR59" s="22">
        <f t="shared" si="136"/>
        <v>8.5643753434763992E-3</v>
      </c>
      <c r="CS59" s="22">
        <f t="shared" si="136"/>
        <v>8.1715053807642334E-3</v>
      </c>
      <c r="CT59" s="22">
        <f t="shared" si="136"/>
        <v>7.3707766342516719E-3</v>
      </c>
      <c r="CU59" s="22">
        <f t="shared" si="136"/>
        <v>8.0201624448999215E-3</v>
      </c>
      <c r="CV59" s="22">
        <f t="shared" si="136"/>
        <v>7.4022688906873026E-3</v>
      </c>
      <c r="CW59" s="22">
        <f t="shared" si="136"/>
        <v>7.1182565001270551E-3</v>
      </c>
      <c r="CX59" s="22">
        <f t="shared" si="136"/>
        <v>7.2418125013240303E-3</v>
      </c>
      <c r="CY59" s="22">
        <f t="shared" ref="CY59:DH64" si="137">V59/V$5</f>
        <v>7.7172012443985916E-3</v>
      </c>
      <c r="CZ59" s="22">
        <f t="shared" si="137"/>
        <v>5.5452151340899753E-3</v>
      </c>
      <c r="DA59" s="22">
        <f t="shared" si="137"/>
        <v>1.1673045348312016E-2</v>
      </c>
      <c r="DB59" s="22">
        <f t="shared" si="137"/>
        <v>1.3640984486486252E-2</v>
      </c>
      <c r="DC59" s="22">
        <f t="shared" si="137"/>
        <v>1.3190921691442486E-2</v>
      </c>
      <c r="DD59" s="22">
        <f t="shared" si="137"/>
        <v>1.2507137887989106E-2</v>
      </c>
      <c r="DE59" s="22">
        <f t="shared" si="137"/>
        <v>1.2416103698920019E-2</v>
      </c>
      <c r="DF59" s="22">
        <f t="shared" si="137"/>
        <v>1.1076214793236307E-2</v>
      </c>
      <c r="DG59" s="22">
        <f t="shared" si="137"/>
        <v>1.1531573277179658E-2</v>
      </c>
      <c r="DH59" s="22">
        <f t="shared" si="137"/>
        <v>1.134422763671406E-2</v>
      </c>
      <c r="DI59" s="22">
        <f t="shared" ref="DI59:DK64" si="138">AF59/AF$5</f>
        <v>1.0448556614111574E-2</v>
      </c>
      <c r="DJ59" s="22">
        <f t="shared" si="138"/>
        <v>1.0801799776627125E-2</v>
      </c>
      <c r="DK59" s="22">
        <f t="shared" si="138"/>
        <v>1.2291221305892316E-2</v>
      </c>
    </row>
    <row r="60" spans="1:115">
      <c r="A60" s="3" t="s">
        <v>149</v>
      </c>
      <c r="B60" s="4">
        <v>1386.3891791061978</v>
      </c>
      <c r="C60" s="4">
        <v>212.80370511280725</v>
      </c>
      <c r="D60" s="4">
        <v>389.77723051232175</v>
      </c>
      <c r="E60" s="4">
        <v>487.61411548250152</v>
      </c>
      <c r="F60" s="4">
        <v>643.09497962702119</v>
      </c>
      <c r="G60" s="4">
        <v>882.53969392959925</v>
      </c>
      <c r="H60" s="4">
        <v>999.08802714657759</v>
      </c>
      <c r="I60" s="4">
        <v>1264.4545657010515</v>
      </c>
      <c r="J60" s="4">
        <v>1634.1758557216858</v>
      </c>
      <c r="K60" s="4">
        <v>2387.1235804967187</v>
      </c>
      <c r="L60" s="4">
        <v>4963.1796997737874</v>
      </c>
      <c r="M60" s="4">
        <v>866.7655225523979</v>
      </c>
      <c r="N60" s="4">
        <v>229.45785388166027</v>
      </c>
      <c r="O60" s="4">
        <v>317.14914237788838</v>
      </c>
      <c r="P60" s="4">
        <v>389.13100266415438</v>
      </c>
      <c r="Q60" s="4">
        <v>454.69845472181146</v>
      </c>
      <c r="R60" s="4">
        <v>552.40018353326377</v>
      </c>
      <c r="S60" s="4">
        <v>686.66160530628144</v>
      </c>
      <c r="T60" s="4">
        <v>802.68438839870737</v>
      </c>
      <c r="U60" s="4">
        <v>1048.7910130620446</v>
      </c>
      <c r="V60" s="4">
        <v>1414.0792244760064</v>
      </c>
      <c r="W60" s="4">
        <v>2772.5184076422765</v>
      </c>
      <c r="X60" s="4">
        <v>1591.1803726476173</v>
      </c>
      <c r="Y60" s="4">
        <v>301.43291014038471</v>
      </c>
      <c r="Z60" s="4">
        <v>497.13934232037309</v>
      </c>
      <c r="AA60" s="4">
        <v>640.07936128083031</v>
      </c>
      <c r="AB60" s="4">
        <v>775.17874363638532</v>
      </c>
      <c r="AC60" s="4">
        <v>921.15010990728138</v>
      </c>
      <c r="AD60" s="4">
        <v>1166.1336652759976</v>
      </c>
      <c r="AE60" s="4">
        <v>1426.1362814046681</v>
      </c>
      <c r="AF60" s="4">
        <v>1864.8864306103947</v>
      </c>
      <c r="AG60" s="4">
        <v>2527.4030672604736</v>
      </c>
      <c r="AH60" s="4">
        <v>5792.2240606763789</v>
      </c>
      <c r="AJ60" s="8" t="e">
        <f>B60/#REF!</f>
        <v>#REF!</v>
      </c>
      <c r="AK60" s="8" t="e">
        <f>C60/#REF!</f>
        <v>#REF!</v>
      </c>
      <c r="AL60" s="8" t="e">
        <f>D60/#REF!</f>
        <v>#REF!</v>
      </c>
      <c r="AM60" s="8" t="e">
        <f>E60/#REF!</f>
        <v>#REF!</v>
      </c>
      <c r="AN60" s="8" t="e">
        <f>F60/#REF!</f>
        <v>#REF!</v>
      </c>
      <c r="AO60" s="8" t="e">
        <f>G60/#REF!</f>
        <v>#REF!</v>
      </c>
      <c r="AP60" s="8" t="e">
        <f>H60/#REF!</f>
        <v>#REF!</v>
      </c>
      <c r="AQ60" s="8" t="e">
        <f>I60/#REF!</f>
        <v>#REF!</v>
      </c>
      <c r="AR60" s="8" t="e">
        <f>J60/#REF!</f>
        <v>#REF!</v>
      </c>
      <c r="AS60" s="8" t="e">
        <f>K60/#REF!</f>
        <v>#REF!</v>
      </c>
      <c r="AT60" s="8" t="e">
        <f>L60/#REF!</f>
        <v>#REF!</v>
      </c>
      <c r="AU60" s="8">
        <f t="shared" si="131"/>
        <v>988.41363915189334</v>
      </c>
      <c r="AV60" s="8">
        <f t="shared" si="131"/>
        <v>261.66162184126875</v>
      </c>
      <c r="AW60" s="8">
        <f t="shared" si="131"/>
        <v>361.66013739047906</v>
      </c>
      <c r="AX60" s="8">
        <f t="shared" si="131"/>
        <v>443.74445042240438</v>
      </c>
      <c r="AY60" s="8">
        <f t="shared" si="131"/>
        <v>518.5141109730273</v>
      </c>
      <c r="AZ60" s="8">
        <f t="shared" si="131"/>
        <v>629.92800413479779</v>
      </c>
      <c r="BA60" s="8">
        <f t="shared" si="131"/>
        <v>783.03264090160371</v>
      </c>
      <c r="BB60" s="8">
        <f t="shared" si="131"/>
        <v>915.33889706557443</v>
      </c>
      <c r="BC60" s="8">
        <f t="shared" si="131"/>
        <v>1195.9858980982822</v>
      </c>
      <c r="BD60" s="8">
        <f t="shared" si="131"/>
        <v>1612.5412882108758</v>
      </c>
      <c r="BE60" s="8">
        <f t="shared" si="131"/>
        <v>3161.633610948862</v>
      </c>
      <c r="BG60" s="22">
        <f t="shared" si="132"/>
        <v>4.3275488277411664E-2</v>
      </c>
      <c r="BH60" s="22">
        <f t="shared" si="132"/>
        <v>2.1075461048198824E-2</v>
      </c>
      <c r="BI60" s="22">
        <f t="shared" si="132"/>
        <v>2.7163481425747499E-2</v>
      </c>
      <c r="BJ60" s="22">
        <f t="shared" si="132"/>
        <v>2.8030218297904152E-2</v>
      </c>
      <c r="BK60" s="22">
        <f t="shared" si="132"/>
        <v>3.1404248772120759E-2</v>
      </c>
      <c r="BL60" s="22">
        <f t="shared" si="132"/>
        <v>3.6469253477026377E-2</v>
      </c>
      <c r="BM60" s="22">
        <f t="shared" si="132"/>
        <v>3.6342612869841945E-2</v>
      </c>
      <c r="BN60" s="22">
        <f t="shared" si="132"/>
        <v>3.9362817856455526E-2</v>
      </c>
      <c r="BO60" s="22">
        <f t="shared" si="132"/>
        <v>4.2832382428469352E-2</v>
      </c>
      <c r="BP60" s="22">
        <f t="shared" si="132"/>
        <v>4.93479293863806E-2</v>
      </c>
      <c r="BQ60" s="22">
        <f t="shared" si="133"/>
        <v>5.6590284245375863E-2</v>
      </c>
      <c r="BR60" s="22">
        <f t="shared" si="133"/>
        <v>2.8978869770584424E-2</v>
      </c>
      <c r="BS60" s="22">
        <f t="shared" si="133"/>
        <v>1.9311389439216904E-2</v>
      </c>
      <c r="BT60" s="22">
        <f t="shared" si="133"/>
        <v>2.1383517753031434E-2</v>
      </c>
      <c r="BU60" s="22">
        <f t="shared" si="133"/>
        <v>2.1904569769060387E-2</v>
      </c>
      <c r="BV60" s="22">
        <f t="shared" si="133"/>
        <v>2.2161865376533918E-2</v>
      </c>
      <c r="BW60" s="22">
        <f t="shared" si="133"/>
        <v>2.3664252119443657E-2</v>
      </c>
      <c r="BX60" s="22">
        <f t="shared" si="133"/>
        <v>2.5874040335570374E-2</v>
      </c>
      <c r="BY60" s="22">
        <f t="shared" si="133"/>
        <v>2.621892126600096E-2</v>
      </c>
      <c r="BZ60" s="22">
        <f t="shared" si="133"/>
        <v>2.9567093726475809E-2</v>
      </c>
      <c r="CA60" s="22">
        <f t="shared" si="134"/>
        <v>3.1748784962572628E-2</v>
      </c>
      <c r="CB60" s="22">
        <f t="shared" si="134"/>
        <v>3.7669707196419384E-2</v>
      </c>
      <c r="CC60" s="22"/>
      <c r="CD60" s="22">
        <f t="shared" si="135"/>
        <v>3.9814533663772786E-2</v>
      </c>
      <c r="CE60" s="22">
        <f t="shared" si="135"/>
        <v>2.0473893152349393E-2</v>
      </c>
      <c r="CF60" s="22">
        <f t="shared" si="135"/>
        <v>2.5867105367551119E-2</v>
      </c>
      <c r="CG60" s="22">
        <f t="shared" si="135"/>
        <v>2.7427846204816378E-2</v>
      </c>
      <c r="CH60" s="22">
        <f t="shared" si="135"/>
        <v>2.8414038019055302E-2</v>
      </c>
      <c r="CI60" s="22">
        <f t="shared" si="135"/>
        <v>2.9906211860025175E-2</v>
      </c>
      <c r="CJ60" s="22">
        <f t="shared" si="135"/>
        <v>3.2879946409532457E-2</v>
      </c>
      <c r="CK60" s="22">
        <f t="shared" si="135"/>
        <v>3.5519957444997176E-2</v>
      </c>
      <c r="CL60" s="22">
        <f t="shared" si="135"/>
        <v>3.9077520383957814E-2</v>
      </c>
      <c r="CM60" s="22">
        <f t="shared" si="135"/>
        <v>4.3051505973451303E-2</v>
      </c>
      <c r="CN60" s="22">
        <f t="shared" si="135"/>
        <v>5.665259401119814E-2</v>
      </c>
      <c r="CO60" s="22">
        <f t="shared" si="136"/>
        <v>2.9569027221517868E-2</v>
      </c>
      <c r="CP60" s="22">
        <f t="shared" si="136"/>
        <v>1.7228729224880539E-2</v>
      </c>
      <c r="CQ60" s="22">
        <f t="shared" si="136"/>
        <v>2.308928393493391E-2</v>
      </c>
      <c r="CR60" s="22">
        <f t="shared" si="136"/>
        <v>1.8807987747555488E-2</v>
      </c>
      <c r="CS60" s="22">
        <f t="shared" si="136"/>
        <v>1.7470414769867108E-2</v>
      </c>
      <c r="CT60" s="22">
        <f t="shared" si="136"/>
        <v>1.6499458381300913E-2</v>
      </c>
      <c r="CU60" s="22">
        <f t="shared" si="136"/>
        <v>1.6555468791448456E-2</v>
      </c>
      <c r="CV60" s="22">
        <f t="shared" si="136"/>
        <v>1.7120488693148823E-2</v>
      </c>
      <c r="CW60" s="22">
        <f t="shared" si="136"/>
        <v>1.6492312412748355E-2</v>
      </c>
      <c r="CX60" s="22">
        <f t="shared" si="136"/>
        <v>1.7307413839477398E-2</v>
      </c>
      <c r="CY60" s="22">
        <f t="shared" si="137"/>
        <v>1.7580014414754531E-2</v>
      </c>
      <c r="CZ60" s="22">
        <f t="shared" si="137"/>
        <v>1.697998941907039E-2</v>
      </c>
      <c r="DA60" s="22">
        <f t="shared" si="137"/>
        <v>2.4981065319414523E-2</v>
      </c>
      <c r="DB60" s="22">
        <f t="shared" si="137"/>
        <v>2.2476530944167024E-2</v>
      </c>
      <c r="DC60" s="22">
        <f t="shared" si="137"/>
        <v>2.2172578120962974E-2</v>
      </c>
      <c r="DD60" s="22">
        <f t="shared" si="137"/>
        <v>2.191992787117493E-2</v>
      </c>
      <c r="DE60" s="22">
        <f t="shared" si="137"/>
        <v>2.1564469510960693E-2</v>
      </c>
      <c r="DF60" s="22">
        <f t="shared" si="137"/>
        <v>2.1253601705038792E-2</v>
      </c>
      <c r="DG60" s="22">
        <f t="shared" si="137"/>
        <v>2.2458282100330844E-2</v>
      </c>
      <c r="DH60" s="22">
        <f t="shared" si="137"/>
        <v>2.2850482515821117E-2</v>
      </c>
      <c r="DI60" s="22">
        <f t="shared" si="138"/>
        <v>2.4302751301509353E-2</v>
      </c>
      <c r="DJ60" s="22">
        <f t="shared" si="138"/>
        <v>2.5057036734484103E-2</v>
      </c>
      <c r="DK60" s="22">
        <f t="shared" si="138"/>
        <v>2.8860696353780253E-2</v>
      </c>
    </row>
    <row r="61" spans="1:115">
      <c r="A61" s="3" t="s">
        <v>150</v>
      </c>
      <c r="B61" s="4">
        <v>397.48539817573453</v>
      </c>
      <c r="C61" s="4">
        <v>62.529220665928548</v>
      </c>
      <c r="D61" s="4">
        <v>113.1660175104283</v>
      </c>
      <c r="E61" s="4">
        <v>130.63426790572342</v>
      </c>
      <c r="F61" s="4">
        <v>192.10688772635484</v>
      </c>
      <c r="G61" s="4">
        <v>236.37977377619492</v>
      </c>
      <c r="H61" s="4">
        <v>275.47935890867637</v>
      </c>
      <c r="I61" s="4">
        <v>372.93034881369198</v>
      </c>
      <c r="J61" s="4">
        <v>478.14079650497115</v>
      </c>
      <c r="K61" s="4">
        <v>700.37201061537996</v>
      </c>
      <c r="L61" s="4">
        <v>1413.1037940999097</v>
      </c>
      <c r="M61" s="4">
        <v>244.96339162498697</v>
      </c>
      <c r="N61" s="4">
        <v>65.928298677472469</v>
      </c>
      <c r="O61" s="4">
        <v>71.869651116414403</v>
      </c>
      <c r="P61" s="4">
        <v>103.11510064883684</v>
      </c>
      <c r="Q61" s="4">
        <v>140.43538795004022</v>
      </c>
      <c r="R61" s="4">
        <v>162.69186455517638</v>
      </c>
      <c r="S61" s="4">
        <v>205.05708665380126</v>
      </c>
      <c r="T61" s="4">
        <v>237.14987078897914</v>
      </c>
      <c r="U61" s="4">
        <v>327.49698766757325</v>
      </c>
      <c r="V61" s="4">
        <v>411.68815820594421</v>
      </c>
      <c r="W61" s="4">
        <v>724.17806793421119</v>
      </c>
      <c r="X61" s="4">
        <v>515.08305073604413</v>
      </c>
      <c r="Y61" s="4">
        <v>92.201613245191197</v>
      </c>
      <c r="Z61" s="4">
        <v>144.57121584054619</v>
      </c>
      <c r="AA61" s="4">
        <v>216.10821368273449</v>
      </c>
      <c r="AB61" s="4">
        <v>265.6267546249004</v>
      </c>
      <c r="AC61" s="4">
        <v>317.25368612467008</v>
      </c>
      <c r="AD61" s="4">
        <v>405.28269856129691</v>
      </c>
      <c r="AE61" s="4">
        <v>461.38969971889651</v>
      </c>
      <c r="AF61" s="4">
        <v>567.34487581337805</v>
      </c>
      <c r="AG61" s="4">
        <v>870.23281018228352</v>
      </c>
      <c r="AH61" s="4">
        <v>1810.8059703318518</v>
      </c>
      <c r="AJ61" s="8" t="e">
        <f>B61/#REF!</f>
        <v>#REF!</v>
      </c>
      <c r="AK61" s="8" t="e">
        <f>C61/#REF!</f>
        <v>#REF!</v>
      </c>
      <c r="AL61" s="8" t="e">
        <f>D61/#REF!</f>
        <v>#REF!</v>
      </c>
      <c r="AM61" s="8" t="e">
        <f>E61/#REF!</f>
        <v>#REF!</v>
      </c>
      <c r="AN61" s="8" t="e">
        <f>F61/#REF!</f>
        <v>#REF!</v>
      </c>
      <c r="AO61" s="8" t="e">
        <f>G61/#REF!</f>
        <v>#REF!</v>
      </c>
      <c r="AP61" s="8" t="e">
        <f>H61/#REF!</f>
        <v>#REF!</v>
      </c>
      <c r="AQ61" s="8" t="e">
        <f>I61/#REF!</f>
        <v>#REF!</v>
      </c>
      <c r="AR61" s="8" t="e">
        <f>J61/#REF!</f>
        <v>#REF!</v>
      </c>
      <c r="AS61" s="8" t="e">
        <f>K61/#REF!</f>
        <v>#REF!</v>
      </c>
      <c r="AT61" s="8" t="e">
        <f>L61/#REF!</f>
        <v>#REF!</v>
      </c>
      <c r="AU61" s="8">
        <f t="shared" si="131"/>
        <v>279.34331843524245</v>
      </c>
      <c r="AV61" s="8">
        <f t="shared" si="131"/>
        <v>75.181150984180022</v>
      </c>
      <c r="AW61" s="8">
        <f t="shared" si="131"/>
        <v>81.956355618953168</v>
      </c>
      <c r="AX61" s="8">
        <f t="shared" si="131"/>
        <v>117.58701659440922</v>
      </c>
      <c r="AY61" s="8">
        <f t="shared" si="131"/>
        <v>160.14510182713911</v>
      </c>
      <c r="AZ61" s="8">
        <f t="shared" si="131"/>
        <v>185.5252126686519</v>
      </c>
      <c r="BA61" s="8">
        <f t="shared" si="131"/>
        <v>233.83627518607989</v>
      </c>
      <c r="BB61" s="8">
        <f t="shared" si="131"/>
        <v>270.43319180564896</v>
      </c>
      <c r="BC61" s="8">
        <f t="shared" si="131"/>
        <v>373.46027382188623</v>
      </c>
      <c r="BD61" s="8">
        <f t="shared" si="131"/>
        <v>469.46743964827999</v>
      </c>
      <c r="BE61" s="8">
        <f t="shared" si="131"/>
        <v>825.8144341194303</v>
      </c>
      <c r="BG61" s="22">
        <f t="shared" si="132"/>
        <v>1.2407320360280074E-2</v>
      </c>
      <c r="BH61" s="22">
        <f t="shared" si="132"/>
        <v>6.1927124521653568E-3</v>
      </c>
      <c r="BI61" s="22">
        <f t="shared" si="132"/>
        <v>7.8865125359680547E-3</v>
      </c>
      <c r="BJ61" s="22">
        <f t="shared" si="132"/>
        <v>7.5094361100703725E-3</v>
      </c>
      <c r="BK61" s="22">
        <f t="shared" si="132"/>
        <v>9.3811531486302224E-3</v>
      </c>
      <c r="BL61" s="22">
        <f t="shared" si="132"/>
        <v>9.7679389901457227E-3</v>
      </c>
      <c r="BM61" s="22">
        <f t="shared" si="132"/>
        <v>1.0020778372295966E-2</v>
      </c>
      <c r="BN61" s="22">
        <f t="shared" si="132"/>
        <v>1.1609424167296181E-2</v>
      </c>
      <c r="BO61" s="22">
        <f t="shared" si="132"/>
        <v>1.2532255557961058E-2</v>
      </c>
      <c r="BP61" s="22">
        <f t="shared" si="132"/>
        <v>1.44784747662094E-2</v>
      </c>
      <c r="BQ61" s="22">
        <f t="shared" si="133"/>
        <v>1.6112240582378624E-2</v>
      </c>
      <c r="BR61" s="22">
        <f t="shared" si="133"/>
        <v>8.1899453078811552E-3</v>
      </c>
      <c r="BS61" s="22">
        <f t="shared" si="133"/>
        <v>5.5485878094296923E-3</v>
      </c>
      <c r="BT61" s="22">
        <f t="shared" si="133"/>
        <v>4.8457515887615731E-3</v>
      </c>
      <c r="BU61" s="22">
        <f t="shared" si="133"/>
        <v>5.8044512026597123E-3</v>
      </c>
      <c r="BV61" s="22">
        <f t="shared" si="133"/>
        <v>6.8447784010047799E-3</v>
      </c>
      <c r="BW61" s="22">
        <f t="shared" si="133"/>
        <v>6.9695510888334805E-3</v>
      </c>
      <c r="BX61" s="22">
        <f t="shared" si="133"/>
        <v>7.7267394742544931E-3</v>
      </c>
      <c r="BY61" s="22">
        <f t="shared" si="133"/>
        <v>7.7462747255650482E-3</v>
      </c>
      <c r="BZ61" s="22">
        <f t="shared" si="133"/>
        <v>9.2326631415679313E-3</v>
      </c>
      <c r="CA61" s="22">
        <f t="shared" si="134"/>
        <v>9.2431870720408003E-3</v>
      </c>
      <c r="CB61" s="22">
        <f t="shared" si="134"/>
        <v>9.8392767030711023E-3</v>
      </c>
      <c r="CC61" s="22"/>
      <c r="CD61" s="22">
        <f t="shared" si="135"/>
        <v>1.2888414045131429E-2</v>
      </c>
      <c r="CE61" s="22">
        <f t="shared" si="135"/>
        <v>6.2625078899882789E-3</v>
      </c>
      <c r="CF61" s="22">
        <f t="shared" si="135"/>
        <v>7.5223152844991221E-3</v>
      </c>
      <c r="CG61" s="22">
        <f t="shared" si="135"/>
        <v>9.2603873941922623E-3</v>
      </c>
      <c r="CH61" s="22">
        <f t="shared" si="135"/>
        <v>9.7365011189348722E-3</v>
      </c>
      <c r="CI61" s="22">
        <f t="shared" si="135"/>
        <v>1.0300010659037229E-2</v>
      </c>
      <c r="CJ61" s="22">
        <f t="shared" si="135"/>
        <v>1.1427226403117564E-2</v>
      </c>
      <c r="CK61" s="22">
        <f t="shared" si="135"/>
        <v>1.1491568311713794E-2</v>
      </c>
      <c r="CL61" s="22">
        <f t="shared" si="135"/>
        <v>1.1888354478548437E-2</v>
      </c>
      <c r="CM61" s="22">
        <f t="shared" si="135"/>
        <v>1.4823450011265961E-2</v>
      </c>
      <c r="CN61" s="22">
        <f t="shared" si="135"/>
        <v>1.7711133822797018E-2</v>
      </c>
      <c r="CO61" s="22">
        <f t="shared" si="136"/>
        <v>8.4188175891505308E-3</v>
      </c>
      <c r="CP61" s="22">
        <f t="shared" si="136"/>
        <v>4.8691460775773269E-3</v>
      </c>
      <c r="CQ61" s="22">
        <f t="shared" si="136"/>
        <v>6.6340601629454902E-3</v>
      </c>
      <c r="CR61" s="22">
        <f t="shared" si="136"/>
        <v>4.2621068040222193E-3</v>
      </c>
      <c r="CS61" s="22">
        <f t="shared" si="136"/>
        <v>4.6294527165355514E-3</v>
      </c>
      <c r="CT61" s="22">
        <f t="shared" si="136"/>
        <v>5.0959219559282721E-3</v>
      </c>
      <c r="CU61" s="22">
        <f t="shared" si="136"/>
        <v>4.8758855745448743E-3</v>
      </c>
      <c r="CV61" s="22">
        <f t="shared" si="136"/>
        <v>5.112674869800716E-3</v>
      </c>
      <c r="CW61" s="22">
        <f t="shared" si="136"/>
        <v>4.8725873010900178E-3</v>
      </c>
      <c r="CX61" s="22">
        <f t="shared" si="136"/>
        <v>5.4044378967324346E-3</v>
      </c>
      <c r="CY61" s="22">
        <f t="shared" si="137"/>
        <v>5.1181600227003729E-3</v>
      </c>
      <c r="CZ61" s="22">
        <f t="shared" si="137"/>
        <v>4.4351503301659238E-3</v>
      </c>
      <c r="DA61" s="22">
        <f t="shared" si="137"/>
        <v>8.0866528751546013E-3</v>
      </c>
      <c r="DB61" s="22">
        <f t="shared" si="137"/>
        <v>6.8750701847469318E-3</v>
      </c>
      <c r="DC61" s="22">
        <f t="shared" si="137"/>
        <v>6.4479237597763264E-3</v>
      </c>
      <c r="DD61" s="22">
        <f t="shared" si="137"/>
        <v>7.4007642533808248E-3</v>
      </c>
      <c r="DE61" s="22">
        <f t="shared" si="137"/>
        <v>7.3893925735546151E-3</v>
      </c>
      <c r="DF61" s="22">
        <f t="shared" si="137"/>
        <v>7.3199616564425382E-3</v>
      </c>
      <c r="DG61" s="22">
        <f t="shared" si="137"/>
        <v>7.8052400386869267E-3</v>
      </c>
      <c r="DH61" s="22">
        <f t="shared" si="137"/>
        <v>7.3926856807978621E-3</v>
      </c>
      <c r="DI61" s="22">
        <f t="shared" si="138"/>
        <v>7.3935019273882983E-3</v>
      </c>
      <c r="DJ61" s="22">
        <f t="shared" si="138"/>
        <v>8.6276129734725628E-3</v>
      </c>
      <c r="DK61" s="22">
        <f t="shared" si="138"/>
        <v>9.0226346076911369E-3</v>
      </c>
    </row>
    <row r="62" spans="1:115">
      <c r="A62" s="3" t="s">
        <v>151</v>
      </c>
      <c r="B62" s="4">
        <v>106.60288386659445</v>
      </c>
      <c r="C62" s="4">
        <v>21.390357664298808</v>
      </c>
      <c r="D62" s="4">
        <v>41.277106772716913</v>
      </c>
      <c r="E62" s="4">
        <v>60.090283239970439</v>
      </c>
      <c r="F62" s="4">
        <v>63.323864298623974</v>
      </c>
      <c r="G62" s="4">
        <v>106.36715288002974</v>
      </c>
      <c r="H62" s="4">
        <v>104.80023029124233</v>
      </c>
      <c r="I62" s="4">
        <v>134.82138998474824</v>
      </c>
      <c r="J62" s="4">
        <v>136.64571970829087</v>
      </c>
      <c r="K62" s="4">
        <v>162.97647496607831</v>
      </c>
      <c r="L62" s="4">
        <v>234.33352182395654</v>
      </c>
      <c r="M62" s="4">
        <v>33.319729887266163</v>
      </c>
      <c r="N62" s="4">
        <v>11.342273345534279</v>
      </c>
      <c r="O62" s="4">
        <v>16.690000059150901</v>
      </c>
      <c r="P62" s="4">
        <v>17.978404114549424</v>
      </c>
      <c r="Q62" s="4">
        <v>26.261548721996373</v>
      </c>
      <c r="R62" s="4">
        <v>29.941866138655119</v>
      </c>
      <c r="S62" s="4">
        <v>29.460715974741579</v>
      </c>
      <c r="T62" s="4">
        <v>40.587441977545083</v>
      </c>
      <c r="U62" s="4">
        <v>42.560892554662345</v>
      </c>
      <c r="V62" s="4">
        <v>41.928851923283453</v>
      </c>
      <c r="W62" s="4">
        <v>76.44246596613398</v>
      </c>
      <c r="X62" s="4">
        <v>77.848315361425819</v>
      </c>
      <c r="Y62" s="4">
        <v>20.073734601141499</v>
      </c>
      <c r="Z62" s="4">
        <v>38.863315502317313</v>
      </c>
      <c r="AA62" s="4">
        <v>37.654870451702408</v>
      </c>
      <c r="AB62" s="4">
        <v>49.983981862665061</v>
      </c>
      <c r="AC62" s="4">
        <v>64.541529493378135</v>
      </c>
      <c r="AD62" s="4">
        <v>74.591787164339294</v>
      </c>
      <c r="AE62" s="4">
        <v>78.729655679708543</v>
      </c>
      <c r="AF62" s="4">
        <v>117.0211789009705</v>
      </c>
      <c r="AG62" s="4">
        <v>113.09335528867075</v>
      </c>
      <c r="AH62" s="4">
        <v>183.92802946059993</v>
      </c>
      <c r="AJ62" s="8" t="e">
        <f>B62/#REF!</f>
        <v>#REF!</v>
      </c>
      <c r="AK62" s="8" t="e">
        <f>C62/#REF!</f>
        <v>#REF!</v>
      </c>
      <c r="AL62" s="8" t="e">
        <f>D62/#REF!</f>
        <v>#REF!</v>
      </c>
      <c r="AM62" s="8" t="e">
        <f>E62/#REF!</f>
        <v>#REF!</v>
      </c>
      <c r="AN62" s="8" t="e">
        <f>F62/#REF!</f>
        <v>#REF!</v>
      </c>
      <c r="AO62" s="8" t="e">
        <f>G62/#REF!</f>
        <v>#REF!</v>
      </c>
      <c r="AP62" s="8" t="e">
        <f>H62/#REF!</f>
        <v>#REF!</v>
      </c>
      <c r="AQ62" s="8" t="e">
        <f>I62/#REF!</f>
        <v>#REF!</v>
      </c>
      <c r="AR62" s="8" t="e">
        <f>J62/#REF!</f>
        <v>#REF!</v>
      </c>
      <c r="AS62" s="8" t="e">
        <f>K62/#REF!</f>
        <v>#REF!</v>
      </c>
      <c r="AT62" s="8" t="e">
        <f>L62/#REF!</f>
        <v>#REF!</v>
      </c>
      <c r="AU62" s="8">
        <f t="shared" si="131"/>
        <v>37.996060775986784</v>
      </c>
      <c r="AV62" s="8">
        <f t="shared" si="131"/>
        <v>12.934129683310443</v>
      </c>
      <c r="AW62" s="8">
        <f t="shared" si="131"/>
        <v>19.032394882681089</v>
      </c>
      <c r="AX62" s="8">
        <f t="shared" si="131"/>
        <v>20.501622843369301</v>
      </c>
      <c r="AY62" s="8">
        <f t="shared" si="131"/>
        <v>29.947283627105755</v>
      </c>
      <c r="AZ62" s="8">
        <f t="shared" si="131"/>
        <v>34.144123298718164</v>
      </c>
      <c r="BA62" s="8">
        <f t="shared" si="131"/>
        <v>33.595445055158287</v>
      </c>
      <c r="BB62" s="8">
        <f t="shared" si="131"/>
        <v>46.283775929108302</v>
      </c>
      <c r="BC62" s="8">
        <f t="shared" si="131"/>
        <v>48.534194774646728</v>
      </c>
      <c r="BD62" s="8">
        <f t="shared" si="131"/>
        <v>47.813449008579063</v>
      </c>
      <c r="BE62" s="8">
        <f t="shared" si="131"/>
        <v>87.170952241889239</v>
      </c>
      <c r="BG62" s="22">
        <f t="shared" si="132"/>
        <v>3.327559043760905E-3</v>
      </c>
      <c r="BH62" s="22">
        <f t="shared" si="132"/>
        <v>2.1184389130912708E-3</v>
      </c>
      <c r="BI62" s="22">
        <f t="shared" si="132"/>
        <v>2.8765916409625868E-3</v>
      </c>
      <c r="BJ62" s="22">
        <f t="shared" si="132"/>
        <v>3.4542555338714486E-3</v>
      </c>
      <c r="BK62" s="22">
        <f t="shared" si="132"/>
        <v>3.0922934413192952E-3</v>
      </c>
      <c r="BL62" s="22">
        <f t="shared" si="132"/>
        <v>4.3954177774590394E-3</v>
      </c>
      <c r="BM62" s="22">
        <f t="shared" si="132"/>
        <v>3.8121908126781318E-3</v>
      </c>
      <c r="BN62" s="22">
        <f t="shared" si="132"/>
        <v>4.1970268929207993E-3</v>
      </c>
      <c r="BO62" s="22">
        <f t="shared" si="132"/>
        <v>3.5815372643442961E-3</v>
      </c>
      <c r="BP62" s="22">
        <f t="shared" si="132"/>
        <v>3.369139178204483E-3</v>
      </c>
      <c r="BQ62" s="22">
        <f t="shared" si="133"/>
        <v>2.6718759767739419E-3</v>
      </c>
      <c r="BR62" s="22">
        <f t="shared" si="133"/>
        <v>1.1139899869930107E-3</v>
      </c>
      <c r="BS62" s="22">
        <f t="shared" si="133"/>
        <v>9.5457642436866158E-4</v>
      </c>
      <c r="BT62" s="22">
        <f t="shared" si="133"/>
        <v>1.1253094045504547E-3</v>
      </c>
      <c r="BU62" s="22">
        <f t="shared" si="133"/>
        <v>1.0120221842190081E-3</v>
      </c>
      <c r="BV62" s="22">
        <f t="shared" si="133"/>
        <v>1.279979954434298E-3</v>
      </c>
      <c r="BW62" s="22">
        <f t="shared" si="133"/>
        <v>1.2826785550644208E-3</v>
      </c>
      <c r="BX62" s="22">
        <f t="shared" si="133"/>
        <v>1.1101068525671259E-3</v>
      </c>
      <c r="BY62" s="22">
        <f t="shared" si="133"/>
        <v>1.3257501466056301E-3</v>
      </c>
      <c r="BZ62" s="22">
        <f t="shared" si="133"/>
        <v>1.1998595369082585E-3</v>
      </c>
      <c r="CA62" s="22">
        <f t="shared" si="134"/>
        <v>9.4138297232473293E-4</v>
      </c>
      <c r="CB62" s="22">
        <f t="shared" si="134"/>
        <v>1.0386099880812969E-3</v>
      </c>
      <c r="CC62" s="22"/>
      <c r="CD62" s="22">
        <f t="shared" si="135"/>
        <v>1.9479214461828344E-3</v>
      </c>
      <c r="CE62" s="22">
        <f t="shared" si="135"/>
        <v>1.3634460059486638E-3</v>
      </c>
      <c r="CF62" s="22">
        <f t="shared" si="135"/>
        <v>2.0221322101339309E-3</v>
      </c>
      <c r="CG62" s="22">
        <f t="shared" si="135"/>
        <v>1.6135374112749249E-3</v>
      </c>
      <c r="CH62" s="22">
        <f t="shared" si="135"/>
        <v>1.8321539034044175E-3</v>
      </c>
      <c r="CI62" s="22">
        <f t="shared" si="135"/>
        <v>2.0954159740515189E-3</v>
      </c>
      <c r="CJ62" s="22">
        <f t="shared" si="135"/>
        <v>2.1031671047540318E-3</v>
      </c>
      <c r="CK62" s="22">
        <f t="shared" si="135"/>
        <v>1.9608743258730855E-3</v>
      </c>
      <c r="CL62" s="22">
        <f t="shared" si="135"/>
        <v>2.4521050873648623E-3</v>
      </c>
      <c r="CM62" s="22">
        <f t="shared" si="135"/>
        <v>1.9264197799859985E-3</v>
      </c>
      <c r="CN62" s="22">
        <f t="shared" si="135"/>
        <v>1.7989635537500734E-3</v>
      </c>
      <c r="CO62" s="22">
        <f t="shared" si="136"/>
        <v>1.3960837013502723E-3</v>
      </c>
      <c r="CP62" s="22">
        <f t="shared" si="136"/>
        <v>6.6229746008288548E-4</v>
      </c>
      <c r="CQ62" s="22">
        <f t="shared" si="136"/>
        <v>1.1413205750531307E-3</v>
      </c>
      <c r="CR62" s="22">
        <f t="shared" si="136"/>
        <v>9.8977192328392671E-4</v>
      </c>
      <c r="CS62" s="22">
        <f t="shared" si="136"/>
        <v>8.0715793558228588E-4</v>
      </c>
      <c r="CT62" s="22">
        <f t="shared" si="136"/>
        <v>9.5294216566489752E-4</v>
      </c>
      <c r="CU62" s="22">
        <f t="shared" si="136"/>
        <v>8.9735964105881316E-4</v>
      </c>
      <c r="CV62" s="22">
        <f t="shared" si="136"/>
        <v>7.3454209590276352E-4</v>
      </c>
      <c r="CW62" s="22">
        <f t="shared" si="136"/>
        <v>8.3392773399185291E-4</v>
      </c>
      <c r="CX62" s="22">
        <f t="shared" si="136"/>
        <v>7.023505842888993E-4</v>
      </c>
      <c r="CY62" s="22">
        <f t="shared" si="137"/>
        <v>5.2126486864876383E-4</v>
      </c>
      <c r="CZ62" s="22">
        <f t="shared" si="137"/>
        <v>4.6816362325846693E-4</v>
      </c>
      <c r="DA62" s="22">
        <f t="shared" si="137"/>
        <v>1.2221957261917785E-3</v>
      </c>
      <c r="DB62" s="22">
        <f t="shared" si="137"/>
        <v>1.4968104070568269E-3</v>
      </c>
      <c r="DC62" s="22">
        <f t="shared" si="137"/>
        <v>1.7333166491970255E-3</v>
      </c>
      <c r="DD62" s="22">
        <f t="shared" si="137"/>
        <v>1.2895151667569828E-3</v>
      </c>
      <c r="DE62" s="22">
        <f t="shared" si="137"/>
        <v>1.3904896925546445E-3</v>
      </c>
      <c r="DF62" s="22">
        <f t="shared" si="137"/>
        <v>1.4891600690623006E-3</v>
      </c>
      <c r="DG62" s="22">
        <f t="shared" si="137"/>
        <v>1.4365449248119307E-3</v>
      </c>
      <c r="DH62" s="22">
        <f t="shared" si="137"/>
        <v>1.2614577190434195E-3</v>
      </c>
      <c r="DI62" s="22">
        <f t="shared" si="138"/>
        <v>1.5249918499910329E-3</v>
      </c>
      <c r="DJ62" s="22">
        <f t="shared" si="138"/>
        <v>1.1212237551669617E-3</v>
      </c>
      <c r="DK62" s="22">
        <f t="shared" si="138"/>
        <v>9.1645125492463336E-4</v>
      </c>
    </row>
    <row r="63" spans="1:115">
      <c r="A63" s="3" t="s">
        <v>153</v>
      </c>
      <c r="B63" s="4">
        <v>23.452223759416203</v>
      </c>
      <c r="C63" s="4">
        <v>20.917952142260365</v>
      </c>
      <c r="D63" s="4">
        <v>21.247000742883571</v>
      </c>
      <c r="E63" s="4">
        <v>12.217879478168827</v>
      </c>
      <c r="F63" s="4">
        <v>16.356628571166496</v>
      </c>
      <c r="G63" s="4">
        <v>19.099353260590402</v>
      </c>
      <c r="H63" s="4">
        <v>25.93755690834486</v>
      </c>
      <c r="I63" s="4">
        <v>17.594054248184825</v>
      </c>
      <c r="J63" s="4">
        <v>41.19778007017868</v>
      </c>
      <c r="K63" s="4">
        <v>29.811434415708767</v>
      </c>
      <c r="L63" s="4">
        <v>30.142512152880819</v>
      </c>
      <c r="M63" s="4">
        <v>21.452476123271989</v>
      </c>
      <c r="N63" s="4">
        <v>24.318986183111445</v>
      </c>
      <c r="O63" s="4">
        <v>27.421349144849717</v>
      </c>
      <c r="P63" s="4">
        <v>26.608442277288084</v>
      </c>
      <c r="Q63" s="4">
        <v>22.890734651320724</v>
      </c>
      <c r="R63" s="4">
        <v>26.311207326245786</v>
      </c>
      <c r="S63" s="4">
        <v>13.95991603697027</v>
      </c>
      <c r="T63" s="4">
        <v>20.265721770255745</v>
      </c>
      <c r="U63" s="4">
        <v>18.647938738697661</v>
      </c>
      <c r="V63" s="4">
        <v>14.444945994827485</v>
      </c>
      <c r="W63" s="4">
        <v>19.655879644105017</v>
      </c>
      <c r="X63" s="4">
        <v>29.090799654758122</v>
      </c>
      <c r="Y63" s="4">
        <v>18.624562600658656</v>
      </c>
      <c r="Z63" s="4">
        <v>35.79035087726735</v>
      </c>
      <c r="AA63" s="4">
        <v>25.006572542164726</v>
      </c>
      <c r="AB63" s="4">
        <v>17.913531692884497</v>
      </c>
      <c r="AC63" s="4">
        <v>16.700453559026045</v>
      </c>
      <c r="AD63" s="4">
        <v>30.734852121407084</v>
      </c>
      <c r="AE63" s="4">
        <v>22.454403492077684</v>
      </c>
      <c r="AF63" s="4">
        <v>35.851027603964596</v>
      </c>
      <c r="AG63" s="4">
        <v>50.624234388812944</v>
      </c>
      <c r="AH63" s="4">
        <v>37.207705814092947</v>
      </c>
      <c r="AJ63" s="8" t="e">
        <f>B63/#REF!</f>
        <v>#REF!</v>
      </c>
      <c r="AK63" s="8" t="e">
        <f>C63/#REF!</f>
        <v>#REF!</v>
      </c>
      <c r="AL63" s="8" t="e">
        <f>D63/#REF!</f>
        <v>#REF!</v>
      </c>
      <c r="AM63" s="8" t="e">
        <f>E63/#REF!</f>
        <v>#REF!</v>
      </c>
      <c r="AN63" s="8" t="e">
        <f>F63/#REF!</f>
        <v>#REF!</v>
      </c>
      <c r="AO63" s="8" t="e">
        <f>G63/#REF!</f>
        <v>#REF!</v>
      </c>
      <c r="AP63" s="8" t="e">
        <f>H63/#REF!</f>
        <v>#REF!</v>
      </c>
      <c r="AQ63" s="8" t="e">
        <f>I63/#REF!</f>
        <v>#REF!</v>
      </c>
      <c r="AR63" s="8" t="e">
        <f>J63/#REF!</f>
        <v>#REF!</v>
      </c>
      <c r="AS63" s="8" t="e">
        <f>K63/#REF!</f>
        <v>#REF!</v>
      </c>
      <c r="AT63" s="8" t="e">
        <f>L63/#REF!</f>
        <v>#REF!</v>
      </c>
      <c r="AU63" s="8">
        <f t="shared" si="131"/>
        <v>24.463271140945206</v>
      </c>
      <c r="AV63" s="8">
        <f t="shared" si="131"/>
        <v>27.73208786956647</v>
      </c>
      <c r="AW63" s="8">
        <f t="shared" si="131"/>
        <v>31.269858795147329</v>
      </c>
      <c r="AX63" s="8">
        <f t="shared" si="131"/>
        <v>30.342862722562323</v>
      </c>
      <c r="AY63" s="8">
        <f t="shared" si="131"/>
        <v>26.103385230351616</v>
      </c>
      <c r="AZ63" s="8">
        <f t="shared" si="131"/>
        <v>30.003911677558001</v>
      </c>
      <c r="BA63" s="8">
        <f t="shared" si="131"/>
        <v>15.919151204497213</v>
      </c>
      <c r="BB63" s="8">
        <f t="shared" si="131"/>
        <v>23.109959134037105</v>
      </c>
      <c r="BC63" s="8">
        <f t="shared" si="131"/>
        <v>21.26512477921441</v>
      </c>
      <c r="BD63" s="8">
        <f t="shared" si="131"/>
        <v>16.47225376022832</v>
      </c>
      <c r="BE63" s="8">
        <f t="shared" si="131"/>
        <v>22.414527371313373</v>
      </c>
      <c r="BG63" s="22">
        <f t="shared" si="132"/>
        <v>7.3205017009304646E-4</v>
      </c>
      <c r="BH63" s="22">
        <f t="shared" si="132"/>
        <v>2.071653241885981E-3</v>
      </c>
      <c r="BI63" s="22">
        <f t="shared" si="132"/>
        <v>1.4806983703834296E-3</v>
      </c>
      <c r="BJ63" s="22">
        <f t="shared" si="132"/>
        <v>7.023378077799828E-4</v>
      </c>
      <c r="BK63" s="22">
        <f t="shared" si="132"/>
        <v>7.9874303018195685E-4</v>
      </c>
      <c r="BL63" s="22">
        <f t="shared" si="132"/>
        <v>7.8924399672759067E-4</v>
      </c>
      <c r="BM63" s="22">
        <f t="shared" si="132"/>
        <v>9.4349903501663715E-4</v>
      </c>
      <c r="BN63" s="22">
        <f t="shared" si="132"/>
        <v>5.4770774017010688E-4</v>
      </c>
      <c r="BO63" s="22">
        <f t="shared" si="132"/>
        <v>1.0798097799520987E-3</v>
      </c>
      <c r="BP63" s="22">
        <f t="shared" si="132"/>
        <v>6.1627834121055249E-4</v>
      </c>
      <c r="BQ63" s="22">
        <f t="shared" si="133"/>
        <v>3.4368558742270964E-4</v>
      </c>
      <c r="BR63" s="22">
        <f t="shared" si="133"/>
        <v>7.172280111029561E-4</v>
      </c>
      <c r="BS63" s="22">
        <f t="shared" si="133"/>
        <v>2.0467088182181256E-3</v>
      </c>
      <c r="BT63" s="22">
        <f t="shared" si="133"/>
        <v>1.8488617117315231E-3</v>
      </c>
      <c r="BU63" s="22">
        <f t="shared" si="133"/>
        <v>1.4978155847734079E-3</v>
      </c>
      <c r="BV63" s="22">
        <f t="shared" si="133"/>
        <v>1.1156874945240389E-3</v>
      </c>
      <c r="BW63" s="22">
        <f t="shared" si="133"/>
        <v>1.1271448893313777E-3</v>
      </c>
      <c r="BX63" s="22">
        <f t="shared" si="133"/>
        <v>5.2602246555001945E-4</v>
      </c>
      <c r="BY63" s="22">
        <f t="shared" si="133"/>
        <v>6.6196050548959784E-4</v>
      </c>
      <c r="BZ63" s="22">
        <f t="shared" si="133"/>
        <v>5.2571517645149302E-4</v>
      </c>
      <c r="CA63" s="22">
        <f t="shared" si="134"/>
        <v>3.2431668342747374E-4</v>
      </c>
      <c r="CB63" s="22">
        <f t="shared" si="134"/>
        <v>2.6706088906048122E-4</v>
      </c>
      <c r="CC63" s="22"/>
      <c r="CD63" s="22">
        <f t="shared" si="135"/>
        <v>7.2791032498296146E-4</v>
      </c>
      <c r="CE63" s="22">
        <f t="shared" si="135"/>
        <v>1.2650155038397733E-3</v>
      </c>
      <c r="CF63" s="22">
        <f t="shared" si="135"/>
        <v>1.8622400169795628E-3</v>
      </c>
      <c r="CG63" s="22">
        <f t="shared" si="135"/>
        <v>1.07154904108079E-3</v>
      </c>
      <c r="CH63" s="22">
        <f t="shared" si="135"/>
        <v>6.5661729601802375E-4</v>
      </c>
      <c r="CI63" s="22">
        <f t="shared" si="135"/>
        <v>5.42199688110569E-4</v>
      </c>
      <c r="CJ63" s="22">
        <f t="shared" si="135"/>
        <v>8.6659044391587214E-4</v>
      </c>
      <c r="CK63" s="22">
        <f t="shared" si="135"/>
        <v>5.5925893401002479E-4</v>
      </c>
      <c r="CL63" s="22">
        <f t="shared" si="135"/>
        <v>7.5123569938852013E-4</v>
      </c>
      <c r="CM63" s="22">
        <f t="shared" si="135"/>
        <v>8.6232764271895442E-4</v>
      </c>
      <c r="CN63" s="22">
        <f t="shared" si="135"/>
        <v>3.6392118631677306E-4</v>
      </c>
      <c r="CO63" s="22">
        <f t="shared" si="136"/>
        <v>1.7957938585501734E-4</v>
      </c>
      <c r="CP63" s="22">
        <f t="shared" si="136"/>
        <v>4.2641163349771454E-4</v>
      </c>
      <c r="CQ63" s="22">
        <f t="shared" si="136"/>
        <v>2.44710724646272E-3</v>
      </c>
      <c r="CR63" s="22">
        <f t="shared" si="136"/>
        <v>1.6261762364258943E-3</v>
      </c>
      <c r="CS63" s="22">
        <f t="shared" si="136"/>
        <v>1.1946118910640879E-3</v>
      </c>
      <c r="CT63" s="22">
        <f t="shared" si="136"/>
        <v>8.3062680282900857E-4</v>
      </c>
      <c r="CU63" s="22">
        <f t="shared" si="136"/>
        <v>7.8854856450054378E-4</v>
      </c>
      <c r="CV63" s="22">
        <f t="shared" si="136"/>
        <v>3.4806166941815777E-4</v>
      </c>
      <c r="CW63" s="22">
        <f t="shared" si="136"/>
        <v>4.1638858253074208E-4</v>
      </c>
      <c r="CX63" s="22">
        <f t="shared" si="136"/>
        <v>3.0773298873106324E-4</v>
      </c>
      <c r="CY63" s="22">
        <f t="shared" si="137"/>
        <v>1.7958142260630228E-4</v>
      </c>
      <c r="CZ63" s="22">
        <f t="shared" si="137"/>
        <v>1.2038031107726629E-4</v>
      </c>
      <c r="DA63" s="22">
        <f t="shared" si="137"/>
        <v>4.5671702521085162E-4</v>
      </c>
      <c r="DB63" s="22">
        <f t="shared" si="137"/>
        <v>1.3887520026274523E-3</v>
      </c>
      <c r="DC63" s="22">
        <f t="shared" si="137"/>
        <v>1.596261416565754E-3</v>
      </c>
      <c r="DD63" s="22">
        <f t="shared" si="137"/>
        <v>8.5636610018591231E-4</v>
      </c>
      <c r="DE63" s="22">
        <f t="shared" si="137"/>
        <v>4.9833127029865571E-4</v>
      </c>
      <c r="DF63" s="22">
        <f t="shared" si="137"/>
        <v>3.853278465903501E-4</v>
      </c>
      <c r="DG63" s="22">
        <f t="shared" si="137"/>
        <v>5.9191497493655241E-4</v>
      </c>
      <c r="DH63" s="22">
        <f t="shared" si="137"/>
        <v>3.5977904853072221E-4</v>
      </c>
      <c r="DI63" s="22">
        <f t="shared" si="138"/>
        <v>4.6720196654416148E-4</v>
      </c>
      <c r="DJ63" s="22">
        <f t="shared" si="138"/>
        <v>5.0189592517610438E-4</v>
      </c>
      <c r="DK63" s="22">
        <f t="shared" si="138"/>
        <v>1.8539343234521291E-4</v>
      </c>
    </row>
    <row r="64" spans="1:115">
      <c r="A64" s="3" t="s">
        <v>152</v>
      </c>
      <c r="B64" s="4">
        <v>2574.7270224991794</v>
      </c>
      <c r="C64" s="4">
        <v>468.75059611807308</v>
      </c>
      <c r="D64" s="4">
        <v>822.74608748275318</v>
      </c>
      <c r="E64" s="4">
        <v>996.24719132390589</v>
      </c>
      <c r="F64" s="4">
        <v>1303.6591050684249</v>
      </c>
      <c r="G64" s="4">
        <v>1683.3564063817767</v>
      </c>
      <c r="H64" s="4">
        <v>1921.6840129849641</v>
      </c>
      <c r="I64" s="4">
        <v>2438.9440617159562</v>
      </c>
      <c r="J64" s="4">
        <v>3096.9400006351784</v>
      </c>
      <c r="K64" s="4">
        <v>4351.105856108531</v>
      </c>
      <c r="L64" s="4">
        <v>8663.7650010400885</v>
      </c>
      <c r="M64" s="4">
        <v>1519.8497271512188</v>
      </c>
      <c r="N64" s="4">
        <v>458.9954959376542</v>
      </c>
      <c r="O64" s="4">
        <v>577.54667101824032</v>
      </c>
      <c r="P64" s="4">
        <v>718.84271444016861</v>
      </c>
      <c r="Q64" s="4">
        <v>847.41283894940284</v>
      </c>
      <c r="R64" s="4">
        <v>1038.9509056201593</v>
      </c>
      <c r="S64" s="4">
        <v>1232.026517467744</v>
      </c>
      <c r="T64" s="4">
        <v>1447.1344961095911</v>
      </c>
      <c r="U64" s="4">
        <v>1876.334658408387</v>
      </c>
      <c r="V64" s="4">
        <v>2502.8877677954401</v>
      </c>
      <c r="W64" s="4">
        <v>4498.2259527476253</v>
      </c>
      <c r="X64" s="4">
        <v>2956.7224968070864</v>
      </c>
      <c r="Y64" s="4">
        <v>615.27215678456059</v>
      </c>
      <c r="Z64" s="4">
        <v>1012.1226202718188</v>
      </c>
      <c r="AA64" s="4">
        <v>1284.0674109122183</v>
      </c>
      <c r="AB64" s="4">
        <v>1555.0251279855588</v>
      </c>
      <c r="AC64" s="4">
        <v>1799.6988362434815</v>
      </c>
      <c r="AD64" s="4">
        <v>2275.5134590306261</v>
      </c>
      <c r="AE64" s="4">
        <v>2696.7219873529202</v>
      </c>
      <c r="AF64" s="4">
        <v>3386.879871801746</v>
      </c>
      <c r="AG64" s="4">
        <v>4650.8878033895116</v>
      </c>
      <c r="AH64" s="4">
        <v>10290.963757238624</v>
      </c>
      <c r="AJ64" s="8" t="e">
        <f>B64/#REF!</f>
        <v>#REF!</v>
      </c>
      <c r="AK64" s="8" t="e">
        <f>C64/#REF!</f>
        <v>#REF!</v>
      </c>
      <c r="AL64" s="8" t="e">
        <f>D64/#REF!</f>
        <v>#REF!</v>
      </c>
      <c r="AM64" s="8" t="e">
        <f>E64/#REF!</f>
        <v>#REF!</v>
      </c>
      <c r="AN64" s="8" t="e">
        <f>F64/#REF!</f>
        <v>#REF!</v>
      </c>
      <c r="AO64" s="8" t="e">
        <f>G64/#REF!</f>
        <v>#REF!</v>
      </c>
      <c r="AP64" s="8" t="e">
        <f>H64/#REF!</f>
        <v>#REF!</v>
      </c>
      <c r="AQ64" s="8" t="e">
        <f>I64/#REF!</f>
        <v>#REF!</v>
      </c>
      <c r="AR64" s="8" t="e">
        <f>J64/#REF!</f>
        <v>#REF!</v>
      </c>
      <c r="AS64" s="8" t="e">
        <f>K64/#REF!</f>
        <v>#REF!</v>
      </c>
      <c r="AT64" s="8" t="e">
        <f>L64/#REF!</f>
        <v>#REF!</v>
      </c>
      <c r="AU64" s="8">
        <f t="shared" si="131"/>
        <v>1733.1563850784507</v>
      </c>
      <c r="AV64" s="8">
        <f t="shared" si="131"/>
        <v>523.41422990395779</v>
      </c>
      <c r="AW64" s="8">
        <f t="shared" si="131"/>
        <v>658.60373079928411</v>
      </c>
      <c r="AX64" s="8">
        <f t="shared" si="131"/>
        <v>819.73027868639088</v>
      </c>
      <c r="AY64" s="8">
        <f t="shared" si="131"/>
        <v>966.34486053796877</v>
      </c>
      <c r="AZ64" s="8">
        <f t="shared" si="131"/>
        <v>1184.764759101384</v>
      </c>
      <c r="BA64" s="8">
        <f t="shared" si="131"/>
        <v>1404.9379930064199</v>
      </c>
      <c r="BB64" s="8">
        <f t="shared" si="131"/>
        <v>1650.2357747570115</v>
      </c>
      <c r="BC64" s="8">
        <f t="shared" si="131"/>
        <v>2139.672979288518</v>
      </c>
      <c r="BD64" s="8">
        <f t="shared" si="131"/>
        <v>2854.1610650023267</v>
      </c>
      <c r="BE64" s="8">
        <f t="shared" si="131"/>
        <v>5129.5393829119412</v>
      </c>
      <c r="BG64" s="22">
        <f t="shared" si="132"/>
        <v>8.0368896958307318E-2</v>
      </c>
      <c r="BH64" s="22">
        <f t="shared" si="132"/>
        <v>4.6423697954739544E-2</v>
      </c>
      <c r="BI64" s="22">
        <f t="shared" si="132"/>
        <v>5.7336976908756859E-2</v>
      </c>
      <c r="BJ64" s="22">
        <f t="shared" si="132"/>
        <v>5.7268699499912402E-2</v>
      </c>
      <c r="BK64" s="22">
        <f t="shared" si="132"/>
        <v>6.366156811448527E-2</v>
      </c>
      <c r="BL64" s="22">
        <f t="shared" si="132"/>
        <v>6.9561462106213667E-2</v>
      </c>
      <c r="BM64" s="22">
        <f t="shared" si="132"/>
        <v>6.9902767568478422E-2</v>
      </c>
      <c r="BN64" s="22">
        <f t="shared" si="132"/>
        <v>7.5924998388678111E-2</v>
      </c>
      <c r="BO64" s="22">
        <f t="shared" si="132"/>
        <v>8.1171997493898473E-2</v>
      </c>
      <c r="BP64" s="22">
        <f t="shared" si="132"/>
        <v>8.9948449378239495E-2</v>
      </c>
      <c r="BQ64" s="22">
        <f t="shared" si="133"/>
        <v>9.8784439351721237E-2</v>
      </c>
      <c r="BR64" s="22">
        <f t="shared" si="133"/>
        <v>5.0813658559326132E-2</v>
      </c>
      <c r="BS64" s="22">
        <f t="shared" si="133"/>
        <v>3.8629493926453026E-2</v>
      </c>
      <c r="BT64" s="22">
        <f t="shared" si="133"/>
        <v>3.8940605042556115E-2</v>
      </c>
      <c r="BU64" s="22">
        <f t="shared" si="133"/>
        <v>4.0464368769468635E-2</v>
      </c>
      <c r="BV64" s="22">
        <f t="shared" si="133"/>
        <v>4.130264587468855E-2</v>
      </c>
      <c r="BW64" s="22">
        <f t="shared" si="133"/>
        <v>4.4507581465782174E-2</v>
      </c>
      <c r="BX64" s="22">
        <f t="shared" si="133"/>
        <v>4.642389142062768E-2</v>
      </c>
      <c r="BY64" s="22">
        <f t="shared" si="133"/>
        <v>4.7269270417110362E-2</v>
      </c>
      <c r="BZ64" s="22">
        <f t="shared" si="133"/>
        <v>5.2896870793565608E-2</v>
      </c>
      <c r="CA64" s="22">
        <f t="shared" si="134"/>
        <v>5.6194620605246826E-2</v>
      </c>
      <c r="CB64" s="22">
        <f t="shared" si="134"/>
        <v>6.1116584141071101E-2</v>
      </c>
      <c r="CC64" s="22"/>
      <c r="CD64" s="22">
        <f t="shared" si="135"/>
        <v>7.3983144467575979E-2</v>
      </c>
      <c r="CE64" s="22">
        <f t="shared" si="135"/>
        <v>4.1790448135725848E-2</v>
      </c>
      <c r="CF64" s="22">
        <f t="shared" si="135"/>
        <v>5.2662664638964275E-2</v>
      </c>
      <c r="CG64" s="22">
        <f t="shared" si="135"/>
        <v>5.5023182426381816E-2</v>
      </c>
      <c r="CH64" s="22">
        <f t="shared" si="135"/>
        <v>5.6999167572496977E-2</v>
      </c>
      <c r="CI64" s="22">
        <f t="shared" si="135"/>
        <v>5.8429320153211291E-2</v>
      </c>
      <c r="CJ64" s="22">
        <f t="shared" si="135"/>
        <v>6.4159678101213979E-2</v>
      </c>
      <c r="CK64" s="22">
        <f t="shared" si="135"/>
        <v>6.7165706027349933E-2</v>
      </c>
      <c r="CL64" s="22">
        <f t="shared" si="135"/>
        <v>7.0969934177187124E-2</v>
      </c>
      <c r="CM64" s="22">
        <f t="shared" si="135"/>
        <v>7.922271150304018E-2</v>
      </c>
      <c r="CN64" s="22">
        <f t="shared" si="135"/>
        <v>0.10065387416223567</v>
      </c>
      <c r="CO64" s="22">
        <f t="shared" si="136"/>
        <v>5.1615923390455579E-2</v>
      </c>
      <c r="CP64" s="22">
        <f t="shared" si="136"/>
        <v>3.0210107266944241E-2</v>
      </c>
      <c r="CQ64" s="22">
        <f t="shared" si="136"/>
        <v>4.6186596585297147E-2</v>
      </c>
      <c r="CR64" s="22">
        <f t="shared" si="136"/>
        <v>3.4250418054763927E-2</v>
      </c>
      <c r="CS64" s="22">
        <f t="shared" si="136"/>
        <v>3.2273142693813268E-2</v>
      </c>
      <c r="CT64" s="22">
        <f t="shared" si="136"/>
        <v>3.0749725939974763E-2</v>
      </c>
      <c r="CU64" s="22">
        <f t="shared" si="136"/>
        <v>3.1137425016452603E-2</v>
      </c>
      <c r="CV64" s="22">
        <f t="shared" si="136"/>
        <v>3.0718036218957762E-2</v>
      </c>
      <c r="CW64" s="22">
        <f t="shared" si="136"/>
        <v>2.9733472530488022E-2</v>
      </c>
      <c r="CX64" s="22">
        <f t="shared" si="136"/>
        <v>3.0963747810553825E-2</v>
      </c>
      <c r="CY64" s="22">
        <f t="shared" si="137"/>
        <v>3.1116221973108562E-2</v>
      </c>
      <c r="CZ64" s="22">
        <f t="shared" si="137"/>
        <v>2.754889881766202E-2</v>
      </c>
      <c r="DA64" s="22">
        <f t="shared" si="137"/>
        <v>4.6419676294283771E-2</v>
      </c>
      <c r="DB64" s="22">
        <f t="shared" si="137"/>
        <v>4.5878148025084491E-2</v>
      </c>
      <c r="DC64" s="22">
        <f t="shared" si="137"/>
        <v>4.5141001637944572E-2</v>
      </c>
      <c r="DD64" s="22">
        <f t="shared" si="137"/>
        <v>4.3973711279487758E-2</v>
      </c>
      <c r="DE64" s="22">
        <f t="shared" si="137"/>
        <v>4.3258786746288629E-2</v>
      </c>
      <c r="DF64" s="22">
        <f t="shared" si="137"/>
        <v>4.152426607037029E-2</v>
      </c>
      <c r="DG64" s="22">
        <f t="shared" si="137"/>
        <v>4.3823555315945908E-2</v>
      </c>
      <c r="DH64" s="22">
        <f t="shared" si="137"/>
        <v>4.3208632600907182E-2</v>
      </c>
      <c r="DI64" s="22">
        <f t="shared" si="138"/>
        <v>4.413700365954442E-2</v>
      </c>
      <c r="DJ64" s="22">
        <f t="shared" si="138"/>
        <v>4.6109569164926853E-2</v>
      </c>
      <c r="DK64" s="22">
        <f t="shared" si="138"/>
        <v>5.1276396954633555E-2</v>
      </c>
    </row>
    <row r="65" spans="1:115">
      <c r="A65" s="10" t="s">
        <v>154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2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8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</row>
    <row r="66" spans="1:115">
      <c r="A66" s="3" t="s">
        <v>165</v>
      </c>
      <c r="B66" s="4">
        <v>508.39566958604138</v>
      </c>
      <c r="C66" s="4">
        <v>38.217156678000883</v>
      </c>
      <c r="D66" s="4">
        <v>79.835265443297274</v>
      </c>
      <c r="E66" s="4">
        <v>51.750912049012406</v>
      </c>
      <c r="F66" s="4">
        <v>89.24561035683061</v>
      </c>
      <c r="G66" s="4">
        <v>118.02189076535295</v>
      </c>
      <c r="H66" s="4">
        <v>229.06391630700676</v>
      </c>
      <c r="I66" s="4">
        <v>343.68554254666026</v>
      </c>
      <c r="J66" s="4">
        <v>677.18744331692301</v>
      </c>
      <c r="K66" s="4">
        <v>816.21746443336201</v>
      </c>
      <c r="L66" s="4">
        <v>2640.7143168988409</v>
      </c>
      <c r="M66" s="4">
        <v>448.98292720482323</v>
      </c>
      <c r="N66" s="4">
        <v>26.192927507968463</v>
      </c>
      <c r="O66" s="4">
        <v>48.071485075109976</v>
      </c>
      <c r="P66" s="4">
        <v>108.53685149875238</v>
      </c>
      <c r="Q66" s="4">
        <v>92.14389214586825</v>
      </c>
      <c r="R66" s="4">
        <v>193.09462373656433</v>
      </c>
      <c r="S66" s="4">
        <v>221.33426663533004</v>
      </c>
      <c r="T66" s="4">
        <v>324.08438637859251</v>
      </c>
      <c r="U66" s="4">
        <v>425.43917373565523</v>
      </c>
      <c r="V66" s="4">
        <v>1041.1249459601718</v>
      </c>
      <c r="W66" s="4">
        <v>2009.7502808731297</v>
      </c>
      <c r="X66" s="4">
        <v>657.37979607002194</v>
      </c>
      <c r="Y66" s="4">
        <v>57.478340485728509</v>
      </c>
      <c r="Z66" s="4">
        <v>65.092976255961233</v>
      </c>
      <c r="AA66" s="4">
        <v>84.194958372002333</v>
      </c>
      <c r="AB66" s="4">
        <v>146.57155995093302</v>
      </c>
      <c r="AC66" s="4">
        <v>247.48963310692173</v>
      </c>
      <c r="AD66" s="4">
        <v>299.45747548841547</v>
      </c>
      <c r="AE66" s="4">
        <v>504.65950321231458</v>
      </c>
      <c r="AF66" s="4">
        <v>543.53776913982358</v>
      </c>
      <c r="AG66" s="4">
        <v>1214.8740489356187</v>
      </c>
      <c r="AH66" s="4">
        <v>3410.4225667713881</v>
      </c>
      <c r="AJ66" s="8" t="e">
        <f>B66/#REF!</f>
        <v>#REF!</v>
      </c>
      <c r="AK66" s="8" t="e">
        <f>C66/#REF!</f>
        <v>#REF!</v>
      </c>
      <c r="AL66" s="8" t="e">
        <f>D66/#REF!</f>
        <v>#REF!</v>
      </c>
      <c r="AM66" s="8" t="e">
        <f>E66/#REF!</f>
        <v>#REF!</v>
      </c>
      <c r="AN66" s="8" t="e">
        <f>F66/#REF!</f>
        <v>#REF!</v>
      </c>
      <c r="AO66" s="8" t="e">
        <f>G66/#REF!</f>
        <v>#REF!</v>
      </c>
      <c r="AP66" s="8" t="e">
        <f>H66/#REF!</f>
        <v>#REF!</v>
      </c>
      <c r="AQ66" s="8" t="e">
        <f>I66/#REF!</f>
        <v>#REF!</v>
      </c>
      <c r="AR66" s="8" t="e">
        <f>J66/#REF!</f>
        <v>#REF!</v>
      </c>
      <c r="AS66" s="8" t="e">
        <f>K66/#REF!</f>
        <v>#REF!</v>
      </c>
      <c r="AT66" s="8" t="e">
        <f>L66/#REF!</f>
        <v>#REF!</v>
      </c>
      <c r="AU66" s="8">
        <f t="shared" ref="AU66:BE70" si="139">M66/$AI$2</f>
        <v>511.99642515633337</v>
      </c>
      <c r="AV66" s="8">
        <f t="shared" si="139"/>
        <v>29.869031617634246</v>
      </c>
      <c r="AW66" s="8">
        <f t="shared" si="139"/>
        <v>54.818183541273726</v>
      </c>
      <c r="AX66" s="8">
        <f t="shared" si="139"/>
        <v>123.76969501055022</v>
      </c>
      <c r="AY66" s="8">
        <f t="shared" si="139"/>
        <v>105.07602966638702</v>
      </c>
      <c r="AZ66" s="8">
        <f t="shared" si="139"/>
        <v>220.19491405945413</v>
      </c>
      <c r="BA66" s="8">
        <f t="shared" si="139"/>
        <v>252.39791184797264</v>
      </c>
      <c r="BB66" s="8">
        <f t="shared" si="139"/>
        <v>369.56872348762386</v>
      </c>
      <c r="BC66" s="8">
        <f t="shared" si="139"/>
        <v>485.14837174365442</v>
      </c>
      <c r="BD66" s="8">
        <f t="shared" si="139"/>
        <v>1187.2439199219564</v>
      </c>
      <c r="BE66" s="8">
        <f t="shared" si="139"/>
        <v>2291.8131111799776</v>
      </c>
      <c r="BG66" s="22">
        <f t="shared" ref="BG66:BP70" si="140">B66/B$4</f>
        <v>1.5869332486886281E-2</v>
      </c>
      <c r="BH66" s="22">
        <f t="shared" si="140"/>
        <v>3.7849162283765366E-3</v>
      </c>
      <c r="BI66" s="22">
        <f t="shared" si="140"/>
        <v>5.5637004427842593E-3</v>
      </c>
      <c r="BJ66" s="22">
        <f t="shared" si="140"/>
        <v>2.9748715547622652E-3</v>
      </c>
      <c r="BK66" s="22">
        <f t="shared" si="140"/>
        <v>4.3581297292837754E-3</v>
      </c>
      <c r="BL66" s="22">
        <f t="shared" si="140"/>
        <v>4.877027378785437E-3</v>
      </c>
      <c r="BM66" s="22">
        <f t="shared" si="140"/>
        <v>8.3323801372850222E-3</v>
      </c>
      <c r="BN66" s="22">
        <f t="shared" si="140"/>
        <v>1.0699025317418754E-2</v>
      </c>
      <c r="BO66" s="22">
        <f t="shared" si="140"/>
        <v>1.7749345302313507E-2</v>
      </c>
      <c r="BP66" s="22">
        <f t="shared" si="140"/>
        <v>1.6873295596370793E-2</v>
      </c>
      <c r="BQ66" s="22">
        <f t="shared" ref="BQ66:BZ70" si="141">L66/L$4</f>
        <v>3.0109482800098918E-2</v>
      </c>
      <c r="BR66" s="22">
        <f t="shared" si="141"/>
        <v>1.5011000597220702E-2</v>
      </c>
      <c r="BS66" s="22">
        <f t="shared" si="141"/>
        <v>2.204421487879978E-3</v>
      </c>
      <c r="BT66" s="22">
        <f t="shared" si="141"/>
        <v>3.241179991252808E-3</v>
      </c>
      <c r="BU66" s="22">
        <f t="shared" si="141"/>
        <v>6.109646930960333E-3</v>
      </c>
      <c r="BV66" s="22">
        <f t="shared" si="141"/>
        <v>4.4910654782320649E-3</v>
      </c>
      <c r="BW66" s="22">
        <f t="shared" si="141"/>
        <v>8.2719738248168244E-3</v>
      </c>
      <c r="BX66" s="22">
        <f t="shared" si="141"/>
        <v>8.3400785748199893E-3</v>
      </c>
      <c r="BY66" s="22">
        <f t="shared" si="141"/>
        <v>1.0585907902048136E-2</v>
      </c>
      <c r="BZ66" s="22">
        <f t="shared" si="141"/>
        <v>1.199380979441363E-2</v>
      </c>
      <c r="CA66" s="22">
        <f t="shared" ref="CA66:CB70" si="142">V66/V$4</f>
        <v>2.3375247621439329E-2</v>
      </c>
      <c r="CB66" s="22">
        <f t="shared" si="142"/>
        <v>2.730611432902719E-2</v>
      </c>
      <c r="CC66" s="22"/>
      <c r="CD66" s="22">
        <f t="shared" ref="CD66:CN70" si="143">X66/X$4</f>
        <v>1.644896485051749E-2</v>
      </c>
      <c r="CE66" s="22">
        <f t="shared" si="143"/>
        <v>3.9040375555910488E-3</v>
      </c>
      <c r="CF66" s="22">
        <f t="shared" si="143"/>
        <v>3.3869113388643804E-3</v>
      </c>
      <c r="CG66" s="22">
        <f t="shared" si="143"/>
        <v>3.6078125762830432E-3</v>
      </c>
      <c r="CH66" s="22">
        <f t="shared" si="143"/>
        <v>5.3725542800894888E-3</v>
      </c>
      <c r="CI66" s="22">
        <f t="shared" si="143"/>
        <v>8.0350393722479173E-3</v>
      </c>
      <c r="CJ66" s="22">
        <f t="shared" si="143"/>
        <v>8.4434109392276385E-3</v>
      </c>
      <c r="CK66" s="22">
        <f t="shared" si="143"/>
        <v>1.2569264460938603E-2</v>
      </c>
      <c r="CL66" s="22">
        <f t="shared" si="143"/>
        <v>1.138949155529022E-2</v>
      </c>
      <c r="CM66" s="22">
        <f t="shared" si="143"/>
        <v>2.0694030980754723E-2</v>
      </c>
      <c r="CN66" s="22">
        <f t="shared" si="143"/>
        <v>3.3356666292250786E-2</v>
      </c>
      <c r="CO66" s="22">
        <f t="shared" ref="CO66:CX70" si="144">L66/L$5</f>
        <v>1.5732525970033422E-2</v>
      </c>
      <c r="CP66" s="22">
        <f t="shared" si="144"/>
        <v>8.9244496673418702E-3</v>
      </c>
      <c r="CQ66" s="22">
        <f t="shared" si="144"/>
        <v>2.6356733059594013E-3</v>
      </c>
      <c r="CR66" s="22">
        <f t="shared" si="144"/>
        <v>2.8507972480095243E-3</v>
      </c>
      <c r="CS66" s="22">
        <f t="shared" si="144"/>
        <v>4.8728674932519006E-3</v>
      </c>
      <c r="CT66" s="22">
        <f t="shared" si="144"/>
        <v>3.343588036783589E-3</v>
      </c>
      <c r="CU66" s="22">
        <f t="shared" si="144"/>
        <v>5.7870582095392691E-3</v>
      </c>
      <c r="CV66" s="22">
        <f t="shared" si="144"/>
        <v>5.5185127289100969E-3</v>
      </c>
      <c r="CW66" s="22">
        <f t="shared" si="144"/>
        <v>6.6587827364031019E-3</v>
      </c>
      <c r="CX66" s="22">
        <f t="shared" si="144"/>
        <v>7.0207045556870268E-3</v>
      </c>
      <c r="CY66" s="22">
        <f t="shared" ref="CY66:DH70" si="145">V66/V$5</f>
        <v>1.2943398955827676E-2</v>
      </c>
      <c r="CZ66" s="22">
        <f t="shared" si="145"/>
        <v>1.2308498443196819E-2</v>
      </c>
      <c r="DA66" s="22">
        <f t="shared" si="145"/>
        <v>1.0320670055754542E-2</v>
      </c>
      <c r="DB66" s="22">
        <f t="shared" si="145"/>
        <v>4.2859079253992844E-3</v>
      </c>
      <c r="DC66" s="22">
        <f t="shared" si="145"/>
        <v>2.9031681428085239E-3</v>
      </c>
      <c r="DD66" s="22">
        <f t="shared" si="145"/>
        <v>2.8833102991132785E-3</v>
      </c>
      <c r="DE66" s="22">
        <f t="shared" si="145"/>
        <v>4.0774311237028148E-3</v>
      </c>
      <c r="DF66" s="22">
        <f t="shared" si="145"/>
        <v>5.7103028394689635E-3</v>
      </c>
      <c r="DG66" s="22">
        <f t="shared" si="145"/>
        <v>5.7671780361302034E-3</v>
      </c>
      <c r="DH66" s="22">
        <f t="shared" si="145"/>
        <v>8.0859825985479059E-3</v>
      </c>
      <c r="DI66" s="22">
        <f t="shared" ref="DI66:DK70" si="146">AF66/AF$5</f>
        <v>7.0832534408321896E-3</v>
      </c>
      <c r="DJ66" s="22">
        <f t="shared" si="146"/>
        <v>1.2044435676398575E-2</v>
      </c>
      <c r="DK66" s="22">
        <f t="shared" si="146"/>
        <v>1.6992983887811688E-2</v>
      </c>
    </row>
    <row r="67" spans="1:115">
      <c r="A67" s="3" t="s">
        <v>155</v>
      </c>
      <c r="B67" s="4">
        <v>229.30601701384523</v>
      </c>
      <c r="C67" s="4">
        <v>12.257265429224647</v>
      </c>
      <c r="D67" s="4">
        <v>16.587679011017933</v>
      </c>
      <c r="E67" s="4">
        <v>28.957859726444305</v>
      </c>
      <c r="F67" s="4">
        <v>35.097730876082373</v>
      </c>
      <c r="G67" s="4">
        <v>57.495511086057881</v>
      </c>
      <c r="H67" s="4">
        <v>80.241081999805161</v>
      </c>
      <c r="I67" s="4">
        <v>136.17149158024242</v>
      </c>
      <c r="J67" s="4">
        <v>119.60118055519543</v>
      </c>
      <c r="K67" s="4">
        <v>272.62530388648594</v>
      </c>
      <c r="L67" s="4">
        <v>1534.01667088716</v>
      </c>
      <c r="M67" s="4">
        <v>192.93473656156007</v>
      </c>
      <c r="N67" s="4">
        <v>21.953080766118919</v>
      </c>
      <c r="O67" s="4">
        <v>15.141093580665052</v>
      </c>
      <c r="P67" s="4">
        <v>55.282425971455162</v>
      </c>
      <c r="Q67" s="4">
        <v>33.396406658712479</v>
      </c>
      <c r="R67" s="4">
        <v>111.46201540192909</v>
      </c>
      <c r="S67" s="4">
        <v>94.793780218195622</v>
      </c>
      <c r="T67" s="4">
        <v>180.25571122048191</v>
      </c>
      <c r="U67" s="4">
        <v>137.52717793899075</v>
      </c>
      <c r="V67" s="4">
        <v>266.9250156752791</v>
      </c>
      <c r="W67" s="4">
        <v>1012.5873592902791</v>
      </c>
      <c r="X67" s="4">
        <v>249.78253936453012</v>
      </c>
      <c r="Y67" s="4">
        <v>35.501121981846623</v>
      </c>
      <c r="Z67" s="4">
        <v>45.828523876666765</v>
      </c>
      <c r="AA67" s="4">
        <v>61.674790179509209</v>
      </c>
      <c r="AB67" s="4">
        <v>43.475529806200633</v>
      </c>
      <c r="AC67" s="4">
        <v>87.464448500980936</v>
      </c>
      <c r="AD67" s="4">
        <v>112.13748520471336</v>
      </c>
      <c r="AE67" s="4">
        <v>108.00267300263046</v>
      </c>
      <c r="AF67" s="4">
        <v>329.31826376682068</v>
      </c>
      <c r="AG67" s="4">
        <v>456.54003156484413</v>
      </c>
      <c r="AH67" s="4">
        <v>1217.8757051998816</v>
      </c>
      <c r="AJ67" s="8" t="e">
        <f>B67/#REF!</f>
        <v>#REF!</v>
      </c>
      <c r="AK67" s="8" t="e">
        <f>C67/#REF!</f>
        <v>#REF!</v>
      </c>
      <c r="AL67" s="8" t="e">
        <f>D67/#REF!</f>
        <v>#REF!</v>
      </c>
      <c r="AM67" s="8" t="e">
        <f>E67/#REF!</f>
        <v>#REF!</v>
      </c>
      <c r="AN67" s="8" t="e">
        <f>F67/#REF!</f>
        <v>#REF!</v>
      </c>
      <c r="AO67" s="8" t="e">
        <f>G67/#REF!</f>
        <v>#REF!</v>
      </c>
      <c r="AP67" s="8" t="e">
        <f>H67/#REF!</f>
        <v>#REF!</v>
      </c>
      <c r="AQ67" s="8" t="e">
        <f>I67/#REF!</f>
        <v>#REF!</v>
      </c>
      <c r="AR67" s="8" t="e">
        <f>J67/#REF!</f>
        <v>#REF!</v>
      </c>
      <c r="AS67" s="8" t="e">
        <f>K67/#REF!</f>
        <v>#REF!</v>
      </c>
      <c r="AT67" s="8" t="e">
        <f>L67/#REF!</f>
        <v>#REF!</v>
      </c>
      <c r="AU67" s="8">
        <f t="shared" si="139"/>
        <v>220.0125871666697</v>
      </c>
      <c r="AV67" s="8">
        <f t="shared" si="139"/>
        <v>25.034134245139292</v>
      </c>
      <c r="AW67" s="8">
        <f t="shared" si="139"/>
        <v>17.266103712494871</v>
      </c>
      <c r="AX67" s="8">
        <f t="shared" si="139"/>
        <v>63.041159822191609</v>
      </c>
      <c r="AY67" s="8">
        <f t="shared" si="139"/>
        <v>38.083498917827605</v>
      </c>
      <c r="AZ67" s="8">
        <f t="shared" si="139"/>
        <v>127.10539748535633</v>
      </c>
      <c r="BA67" s="8">
        <f t="shared" si="139"/>
        <v>108.09782211747745</v>
      </c>
      <c r="BB67" s="8">
        <f t="shared" si="139"/>
        <v>205.55409608436369</v>
      </c>
      <c r="BC67" s="8">
        <f t="shared" si="139"/>
        <v>156.82873267579737</v>
      </c>
      <c r="BD67" s="8">
        <f t="shared" si="139"/>
        <v>304.38719499059164</v>
      </c>
      <c r="BE67" s="8">
        <f t="shared" si="139"/>
        <v>1154.7011627874326</v>
      </c>
      <c r="BG67" s="22">
        <f t="shared" si="140"/>
        <v>7.1576798209144771E-3</v>
      </c>
      <c r="BH67" s="22">
        <f t="shared" si="140"/>
        <v>1.2139239773767973E-3</v>
      </c>
      <c r="BI67" s="22">
        <f t="shared" si="140"/>
        <v>1.1559913597821189E-3</v>
      </c>
      <c r="BJ67" s="22">
        <f t="shared" si="140"/>
        <v>1.6646259896909183E-3</v>
      </c>
      <c r="BK67" s="22">
        <f t="shared" si="140"/>
        <v>1.7139270351771258E-3</v>
      </c>
      <c r="BL67" s="22">
        <f t="shared" si="140"/>
        <v>2.3758912851299914E-3</v>
      </c>
      <c r="BM67" s="22">
        <f t="shared" si="140"/>
        <v>2.9188324753573755E-3</v>
      </c>
      <c r="BN67" s="22">
        <f t="shared" si="140"/>
        <v>4.2390559263338606E-3</v>
      </c>
      <c r="BO67" s="22">
        <f t="shared" si="140"/>
        <v>3.1347932883111938E-3</v>
      </c>
      <c r="BP67" s="22">
        <f t="shared" si="140"/>
        <v>5.6358599760182601E-3</v>
      </c>
      <c r="BQ67" s="22">
        <f t="shared" si="141"/>
        <v>1.7490891866479515E-2</v>
      </c>
      <c r="BR67" s="22">
        <f t="shared" si="141"/>
        <v>6.4504533920261842E-3</v>
      </c>
      <c r="BS67" s="22">
        <f t="shared" si="141"/>
        <v>1.8475919864732466E-3</v>
      </c>
      <c r="BT67" s="22">
        <f t="shared" si="141"/>
        <v>1.0208756705281717E-3</v>
      </c>
      <c r="BU67" s="22">
        <f t="shared" si="141"/>
        <v>3.1119025428559192E-3</v>
      </c>
      <c r="BV67" s="22">
        <f t="shared" si="141"/>
        <v>1.6277307757361589E-3</v>
      </c>
      <c r="BW67" s="22">
        <f t="shared" si="141"/>
        <v>4.7749173748305434E-3</v>
      </c>
      <c r="BX67" s="22">
        <f t="shared" si="141"/>
        <v>3.5719167548807027E-3</v>
      </c>
      <c r="BY67" s="22">
        <f t="shared" si="141"/>
        <v>5.8878811753957762E-3</v>
      </c>
      <c r="BZ67" s="22">
        <f t="shared" si="141"/>
        <v>3.8771107965427445E-3</v>
      </c>
      <c r="CA67" s="22">
        <f t="shared" si="142"/>
        <v>5.9929774634416583E-3</v>
      </c>
      <c r="CB67" s="22">
        <f t="shared" si="142"/>
        <v>1.3757841690110731E-2</v>
      </c>
      <c r="CC67" s="22"/>
      <c r="CD67" s="22">
        <f t="shared" si="143"/>
        <v>6.2500615851639523E-3</v>
      </c>
      <c r="CE67" s="22">
        <f t="shared" si="143"/>
        <v>2.411303324200201E-3</v>
      </c>
      <c r="CF67" s="22">
        <f t="shared" si="143"/>
        <v>2.3845452472621397E-3</v>
      </c>
      <c r="CG67" s="22">
        <f t="shared" si="143"/>
        <v>2.6428076924288105E-3</v>
      </c>
      <c r="CH67" s="22">
        <f t="shared" si="143"/>
        <v>1.5935877588916559E-3</v>
      </c>
      <c r="CI67" s="22">
        <f t="shared" si="143"/>
        <v>2.8396352548379811E-3</v>
      </c>
      <c r="CJ67" s="22">
        <f t="shared" si="143"/>
        <v>3.1617940668560206E-3</v>
      </c>
      <c r="CK67" s="22">
        <f t="shared" si="143"/>
        <v>2.6899605591836412E-3</v>
      </c>
      <c r="CL67" s="22">
        <f t="shared" si="143"/>
        <v>6.900656765970143E-3</v>
      </c>
      <c r="CM67" s="22">
        <f t="shared" si="143"/>
        <v>7.776652703574455E-3</v>
      </c>
      <c r="CN67" s="22">
        <f t="shared" si="143"/>
        <v>1.1911800572634208E-2</v>
      </c>
      <c r="CO67" s="22">
        <f t="shared" si="144"/>
        <v>9.1391775925002364E-3</v>
      </c>
      <c r="CP67" s="22">
        <f t="shared" si="144"/>
        <v>3.8349706440842352E-3</v>
      </c>
      <c r="CQ67" s="22">
        <f t="shared" si="144"/>
        <v>2.2090371128323768E-3</v>
      </c>
      <c r="CR67" s="22">
        <f t="shared" si="144"/>
        <v>8.97916672309418E-4</v>
      </c>
      <c r="CS67" s="22">
        <f t="shared" si="144"/>
        <v>2.4819582726471937E-3</v>
      </c>
      <c r="CT67" s="22">
        <f t="shared" si="144"/>
        <v>1.2118418614102124E-3</v>
      </c>
      <c r="CU67" s="22">
        <f t="shared" si="144"/>
        <v>3.3405237225223798E-3</v>
      </c>
      <c r="CV67" s="22">
        <f t="shared" si="144"/>
        <v>2.3634870944656363E-3</v>
      </c>
      <c r="CW67" s="22">
        <f t="shared" si="144"/>
        <v>3.7036144549427545E-3</v>
      </c>
      <c r="CX67" s="22">
        <f t="shared" si="144"/>
        <v>2.2695081795335221E-3</v>
      </c>
      <c r="CY67" s="22">
        <f t="shared" si="145"/>
        <v>3.3184460545121366E-3</v>
      </c>
      <c r="CZ67" s="22">
        <f t="shared" si="145"/>
        <v>6.2014818726685191E-3</v>
      </c>
      <c r="DA67" s="22">
        <f t="shared" si="145"/>
        <v>3.9215126322428746E-3</v>
      </c>
      <c r="DB67" s="22">
        <f t="shared" si="145"/>
        <v>2.6471630665875286E-3</v>
      </c>
      <c r="DC67" s="22">
        <f t="shared" si="145"/>
        <v>2.0439672327702816E-3</v>
      </c>
      <c r="DD67" s="22">
        <f t="shared" si="145"/>
        <v>2.1120927090969742E-3</v>
      </c>
      <c r="DE67" s="22">
        <f t="shared" si="145"/>
        <v>1.209432978748504E-3</v>
      </c>
      <c r="DF67" s="22">
        <f t="shared" si="145"/>
        <v>2.0180582206930828E-3</v>
      </c>
      <c r="DG67" s="22">
        <f t="shared" si="145"/>
        <v>2.1596283099785791E-3</v>
      </c>
      <c r="DH67" s="22">
        <f t="shared" si="145"/>
        <v>1.7304890305979664E-3</v>
      </c>
      <c r="DI67" s="22">
        <f t="shared" si="146"/>
        <v>4.291596384639002E-3</v>
      </c>
      <c r="DJ67" s="22">
        <f t="shared" si="146"/>
        <v>4.5262033942541999E-3</v>
      </c>
      <c r="DK67" s="22">
        <f t="shared" si="146"/>
        <v>6.0682633399916043E-3</v>
      </c>
    </row>
    <row r="68" spans="1:115">
      <c r="A68" s="3" t="s">
        <v>166</v>
      </c>
      <c r="B68" s="4">
        <v>51.079033747873993</v>
      </c>
      <c r="C68" s="4">
        <v>13.256108553869424</v>
      </c>
      <c r="D68" s="4">
        <v>30.763207351629539</v>
      </c>
      <c r="E68" s="4">
        <v>26.39007619980335</v>
      </c>
      <c r="F68" s="4">
        <v>26.69088107495557</v>
      </c>
      <c r="G68" s="4">
        <v>70.808645951956478</v>
      </c>
      <c r="H68" s="4">
        <v>55.896013284477156</v>
      </c>
      <c r="I68" s="4">
        <v>59.018061902348066</v>
      </c>
      <c r="J68" s="4">
        <v>64.599225996209881</v>
      </c>
      <c r="K68" s="4">
        <v>84.912890578943973</v>
      </c>
      <c r="L68" s="4">
        <v>78.454054323903307</v>
      </c>
      <c r="M68" s="4">
        <v>65.514388982048033</v>
      </c>
      <c r="N68" s="4">
        <v>32.373030987784745</v>
      </c>
      <c r="O68" s="4">
        <v>26.166000590732878</v>
      </c>
      <c r="P68" s="4">
        <v>38.387792692322058</v>
      </c>
      <c r="Q68" s="4">
        <v>44.470965768114382</v>
      </c>
      <c r="R68" s="4">
        <v>41.493313834337528</v>
      </c>
      <c r="S68" s="4">
        <v>65.939861979911385</v>
      </c>
      <c r="T68" s="4">
        <v>86.754388601835657</v>
      </c>
      <c r="U68" s="4">
        <v>82.172874306538915</v>
      </c>
      <c r="V68" s="4">
        <v>92.325570938394591</v>
      </c>
      <c r="W68" s="4">
        <v>145.05577381659668</v>
      </c>
      <c r="X68" s="4">
        <v>80.09357792136818</v>
      </c>
      <c r="Y68" s="4">
        <v>28.113406572335961</v>
      </c>
      <c r="Z68" s="4">
        <v>36.817968277702988</v>
      </c>
      <c r="AA68" s="4">
        <v>53.736577673576882</v>
      </c>
      <c r="AB68" s="4">
        <v>54.068963422882753</v>
      </c>
      <c r="AC68" s="4">
        <v>70.093726273662256</v>
      </c>
      <c r="AD68" s="4">
        <v>100.79818242878775</v>
      </c>
      <c r="AE68" s="4">
        <v>87.063967834479357</v>
      </c>
      <c r="AF68" s="4">
        <v>114.40808021587928</v>
      </c>
      <c r="AG68" s="4">
        <v>132.93766561466236</v>
      </c>
      <c r="AH68" s="4">
        <v>122.89573975843561</v>
      </c>
      <c r="AJ68" s="8" t="e">
        <f>B68/#REF!</f>
        <v>#REF!</v>
      </c>
      <c r="AK68" s="8" t="e">
        <f>C68/#REF!</f>
        <v>#REF!</v>
      </c>
      <c r="AL68" s="8" t="e">
        <f>D68/#REF!</f>
        <v>#REF!</v>
      </c>
      <c r="AM68" s="8" t="e">
        <f>E68/#REF!</f>
        <v>#REF!</v>
      </c>
      <c r="AN68" s="8" t="e">
        <f>F68/#REF!</f>
        <v>#REF!</v>
      </c>
      <c r="AO68" s="8" t="e">
        <f>G68/#REF!</f>
        <v>#REF!</v>
      </c>
      <c r="AP68" s="8" t="e">
        <f>H68/#REF!</f>
        <v>#REF!</v>
      </c>
      <c r="AQ68" s="8" t="e">
        <f>I68/#REF!</f>
        <v>#REF!</v>
      </c>
      <c r="AR68" s="8" t="e">
        <f>J68/#REF!</f>
        <v>#REF!</v>
      </c>
      <c r="AS68" s="8" t="e">
        <f>K68/#REF!</f>
        <v>#REF!</v>
      </c>
      <c r="AT68" s="8" t="e">
        <f>L68/#REF!</f>
        <v>#REF!</v>
      </c>
      <c r="AU68" s="8">
        <f t="shared" si="139"/>
        <v>74.709150220778653</v>
      </c>
      <c r="AV68" s="8">
        <f t="shared" si="139"/>
        <v>36.916495334041144</v>
      </c>
      <c r="AW68" s="8">
        <f t="shared" si="139"/>
        <v>29.838325582883819</v>
      </c>
      <c r="AX68" s="8">
        <f t="shared" si="139"/>
        <v>43.775412019497772</v>
      </c>
      <c r="AY68" s="8">
        <f t="shared" si="139"/>
        <v>50.712341420806794</v>
      </c>
      <c r="AZ68" s="8">
        <f t="shared" si="139"/>
        <v>47.316784367123759</v>
      </c>
      <c r="BA68" s="8">
        <f t="shared" si="139"/>
        <v>75.194337163771721</v>
      </c>
      <c r="BB68" s="8">
        <f t="shared" si="139"/>
        <v>98.930124375308424</v>
      </c>
      <c r="BC68" s="8">
        <f t="shared" si="139"/>
        <v>93.705607363942264</v>
      </c>
      <c r="BD68" s="8">
        <f t="shared" si="139"/>
        <v>105.28320656925791</v>
      </c>
      <c r="BE68" s="8">
        <f t="shared" si="139"/>
        <v>165.4139459260609</v>
      </c>
      <c r="BG68" s="22">
        <f t="shared" si="140"/>
        <v>1.5944080922520769E-3</v>
      </c>
      <c r="BH68" s="22">
        <f t="shared" si="140"/>
        <v>1.3128465001569012E-3</v>
      </c>
      <c r="BI68" s="22">
        <f t="shared" si="140"/>
        <v>2.1438805196343854E-3</v>
      </c>
      <c r="BJ68" s="22">
        <f t="shared" si="140"/>
        <v>1.5170184235680892E-3</v>
      </c>
      <c r="BK68" s="22">
        <f t="shared" si="140"/>
        <v>1.3033954482293323E-3</v>
      </c>
      <c r="BL68" s="22">
        <f t="shared" si="140"/>
        <v>2.9260309483517839E-3</v>
      </c>
      <c r="BM68" s="22">
        <f t="shared" si="140"/>
        <v>2.0332614510125296E-3</v>
      </c>
      <c r="BN68" s="22">
        <f t="shared" si="140"/>
        <v>1.8372484737046589E-3</v>
      </c>
      <c r="BO68" s="22">
        <f t="shared" si="140"/>
        <v>1.6931707458319064E-3</v>
      </c>
      <c r="BP68" s="22">
        <f t="shared" si="140"/>
        <v>1.7553658983215552E-3</v>
      </c>
      <c r="BQ68" s="22">
        <f t="shared" si="141"/>
        <v>8.9453485526510396E-4</v>
      </c>
      <c r="BR68" s="22">
        <f t="shared" si="141"/>
        <v>2.1903650953022423E-3</v>
      </c>
      <c r="BS68" s="22">
        <f t="shared" si="141"/>
        <v>2.7245448266737899E-3</v>
      </c>
      <c r="BT68" s="22">
        <f t="shared" si="141"/>
        <v>1.7642208771641227E-3</v>
      </c>
      <c r="BU68" s="22">
        <f t="shared" si="141"/>
        <v>2.1608868929801498E-3</v>
      </c>
      <c r="BV68" s="22">
        <f t="shared" si="141"/>
        <v>2.1675014425117703E-3</v>
      </c>
      <c r="BW68" s="22">
        <f t="shared" si="141"/>
        <v>1.7775306184123223E-3</v>
      </c>
      <c r="BX68" s="22">
        <f t="shared" si="141"/>
        <v>2.4846745986753706E-3</v>
      </c>
      <c r="BY68" s="22">
        <f t="shared" si="141"/>
        <v>2.8337494999363852E-3</v>
      </c>
      <c r="BZ68" s="22">
        <f t="shared" si="141"/>
        <v>2.316584568456462E-3</v>
      </c>
      <c r="CA68" s="22">
        <f t="shared" si="142"/>
        <v>2.0728857673133652E-3</v>
      </c>
      <c r="CB68" s="22">
        <f t="shared" si="142"/>
        <v>1.9708466179194626E-3</v>
      </c>
      <c r="CC68" s="22"/>
      <c r="CD68" s="22">
        <f t="shared" si="143"/>
        <v>2.0041024318922596E-3</v>
      </c>
      <c r="CE68" s="22">
        <f t="shared" si="143"/>
        <v>1.9095157262108402E-3</v>
      </c>
      <c r="CF68" s="22">
        <f t="shared" si="143"/>
        <v>1.9157089044961487E-3</v>
      </c>
      <c r="CG68" s="22">
        <f t="shared" si="143"/>
        <v>2.3026497605777079E-3</v>
      </c>
      <c r="CH68" s="22">
        <f t="shared" si="143"/>
        <v>1.9818881709033867E-3</v>
      </c>
      <c r="CI68" s="22">
        <f t="shared" si="143"/>
        <v>2.2756745132557752E-3</v>
      </c>
      <c r="CJ68" s="22">
        <f t="shared" si="143"/>
        <v>2.8420745709733125E-3</v>
      </c>
      <c r="CK68" s="22">
        <f t="shared" si="143"/>
        <v>2.1684522529833924E-3</v>
      </c>
      <c r="CL68" s="22">
        <f t="shared" si="143"/>
        <v>2.3973492505182602E-3</v>
      </c>
      <c r="CM68" s="22">
        <f t="shared" si="143"/>
        <v>2.2644455803046155E-3</v>
      </c>
      <c r="CN68" s="22">
        <f t="shared" si="143"/>
        <v>1.2020188406571229E-3</v>
      </c>
      <c r="CO68" s="22">
        <f t="shared" si="144"/>
        <v>4.6740400474471459E-4</v>
      </c>
      <c r="CP68" s="22">
        <f t="shared" si="144"/>
        <v>1.3022318478720621E-3</v>
      </c>
      <c r="CQ68" s="22">
        <f t="shared" si="144"/>
        <v>3.2575485722832281E-3</v>
      </c>
      <c r="CR68" s="22">
        <f t="shared" si="144"/>
        <v>1.5517299363422303E-3</v>
      </c>
      <c r="CS68" s="22">
        <f t="shared" si="144"/>
        <v>1.7234572826194357E-3</v>
      </c>
      <c r="CT68" s="22">
        <f t="shared" si="144"/>
        <v>1.6136998954970579E-3</v>
      </c>
      <c r="CU68" s="22">
        <f t="shared" si="144"/>
        <v>1.243557266480861E-3</v>
      </c>
      <c r="CV68" s="22">
        <f t="shared" si="144"/>
        <v>1.6440742466608679E-3</v>
      </c>
      <c r="CW68" s="22">
        <f t="shared" si="144"/>
        <v>1.7824944656675632E-3</v>
      </c>
      <c r="CX68" s="22">
        <f t="shared" si="144"/>
        <v>1.356037498691356E-3</v>
      </c>
      <c r="CY68" s="22">
        <f t="shared" si="145"/>
        <v>1.1478033478278845E-3</v>
      </c>
      <c r="CZ68" s="22">
        <f t="shared" si="145"/>
        <v>8.8837841357216815E-4</v>
      </c>
      <c r="DA68" s="22">
        <f t="shared" si="145"/>
        <v>1.2574456900760285E-3</v>
      </c>
      <c r="DB68" s="22">
        <f t="shared" si="145"/>
        <v>2.0962935084784546E-3</v>
      </c>
      <c r="DC68" s="22">
        <f t="shared" si="145"/>
        <v>1.6420934904935035E-3</v>
      </c>
      <c r="DD68" s="22">
        <f t="shared" si="145"/>
        <v>1.8402435352571824E-3</v>
      </c>
      <c r="DE68" s="22">
        <f t="shared" si="145"/>
        <v>1.5041285933001891E-3</v>
      </c>
      <c r="DF68" s="22">
        <f t="shared" si="145"/>
        <v>1.6172653340858646E-3</v>
      </c>
      <c r="DG68" s="22">
        <f t="shared" si="145"/>
        <v>1.9412474603848671E-3</v>
      </c>
      <c r="DH68" s="22">
        <f t="shared" si="145"/>
        <v>1.3949954858453479E-3</v>
      </c>
      <c r="DI68" s="22">
        <f t="shared" si="146"/>
        <v>1.4909385765971743E-3</v>
      </c>
      <c r="DJ68" s="22">
        <f t="shared" si="146"/>
        <v>1.3179630957375365E-3</v>
      </c>
      <c r="DK68" s="22">
        <f t="shared" si="146"/>
        <v>6.1234796706521573E-4</v>
      </c>
    </row>
    <row r="69" spans="1:115">
      <c r="A69" s="3" t="s">
        <v>168</v>
      </c>
      <c r="B69" s="4">
        <v>788.78072034776062</v>
      </c>
      <c r="C69" s="4">
        <v>63.730530661094953</v>
      </c>
      <c r="D69" s="4">
        <v>127.18615180594475</v>
      </c>
      <c r="E69" s="4">
        <v>107.09884797526006</v>
      </c>
      <c r="F69" s="4">
        <v>151.03422230786856</v>
      </c>
      <c r="G69" s="4">
        <v>246.32604780336729</v>
      </c>
      <c r="H69" s="4">
        <v>365.2010115912891</v>
      </c>
      <c r="I69" s="4">
        <v>538.8750960292507</v>
      </c>
      <c r="J69" s="4">
        <v>861.38784986832832</v>
      </c>
      <c r="K69" s="4">
        <v>1173.7556588987918</v>
      </c>
      <c r="L69" s="4">
        <v>4253.1850421099043</v>
      </c>
      <c r="M69" s="4">
        <v>707.43205274843137</v>
      </c>
      <c r="N69" s="4">
        <v>80.519039261872123</v>
      </c>
      <c r="O69" s="4">
        <v>89.378579246507897</v>
      </c>
      <c r="P69" s="4">
        <v>202.20707016252962</v>
      </c>
      <c r="Q69" s="4">
        <v>170.01126457269513</v>
      </c>
      <c r="R69" s="4">
        <v>346.04995297283097</v>
      </c>
      <c r="S69" s="4">
        <v>382.06790883343706</v>
      </c>
      <c r="T69" s="4">
        <v>591.09448620091007</v>
      </c>
      <c r="U69" s="4">
        <v>645.13922598118495</v>
      </c>
      <c r="V69" s="4">
        <v>1400.3755325738455</v>
      </c>
      <c r="W69" s="4">
        <v>3167.3934139800053</v>
      </c>
      <c r="X69" s="4">
        <v>987.25591335592026</v>
      </c>
      <c r="Y69" s="4">
        <v>121.09286903991109</v>
      </c>
      <c r="Z69" s="4">
        <v>147.73946841033097</v>
      </c>
      <c r="AA69" s="4">
        <v>199.60632622508842</v>
      </c>
      <c r="AB69" s="4">
        <v>244.11605318001639</v>
      </c>
      <c r="AC69" s="4">
        <v>405.04780788156489</v>
      </c>
      <c r="AD69" s="4">
        <v>512.39314312191652</v>
      </c>
      <c r="AE69" s="4">
        <v>699.72614404942442</v>
      </c>
      <c r="AF69" s="4">
        <v>987.26411312252355</v>
      </c>
      <c r="AG69" s="4">
        <v>1804.3517461151253</v>
      </c>
      <c r="AH69" s="4">
        <v>4751.1940117297054</v>
      </c>
      <c r="AJ69" s="8" t="e">
        <f>B69/#REF!</f>
        <v>#REF!</v>
      </c>
      <c r="AK69" s="8" t="e">
        <f>C69/#REF!</f>
        <v>#REF!</v>
      </c>
      <c r="AL69" s="8" t="e">
        <f>D69/#REF!</f>
        <v>#REF!</v>
      </c>
      <c r="AM69" s="8" t="e">
        <f>E69/#REF!</f>
        <v>#REF!</v>
      </c>
      <c r="AN69" s="8" t="e">
        <f>F69/#REF!</f>
        <v>#REF!</v>
      </c>
      <c r="AO69" s="8" t="e">
        <f>G69/#REF!</f>
        <v>#REF!</v>
      </c>
      <c r="AP69" s="8" t="e">
        <f>H69/#REF!</f>
        <v>#REF!</v>
      </c>
      <c r="AQ69" s="8" t="e">
        <f>I69/#REF!</f>
        <v>#REF!</v>
      </c>
      <c r="AR69" s="8" t="e">
        <f>J69/#REF!</f>
        <v>#REF!</v>
      </c>
      <c r="AS69" s="8" t="e">
        <f>K69/#REF!</f>
        <v>#REF!</v>
      </c>
      <c r="AT69" s="8" t="e">
        <f>L69/#REF!</f>
        <v>#REF!</v>
      </c>
      <c r="AU69" s="8">
        <f t="shared" si="139"/>
        <v>806.71816254378177</v>
      </c>
      <c r="AV69" s="8">
        <f t="shared" si="139"/>
        <v>91.819661196814678</v>
      </c>
      <c r="AW69" s="8">
        <f t="shared" si="139"/>
        <v>101.92261283665241</v>
      </c>
      <c r="AX69" s="8">
        <f t="shared" si="139"/>
        <v>230.58626685223962</v>
      </c>
      <c r="AY69" s="8">
        <f t="shared" si="139"/>
        <v>193.87187000502144</v>
      </c>
      <c r="AZ69" s="8">
        <f t="shared" si="139"/>
        <v>394.61709591193426</v>
      </c>
      <c r="BA69" s="8">
        <f t="shared" si="139"/>
        <v>435.69007112922179</v>
      </c>
      <c r="BB69" s="8">
        <f t="shared" si="139"/>
        <v>674.05294394729594</v>
      </c>
      <c r="BC69" s="8">
        <f t="shared" si="139"/>
        <v>735.6827117833941</v>
      </c>
      <c r="BD69" s="8">
        <f t="shared" si="139"/>
        <v>1596.9143214818059</v>
      </c>
      <c r="BE69" s="8">
        <f t="shared" si="139"/>
        <v>3611.9282198934707</v>
      </c>
      <c r="BG69" s="22">
        <f t="shared" si="140"/>
        <v>2.4621420400052836E-2</v>
      </c>
      <c r="BH69" s="22">
        <f t="shared" si="140"/>
        <v>6.3116867059102352E-3</v>
      </c>
      <c r="BI69" s="22">
        <f t="shared" si="140"/>
        <v>8.8635723222007627E-3</v>
      </c>
      <c r="BJ69" s="22">
        <f t="shared" si="140"/>
        <v>6.1565159680212721E-3</v>
      </c>
      <c r="BK69" s="22">
        <f t="shared" si="140"/>
        <v>7.3754522126902346E-3</v>
      </c>
      <c r="BL69" s="22">
        <f t="shared" si="140"/>
        <v>1.0178949612267211E-2</v>
      </c>
      <c r="BM69" s="22">
        <f t="shared" si="140"/>
        <v>1.3284474063654928E-2</v>
      </c>
      <c r="BN69" s="22">
        <f t="shared" si="140"/>
        <v>1.6775329717457273E-2</v>
      </c>
      <c r="BO69" s="22">
        <f t="shared" si="140"/>
        <v>2.2577309336456606E-2</v>
      </c>
      <c r="BP69" s="22">
        <f t="shared" si="140"/>
        <v>2.4264521470710607E-2</v>
      </c>
      <c r="BQ69" s="22">
        <f t="shared" si="141"/>
        <v>4.8494909521843536E-2</v>
      </c>
      <c r="BR69" s="22">
        <f t="shared" si="141"/>
        <v>2.3651819084549129E-2</v>
      </c>
      <c r="BS69" s="22">
        <f t="shared" si="141"/>
        <v>6.7765583010270143E-3</v>
      </c>
      <c r="BT69" s="22">
        <f t="shared" si="141"/>
        <v>6.0262765389451018E-3</v>
      </c>
      <c r="BU69" s="22">
        <f t="shared" si="141"/>
        <v>1.1382436366796403E-2</v>
      </c>
      <c r="BV69" s="22">
        <f t="shared" si="141"/>
        <v>8.286297696479995E-3</v>
      </c>
      <c r="BW69" s="22">
        <f t="shared" si="141"/>
        <v>1.482442181805969E-2</v>
      </c>
      <c r="BX69" s="22">
        <f t="shared" si="141"/>
        <v>1.4396669928376063E-2</v>
      </c>
      <c r="BY69" s="22">
        <f t="shared" si="141"/>
        <v>1.9307538577380295E-2</v>
      </c>
      <c r="BZ69" s="22">
        <f t="shared" si="141"/>
        <v>1.8187505159412837E-2</v>
      </c>
      <c r="CA69" s="22">
        <f t="shared" si="142"/>
        <v>3.1441110852194351E-2</v>
      </c>
      <c r="CB69" s="22">
        <f t="shared" si="142"/>
        <v>4.3034802637057383E-2</v>
      </c>
      <c r="CC69" s="22"/>
      <c r="CD69" s="22">
        <f t="shared" si="143"/>
        <v>2.4703128867573702E-2</v>
      </c>
      <c r="CE69" s="22">
        <f t="shared" si="143"/>
        <v>8.2248566060020897E-3</v>
      </c>
      <c r="CF69" s="22">
        <f t="shared" si="143"/>
        <v>7.6871654906226685E-3</v>
      </c>
      <c r="CG69" s="22">
        <f t="shared" si="143"/>
        <v>8.5532700292895621E-3</v>
      </c>
      <c r="CH69" s="22">
        <f t="shared" si="143"/>
        <v>8.9480302098845308E-3</v>
      </c>
      <c r="CI69" s="22">
        <f t="shared" si="143"/>
        <v>1.3150349140341673E-2</v>
      </c>
      <c r="CJ69" s="22">
        <f t="shared" si="143"/>
        <v>1.444727957705697E-2</v>
      </c>
      <c r="CK69" s="22">
        <f t="shared" si="143"/>
        <v>1.7427677273105638E-2</v>
      </c>
      <c r="CL69" s="22">
        <f t="shared" si="143"/>
        <v>2.0687497571778624E-2</v>
      </c>
      <c r="CM69" s="22">
        <f t="shared" si="143"/>
        <v>3.0735129264633797E-2</v>
      </c>
      <c r="CN69" s="22">
        <f t="shared" si="143"/>
        <v>4.6470485705542117E-2</v>
      </c>
      <c r="CO69" s="22">
        <f t="shared" si="144"/>
        <v>2.5339107567278373E-2</v>
      </c>
      <c r="CP69" s="22">
        <f t="shared" si="144"/>
        <v>1.4061652159298169E-2</v>
      </c>
      <c r="CQ69" s="22">
        <f t="shared" si="144"/>
        <v>8.1022589910750061E-3</v>
      </c>
      <c r="CR69" s="22">
        <f t="shared" si="144"/>
        <v>5.3004438566611719E-3</v>
      </c>
      <c r="CS69" s="22">
        <f t="shared" si="144"/>
        <v>9.0782830485185307E-3</v>
      </c>
      <c r="CT69" s="22">
        <f t="shared" si="144"/>
        <v>6.1691297936908602E-3</v>
      </c>
      <c r="CU69" s="22">
        <f t="shared" si="144"/>
        <v>1.037113919854251E-2</v>
      </c>
      <c r="CV69" s="22">
        <f t="shared" si="144"/>
        <v>9.5260740700366022E-3</v>
      </c>
      <c r="CW69" s="22">
        <f t="shared" si="144"/>
        <v>1.2144891657013419E-2</v>
      </c>
      <c r="CX69" s="22">
        <f t="shared" si="144"/>
        <v>1.0646250233911905E-2</v>
      </c>
      <c r="CY69" s="22">
        <f t="shared" si="145"/>
        <v>1.7409648358167697E-2</v>
      </c>
      <c r="CZ69" s="22">
        <f t="shared" si="145"/>
        <v>1.9398358729437508E-2</v>
      </c>
      <c r="DA69" s="22">
        <f t="shared" si="145"/>
        <v>1.5499628378073445E-2</v>
      </c>
      <c r="DB69" s="22">
        <f t="shared" si="145"/>
        <v>9.029364500465268E-3</v>
      </c>
      <c r="DC69" s="22">
        <f t="shared" si="145"/>
        <v>6.5892288660723084E-3</v>
      </c>
      <c r="DD69" s="22">
        <f t="shared" si="145"/>
        <v>6.835646543467435E-3</v>
      </c>
      <c r="DE69" s="22">
        <f t="shared" si="145"/>
        <v>6.7909926957515077E-3</v>
      </c>
      <c r="DF69" s="22">
        <f t="shared" si="145"/>
        <v>9.3456263942479096E-3</v>
      </c>
      <c r="DG69" s="22">
        <f t="shared" si="145"/>
        <v>9.8680538064936478E-3</v>
      </c>
      <c r="DH69" s="22">
        <f t="shared" si="145"/>
        <v>1.1211467114991221E-2</v>
      </c>
      <c r="DI69" s="22">
        <f t="shared" si="146"/>
        <v>1.2865788402068366E-2</v>
      </c>
      <c r="DJ69" s="22">
        <f t="shared" si="146"/>
        <v>1.7888602166390311E-2</v>
      </c>
      <c r="DK69" s="22">
        <f t="shared" si="146"/>
        <v>2.3673595194868509E-2</v>
      </c>
    </row>
    <row r="70" spans="1:115">
      <c r="A70" s="3" t="s">
        <v>167</v>
      </c>
      <c r="B70" s="4">
        <v>191.54768908452297</v>
      </c>
      <c r="C70" s="4">
        <v>23.97090968035366</v>
      </c>
      <c r="D70" s="4">
        <v>39.572680978065179</v>
      </c>
      <c r="E70" s="4">
        <v>48.80907611819498</v>
      </c>
      <c r="F70" s="4">
        <v>62.569657327326759</v>
      </c>
      <c r="G70" s="4">
        <v>80.304368170551058</v>
      </c>
      <c r="H70" s="4">
        <v>130.70513893107599</v>
      </c>
      <c r="I70" s="4">
        <v>160.63698318910349</v>
      </c>
      <c r="J70" s="4">
        <v>246.67216345062766</v>
      </c>
      <c r="K70" s="4">
        <v>366.20299096868376</v>
      </c>
      <c r="L70" s="4">
        <v>756.02708409301522</v>
      </c>
      <c r="M70" s="4">
        <v>173.37233950837145</v>
      </c>
      <c r="N70" s="4">
        <v>36.771541280185097</v>
      </c>
      <c r="O70" s="4">
        <v>35.377464670389827</v>
      </c>
      <c r="P70" s="4">
        <v>55.142582968908393</v>
      </c>
      <c r="Q70" s="4">
        <v>81.325816116923392</v>
      </c>
      <c r="R70" s="4">
        <v>95.448386578611135</v>
      </c>
      <c r="S70" s="4">
        <v>124.63997366161621</v>
      </c>
      <c r="T70" s="4">
        <v>150.6994072133042</v>
      </c>
      <c r="U70" s="4">
        <v>225.91938873947166</v>
      </c>
      <c r="V70" s="4">
        <v>328.71744430025768</v>
      </c>
      <c r="W70" s="4">
        <v>599.66335095128738</v>
      </c>
      <c r="X70" s="4">
        <v>259.84102947987083</v>
      </c>
      <c r="Y70" s="4">
        <v>46.188242722262025</v>
      </c>
      <c r="Z70" s="4">
        <v>53.183170692620898</v>
      </c>
      <c r="AA70" s="4">
        <v>84.195607954528086</v>
      </c>
      <c r="AB70" s="4">
        <v>102.41001471113904</v>
      </c>
      <c r="AC70" s="4">
        <v>140.32222164494755</v>
      </c>
      <c r="AD70" s="4">
        <v>175.85021837825465</v>
      </c>
      <c r="AE70" s="4">
        <v>257.51553135992248</v>
      </c>
      <c r="AF70" s="4">
        <v>329.68290480155252</v>
      </c>
      <c r="AG70" s="4">
        <v>515.6047243084148</v>
      </c>
      <c r="AH70" s="4">
        <v>893.45112256286109</v>
      </c>
      <c r="AJ70" s="8" t="e">
        <f>B70/#REF!</f>
        <v>#REF!</v>
      </c>
      <c r="AK70" s="8" t="e">
        <f>C70/#REF!</f>
        <v>#REF!</v>
      </c>
      <c r="AL70" s="8" t="e">
        <f>D70/#REF!</f>
        <v>#REF!</v>
      </c>
      <c r="AM70" s="8" t="e">
        <f>E70/#REF!</f>
        <v>#REF!</v>
      </c>
      <c r="AN70" s="8" t="e">
        <f>F70/#REF!</f>
        <v>#REF!</v>
      </c>
      <c r="AO70" s="8" t="e">
        <f>G70/#REF!</f>
        <v>#REF!</v>
      </c>
      <c r="AP70" s="8" t="e">
        <f>H70/#REF!</f>
        <v>#REF!</v>
      </c>
      <c r="AQ70" s="8" t="e">
        <f>I70/#REF!</f>
        <v>#REF!</v>
      </c>
      <c r="AR70" s="8" t="e">
        <f>J70/#REF!</f>
        <v>#REF!</v>
      </c>
      <c r="AS70" s="8" t="e">
        <f>K70/#REF!</f>
        <v>#REF!</v>
      </c>
      <c r="AT70" s="8" t="e">
        <f>L70/#REF!</f>
        <v>#REF!</v>
      </c>
      <c r="AU70" s="8">
        <f t="shared" si="139"/>
        <v>197.70466240642111</v>
      </c>
      <c r="AV70" s="8">
        <f t="shared" si="139"/>
        <v>41.932324242597751</v>
      </c>
      <c r="AW70" s="8">
        <f t="shared" si="139"/>
        <v>40.342592880087338</v>
      </c>
      <c r="AX70" s="8">
        <f t="shared" si="139"/>
        <v>62.881690245402083</v>
      </c>
      <c r="AY70" s="8">
        <f t="shared" si="139"/>
        <v>92.739666926780174</v>
      </c>
      <c r="AZ70" s="8">
        <f t="shared" si="139"/>
        <v>108.84430064953185</v>
      </c>
      <c r="BA70" s="8">
        <f t="shared" si="139"/>
        <v>142.13284532579775</v>
      </c>
      <c r="BB70" s="8">
        <f t="shared" si="139"/>
        <v>171.84964748379286</v>
      </c>
      <c r="BC70" s="8">
        <f t="shared" si="139"/>
        <v>257.62654301406337</v>
      </c>
      <c r="BD70" s="8">
        <f t="shared" si="139"/>
        <v>374.85201812914295</v>
      </c>
      <c r="BE70" s="8">
        <f t="shared" si="139"/>
        <v>683.82442489681512</v>
      </c>
      <c r="BG70" s="22">
        <f t="shared" si="140"/>
        <v>5.9790713159537752E-3</v>
      </c>
      <c r="BH70" s="22">
        <f t="shared" si="140"/>
        <v>2.3740092917573039E-3</v>
      </c>
      <c r="BI70" s="22">
        <f t="shared" si="140"/>
        <v>2.757810617366793E-3</v>
      </c>
      <c r="BJ70" s="22">
        <f t="shared" si="140"/>
        <v>2.8057618003085108E-3</v>
      </c>
      <c r="BK70" s="22">
        <f t="shared" si="140"/>
        <v>3.0554632621037424E-3</v>
      </c>
      <c r="BL70" s="22">
        <f t="shared" si="140"/>
        <v>3.318423384543987E-3</v>
      </c>
      <c r="BM70" s="22">
        <f t="shared" si="140"/>
        <v>4.7545022412465547E-3</v>
      </c>
      <c r="BN70" s="22">
        <f t="shared" si="140"/>
        <v>5.0006733984763307E-3</v>
      </c>
      <c r="BO70" s="22">
        <f t="shared" si="140"/>
        <v>6.4653729905397583E-3</v>
      </c>
      <c r="BP70" s="22">
        <f t="shared" si="140"/>
        <v>7.5703493053525302E-3</v>
      </c>
      <c r="BQ70" s="22">
        <f t="shared" si="141"/>
        <v>8.6202374634906757E-3</v>
      </c>
      <c r="BR70" s="22">
        <f t="shared" si="141"/>
        <v>5.7964170444157522E-3</v>
      </c>
      <c r="BS70" s="22">
        <f t="shared" si="141"/>
        <v>3.0947276021683887E-3</v>
      </c>
      <c r="BT70" s="22">
        <f t="shared" si="141"/>
        <v>2.385296199020294E-3</v>
      </c>
      <c r="BU70" s="22">
        <f t="shared" si="141"/>
        <v>3.1040306416580486E-3</v>
      </c>
      <c r="BV70" s="22">
        <f t="shared" si="141"/>
        <v>3.9637957193469926E-3</v>
      </c>
      <c r="BW70" s="22">
        <f t="shared" si="141"/>
        <v>4.0889100904043484E-3</v>
      </c>
      <c r="BX70" s="22">
        <f t="shared" si="141"/>
        <v>4.6965487527245988E-3</v>
      </c>
      <c r="BY70" s="22">
        <f t="shared" si="141"/>
        <v>4.9224526472240564E-3</v>
      </c>
      <c r="BZ70" s="22">
        <f t="shared" si="141"/>
        <v>6.3690283939274355E-3</v>
      </c>
      <c r="CA70" s="22">
        <f t="shared" si="142"/>
        <v>7.3803357491533583E-3</v>
      </c>
      <c r="CB70" s="22">
        <f t="shared" si="142"/>
        <v>8.1475177169223079E-3</v>
      </c>
      <c r="CC70" s="22"/>
      <c r="CD70" s="22">
        <f t="shared" si="143"/>
        <v>6.5017452410134745E-3</v>
      </c>
      <c r="CE70" s="22">
        <f t="shared" si="143"/>
        <v>3.1371927701920746E-3</v>
      </c>
      <c r="CF70" s="22">
        <f t="shared" si="143"/>
        <v>2.7672215070838994E-3</v>
      </c>
      <c r="CG70" s="22">
        <f t="shared" si="143"/>
        <v>3.607840411346461E-3</v>
      </c>
      <c r="CH70" s="22">
        <f t="shared" si="143"/>
        <v>3.7538207483398976E-3</v>
      </c>
      <c r="CI70" s="22">
        <f t="shared" si="143"/>
        <v>4.5557244623306969E-3</v>
      </c>
      <c r="CJ70" s="22">
        <f t="shared" si="143"/>
        <v>4.9582187090132035E-3</v>
      </c>
      <c r="CK70" s="22">
        <f t="shared" si="143"/>
        <v>6.4137914690179784E-3</v>
      </c>
      <c r="CL70" s="22">
        <f t="shared" si="143"/>
        <v>6.9082975891504037E-3</v>
      </c>
      <c r="CM70" s="22">
        <f t="shared" si="143"/>
        <v>8.7827541859257213E-3</v>
      </c>
      <c r="CN70" s="22">
        <f t="shared" si="143"/>
        <v>8.7386681152476602E-3</v>
      </c>
      <c r="CO70" s="22">
        <f t="shared" si="144"/>
        <v>4.5041660350863466E-3</v>
      </c>
      <c r="CP70" s="22">
        <f t="shared" si="144"/>
        <v>3.446128179715663E-3</v>
      </c>
      <c r="CQ70" s="22">
        <f t="shared" si="144"/>
        <v>3.7001503456107966E-3</v>
      </c>
      <c r="CR70" s="22">
        <f t="shared" si="144"/>
        <v>2.0980000673230868E-3</v>
      </c>
      <c r="CS70" s="22">
        <f t="shared" si="144"/>
        <v>2.4756798850593918E-3</v>
      </c>
      <c r="CT70" s="22">
        <f t="shared" si="144"/>
        <v>2.9510369001967537E-3</v>
      </c>
      <c r="CU70" s="22">
        <f t="shared" si="144"/>
        <v>2.8605942436316189E-3</v>
      </c>
      <c r="CV70" s="22">
        <f t="shared" si="144"/>
        <v>3.1076402747700666E-3</v>
      </c>
      <c r="CW70" s="22">
        <f t="shared" si="144"/>
        <v>3.0963374149283484E-3</v>
      </c>
      <c r="CX70" s="22">
        <f t="shared" si="144"/>
        <v>3.7281787377829987E-3</v>
      </c>
      <c r="CY70" s="22">
        <f t="shared" si="145"/>
        <v>4.086657458192402E-3</v>
      </c>
      <c r="CZ70" s="22">
        <f t="shared" si="145"/>
        <v>3.6725733997257986E-3</v>
      </c>
      <c r="DA70" s="22">
        <f t="shared" si="145"/>
        <v>4.0794279779229579E-3</v>
      </c>
      <c r="DB70" s="22">
        <f t="shared" si="145"/>
        <v>3.4440548190976463E-3</v>
      </c>
      <c r="DC70" s="22">
        <f t="shared" si="145"/>
        <v>2.3719868988818123E-3</v>
      </c>
      <c r="DD70" s="22">
        <f t="shared" si="145"/>
        <v>2.8833325444831063E-3</v>
      </c>
      <c r="DE70" s="22">
        <f t="shared" si="145"/>
        <v>2.8489140833450164E-3</v>
      </c>
      <c r="DF70" s="22">
        <f t="shared" si="145"/>
        <v>3.2376401816942495E-3</v>
      </c>
      <c r="DG70" s="22">
        <f t="shared" si="145"/>
        <v>3.3866562036084578E-3</v>
      </c>
      <c r="DH70" s="22">
        <f t="shared" si="145"/>
        <v>4.1260812333422433E-3</v>
      </c>
      <c r="DI70" s="22">
        <f t="shared" si="146"/>
        <v>4.296348298876756E-3</v>
      </c>
      <c r="DJ70" s="22">
        <f t="shared" si="146"/>
        <v>5.1117792349098289E-3</v>
      </c>
      <c r="DK70" s="22">
        <f t="shared" si="146"/>
        <v>4.451765208858263E-3</v>
      </c>
    </row>
    <row r="71" spans="1:115">
      <c r="A71" s="10" t="s">
        <v>169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2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8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</row>
    <row r="72" spans="1:115">
      <c r="A72" s="3" t="s">
        <v>170</v>
      </c>
      <c r="B72" s="4">
        <v>2543.8063622610916</v>
      </c>
      <c r="C72" s="4">
        <v>3605.5046807739363</v>
      </c>
      <c r="D72" s="4">
        <v>4032.4685545220564</v>
      </c>
      <c r="E72" s="4">
        <v>4333.2026180112871</v>
      </c>
      <c r="F72" s="4">
        <v>5070.0759554777987</v>
      </c>
      <c r="G72" s="4">
        <v>5421.3430086730532</v>
      </c>
      <c r="H72" s="4">
        <v>6292.0745323974515</v>
      </c>
      <c r="I72" s="4">
        <v>6860.4722938211926</v>
      </c>
      <c r="J72" s="4">
        <v>8398.0852291463852</v>
      </c>
      <c r="K72" s="4">
        <v>11092.188668380548</v>
      </c>
      <c r="L72" s="4">
        <v>21288.917737083921</v>
      </c>
      <c r="M72" s="4">
        <v>2703.4562661730679</v>
      </c>
      <c r="N72" s="4">
        <v>4666.6845382785186</v>
      </c>
      <c r="O72" s="4">
        <v>4782.1397727090007</v>
      </c>
      <c r="P72" s="4">
        <v>5310.6111786701349</v>
      </c>
      <c r="Q72" s="4">
        <v>5853.9107587351336</v>
      </c>
      <c r="R72" s="4">
        <v>6264.8788180622478</v>
      </c>
      <c r="S72" s="4">
        <v>6815.6370068980486</v>
      </c>
      <c r="T72" s="4">
        <v>7706.2747947193457</v>
      </c>
      <c r="U72" s="4">
        <v>9063.032989494217</v>
      </c>
      <c r="V72" s="4">
        <v>12930.721856220211</v>
      </c>
      <c r="W72" s="4">
        <v>23077.60929149919</v>
      </c>
      <c r="X72" s="4">
        <v>3108.6728446030784</v>
      </c>
      <c r="Y72" s="4">
        <v>1713.5937674584463</v>
      </c>
      <c r="Z72" s="4">
        <v>1733.8424478297554</v>
      </c>
      <c r="AA72" s="4">
        <v>2036.2146689893812</v>
      </c>
      <c r="AB72" s="4">
        <v>2219.719004825718</v>
      </c>
      <c r="AC72" s="4">
        <v>2491.1916646195818</v>
      </c>
      <c r="AD72" s="4">
        <v>2640.1181513425549</v>
      </c>
      <c r="AE72" s="4">
        <v>3063.356851784456</v>
      </c>
      <c r="AF72" s="4">
        <v>3564.6591229276319</v>
      </c>
      <c r="AG72" s="4">
        <v>4491.1023330059952</v>
      </c>
      <c r="AH72" s="4">
        <v>8349.7007828897786</v>
      </c>
      <c r="AJ72" s="8" t="e">
        <f>B72/#REF!</f>
        <v>#REF!</v>
      </c>
      <c r="AK72" s="8" t="e">
        <f>C72/#REF!</f>
        <v>#REF!</v>
      </c>
      <c r="AL72" s="8" t="e">
        <f>D72/#REF!</f>
        <v>#REF!</v>
      </c>
      <c r="AM72" s="8" t="e">
        <f>E72/#REF!</f>
        <v>#REF!</v>
      </c>
      <c r="AN72" s="8" t="e">
        <f>F72/#REF!</f>
        <v>#REF!</v>
      </c>
      <c r="AO72" s="8" t="e">
        <f>G72/#REF!</f>
        <v>#REF!</v>
      </c>
      <c r="AP72" s="8" t="e">
        <f>H72/#REF!</f>
        <v>#REF!</v>
      </c>
      <c r="AQ72" s="8" t="e">
        <f>I72/#REF!</f>
        <v>#REF!</v>
      </c>
      <c r="AR72" s="8" t="e">
        <f>J72/#REF!</f>
        <v>#REF!</v>
      </c>
      <c r="AS72" s="8" t="e">
        <f>K72/#REF!</f>
        <v>#REF!</v>
      </c>
      <c r="AT72" s="8" t="e">
        <f>L72/#REF!</f>
        <v>#REF!</v>
      </c>
      <c r="AU72" s="8">
        <f t="shared" ref="AU72:BE73" si="147">M72/$AI$2</f>
        <v>3082.8787911030176</v>
      </c>
      <c r="AV72" s="8">
        <f t="shared" si="147"/>
        <v>5321.6406597147516</v>
      </c>
      <c r="AW72" s="8">
        <f t="shared" si="147"/>
        <v>5453.2997133496046</v>
      </c>
      <c r="AX72" s="8">
        <f t="shared" si="147"/>
        <v>6055.9406029128886</v>
      </c>
      <c r="AY72" s="8">
        <f t="shared" si="147"/>
        <v>6675.4907593385878</v>
      </c>
      <c r="AZ72" s="8">
        <f t="shared" si="147"/>
        <v>7144.1370362446332</v>
      </c>
      <c r="BA72" s="8">
        <f t="shared" si="147"/>
        <v>7772.1925963191179</v>
      </c>
      <c r="BB72" s="8">
        <f t="shared" si="147"/>
        <v>8787.8289063956108</v>
      </c>
      <c r="BC72" s="8">
        <f t="shared" si="147"/>
        <v>10335.004318723475</v>
      </c>
      <c r="BD72" s="8">
        <f t="shared" si="147"/>
        <v>14745.512499310227</v>
      </c>
      <c r="BE72" s="8">
        <f t="shared" si="147"/>
        <v>26316.487203558943</v>
      </c>
      <c r="BG72" s="22">
        <f t="shared" ref="BG72:BV73" si="148">B72/B$4</f>
        <v>7.9403723044784796E-2</v>
      </c>
      <c r="BH72" s="22">
        <f t="shared" si="148"/>
        <v>0.35707871448229045</v>
      </c>
      <c r="BI72" s="22">
        <f t="shared" si="148"/>
        <v>0.28102176347422136</v>
      </c>
      <c r="BJ72" s="22">
        <f t="shared" si="148"/>
        <v>0.24909167199091239</v>
      </c>
      <c r="BK72" s="22">
        <f t="shared" si="148"/>
        <v>0.24758695316159571</v>
      </c>
      <c r="BL72" s="22">
        <f t="shared" si="148"/>
        <v>0.22402656076449973</v>
      </c>
      <c r="BM72" s="22">
        <f t="shared" si="148"/>
        <v>0.22887916046016615</v>
      </c>
      <c r="BN72" s="22">
        <f t="shared" si="148"/>
        <v>0.21356838643009748</v>
      </c>
      <c r="BO72" s="22">
        <f t="shared" si="148"/>
        <v>0.22011706814920617</v>
      </c>
      <c r="BP72" s="22">
        <f t="shared" si="148"/>
        <v>0.22930381469138469</v>
      </c>
      <c r="BQ72" s="22">
        <f t="shared" si="148"/>
        <v>0.24273670890314791</v>
      </c>
      <c r="BR72" s="22">
        <f t="shared" si="148"/>
        <v>9.0385582985811189E-2</v>
      </c>
      <c r="BS72" s="22">
        <f t="shared" si="148"/>
        <v>0.39275257300692284</v>
      </c>
      <c r="BT72" s="22">
        <f t="shared" si="148"/>
        <v>0.32243180593361781</v>
      </c>
      <c r="BU72" s="22">
        <f t="shared" si="148"/>
        <v>0.29893956606672517</v>
      </c>
      <c r="BV72" s="22">
        <f t="shared" si="148"/>
        <v>0.2853178426583915</v>
      </c>
      <c r="BW72" s="22">
        <f t="shared" ref="BW72:CB73" si="149">R72/R$4</f>
        <v>0.26838092431491717</v>
      </c>
      <c r="BX72" s="22">
        <f t="shared" si="149"/>
        <v>0.2568194660460551</v>
      </c>
      <c r="BY72" s="22">
        <f t="shared" si="149"/>
        <v>0.25171812859097537</v>
      </c>
      <c r="BZ72" s="22">
        <f t="shared" si="149"/>
        <v>0.25550137492517327</v>
      </c>
      <c r="CA72" s="22">
        <f t="shared" si="149"/>
        <v>0.29031945347765009</v>
      </c>
      <c r="CB72" s="22">
        <f t="shared" si="149"/>
        <v>0.3135513121961232</v>
      </c>
      <c r="CC72" s="22"/>
      <c r="CD72" s="22">
        <f t="shared" ref="CD72:CD73" si="150">X72/X$4</f>
        <v>7.7785247825273254E-2</v>
      </c>
      <c r="CE72" s="22">
        <f t="shared" ref="CE72:CE73" si="151">Y72/Y$4</f>
        <v>0.11639052844341592</v>
      </c>
      <c r="CF72" s="22">
        <f t="shared" ref="CF72:CF73" si="152">Z72/Z$4</f>
        <v>9.0215119727624665E-2</v>
      </c>
      <c r="CG72" s="22">
        <f t="shared" ref="CG72:CG73" si="153">AA72/AA$4</f>
        <v>8.725321602195589E-2</v>
      </c>
      <c r="CH72" s="22">
        <f t="shared" ref="CH72:CH73" si="154">AB72/AB$4</f>
        <v>8.1363402586181438E-2</v>
      </c>
      <c r="CI72" s="22">
        <f t="shared" ref="CI72:CI73" si="155">AC72/AC$4</f>
        <v>8.0879440717366927E-2</v>
      </c>
      <c r="CJ72" s="22">
        <f t="shared" ref="CJ72:CJ73" si="156">AD72/AD$4</f>
        <v>7.4439959942698211E-2</v>
      </c>
      <c r="CK72" s="22">
        <f t="shared" ref="CK72:CK73" si="157">AE72/AE$4</f>
        <v>7.6297270066681189E-2</v>
      </c>
      <c r="CL72" s="22">
        <f t="shared" ref="CL72:CL73" si="158">AF72/AF$4</f>
        <v>7.4695186393989782E-2</v>
      </c>
      <c r="CM72" s="22">
        <f t="shared" ref="CM72:CM73" si="159">AG72/AG$4</f>
        <v>7.6500943368073476E-2</v>
      </c>
      <c r="CN72" s="22">
        <f t="shared" ref="CN72:CN73" si="160">AH72/AH$4</f>
        <v>8.1666766273679026E-2</v>
      </c>
      <c r="CO72" s="22">
        <f t="shared" ref="CO72:CT73" si="161">L72/L$5</f>
        <v>0.12683251990919855</v>
      </c>
      <c r="CP72" s="22">
        <f t="shared" si="161"/>
        <v>5.3736696683602425E-2</v>
      </c>
      <c r="CQ72" s="22">
        <f t="shared" si="161"/>
        <v>0.4695869089521314</v>
      </c>
      <c r="CR72" s="22">
        <f t="shared" si="161"/>
        <v>0.28359662453395762</v>
      </c>
      <c r="CS72" s="22">
        <f t="shared" si="161"/>
        <v>0.23842505309949333</v>
      </c>
      <c r="CT72" s="22">
        <f t="shared" si="161"/>
        <v>0.2124184851050184</v>
      </c>
      <c r="CU72" s="22">
        <f t="shared" ref="CU72:CZ73" si="162">R72/R$5</f>
        <v>0.18775881841898495</v>
      </c>
      <c r="CV72" s="22">
        <f t="shared" si="162"/>
        <v>0.16993382972265816</v>
      </c>
      <c r="CW72" s="22">
        <f t="shared" si="162"/>
        <v>0.15833656825759726</v>
      </c>
      <c r="CX72" s="22">
        <f t="shared" si="162"/>
        <v>0.14956045640785159</v>
      </c>
      <c r="CY72" s="22">
        <f t="shared" si="162"/>
        <v>0.16075639376553891</v>
      </c>
      <c r="CZ72" s="22">
        <f t="shared" si="162"/>
        <v>0.14133632458740958</v>
      </c>
      <c r="DA72" s="22">
        <f t="shared" ref="DA72:DE73" si="163">X72/X$5</f>
        <v>4.8805252203118883E-2</v>
      </c>
      <c r="DB72" s="22">
        <f t="shared" si="163"/>
        <v>0.12777517664568822</v>
      </c>
      <c r="DC72" s="22">
        <f t="shared" si="163"/>
        <v>7.7329943239882418E-2</v>
      </c>
      <c r="DD72" s="22">
        <f t="shared" si="163"/>
        <v>6.9731476086279956E-2</v>
      </c>
      <c r="DE72" s="22">
        <f t="shared" si="163"/>
        <v>6.1749710238336093E-2</v>
      </c>
      <c r="DF72" s="22">
        <f t="shared" ref="DF72:DF73" si="164">AC72/AC$5</f>
        <v>5.7479008949004567E-2</v>
      </c>
      <c r="DG72" s="22">
        <f t="shared" ref="DG72:DG73" si="165">AD72/AD$5</f>
        <v>5.0845387614310796E-2</v>
      </c>
      <c r="DH72" s="22">
        <f t="shared" ref="DH72:DH73" si="166">AE72/AE$5</f>
        <v>4.9083094718322486E-2</v>
      </c>
      <c r="DI72" s="22">
        <f t="shared" ref="DI72:DI73" si="167">AF72/AF$5</f>
        <v>4.6453780089338502E-2</v>
      </c>
      <c r="DJ72" s="22">
        <f t="shared" ref="DJ72:DJ73" si="168">AG72/AG$5</f>
        <v>4.4525433079590698E-2</v>
      </c>
      <c r="DK72" s="22">
        <f t="shared" ref="DK72:DK73" si="169">AH72/AH$5</f>
        <v>4.1603739153654784E-2</v>
      </c>
    </row>
    <row r="73" spans="1:115">
      <c r="A73" s="3" t="s">
        <v>171</v>
      </c>
      <c r="B73" s="4">
        <v>4624.3675711482856</v>
      </c>
      <c r="C73" s="4">
        <v>719.24831541850881</v>
      </c>
      <c r="D73" s="4">
        <v>986.3798835979793</v>
      </c>
      <c r="E73" s="4">
        <v>1052.9096864910312</v>
      </c>
      <c r="F73" s="4">
        <v>1533.3261903912071</v>
      </c>
      <c r="G73" s="4">
        <v>1662.0596883397461</v>
      </c>
      <c r="H73" s="4">
        <v>1832.291996265556</v>
      </c>
      <c r="I73" s="4">
        <v>2372.2472517444385</v>
      </c>
      <c r="J73" s="4">
        <v>3009.4575303803986</v>
      </c>
      <c r="K73" s="4">
        <v>5005.6402217569766</v>
      </c>
      <c r="L73" s="4">
        <v>16458.923991202613</v>
      </c>
      <c r="M73" s="4">
        <v>6649.869021856799</v>
      </c>
      <c r="N73" s="4">
        <v>1256.3173988930689</v>
      </c>
      <c r="O73" s="4">
        <v>1629.3241883489118</v>
      </c>
      <c r="P73" s="4">
        <v>1770.1452263833592</v>
      </c>
      <c r="Q73" s="4">
        <v>1806.7660728522303</v>
      </c>
      <c r="R73" s="4">
        <v>2176.1128965397602</v>
      </c>
      <c r="S73" s="4">
        <v>2717.975961016964</v>
      </c>
      <c r="T73" s="4">
        <v>3416.5143651734561</v>
      </c>
      <c r="U73" s="4">
        <v>4878.5958253028475</v>
      </c>
      <c r="V73" s="4">
        <v>7451.1031233828689</v>
      </c>
      <c r="W73" s="4">
        <v>25364.822369539826</v>
      </c>
      <c r="X73" s="4">
        <v>7940.1960103916927</v>
      </c>
      <c r="Y73" s="4">
        <v>1680.6766785178409</v>
      </c>
      <c r="Z73" s="4">
        <v>1929.8657759016492</v>
      </c>
      <c r="AA73" s="4">
        <v>2003.5086354210632</v>
      </c>
      <c r="AB73" s="4">
        <v>2489.6796396276336</v>
      </c>
      <c r="AC73" s="4">
        <v>3166.0463843819316</v>
      </c>
      <c r="AD73" s="4">
        <v>3753.5566475898677</v>
      </c>
      <c r="AE73" s="4">
        <v>4660.1821883936718</v>
      </c>
      <c r="AF73" s="4">
        <v>5709.9130766843837</v>
      </c>
      <c r="AG73" s="4">
        <v>8682.2018742836335</v>
      </c>
      <c r="AH73" s="4">
        <v>28510.096784495512</v>
      </c>
      <c r="AJ73" s="8" t="e">
        <f>B73/#REF!</f>
        <v>#REF!</v>
      </c>
      <c r="AK73" s="8" t="e">
        <f>C73/#REF!</f>
        <v>#REF!</v>
      </c>
      <c r="AL73" s="8" t="e">
        <f>D73/#REF!</f>
        <v>#REF!</v>
      </c>
      <c r="AM73" s="8" t="e">
        <f>E73/#REF!</f>
        <v>#REF!</v>
      </c>
      <c r="AN73" s="8" t="e">
        <f>F73/#REF!</f>
        <v>#REF!</v>
      </c>
      <c r="AO73" s="8" t="e">
        <f>G73/#REF!</f>
        <v>#REF!</v>
      </c>
      <c r="AP73" s="8" t="e">
        <f>H73/#REF!</f>
        <v>#REF!</v>
      </c>
      <c r="AQ73" s="8" t="e">
        <f>I73/#REF!</f>
        <v>#REF!</v>
      </c>
      <c r="AR73" s="8" t="e">
        <f>J73/#REF!</f>
        <v>#REF!</v>
      </c>
      <c r="AS73" s="8" t="e">
        <f>K73/#REF!</f>
        <v>#REF!</v>
      </c>
      <c r="AT73" s="8" t="e">
        <f>L73/#REF!</f>
        <v>#REF!</v>
      </c>
      <c r="AU73" s="8">
        <f t="shared" si="147"/>
        <v>7583.1595382586047</v>
      </c>
      <c r="AV73" s="8">
        <f t="shared" si="147"/>
        <v>1432.6380316940581</v>
      </c>
      <c r="AW73" s="8">
        <f t="shared" si="147"/>
        <v>1857.995280686534</v>
      </c>
      <c r="AX73" s="8">
        <f t="shared" si="147"/>
        <v>2018.5801575086978</v>
      </c>
      <c r="AY73" s="8">
        <f t="shared" si="147"/>
        <v>2060.3406373447328</v>
      </c>
      <c r="AZ73" s="8">
        <f t="shared" si="147"/>
        <v>2481.5242546108602</v>
      </c>
      <c r="BA73" s="8">
        <f t="shared" si="147"/>
        <v>3099.436284504196</v>
      </c>
      <c r="BB73" s="8">
        <f t="shared" si="147"/>
        <v>3896.0125997532091</v>
      </c>
      <c r="BC73" s="8">
        <f t="shared" si="147"/>
        <v>5563.2931031209973</v>
      </c>
      <c r="BD73" s="8">
        <f t="shared" si="147"/>
        <v>8496.8446047456673</v>
      </c>
      <c r="BE73" s="8">
        <f t="shared" si="147"/>
        <v>28924.704239378207</v>
      </c>
      <c r="BG73" s="22">
        <f t="shared" si="148"/>
        <v>0.14434746579938568</v>
      </c>
      <c r="BH73" s="22">
        <f t="shared" si="148"/>
        <v>7.1232264718087912E-2</v>
      </c>
      <c r="BI73" s="22">
        <f t="shared" si="148"/>
        <v>6.8740576794666525E-2</v>
      </c>
      <c r="BJ73" s="22">
        <f t="shared" si="148"/>
        <v>6.052591059862486E-2</v>
      </c>
      <c r="BK73" s="22">
        <f t="shared" si="148"/>
        <v>7.4876897903605397E-2</v>
      </c>
      <c r="BL73" s="22">
        <f t="shared" si="148"/>
        <v>6.868141624102958E-2</v>
      </c>
      <c r="BM73" s="22">
        <f t="shared" si="148"/>
        <v>6.6651062644572587E-2</v>
      </c>
      <c r="BN73" s="22">
        <f t="shared" si="148"/>
        <v>7.3848708378953729E-2</v>
      </c>
      <c r="BO73" s="22">
        <f t="shared" si="148"/>
        <v>7.8879048048696235E-2</v>
      </c>
      <c r="BP73" s="22">
        <f t="shared" si="148"/>
        <v>0.1034793431789944</v>
      </c>
      <c r="BQ73" s="22">
        <f t="shared" si="148"/>
        <v>0.18766501383732775</v>
      </c>
      <c r="BR73" s="22">
        <f t="shared" si="148"/>
        <v>0.22232735770149686</v>
      </c>
      <c r="BS73" s="22">
        <f t="shared" si="148"/>
        <v>0.10573285742400633</v>
      </c>
      <c r="BT73" s="22">
        <f t="shared" si="148"/>
        <v>0.10985583137881938</v>
      </c>
      <c r="BU73" s="22">
        <f t="shared" si="148"/>
        <v>9.9643229008273659E-2</v>
      </c>
      <c r="BV73" s="22">
        <f t="shared" si="148"/>
        <v>8.8061232796442263E-2</v>
      </c>
      <c r="BW73" s="22">
        <f t="shared" si="149"/>
        <v>9.3222424175731219E-2</v>
      </c>
      <c r="BX73" s="22">
        <f t="shared" si="149"/>
        <v>0.10241583205325061</v>
      </c>
      <c r="BY73" s="22">
        <f t="shared" si="149"/>
        <v>0.11159718868252048</v>
      </c>
      <c r="BZ73" s="22">
        <f t="shared" si="149"/>
        <v>0.13753540812595574</v>
      </c>
      <c r="CA73" s="22">
        <f t="shared" si="149"/>
        <v>0.1672915256115835</v>
      </c>
      <c r="CB73" s="22">
        <f t="shared" si="149"/>
        <v>0.34462726347136846</v>
      </c>
      <c r="CC73" s="22"/>
      <c r="CD73" s="22">
        <f t="shared" si="150"/>
        <v>0.1986796762875265</v>
      </c>
      <c r="CE73" s="22">
        <f t="shared" si="151"/>
        <v>0.11415473752880588</v>
      </c>
      <c r="CF73" s="22">
        <f t="shared" si="152"/>
        <v>0.10041458625559477</v>
      </c>
      <c r="CG73" s="22">
        <f t="shared" si="153"/>
        <v>8.5851739716132913E-2</v>
      </c>
      <c r="CH73" s="22">
        <f t="shared" si="154"/>
        <v>9.1258761306838035E-2</v>
      </c>
      <c r="CI73" s="22">
        <f t="shared" si="155"/>
        <v>0.10278938569471945</v>
      </c>
      <c r="CJ73" s="22">
        <f t="shared" si="156"/>
        <v>0.10583412956240243</v>
      </c>
      <c r="CK73" s="22">
        <f t="shared" si="157"/>
        <v>0.11606848179659195</v>
      </c>
      <c r="CL73" s="22">
        <f t="shared" si="158"/>
        <v>0.11964763161032224</v>
      </c>
      <c r="CM73" s="22">
        <f t="shared" si="159"/>
        <v>0.14789167216552643</v>
      </c>
      <c r="CN73" s="22">
        <f t="shared" si="160"/>
        <v>0.27885159852800662</v>
      </c>
      <c r="CO73" s="22">
        <f t="shared" si="161"/>
        <v>9.8056971734258438E-2</v>
      </c>
      <c r="CP73" s="22">
        <f t="shared" si="161"/>
        <v>0.13217968386780876</v>
      </c>
      <c r="CQ73" s="22">
        <f t="shared" si="161"/>
        <v>0.12641741672699466</v>
      </c>
      <c r="CR73" s="22">
        <f t="shared" si="161"/>
        <v>9.6624285790276321E-2</v>
      </c>
      <c r="CS73" s="22">
        <f t="shared" si="161"/>
        <v>7.9472391292626066E-2</v>
      </c>
      <c r="CT73" s="22">
        <f t="shared" si="161"/>
        <v>6.5561387583800548E-2</v>
      </c>
      <c r="CU73" s="22">
        <f t="shared" si="162"/>
        <v>6.5218242533699483E-2</v>
      </c>
      <c r="CV73" s="22">
        <f t="shared" si="162"/>
        <v>6.776711607180283E-2</v>
      </c>
      <c r="CW73" s="22">
        <f t="shared" si="162"/>
        <v>7.0197232047192998E-2</v>
      </c>
      <c r="CX73" s="22">
        <f t="shared" si="162"/>
        <v>8.0507818862353364E-2</v>
      </c>
      <c r="CY73" s="22">
        <f t="shared" si="162"/>
        <v>9.2633070373714363E-2</v>
      </c>
      <c r="CZ73" s="22">
        <f t="shared" si="162"/>
        <v>0.15534411395221165</v>
      </c>
      <c r="DA73" s="22">
        <f t="shared" si="163"/>
        <v>0.12465874931231134</v>
      </c>
      <c r="DB73" s="22">
        <f t="shared" si="163"/>
        <v>0.12532069359730161</v>
      </c>
      <c r="DC73" s="22">
        <f t="shared" si="163"/>
        <v>8.6072648122016426E-2</v>
      </c>
      <c r="DD73" s="22">
        <f t="shared" si="163"/>
        <v>6.8611437009664253E-2</v>
      </c>
      <c r="DE73" s="22">
        <f t="shared" si="163"/>
        <v>6.9259665750062857E-2</v>
      </c>
      <c r="DF73" s="22">
        <f t="shared" si="164"/>
        <v>7.3049862459555914E-2</v>
      </c>
      <c r="DG73" s="22">
        <f t="shared" si="165"/>
        <v>7.2288826385261615E-2</v>
      </c>
      <c r="DH73" s="22">
        <f t="shared" si="166"/>
        <v>7.4668468227697127E-2</v>
      </c>
      <c r="DI73" s="22">
        <f t="shared" si="167"/>
        <v>7.441021350049562E-2</v>
      </c>
      <c r="DJ73" s="22">
        <f t="shared" si="168"/>
        <v>8.6076595426443331E-2</v>
      </c>
      <c r="DK73" s="22">
        <f t="shared" si="169"/>
        <v>0.14205618389322597</v>
      </c>
    </row>
    <row r="74" spans="1:11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11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</sheetData>
  <mergeCells count="10">
    <mergeCell ref="BR1:CB1"/>
    <mergeCell ref="CE1:CO1"/>
    <mergeCell ref="CP1:CZ1"/>
    <mergeCell ref="DA1:DK1"/>
    <mergeCell ref="B1:L1"/>
    <mergeCell ref="M1:W1"/>
    <mergeCell ref="X1:AH1"/>
    <mergeCell ref="AJ1:AT1"/>
    <mergeCell ref="AU1:BE1"/>
    <mergeCell ref="BG1:BQ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AJ76"/>
  <sheetViews>
    <sheetView workbookViewId="0">
      <pane xSplit="3" ySplit="4" topLeftCell="D56" activePane="bottomRight" state="frozen"/>
      <selection pane="topRight" activeCell="D1" sqref="D1"/>
      <selection pane="bottomLeft" activeCell="A5" sqref="A5"/>
      <selection pane="bottomRight" activeCell="O76" sqref="O76"/>
    </sheetView>
  </sheetViews>
  <sheetFormatPr defaultColWidth="11.42578125" defaultRowHeight="15"/>
  <cols>
    <col min="1" max="1" width="16.140625" bestFit="1" customWidth="1"/>
    <col min="2" max="2" width="7.7109375" bestFit="1" customWidth="1"/>
    <col min="3" max="3" width="35" bestFit="1" customWidth="1"/>
    <col min="4" max="5" width="11.85546875" bestFit="1" customWidth="1"/>
    <col min="15" max="16" width="11.85546875" bestFit="1" customWidth="1"/>
    <col min="26" max="27" width="11.85546875" bestFit="1" customWidth="1"/>
  </cols>
  <sheetData>
    <row r="1" spans="1:36" ht="15" customHeight="1">
      <c r="A1" s="76" t="s">
        <v>204</v>
      </c>
      <c r="B1" s="37" t="s">
        <v>205</v>
      </c>
      <c r="C1" s="38">
        <v>2024</v>
      </c>
      <c r="D1" s="39" t="s">
        <v>211</v>
      </c>
      <c r="E1" s="13">
        <f>VALUE(CONCATENATE(E$2,$C$1))</f>
        <v>12024</v>
      </c>
      <c r="F1" s="13">
        <f t="shared" ref="F1:N1" si="0">VALUE(CONCATENATE(F$2,$C$1))</f>
        <v>22024</v>
      </c>
      <c r="G1" s="13">
        <f t="shared" si="0"/>
        <v>32024</v>
      </c>
      <c r="H1" s="13">
        <f t="shared" si="0"/>
        <v>42024</v>
      </c>
      <c r="I1" s="13">
        <f t="shared" si="0"/>
        <v>52024</v>
      </c>
      <c r="J1" s="13">
        <f t="shared" si="0"/>
        <v>62024</v>
      </c>
      <c r="K1" s="13">
        <f t="shared" si="0"/>
        <v>72024</v>
      </c>
      <c r="L1" s="13">
        <f t="shared" si="0"/>
        <v>82024</v>
      </c>
      <c r="M1" s="13">
        <f t="shared" si="0"/>
        <v>92024</v>
      </c>
      <c r="N1" s="14">
        <f t="shared" si="0"/>
        <v>102024</v>
      </c>
      <c r="O1" s="39" t="s">
        <v>208</v>
      </c>
      <c r="P1" s="13">
        <f>VALUE(CONCATENATE(P$2,$C$1))</f>
        <v>12024</v>
      </c>
      <c r="Q1" s="13">
        <f t="shared" ref="Q1:Y1" si="1">VALUE(CONCATENATE(Q$2,$C$1))</f>
        <v>22024</v>
      </c>
      <c r="R1" s="13">
        <f t="shared" si="1"/>
        <v>32024</v>
      </c>
      <c r="S1" s="13">
        <f t="shared" si="1"/>
        <v>42024</v>
      </c>
      <c r="T1" s="13">
        <f t="shared" si="1"/>
        <v>52024</v>
      </c>
      <c r="U1" s="13">
        <f t="shared" si="1"/>
        <v>62024</v>
      </c>
      <c r="V1" s="13">
        <f t="shared" si="1"/>
        <v>72024</v>
      </c>
      <c r="W1" s="13">
        <f t="shared" si="1"/>
        <v>82024</v>
      </c>
      <c r="X1" s="13">
        <f t="shared" si="1"/>
        <v>92024</v>
      </c>
      <c r="Y1" s="14">
        <f t="shared" si="1"/>
        <v>102024</v>
      </c>
      <c r="Z1" s="39" t="s">
        <v>208</v>
      </c>
      <c r="AA1" s="13">
        <f>VALUE(CONCATENATE(AA$2,$C$2))</f>
        <v>12018</v>
      </c>
      <c r="AB1" s="13">
        <f t="shared" ref="AB1:AJ1" si="2">VALUE(CONCATENATE(AB$2,$C$2))</f>
        <v>22018</v>
      </c>
      <c r="AC1" s="13">
        <f t="shared" si="2"/>
        <v>32018</v>
      </c>
      <c r="AD1" s="13">
        <f t="shared" si="2"/>
        <v>42018</v>
      </c>
      <c r="AE1" s="13">
        <f t="shared" si="2"/>
        <v>52018</v>
      </c>
      <c r="AF1" s="13">
        <f t="shared" si="2"/>
        <v>62018</v>
      </c>
      <c r="AG1" s="13">
        <f t="shared" si="2"/>
        <v>72018</v>
      </c>
      <c r="AH1" s="13">
        <f t="shared" si="2"/>
        <v>82018</v>
      </c>
      <c r="AI1" s="13">
        <f t="shared" si="2"/>
        <v>92018</v>
      </c>
      <c r="AJ1" s="14">
        <f t="shared" si="2"/>
        <v>102018</v>
      </c>
    </row>
    <row r="2" spans="1:36">
      <c r="A2" s="76"/>
      <c r="B2" s="37" t="s">
        <v>206</v>
      </c>
      <c r="C2" s="38">
        <v>2018</v>
      </c>
      <c r="D2" s="40" t="str">
        <f>CONCATENATE(C1," vs. ",C2)</f>
        <v>2024 vs. 2018</v>
      </c>
      <c r="E2" s="13">
        <v>1</v>
      </c>
      <c r="F2" s="13">
        <v>2</v>
      </c>
      <c r="G2" s="13">
        <v>3</v>
      </c>
      <c r="H2" s="13">
        <v>4</v>
      </c>
      <c r="I2" s="13">
        <v>5</v>
      </c>
      <c r="J2" s="13">
        <v>6</v>
      </c>
      <c r="K2" s="13">
        <v>7</v>
      </c>
      <c r="L2" s="13">
        <v>8</v>
      </c>
      <c r="M2" s="13">
        <v>9</v>
      </c>
      <c r="N2" s="14">
        <v>10</v>
      </c>
      <c r="O2" s="40">
        <f>SUMIFS(INPC!$J$11:$J$25,INPC!$H$11:$H$25,'ResumenCons-FormulasInteracVP'!$C$1)</f>
        <v>1</v>
      </c>
      <c r="P2" s="13">
        <v>1</v>
      </c>
      <c r="Q2" s="13">
        <v>2</v>
      </c>
      <c r="R2" s="13">
        <v>3</v>
      </c>
      <c r="S2" s="13">
        <v>4</v>
      </c>
      <c r="T2" s="13">
        <v>5</v>
      </c>
      <c r="U2" s="13">
        <v>6</v>
      </c>
      <c r="V2" s="13">
        <v>7</v>
      </c>
      <c r="W2" s="13">
        <v>8</v>
      </c>
      <c r="X2" s="13">
        <v>9</v>
      </c>
      <c r="Y2" s="14">
        <v>10</v>
      </c>
      <c r="Z2" s="40">
        <f>SUMIFS(INPC!$J$11:$J$25,INPC!$H$11:$H$25,'ResumenCons-FormulasInteracVP'!$C$2)</f>
        <v>0.74052315312687267</v>
      </c>
      <c r="AA2" s="13">
        <v>1</v>
      </c>
      <c r="AB2" s="13">
        <v>2</v>
      </c>
      <c r="AC2" s="13">
        <v>3</v>
      </c>
      <c r="AD2" s="13">
        <v>4</v>
      </c>
      <c r="AE2" s="13">
        <v>5</v>
      </c>
      <c r="AF2" s="13">
        <v>6</v>
      </c>
      <c r="AG2" s="13">
        <v>7</v>
      </c>
      <c r="AH2" s="13">
        <v>8</v>
      </c>
      <c r="AI2" s="13">
        <v>9</v>
      </c>
      <c r="AJ2" s="14">
        <v>10</v>
      </c>
    </row>
    <row r="3" spans="1:36">
      <c r="A3" s="77" t="s">
        <v>207</v>
      </c>
      <c r="B3" s="77"/>
      <c r="C3" s="77"/>
      <c r="D3" s="11" t="s">
        <v>106</v>
      </c>
      <c r="E3" s="23" t="s">
        <v>46</v>
      </c>
      <c r="F3" s="23" t="s">
        <v>47</v>
      </c>
      <c r="G3" s="23" t="s">
        <v>48</v>
      </c>
      <c r="H3" s="23" t="s">
        <v>49</v>
      </c>
      <c r="I3" s="23" t="s">
        <v>50</v>
      </c>
      <c r="J3" s="23" t="s">
        <v>51</v>
      </c>
      <c r="K3" s="23" t="s">
        <v>52</v>
      </c>
      <c r="L3" s="23" t="s">
        <v>53</v>
      </c>
      <c r="M3" s="23" t="s">
        <v>54</v>
      </c>
      <c r="N3" s="12" t="s">
        <v>55</v>
      </c>
      <c r="O3" s="11" t="s">
        <v>106</v>
      </c>
      <c r="P3" s="23" t="s">
        <v>46</v>
      </c>
      <c r="Q3" s="23" t="s">
        <v>47</v>
      </c>
      <c r="R3" s="23" t="s">
        <v>48</v>
      </c>
      <c r="S3" s="23" t="s">
        <v>49</v>
      </c>
      <c r="T3" s="23" t="s">
        <v>50</v>
      </c>
      <c r="U3" s="23" t="s">
        <v>51</v>
      </c>
      <c r="V3" s="23" t="s">
        <v>52</v>
      </c>
      <c r="W3" s="23" t="s">
        <v>53</v>
      </c>
      <c r="X3" s="23" t="s">
        <v>54</v>
      </c>
      <c r="Y3" s="12" t="s">
        <v>55</v>
      </c>
      <c r="Z3" s="11" t="s">
        <v>106</v>
      </c>
      <c r="AA3" s="23" t="s">
        <v>46</v>
      </c>
      <c r="AB3" s="23" t="s">
        <v>47</v>
      </c>
      <c r="AC3" s="23" t="s">
        <v>48</v>
      </c>
      <c r="AD3" s="23" t="s">
        <v>49</v>
      </c>
      <c r="AE3" s="23" t="s">
        <v>50</v>
      </c>
      <c r="AF3" s="23" t="s">
        <v>51</v>
      </c>
      <c r="AG3" s="23" t="s">
        <v>52</v>
      </c>
      <c r="AH3" s="23" t="s">
        <v>53</v>
      </c>
      <c r="AI3" s="23" t="s">
        <v>54</v>
      </c>
      <c r="AJ3" s="12" t="s">
        <v>55</v>
      </c>
    </row>
    <row r="4" spans="1:36">
      <c r="A4" s="3" t="s">
        <v>0</v>
      </c>
      <c r="C4" s="3" t="s">
        <v>56</v>
      </c>
      <c r="D4" s="43"/>
      <c r="E4" s="6"/>
      <c r="F4" s="6"/>
      <c r="G4" s="6"/>
      <c r="H4" s="6"/>
      <c r="I4" s="6"/>
      <c r="J4" s="6"/>
      <c r="K4" s="6"/>
      <c r="L4" s="6"/>
      <c r="M4" s="6"/>
      <c r="N4" s="42"/>
      <c r="O4" s="41">
        <f>INDEX(Nal_mean!$B$2:$CN$6,MATCH('ResumenCons-FormulasInteracVP'!$C$1,Nal_mean!$A$2:$A$6,0),MATCH('ResumenCons-FormulasInteracVP'!$A4,Nal_mean!$B$1:$CN$1,0))</f>
        <v>38830230</v>
      </c>
      <c r="P4" s="6">
        <f>INDEX(Deciles_mean!$C$2:$CO$51,MATCH('ResumenCons-FormulasInteracVP'!P$1,Deciles_mean!$CQ$2:$CQ$51,0),MATCH('ResumenCons-FormulasInteracVP'!$A4,Deciles_mean!$C$1:$CO$1,0))</f>
        <v>3883023</v>
      </c>
      <c r="Q4" s="6">
        <f>INDEX(Deciles_mean!$C$2:$CO$51,MATCH('ResumenCons-FormulasInteracVP'!Q$1,Deciles_mean!$CQ$2:$CQ$51,0),MATCH('ResumenCons-FormulasInteracVP'!$A4,Deciles_mean!$C$1:$CO$1,0))</f>
        <v>3883023</v>
      </c>
      <c r="R4" s="6">
        <f>INDEX(Deciles_mean!$C$2:$CO$51,MATCH('ResumenCons-FormulasInteracVP'!R$1,Deciles_mean!$CQ$2:$CQ$51,0),MATCH('ResumenCons-FormulasInteracVP'!$A4,Deciles_mean!$C$1:$CO$1,0))</f>
        <v>3883023</v>
      </c>
      <c r="S4" s="6">
        <f>INDEX(Deciles_mean!$C$2:$CO$51,MATCH('ResumenCons-FormulasInteracVP'!S$1,Deciles_mean!$CQ$2:$CQ$51,0),MATCH('ResumenCons-FormulasInteracVP'!$A4,Deciles_mean!$C$1:$CO$1,0))</f>
        <v>3883023</v>
      </c>
      <c r="T4" s="6">
        <f>INDEX(Deciles_mean!$C$2:$CO$51,MATCH('ResumenCons-FormulasInteracVP'!T$1,Deciles_mean!$CQ$2:$CQ$51,0),MATCH('ResumenCons-FormulasInteracVP'!$A4,Deciles_mean!$C$1:$CO$1,0))</f>
        <v>3883023</v>
      </c>
      <c r="U4" s="6">
        <f>INDEX(Deciles_mean!$C$2:$CO$51,MATCH('ResumenCons-FormulasInteracVP'!U$1,Deciles_mean!$CQ$2:$CQ$51,0),MATCH('ResumenCons-FormulasInteracVP'!$A4,Deciles_mean!$C$1:$CO$1,0))</f>
        <v>3883023</v>
      </c>
      <c r="V4" s="6">
        <f>INDEX(Deciles_mean!$C$2:$CO$51,MATCH('ResumenCons-FormulasInteracVP'!V$1,Deciles_mean!$CQ$2:$CQ$51,0),MATCH('ResumenCons-FormulasInteracVP'!$A4,Deciles_mean!$C$1:$CO$1,0))</f>
        <v>3883023</v>
      </c>
      <c r="W4" s="6">
        <f>INDEX(Deciles_mean!$C$2:$CO$51,MATCH('ResumenCons-FormulasInteracVP'!W$1,Deciles_mean!$CQ$2:$CQ$51,0),MATCH('ResumenCons-FormulasInteracVP'!$A4,Deciles_mean!$C$1:$CO$1,0))</f>
        <v>3883023</v>
      </c>
      <c r="X4" s="6">
        <f>INDEX(Deciles_mean!$C$2:$CO$51,MATCH('ResumenCons-FormulasInteracVP'!X$1,Deciles_mean!$CQ$2:$CQ$51,0),MATCH('ResumenCons-FormulasInteracVP'!$A4,Deciles_mean!$C$1:$CO$1,0))</f>
        <v>3883023</v>
      </c>
      <c r="Y4" s="42">
        <f>INDEX(Deciles_mean!$C$2:$CO$51,MATCH('ResumenCons-FormulasInteracVP'!Y$1,Deciles_mean!$CQ$2:$CQ$51,0),MATCH('ResumenCons-FormulasInteracVP'!$A4,Deciles_mean!$C$1:$CO$1,0))</f>
        <v>3883023</v>
      </c>
      <c r="Z4" s="41" t="e">
        <f>INDEX(Nal_mean!$B$2:$CN$6,MATCH('ResumenCons-FormulasInteracVP'!$C$1,Nal_mean!$A$2:$A$5,0),MATCH('ResumenCons-FormulasInteracVP'!$A4,Nal_mean!$B$1:$CN$1,0))</f>
        <v>#N/A</v>
      </c>
      <c r="AA4" s="6">
        <f>INDEX(Deciles_mean!$C$2:$CO$51,MATCH('ResumenCons-FormulasInteracVP'!AA$1,Deciles_mean!$CQ$2:$CQ$51,0),MATCH('ResumenCons-FormulasInteracVP'!$A4,Deciles_mean!$C$1:$CO$1,0))</f>
        <v>3439948</v>
      </c>
      <c r="AB4" s="6">
        <f>INDEX(Deciles_mean!$C$2:$CO$51,MATCH('ResumenCons-FormulasInteracVP'!AB$1,Deciles_mean!$CQ$2:$CQ$51,0),MATCH('ResumenCons-FormulasInteracVP'!$A4,Deciles_mean!$C$1:$CO$1,0))</f>
        <v>3440051</v>
      </c>
      <c r="AC4" s="6">
        <f>INDEX(Deciles_mean!$C$2:$CO$51,MATCH('ResumenCons-FormulasInteracVP'!AC$1,Deciles_mean!$CQ$2:$CQ$51,0),MATCH('ResumenCons-FormulasInteracVP'!$A4,Deciles_mean!$C$1:$CO$1,0))</f>
        <v>3440051</v>
      </c>
      <c r="AD4" s="6">
        <f>INDEX(Deciles_mean!$C$2:$CO$51,MATCH('ResumenCons-FormulasInteracVP'!AD$1,Deciles_mean!$CQ$2:$CQ$51,0),MATCH('ResumenCons-FormulasInteracVP'!$A4,Deciles_mean!$C$1:$CO$1,0))</f>
        <v>3440051</v>
      </c>
      <c r="AE4" s="6">
        <f>INDEX(Deciles_mean!$C$2:$CO$51,MATCH('ResumenCons-FormulasInteracVP'!AE$1,Deciles_mean!$CQ$2:$CQ$51,0),MATCH('ResumenCons-FormulasInteracVP'!$A4,Deciles_mean!$C$1:$CO$1,0))</f>
        <v>3440051</v>
      </c>
      <c r="AF4" s="6">
        <f>INDEX(Deciles_mean!$C$2:$CO$51,MATCH('ResumenCons-FormulasInteracVP'!AF$1,Deciles_mean!$CQ$2:$CQ$51,0),MATCH('ResumenCons-FormulasInteracVP'!$A4,Deciles_mean!$C$1:$CO$1,0))</f>
        <v>3440051</v>
      </c>
      <c r="AG4" s="6">
        <f>INDEX(Deciles_mean!$C$2:$CO$51,MATCH('ResumenCons-FormulasInteracVP'!AG$1,Deciles_mean!$CQ$2:$CQ$51,0),MATCH('ResumenCons-FormulasInteracVP'!$A4,Deciles_mean!$C$1:$CO$1,0))</f>
        <v>3440051</v>
      </c>
      <c r="AH4" s="6">
        <f>INDEX(Deciles_mean!$C$2:$CO$51,MATCH('ResumenCons-FormulasInteracVP'!AH$1,Deciles_mean!$CQ$2:$CQ$51,0),MATCH('ResumenCons-FormulasInteracVP'!$A4,Deciles_mean!$C$1:$CO$1,0))</f>
        <v>3440051</v>
      </c>
      <c r="AI4" s="6">
        <f>INDEX(Deciles_mean!$C$2:$CO$51,MATCH('ResumenCons-FormulasInteracVP'!AI$1,Deciles_mean!$CQ$2:$CQ$51,0),MATCH('ResumenCons-FormulasInteracVP'!$A4,Deciles_mean!$C$1:$CO$1,0))</f>
        <v>3440051</v>
      </c>
      <c r="AJ4" s="42">
        <f>INDEX(Deciles_mean!$C$2:$CO$51,MATCH('ResumenCons-FormulasInteracVP'!AJ$1,Deciles_mean!$CQ$2:$CQ$51,0),MATCH('ResumenCons-FormulasInteracVP'!$A4,Deciles_mean!$C$1:$CO$1,0))</f>
        <v>3440056</v>
      </c>
    </row>
    <row r="5" spans="1:36">
      <c r="A5" t="s">
        <v>44</v>
      </c>
      <c r="C5" s="3" t="s">
        <v>102</v>
      </c>
      <c r="D5" s="43">
        <f>O5/Z5-1</f>
        <v>0.10199695750160465</v>
      </c>
      <c r="E5" s="44">
        <f t="shared" ref="E5:N5" si="3">P5/AA5-1</f>
        <v>0.24345617242618944</v>
      </c>
      <c r="F5" s="44">
        <f t="shared" si="3"/>
        <v>0.20417660247696801</v>
      </c>
      <c r="G5" s="44">
        <f t="shared" si="3"/>
        <v>0.20595046358852032</v>
      </c>
      <c r="H5" s="44">
        <f t="shared" si="3"/>
        <v>0.186735434765676</v>
      </c>
      <c r="I5" s="44">
        <f t="shared" si="3"/>
        <v>0.14662124953099287</v>
      </c>
      <c r="J5" s="44">
        <f t="shared" si="3"/>
        <v>0.15898977049159058</v>
      </c>
      <c r="K5" s="44">
        <f t="shared" si="3"/>
        <v>0.12598752790957835</v>
      </c>
      <c r="L5" s="44">
        <f t="shared" si="3"/>
        <v>0.11580744235537255</v>
      </c>
      <c r="M5" s="44">
        <f t="shared" si="3"/>
        <v>7.9132250638182189E-2</v>
      </c>
      <c r="N5" s="45">
        <f t="shared" si="3"/>
        <v>-3.7753946515730608E-3</v>
      </c>
      <c r="O5" s="20">
        <f>INDEX(Nal_mean!$B$2:$CN$6,MATCH('ResumenCons-FormulasInteracVP'!$C$1,Nal_mean!$A$2:$A$6,0),MATCH('ResumenCons-FormulasInteracVP'!$A5,Nal_mean!$B$1:$CN$1,0))/$O$2</f>
        <v>47674.3671875</v>
      </c>
      <c r="P5" s="17">
        <f>INDEX(Deciles_mean!$C$2:$CO$51,MATCH('ResumenCons-FormulasInteracVP'!P$1,Deciles_mean!$CQ$2:$CQ$51,0),MATCH('ResumenCons-FormulasInteracVP'!$A5,Deciles_mean!$C$1:$CO$1,0))/$O$2</f>
        <v>16954.849609375</v>
      </c>
      <c r="Q5" s="17">
        <f>INDEX(Deciles_mean!$C$2:$CO$51,MATCH('ResumenCons-FormulasInteracVP'!Q$1,Deciles_mean!$CQ$2:$CQ$51,0),MATCH('ResumenCons-FormulasInteracVP'!$A5,Deciles_mean!$C$1:$CO$1,0))/$O$2</f>
        <v>23333.64453125</v>
      </c>
      <c r="R5" s="17">
        <f>INDEX(Deciles_mean!$C$2:$CO$51,MATCH('ResumenCons-FormulasInteracVP'!R$1,Deciles_mean!$CQ$2:$CQ$51,0),MATCH('ResumenCons-FormulasInteracVP'!$A5,Deciles_mean!$C$1:$CO$1,0))/$O$2</f>
        <v>28329.611328125</v>
      </c>
      <c r="S5" s="17">
        <f>INDEX(Deciles_mean!$C$2:$CO$51,MATCH('ResumenCons-FormulasInteracVP'!S$1,Deciles_mean!$CQ$2:$CQ$51,0),MATCH('ResumenCons-FormulasInteracVP'!$A5,Deciles_mean!$C$1:$CO$1,0))/$O$2</f>
        <v>32817.234375</v>
      </c>
      <c r="T5" s="17">
        <f>INDEX(Deciles_mean!$C$2:$CO$51,MATCH('ResumenCons-FormulasInteracVP'!T$1,Deciles_mean!$CQ$2:$CQ$51,0),MATCH('ResumenCons-FormulasInteracVP'!$A5,Deciles_mean!$C$1:$CO$1,0))/$O$2</f>
        <v>37470.43359375</v>
      </c>
      <c r="U5" s="17">
        <f>INDEX(Deciles_mean!$C$2:$CO$51,MATCH('ResumenCons-FormulasInteracVP'!U$1,Deciles_mean!$CQ$2:$CQ$51,0),MATCH('ResumenCons-FormulasInteracVP'!$A5,Deciles_mean!$C$1:$CO$1,0))/$O$2</f>
        <v>43025.76171875</v>
      </c>
      <c r="V5" s="17">
        <f>INDEX(Deciles_mean!$C$2:$CO$51,MATCH('ResumenCons-FormulasInteracVP'!V$1,Deciles_mean!$CQ$2:$CQ$51,0),MATCH('ResumenCons-FormulasInteracVP'!$A5,Deciles_mean!$C$1:$CO$1,0))/$O$2</f>
        <v>48844.0859375</v>
      </c>
      <c r="W5" s="17">
        <f>INDEX(Deciles_mean!$C$2:$CO$51,MATCH('ResumenCons-FormulasInteracVP'!W$1,Deciles_mean!$CQ$2:$CQ$51,0),MATCH('ResumenCons-FormulasInteracVP'!$A5,Deciles_mean!$C$1:$CO$1,0))/$O$2</f>
        <v>57487.99609375</v>
      </c>
      <c r="X5" s="17">
        <f>INDEX(Deciles_mean!$C$2:$CO$51,MATCH('ResumenCons-FormulasInteracVP'!X$1,Deciles_mean!$CQ$2:$CQ$51,0),MATCH('ResumenCons-FormulasInteracVP'!$A5,Deciles_mean!$C$1:$CO$1,0))/$O$2</f>
        <v>70492.3515625</v>
      </c>
      <c r="Y5" s="21">
        <f>INDEX(Deciles_mean!$C$2:$CO$51,MATCH('ResumenCons-FormulasInteracVP'!Y$1,Deciles_mean!$CQ$2:$CQ$51,0),MATCH('ResumenCons-FormulasInteracVP'!$A5,Deciles_mean!$C$1:$CO$1,0))/$O$2</f>
        <v>117987.703125</v>
      </c>
      <c r="Z5" s="20">
        <f>INDEX(Nal_mean!$B$2:$CN$6,MATCH('ResumenCons-FormulasInteracVP'!$C$2,Nal_mean!$A$2:$A$5,0),MATCH('ResumenCons-FormulasInteracVP'!$A5,Nal_mean!$B$1:$CN$1,0))/$Z$2</f>
        <v>43261.795654667752</v>
      </c>
      <c r="AA5" s="17">
        <f>INDEX(Deciles_mean!$C$2:$CO$51,MATCH('ResumenCons-FormulasInteracVP'!AA$1,Deciles_mean!$CQ$2:$CQ$51,0),MATCH('ResumenCons-FormulasInteracVP'!$A5,Deciles_mean!$C$1:$CO$1,0))/$Z$2</f>
        <v>13635.261125684288</v>
      </c>
      <c r="AB5" s="17">
        <f>INDEX(Deciles_mean!$C$2:$CO$51,MATCH('ResumenCons-FormulasInteracVP'!AB$1,Deciles_mean!$CQ$2:$CQ$51,0),MATCH('ResumenCons-FormulasInteracVP'!$A5,Deciles_mean!$C$1:$CO$1,0))/$Z$2</f>
        <v>19377.261178512475</v>
      </c>
      <c r="AC5" s="17">
        <f>INDEX(Deciles_mean!$C$2:$CO$51,MATCH('ResumenCons-FormulasInteracVP'!AC$1,Deciles_mean!$CQ$2:$CQ$51,0),MATCH('ResumenCons-FormulasInteracVP'!$A5,Deciles_mean!$C$1:$CO$1,0))/$Z$2</f>
        <v>23491.521570318233</v>
      </c>
      <c r="AD5" s="17">
        <f>INDEX(Deciles_mean!$C$2:$CO$51,MATCH('ResumenCons-FormulasInteracVP'!AD$1,Deciles_mean!$CQ$2:$CQ$51,0),MATCH('ResumenCons-FormulasInteracVP'!$A5,Deciles_mean!$C$1:$CO$1,0))/$Z$2</f>
        <v>27653.370257272083</v>
      </c>
      <c r="AE5" s="17">
        <f>INDEX(Deciles_mean!$C$2:$CO$51,MATCH('ResumenCons-FormulasInteracVP'!AE$1,Deciles_mean!$CQ$2:$CQ$51,0),MATCH('ResumenCons-FormulasInteracVP'!$A5,Deciles_mean!$C$1:$CO$1,0))/$Z$2</f>
        <v>32678.998064161715</v>
      </c>
      <c r="AF5" s="17">
        <f>INDEX(Deciles_mean!$C$2:$CO$51,MATCH('ResumenCons-FormulasInteracVP'!AF$1,Deciles_mean!$CQ$2:$CQ$51,0),MATCH('ResumenCons-FormulasInteracVP'!$A5,Deciles_mean!$C$1:$CO$1,0))/$Z$2</f>
        <v>37123.504291587007</v>
      </c>
      <c r="AG5" s="17">
        <f>INDEX(Deciles_mean!$C$2:$CO$51,MATCH('ResumenCons-FormulasInteracVP'!AG$1,Deciles_mean!$CQ$2:$CQ$51,0),MATCH('ResumenCons-FormulasInteracVP'!$A5,Deciles_mean!$C$1:$CO$1,0))/$Z$2</f>
        <v>43378.887178422097</v>
      </c>
      <c r="AH5" s="17">
        <f>INDEX(Deciles_mean!$C$2:$CO$51,MATCH('ResumenCons-FormulasInteracVP'!AH$1,Deciles_mean!$CQ$2:$CQ$51,0),MATCH('ResumenCons-FormulasInteracVP'!$A5,Deciles_mean!$C$1:$CO$1,0))/$Z$2</f>
        <v>51521.430949051421</v>
      </c>
      <c r="AI5" s="17">
        <f>INDEX(Deciles_mean!$C$2:$CO$51,MATCH('ResumenCons-FormulasInteracVP'!AI$1,Deciles_mean!$CQ$2:$CQ$51,0),MATCH('ResumenCons-FormulasInteracVP'!$A5,Deciles_mean!$C$1:$CO$1,0))/$Z$2</f>
        <v>65323.181214176395</v>
      </c>
      <c r="AJ5" s="21">
        <f>INDEX(Deciles_mean!$C$2:$CO$51,MATCH('ResumenCons-FormulasInteracVP'!AJ$1,Deciles_mean!$CQ$2:$CQ$51,0),MATCH('ResumenCons-FormulasInteracVP'!$A5,Deciles_mean!$C$1:$CO$1,0))/$Z$2</f>
        <v>118434.84139175032</v>
      </c>
    </row>
    <row r="6" spans="1:36">
      <c r="A6" t="s">
        <v>45</v>
      </c>
      <c r="C6" s="3" t="s">
        <v>103</v>
      </c>
      <c r="D6" s="43">
        <f>O6/Z6-1</f>
        <v>0.15664629736973246</v>
      </c>
      <c r="E6" s="44">
        <f t="shared" ref="E6" si="4">P6/AA6-1</f>
        <v>0.35895056365445699</v>
      </c>
      <c r="F6" s="44">
        <f t="shared" ref="F6" si="5">Q6/AB6-1</f>
        <v>0.29613701707446549</v>
      </c>
      <c r="G6" s="44">
        <f t="shared" ref="G6" si="6">R6/AC6-1</f>
        <v>0.26825748735958932</v>
      </c>
      <c r="H6" s="44">
        <f t="shared" ref="H6" si="7">S6/AD6-1</f>
        <v>0.25035923365316926</v>
      </c>
      <c r="I6" s="44">
        <f t="shared" ref="I6" si="8">T6/AE6-1</f>
        <v>0.23970077985430915</v>
      </c>
      <c r="J6" s="44">
        <f t="shared" ref="J6" si="9">U6/AF6-1</f>
        <v>0.22351181604416559</v>
      </c>
      <c r="K6" s="44">
        <f t="shared" ref="K6" si="10">V6/AG6-1</f>
        <v>0.20877659125723746</v>
      </c>
      <c r="L6" s="44">
        <f t="shared" ref="L6" si="11">W6/AH6-1</f>
        <v>0.19364937853057107</v>
      </c>
      <c r="M6" s="44">
        <f t="shared" ref="M6" si="12">X6/AI6-1</f>
        <v>0.16071636856633043</v>
      </c>
      <c r="N6" s="45">
        <f t="shared" ref="N6" si="13">Y6/AJ6-1</f>
        <v>4.1604970198796387E-2</v>
      </c>
      <c r="O6" s="20">
        <f>INDEX(Nal_mean!$B$2:$CN$6,MATCH('ResumenCons-FormulasInteracVP'!$C$1,Nal_mean!$A$2:$A$6,0),MATCH('ResumenCons-FormulasInteracVP'!$A6,Nal_mean!$B$1:$CN$1,0))/$O$2</f>
        <v>77863.84375</v>
      </c>
      <c r="P6" s="17">
        <f>INDEX(Deciles_mean!$C$2:$CO$51,MATCH('ResumenCons-FormulasInteracVP'!P$1,Deciles_mean!$CQ$2:$CQ$51,0),MATCH('ResumenCons-FormulasInteracVP'!$A6,Deciles_mean!$C$1:$CO$1,0))/$O$2</f>
        <v>16795.326171875</v>
      </c>
      <c r="Q6" s="17">
        <f>INDEX(Deciles_mean!$C$2:$CO$51,MATCH('ResumenCons-FormulasInteracVP'!Q$1,Deciles_mean!$CQ$2:$CQ$51,0),MATCH('ResumenCons-FormulasInteracVP'!$A6,Deciles_mean!$C$1:$CO$1,0))/$O$2</f>
        <v>28296.82421875</v>
      </c>
      <c r="R6" s="17">
        <f>INDEX(Deciles_mean!$C$2:$CO$51,MATCH('ResumenCons-FormulasInteracVP'!R$1,Deciles_mean!$CQ$2:$CQ$51,0),MATCH('ResumenCons-FormulasInteracVP'!$A6,Deciles_mean!$C$1:$CO$1,0))/$O$2</f>
        <v>36844.60546875</v>
      </c>
      <c r="S6" s="17">
        <f>INDEX(Deciles_mean!$C$2:$CO$51,MATCH('ResumenCons-FormulasInteracVP'!S$1,Deciles_mean!$CQ$2:$CQ$51,0),MATCH('ResumenCons-FormulasInteracVP'!$A6,Deciles_mean!$C$1:$CO$1,0))/$O$2</f>
        <v>45244.515625</v>
      </c>
      <c r="T6" s="17">
        <f>INDEX(Deciles_mean!$C$2:$CO$51,MATCH('ResumenCons-FormulasInteracVP'!T$1,Deciles_mean!$CQ$2:$CQ$51,0),MATCH('ResumenCons-FormulasInteracVP'!$A6,Deciles_mean!$C$1:$CO$1,0))/$O$2</f>
        <v>54307.66015625</v>
      </c>
      <c r="U6" s="17">
        <f>INDEX(Deciles_mean!$C$2:$CO$51,MATCH('ResumenCons-FormulasInteracVP'!U$1,Deciles_mean!$CQ$2:$CQ$51,0),MATCH('ResumenCons-FormulasInteracVP'!$A6,Deciles_mean!$C$1:$CO$1,0))/$O$2</f>
        <v>64599.75</v>
      </c>
      <c r="V6" s="17">
        <f>INDEX(Deciles_mean!$C$2:$CO$51,MATCH('ResumenCons-FormulasInteracVP'!V$1,Deciles_mean!$CQ$2:$CQ$51,0),MATCH('ResumenCons-FormulasInteracVP'!$A6,Deciles_mean!$C$1:$CO$1,0))/$O$2</f>
        <v>77450.7890625</v>
      </c>
      <c r="W6" s="17">
        <f>INDEX(Deciles_mean!$C$2:$CO$51,MATCH('ResumenCons-FormulasInteracVP'!W$1,Deciles_mean!$CQ$2:$CQ$51,0),MATCH('ResumenCons-FormulasInteracVP'!$A6,Deciles_mean!$C$1:$CO$1,0))/$O$2</f>
        <v>95291.2109375</v>
      </c>
      <c r="X6" s="17">
        <f>INDEX(Deciles_mean!$C$2:$CO$51,MATCH('ResumenCons-FormulasInteracVP'!X$1,Deciles_mean!$CQ$2:$CQ$51,0),MATCH('ResumenCons-FormulasInteracVP'!$A6,Deciles_mean!$C$1:$CO$1,0))/$O$2</f>
        <v>123712.4375</v>
      </c>
      <c r="Y6" s="21">
        <f>INDEX(Deciles_mean!$C$2:$CO$51,MATCH('ResumenCons-FormulasInteracVP'!Y$1,Deciles_mean!$CQ$2:$CQ$51,0),MATCH('ResumenCons-FormulasInteracVP'!$A6,Deciles_mean!$C$1:$CO$1,0))/$O$2</f>
        <v>236095.3125</v>
      </c>
      <c r="Z6" s="20">
        <f>INDEX(Nal_mean!$B$2:$CN$6,MATCH('ResumenCons-FormulasInteracVP'!$C$2,Nal_mean!$A$2:$A$5,0),MATCH('ResumenCons-FormulasInteracVP'!$A6,Nal_mean!$B$1:$CN$1,0))/$Z$2</f>
        <v>67318.629668435373</v>
      </c>
      <c r="AA6" s="17">
        <f>INDEX(Deciles_mean!$C$2:$CO$51,MATCH('ResumenCons-FormulasInteracVP'!AA$1,Deciles_mean!$CQ$2:$CQ$51,0),MATCH('ResumenCons-FormulasInteracVP'!$A6,Deciles_mean!$C$1:$CO$1,0))/$Z$2</f>
        <v>12359.041322820025</v>
      </c>
      <c r="AB6" s="17">
        <f>INDEX(Deciles_mean!$C$2:$CO$51,MATCH('ResumenCons-FormulasInteracVP'!AB$1,Deciles_mean!$CQ$2:$CQ$51,0),MATCH('ResumenCons-FormulasInteracVP'!$A6,Deciles_mean!$C$1:$CO$1,0))/$Z$2</f>
        <v>21831.661194754917</v>
      </c>
      <c r="AC6" s="17">
        <f>INDEX(Deciles_mean!$C$2:$CO$51,MATCH('ResumenCons-FormulasInteracVP'!AC$1,Deciles_mean!$CQ$2:$CQ$51,0),MATCH('ResumenCons-FormulasInteracVP'!$A6,Deciles_mean!$C$1:$CO$1,0))/$Z$2</f>
        <v>29051.360497352573</v>
      </c>
      <c r="AD6" s="17">
        <f>INDEX(Deciles_mean!$C$2:$CO$51,MATCH('ResumenCons-FormulasInteracVP'!AD$1,Deciles_mean!$CQ$2:$CQ$51,0),MATCH('ResumenCons-FormulasInteracVP'!$A6,Deciles_mean!$C$1:$CO$1,0))/$Z$2</f>
        <v>36185.213342896095</v>
      </c>
      <c r="AE6" s="17">
        <f>INDEX(Deciles_mean!$C$2:$CO$51,MATCH('ResumenCons-FormulasInteracVP'!AE$1,Deciles_mean!$CQ$2:$CQ$51,0),MATCH('ResumenCons-FormulasInteracVP'!$A6,Deciles_mean!$C$1:$CO$1,0))/$Z$2</f>
        <v>43807.071060028124</v>
      </c>
      <c r="AF6" s="17">
        <f>INDEX(Deciles_mean!$C$2:$CO$51,MATCH('ResumenCons-FormulasInteracVP'!AF$1,Deciles_mean!$CQ$2:$CQ$51,0),MATCH('ResumenCons-FormulasInteracVP'!$A6,Deciles_mean!$C$1:$CO$1,0))/$Z$2</f>
        <v>52798.631899496191</v>
      </c>
      <c r="AG6" s="17">
        <f>INDEX(Deciles_mean!$C$2:$CO$51,MATCH('ResumenCons-FormulasInteracVP'!AG$1,Deciles_mean!$CQ$2:$CQ$51,0),MATCH('ResumenCons-FormulasInteracVP'!$A6,Deciles_mean!$C$1:$CO$1,0))/$Z$2</f>
        <v>64073.700320374453</v>
      </c>
      <c r="AH6" s="17">
        <f>INDEX(Deciles_mean!$C$2:$CO$51,MATCH('ResumenCons-FormulasInteracVP'!AH$1,Deciles_mean!$CQ$2:$CQ$51,0),MATCH('ResumenCons-FormulasInteracVP'!$A6,Deciles_mean!$C$1:$CO$1,0))/$Z$2</f>
        <v>79831.827211108844</v>
      </c>
      <c r="AI6" s="17">
        <f>INDEX(Deciles_mean!$C$2:$CO$51,MATCH('ResumenCons-FormulasInteracVP'!AI$1,Deciles_mean!$CQ$2:$CQ$51,0),MATCH('ResumenCons-FormulasInteracVP'!$A6,Deciles_mean!$C$1:$CO$1,0))/$Z$2</f>
        <v>106582.83181859886</v>
      </c>
      <c r="AJ6" s="21">
        <f>INDEX(Deciles_mean!$C$2:$CO$51,MATCH('ResumenCons-FormulasInteracVP'!AJ$1,Deciles_mean!$CQ$2:$CQ$51,0),MATCH('ResumenCons-FormulasInteracVP'!$A6,Deciles_mean!$C$1:$CO$1,0))/$Z$2</f>
        <v>226664.92504825493</v>
      </c>
    </row>
    <row r="7" spans="1:36">
      <c r="C7" s="10" t="s">
        <v>57</v>
      </c>
      <c r="D7" s="18"/>
      <c r="E7" s="16"/>
      <c r="F7" s="16"/>
      <c r="G7" s="16"/>
      <c r="H7" s="16"/>
      <c r="I7" s="16"/>
      <c r="J7" s="16"/>
      <c r="K7" s="16"/>
      <c r="L7" s="16"/>
      <c r="M7" s="16"/>
      <c r="N7" s="19"/>
      <c r="O7" s="18"/>
      <c r="P7" s="16"/>
      <c r="Q7" s="16"/>
      <c r="R7" s="16"/>
      <c r="S7" s="16"/>
      <c r="T7" s="16"/>
      <c r="U7" s="16"/>
      <c r="V7" s="16"/>
      <c r="W7" s="16"/>
      <c r="X7" s="16"/>
      <c r="Y7" s="19"/>
      <c r="Z7" s="18"/>
      <c r="AA7" s="16"/>
      <c r="AB7" s="16"/>
      <c r="AC7" s="16"/>
      <c r="AD7" s="16"/>
      <c r="AE7" s="16"/>
      <c r="AF7" s="16"/>
      <c r="AG7" s="16"/>
      <c r="AH7" s="16"/>
      <c r="AI7" s="16"/>
      <c r="AJ7" s="19"/>
    </row>
    <row r="8" spans="1:36">
      <c r="A8" t="s">
        <v>4</v>
      </c>
      <c r="C8" t="s">
        <v>58</v>
      </c>
      <c r="D8" s="43">
        <f t="shared" ref="D8:D30" si="14">O8/Z8-1</f>
        <v>3.5937722109503856E-2</v>
      </c>
      <c r="E8" s="44">
        <f t="shared" ref="E8:E30" si="15">P8/AA8-1</f>
        <v>0.15355009068416314</v>
      </c>
      <c r="F8" s="44">
        <f t="shared" ref="F8:F30" si="16">Q8/AB8-1</f>
        <v>8.055492399850972E-2</v>
      </c>
      <c r="G8" s="44">
        <f t="shared" ref="G8:G30" si="17">R8/AC8-1</f>
        <v>2.8723286932058611E-2</v>
      </c>
      <c r="H8" s="44">
        <f t="shared" ref="H8:H30" si="18">S8/AD8-1</f>
        <v>4.8451674288264801E-2</v>
      </c>
      <c r="I8" s="44">
        <f t="shared" ref="I8:I30" si="19">T8/AE8-1</f>
        <v>8.5903856884212981E-3</v>
      </c>
      <c r="J8" s="44">
        <f t="shared" ref="J8:J30" si="20">U8/AF8-1</f>
        <v>4.0461506349116494E-2</v>
      </c>
      <c r="K8" s="44">
        <f t="shared" ref="K8:K30" si="21">V8/AG8-1</f>
        <v>-1.4299411661434669E-2</v>
      </c>
      <c r="L8" s="44">
        <f t="shared" ref="L8:L30" si="22">W8/AH8-1</f>
        <v>1.8131073352487537E-3</v>
      </c>
      <c r="M8" s="44">
        <f t="shared" ref="M8:M30" si="23">X8/AI8-1</f>
        <v>2.5724918065252345E-2</v>
      </c>
      <c r="N8" s="45">
        <f t="shared" ref="N8:N30" si="24">Y8/AJ8-1</f>
        <v>4.9977147500944508E-2</v>
      </c>
      <c r="O8" s="20">
        <f>INDEX(Nal_mean!$B$2:$CN$6,MATCH('ResumenCons-FormulasInteracVP'!$C$1,Nal_mean!$A$2:$A$6,0),MATCH('ResumenCons-FormulasInteracVP'!$A8,Nal_mean!$B$1:$CN$1,0))/$O$2</f>
        <v>927.32245299708995</v>
      </c>
      <c r="P8" s="17">
        <f>INDEX(Deciles_mean!$C$2:$CO$51,MATCH('ResumenCons-FormulasInteracVP'!P$1,Deciles_mean!$CQ$2:$CQ$51,0),MATCH('ResumenCons-FormulasInteracVP'!$A8,Deciles_mean!$C$1:$CO$1,0))/$O$2</f>
        <v>652.28758021758904</v>
      </c>
      <c r="Q8" s="17">
        <f>INDEX(Deciles_mean!$C$2:$CO$51,MATCH('ResumenCons-FormulasInteracVP'!Q$1,Deciles_mean!$CQ$2:$CQ$51,0),MATCH('ResumenCons-FormulasInteracVP'!$A8,Deciles_mean!$C$1:$CO$1,0))/$O$2</f>
        <v>866.42747820051954</v>
      </c>
      <c r="R8" s="17">
        <f>INDEX(Deciles_mean!$C$2:$CO$51,MATCH('ResumenCons-FormulasInteracVP'!R$1,Deciles_mean!$CQ$2:$CQ$51,0),MATCH('ResumenCons-FormulasInteracVP'!$A8,Deciles_mean!$C$1:$CO$1,0))/$O$2</f>
        <v>946.43528843655781</v>
      </c>
      <c r="S8" s="17">
        <f>INDEX(Deciles_mean!$C$2:$CO$51,MATCH('ResumenCons-FormulasInteracVP'!S$1,Deciles_mean!$CQ$2:$CQ$51,0),MATCH('ResumenCons-FormulasInteracVP'!$A8,Deciles_mean!$C$1:$CO$1,0))/$O$2</f>
        <v>1024.0444317195531</v>
      </c>
      <c r="T8" s="17">
        <f>INDEX(Deciles_mean!$C$2:$CO$51,MATCH('ResumenCons-FormulasInteracVP'!T$1,Deciles_mean!$CQ$2:$CQ$51,0),MATCH('ResumenCons-FormulasInteracVP'!$A8,Deciles_mean!$C$1:$CO$1,0))/$O$2</f>
        <v>1016.3238304132991</v>
      </c>
      <c r="U8" s="17">
        <f>INDEX(Deciles_mean!$C$2:$CO$51,MATCH('ResumenCons-FormulasInteracVP'!U$1,Deciles_mean!$CQ$2:$CQ$51,0),MATCH('ResumenCons-FormulasInteracVP'!$A8,Deciles_mean!$C$1:$CO$1,0))/$O$2</f>
        <v>1043.8474722257636</v>
      </c>
      <c r="V8" s="17">
        <f>INDEX(Deciles_mean!$C$2:$CO$51,MATCH('ResumenCons-FormulasInteracVP'!V$1,Deciles_mean!$CQ$2:$CQ$51,0),MATCH('ResumenCons-FormulasInteracVP'!$A8,Deciles_mean!$C$1:$CO$1,0))/$O$2</f>
        <v>1008.0817147784768</v>
      </c>
      <c r="W8" s="17">
        <f>INDEX(Deciles_mean!$C$2:$CO$51,MATCH('ResumenCons-FormulasInteracVP'!W$1,Deciles_mean!$CQ$2:$CQ$51,0),MATCH('ResumenCons-FormulasInteracVP'!$A8,Deciles_mean!$C$1:$CO$1,0))/$O$2</f>
        <v>998.3370857010724</v>
      </c>
      <c r="X8" s="17">
        <f>INDEX(Deciles_mean!$C$2:$CO$51,MATCH('ResumenCons-FormulasInteracVP'!X$1,Deciles_mean!$CQ$2:$CQ$51,0),MATCH('ResumenCons-FormulasInteracVP'!$A8,Deciles_mean!$C$1:$CO$1,0))/$O$2</f>
        <v>960.99061460242569</v>
      </c>
      <c r="Y8" s="21">
        <f>INDEX(Deciles_mean!$C$2:$CO$51,MATCH('ResumenCons-FormulasInteracVP'!Y$1,Deciles_mean!$CQ$2:$CQ$51,0),MATCH('ResumenCons-FormulasInteracVP'!$A8,Deciles_mean!$C$1:$CO$1,0))/$O$2</f>
        <v>756.44903367564234</v>
      </c>
      <c r="Z8" s="20">
        <f>INDEX(Nal_mean!$B$2:$CN$6,MATCH('ResumenCons-FormulasInteracVP'!$C$2,Nal_mean!$A$2:$A$5,0),MATCH('ResumenCons-FormulasInteracVP'!$A8,Nal_mean!$B$1:$CN$1,0))/$Z$2</f>
        <v>895.15270387949749</v>
      </c>
      <c r="AA8" s="17">
        <f>INDEX(Deciles_mean!$C$2:$CO$51,MATCH('ResumenCons-FormulasInteracVP'!AA$1,Deciles_mean!$CQ$2:$CQ$51,0),MATCH('ResumenCons-FormulasInteracVP'!$A8,Deciles_mean!$C$1:$CO$1,0))/$Z$2</f>
        <v>565.46099340230774</v>
      </c>
      <c r="AB8" s="17">
        <f>INDEX(Deciles_mean!$C$2:$CO$51,MATCH('ResumenCons-FormulasInteracVP'!AB$1,Deciles_mean!$CQ$2:$CQ$51,0),MATCH('ResumenCons-FormulasInteracVP'!$A8,Deciles_mean!$C$1:$CO$1,0))/$Z$2</f>
        <v>801.83566698708091</v>
      </c>
      <c r="AC8" s="17">
        <f>INDEX(Deciles_mean!$C$2:$CO$51,MATCH('ResumenCons-FormulasInteracVP'!AC$1,Deciles_mean!$CQ$2:$CQ$51,0),MATCH('ResumenCons-FormulasInteracVP'!$A8,Deciles_mean!$C$1:$CO$1,0))/$Z$2</f>
        <v>920.00958903058688</v>
      </c>
      <c r="AD8" s="17">
        <f>INDEX(Deciles_mean!$C$2:$CO$51,MATCH('ResumenCons-FormulasInteracVP'!AD$1,Deciles_mean!$CQ$2:$CQ$51,0),MATCH('ResumenCons-FormulasInteracVP'!$A8,Deciles_mean!$C$1:$CO$1,0))/$Z$2</f>
        <v>976.72067948646247</v>
      </c>
      <c r="AE8" s="17">
        <f>INDEX(Deciles_mean!$C$2:$CO$51,MATCH('ResumenCons-FormulasInteracVP'!AE$1,Deciles_mean!$CQ$2:$CQ$51,0),MATCH('ResumenCons-FormulasInteracVP'!$A8,Deciles_mean!$C$1:$CO$1,0))/$Z$2</f>
        <v>1007.6675772787574</v>
      </c>
      <c r="AF8" s="17">
        <f>INDEX(Deciles_mean!$C$2:$CO$51,MATCH('ResumenCons-FormulasInteracVP'!AF$1,Deciles_mean!$CQ$2:$CQ$51,0),MATCH('ResumenCons-FormulasInteracVP'!$A8,Deciles_mean!$C$1:$CO$1,0))/$Z$2</f>
        <v>1003.2542923077741</v>
      </c>
      <c r="AG8" s="17">
        <f>INDEX(Deciles_mean!$C$2:$CO$51,MATCH('ResumenCons-FormulasInteracVP'!AG$1,Deciles_mean!$CQ$2:$CQ$51,0),MATCH('ResumenCons-FormulasInteracVP'!$A8,Deciles_mean!$C$1:$CO$1,0))/$Z$2</f>
        <v>1022.7058061085626</v>
      </c>
      <c r="AH8" s="17">
        <f>INDEX(Deciles_mean!$C$2:$CO$51,MATCH('ResumenCons-FormulasInteracVP'!AH$1,Deciles_mean!$CQ$2:$CQ$51,0),MATCH('ResumenCons-FormulasInteracVP'!$A8,Deciles_mean!$C$1:$CO$1,0))/$Z$2</f>
        <v>996.53026935989863</v>
      </c>
      <c r="AI8" s="17">
        <f>INDEX(Deciles_mean!$C$2:$CO$51,MATCH('ResumenCons-FormulasInteracVP'!AI$1,Deciles_mean!$CQ$2:$CQ$51,0),MATCH('ResumenCons-FormulasInteracVP'!$A8,Deciles_mean!$C$1:$CO$1,0))/$Z$2</f>
        <v>936.88921627746936</v>
      </c>
      <c r="AJ8" s="21">
        <f>INDEX(Deciles_mean!$C$2:$CO$51,MATCH('ResumenCons-FormulasInteracVP'!AJ$1,Deciles_mean!$CQ$2:$CQ$51,0),MATCH('ResumenCons-FormulasInteracVP'!$A8,Deciles_mean!$C$1:$CO$1,0))/$Z$2</f>
        <v>720.44333105350938</v>
      </c>
    </row>
    <row r="9" spans="1:36">
      <c r="A9" t="s">
        <v>19</v>
      </c>
      <c r="C9" t="s">
        <v>59</v>
      </c>
      <c r="D9" s="43">
        <f t="shared" si="14"/>
        <v>0.15820638832733636</v>
      </c>
      <c r="E9" s="44">
        <f t="shared" si="15"/>
        <v>0.13816831864291546</v>
      </c>
      <c r="F9" s="44">
        <f t="shared" si="16"/>
        <v>0.10439192945751774</v>
      </c>
      <c r="G9" s="44">
        <f t="shared" si="17"/>
        <v>0.21147048510063993</v>
      </c>
      <c r="H9" s="44">
        <f t="shared" si="18"/>
        <v>0.17475076230855136</v>
      </c>
      <c r="I9" s="44">
        <f t="shared" si="19"/>
        <v>0.16413513622429265</v>
      </c>
      <c r="J9" s="44">
        <f t="shared" si="20"/>
        <v>0.20302542862731521</v>
      </c>
      <c r="K9" s="44">
        <f t="shared" si="21"/>
        <v>0.12359374759766917</v>
      </c>
      <c r="L9" s="44">
        <f t="shared" si="22"/>
        <v>0.10906433922468461</v>
      </c>
      <c r="M9" s="44">
        <f t="shared" si="23"/>
        <v>0.16589009565172885</v>
      </c>
      <c r="N9" s="45">
        <f t="shared" si="24"/>
        <v>0.19325037314697147</v>
      </c>
      <c r="O9" s="20">
        <f>INDEX(Nal_mean!$B$2:$CN$6,MATCH('ResumenCons-FormulasInteracVP'!$C$1,Nal_mean!$A$2:$A$6,0),MATCH('ResumenCons-FormulasInteracVP'!$A9,Nal_mean!$B$1:$CN$1,0))/$O$2</f>
        <v>87.826699301778049</v>
      </c>
      <c r="P9" s="17">
        <f>INDEX(Deciles_mean!$C$2:$CO$51,MATCH('ResumenCons-FormulasInteracVP'!P$1,Deciles_mean!$CQ$2:$CQ$51,0),MATCH('ResumenCons-FormulasInteracVP'!$A9,Deciles_mean!$C$1:$CO$1,0))/$O$2</f>
        <v>91.254748976045008</v>
      </c>
      <c r="Q9" s="17">
        <f>INDEX(Deciles_mean!$C$2:$CO$51,MATCH('ResumenCons-FormulasInteracVP'!Q$1,Deciles_mean!$CQ$2:$CQ$51,0),MATCH('ResumenCons-FormulasInteracVP'!$A9,Deciles_mean!$C$1:$CO$1,0))/$O$2</f>
        <v>89.007795840171212</v>
      </c>
      <c r="R9" s="17">
        <f>INDEX(Deciles_mean!$C$2:$CO$51,MATCH('ResumenCons-FormulasInteracVP'!R$1,Deciles_mean!$CQ$2:$CQ$51,0),MATCH('ResumenCons-FormulasInteracVP'!$A9,Deciles_mean!$C$1:$CO$1,0))/$O$2</f>
        <v>92.518602734654706</v>
      </c>
      <c r="S9" s="17">
        <f>INDEX(Deciles_mean!$C$2:$CO$51,MATCH('ResumenCons-FormulasInteracVP'!S$1,Deciles_mean!$CQ$2:$CQ$51,0),MATCH('ResumenCons-FormulasInteracVP'!$A9,Deciles_mean!$C$1:$CO$1,0))/$O$2</f>
        <v>90.996710389712305</v>
      </c>
      <c r="T9" s="17">
        <f>INDEX(Deciles_mean!$C$2:$CO$51,MATCH('ResumenCons-FormulasInteracVP'!T$1,Deciles_mean!$CQ$2:$CQ$51,0),MATCH('ResumenCons-FormulasInteracVP'!$A9,Deciles_mean!$C$1:$CO$1,0))/$O$2</f>
        <v>90.991892987376986</v>
      </c>
      <c r="U9" s="17">
        <f>INDEX(Deciles_mean!$C$2:$CO$51,MATCH('ResumenCons-FormulasInteracVP'!U$1,Deciles_mean!$CQ$2:$CQ$51,0),MATCH('ResumenCons-FormulasInteracVP'!$A9,Deciles_mean!$C$1:$CO$1,0))/$O$2</f>
        <v>90.427514974004012</v>
      </c>
      <c r="V9" s="17">
        <f>INDEX(Deciles_mean!$C$2:$CO$51,MATCH('ResumenCons-FormulasInteracVP'!V$1,Deciles_mean!$CQ$2:$CQ$51,0),MATCH('ResumenCons-FormulasInteracVP'!$A9,Deciles_mean!$C$1:$CO$1,0))/$O$2</f>
        <v>84.516619339299524</v>
      </c>
      <c r="W9" s="17">
        <f>INDEX(Deciles_mean!$C$2:$CO$51,MATCH('ResumenCons-FormulasInteracVP'!W$1,Deciles_mean!$CQ$2:$CQ$51,0),MATCH('ResumenCons-FormulasInteracVP'!$A9,Deciles_mean!$C$1:$CO$1,0))/$O$2</f>
        <v>81.918623972249492</v>
      </c>
      <c r="X9" s="17">
        <f>INDEX(Deciles_mean!$C$2:$CO$51,MATCH('ResumenCons-FormulasInteracVP'!X$1,Deciles_mean!$CQ$2:$CQ$51,0),MATCH('ResumenCons-FormulasInteracVP'!$A9,Deciles_mean!$C$1:$CO$1,0))/$O$2</f>
        <v>83.346097091234341</v>
      </c>
      <c r="Y9" s="21">
        <f>INDEX(Deciles_mean!$C$2:$CO$51,MATCH('ResumenCons-FormulasInteracVP'!Y$1,Deciles_mean!$CQ$2:$CQ$51,0),MATCH('ResumenCons-FormulasInteracVP'!$A9,Deciles_mean!$C$1:$CO$1,0))/$O$2</f>
        <v>83.288386713032892</v>
      </c>
      <c r="Z9" s="20">
        <f>INDEX(Nal_mean!$B$2:$CN$6,MATCH('ResumenCons-FormulasInteracVP'!$C$2,Nal_mean!$A$2:$A$5,0),MATCH('ResumenCons-FormulasInteracVP'!$A9,Nal_mean!$B$1:$CN$1,0))/$Z$2</f>
        <v>75.829921322240338</v>
      </c>
      <c r="AA9" s="17">
        <f>INDEX(Deciles_mean!$C$2:$CO$51,MATCH('ResumenCons-FormulasInteracVP'!AA$1,Deciles_mean!$CQ$2:$CQ$51,0),MATCH('ResumenCons-FormulasInteracVP'!$A9,Deciles_mean!$C$1:$CO$1,0))/$Z$2</f>
        <v>80.176848609572758</v>
      </c>
      <c r="AB9" s="17">
        <f>INDEX(Deciles_mean!$C$2:$CO$51,MATCH('ResumenCons-FormulasInteracVP'!AB$1,Deciles_mean!$CQ$2:$CQ$51,0),MATCH('ResumenCons-FormulasInteracVP'!$A9,Deciles_mean!$C$1:$CO$1,0))/$Z$2</f>
        <v>80.594391778915153</v>
      </c>
      <c r="AC9" s="17">
        <f>INDEX(Deciles_mean!$C$2:$CO$51,MATCH('ResumenCons-FormulasInteracVP'!AC$1,Deciles_mean!$CQ$2:$CQ$51,0),MATCH('ResumenCons-FormulasInteracVP'!$A9,Deciles_mean!$C$1:$CO$1,0))/$Z$2</f>
        <v>76.368845855100588</v>
      </c>
      <c r="AD9" s="17">
        <f>INDEX(Deciles_mean!$C$2:$CO$51,MATCH('ResumenCons-FormulasInteracVP'!AD$1,Deciles_mean!$CQ$2:$CQ$51,0),MATCH('ResumenCons-FormulasInteracVP'!$A9,Deciles_mean!$C$1:$CO$1,0))/$Z$2</f>
        <v>77.460439532629806</v>
      </c>
      <c r="AE9" s="17">
        <f>INDEX(Deciles_mean!$C$2:$CO$51,MATCH('ResumenCons-FormulasInteracVP'!AE$1,Deciles_mean!$CQ$2:$CQ$51,0),MATCH('ResumenCons-FormulasInteracVP'!$A9,Deciles_mean!$C$1:$CO$1,0))/$Z$2</f>
        <v>78.162654966756094</v>
      </c>
      <c r="AF9" s="17">
        <f>INDEX(Deciles_mean!$C$2:$CO$51,MATCH('ResumenCons-FormulasInteracVP'!AF$1,Deciles_mean!$CQ$2:$CQ$51,0),MATCH('ResumenCons-FormulasInteracVP'!$A9,Deciles_mean!$C$1:$CO$1,0))/$Z$2</f>
        <v>75.166752773616992</v>
      </c>
      <c r="AG9" s="17">
        <f>INDEX(Deciles_mean!$C$2:$CO$51,MATCH('ResumenCons-FormulasInteracVP'!AG$1,Deciles_mean!$CQ$2:$CQ$51,0),MATCH('ResumenCons-FormulasInteracVP'!$A9,Deciles_mean!$C$1:$CO$1,0))/$Z$2</f>
        <v>75.219908903909996</v>
      </c>
      <c r="AH9" s="17">
        <f>INDEX(Deciles_mean!$C$2:$CO$51,MATCH('ResumenCons-FormulasInteracVP'!AH$1,Deciles_mean!$CQ$2:$CQ$51,0),MATCH('ResumenCons-FormulasInteracVP'!$A9,Deciles_mean!$C$1:$CO$1,0))/$Z$2</f>
        <v>73.862823891278012</v>
      </c>
      <c r="AI9" s="17">
        <f>INDEX(Deciles_mean!$C$2:$CO$51,MATCH('ResumenCons-FormulasInteracVP'!AI$1,Deciles_mean!$CQ$2:$CQ$51,0),MATCH('ResumenCons-FormulasInteracVP'!$A9,Deciles_mean!$C$1:$CO$1,0))/$Z$2</f>
        <v>71.487095912453171</v>
      </c>
      <c r="AJ9" s="21">
        <f>INDEX(Deciles_mean!$C$2:$CO$51,MATCH('ResumenCons-FormulasInteracVP'!AJ$1,Deciles_mean!$CQ$2:$CQ$51,0),MATCH('ResumenCons-FormulasInteracVP'!$A9,Deciles_mean!$C$1:$CO$1,0))/$Z$2</f>
        <v>69.799589916218153</v>
      </c>
    </row>
    <row r="10" spans="1:36">
      <c r="A10" t="s">
        <v>18</v>
      </c>
      <c r="C10" t="s">
        <v>60</v>
      </c>
      <c r="D10" s="43">
        <f t="shared" si="14"/>
        <v>0.21769160154449541</v>
      </c>
      <c r="E10" s="44">
        <f t="shared" si="15"/>
        <v>0.34220618922292956</v>
      </c>
      <c r="F10" s="44">
        <f t="shared" si="16"/>
        <v>0.39933406978741703</v>
      </c>
      <c r="G10" s="44">
        <f t="shared" si="17"/>
        <v>0.44097576733703603</v>
      </c>
      <c r="H10" s="44">
        <f t="shared" si="18"/>
        <v>0.34055292741281784</v>
      </c>
      <c r="I10" s="44">
        <f t="shared" si="19"/>
        <v>0.2952698534524012</v>
      </c>
      <c r="J10" s="44">
        <f t="shared" si="20"/>
        <v>0.30458042107541661</v>
      </c>
      <c r="K10" s="44">
        <f t="shared" si="21"/>
        <v>0.20170095925733156</v>
      </c>
      <c r="L10" s="44">
        <f t="shared" si="22"/>
        <v>0.16796242989015298</v>
      </c>
      <c r="M10" s="44">
        <f t="shared" si="23"/>
        <v>0.16190503983925297</v>
      </c>
      <c r="N10" s="45">
        <f t="shared" si="24"/>
        <v>9.6293585904818846E-2</v>
      </c>
      <c r="O10" s="20">
        <f>INDEX(Nal_mean!$B$2:$CN$6,MATCH('ResumenCons-FormulasInteracVP'!$C$1,Nal_mean!$A$2:$A$6,0),MATCH('ResumenCons-FormulasInteracVP'!$A10,Nal_mean!$B$1:$CN$1,0))/$O$2</f>
        <v>107.76042125343503</v>
      </c>
      <c r="P10" s="17">
        <f>INDEX(Deciles_mean!$C$2:$CO$51,MATCH('ResumenCons-FormulasInteracVP'!P$1,Deciles_mean!$CQ$2:$CQ$51,0),MATCH('ResumenCons-FormulasInteracVP'!$A10,Deciles_mean!$C$1:$CO$1,0))/$O$2</f>
        <v>29.099226250600584</v>
      </c>
      <c r="Q10" s="17">
        <f>INDEX(Deciles_mean!$C$2:$CO$51,MATCH('ResumenCons-FormulasInteracVP'!Q$1,Deciles_mean!$CQ$2:$CQ$51,0),MATCH('ResumenCons-FormulasInteracVP'!$A10,Deciles_mean!$C$1:$CO$1,0))/$O$2</f>
        <v>46.99697390685499</v>
      </c>
      <c r="R10" s="17">
        <f>INDEX(Deciles_mean!$C$2:$CO$51,MATCH('ResumenCons-FormulasInteracVP'!R$1,Deciles_mean!$CQ$2:$CQ$51,0),MATCH('ResumenCons-FormulasInteracVP'!$A10,Deciles_mean!$C$1:$CO$1,0))/$O$2</f>
        <v>67.055847723950464</v>
      </c>
      <c r="S10" s="17">
        <f>INDEX(Deciles_mean!$C$2:$CO$51,MATCH('ResumenCons-FormulasInteracVP'!S$1,Deciles_mean!$CQ$2:$CQ$51,0),MATCH('ResumenCons-FormulasInteracVP'!$A10,Deciles_mean!$C$1:$CO$1,0))/$O$2</f>
        <v>80.548354511640753</v>
      </c>
      <c r="T10" s="17">
        <f>INDEX(Deciles_mean!$C$2:$CO$51,MATCH('ResumenCons-FormulasInteracVP'!T$1,Deciles_mean!$CQ$2:$CQ$51,0),MATCH('ResumenCons-FormulasInteracVP'!$A10,Deciles_mean!$C$1:$CO$1,0))/$O$2</f>
        <v>93.697649810022412</v>
      </c>
      <c r="U10" s="17">
        <f>INDEX(Deciles_mean!$C$2:$CO$51,MATCH('ResumenCons-FormulasInteracVP'!U$1,Deciles_mean!$CQ$2:$CQ$51,0),MATCH('ResumenCons-FormulasInteracVP'!$A10,Deciles_mean!$C$1:$CO$1,0))/$O$2</f>
        <v>112.21486411781635</v>
      </c>
      <c r="V10" s="17">
        <f>INDEX(Deciles_mean!$C$2:$CO$51,MATCH('ResumenCons-FormulasInteracVP'!V$1,Deciles_mean!$CQ$2:$CQ$51,0),MATCH('ResumenCons-FormulasInteracVP'!$A10,Deciles_mean!$C$1:$CO$1,0))/$O$2</f>
        <v>124.15837367190545</v>
      </c>
      <c r="W10" s="17">
        <f>INDEX(Deciles_mean!$C$2:$CO$51,MATCH('ResumenCons-FormulasInteracVP'!W$1,Deciles_mean!$CQ$2:$CQ$51,0),MATCH('ResumenCons-FormulasInteracVP'!$A10,Deciles_mean!$C$1:$CO$1,0))/$O$2</f>
        <v>135.56784884112872</v>
      </c>
      <c r="X10" s="17">
        <f>INDEX(Deciles_mean!$C$2:$CO$51,MATCH('ResumenCons-FormulasInteracVP'!X$1,Deciles_mean!$CQ$2:$CQ$51,0),MATCH('ResumenCons-FormulasInteracVP'!$A10,Deciles_mean!$C$1:$CO$1,0))/$O$2</f>
        <v>171.59803676809148</v>
      </c>
      <c r="Y10" s="21">
        <f>INDEX(Deciles_mean!$C$2:$CO$51,MATCH('ResumenCons-FormulasInteracVP'!Y$1,Deciles_mean!$CQ$2:$CQ$51,0),MATCH('ResumenCons-FormulasInteracVP'!$A10,Deciles_mean!$C$1:$CO$1,0))/$O$2</f>
        <v>216.66703693233907</v>
      </c>
      <c r="Z10" s="20">
        <f>INDEX(Nal_mean!$B$2:$CN$6,MATCH('ResumenCons-FormulasInteracVP'!$C$2,Nal_mean!$A$2:$A$5,0),MATCH('ResumenCons-FormulasInteracVP'!$A10,Nal_mean!$B$1:$CN$1,0))/$Z$2</f>
        <v>88.495659423743987</v>
      </c>
      <c r="AA10" s="17">
        <f>INDEX(Deciles_mean!$C$2:$CO$51,MATCH('ResumenCons-FormulasInteracVP'!AA$1,Deciles_mean!$CQ$2:$CQ$51,0),MATCH('ResumenCons-FormulasInteracVP'!$A10,Deciles_mean!$C$1:$CO$1,0))/$Z$2</f>
        <v>21.680146079081624</v>
      </c>
      <c r="AB10" s="17">
        <f>INDEX(Deciles_mean!$C$2:$CO$51,MATCH('ResumenCons-FormulasInteracVP'!AB$1,Deciles_mean!$CQ$2:$CQ$51,0),MATCH('ResumenCons-FormulasInteracVP'!$A10,Deciles_mean!$C$1:$CO$1,0))/$Z$2</f>
        <v>33.585242381752799</v>
      </c>
      <c r="AC10" s="17">
        <f>INDEX(Deciles_mean!$C$2:$CO$51,MATCH('ResumenCons-FormulasInteracVP'!AC$1,Deciles_mean!$CQ$2:$CQ$51,0),MATCH('ResumenCons-FormulasInteracVP'!$A10,Deciles_mean!$C$1:$CO$1,0))/$Z$2</f>
        <v>46.53502803025728</v>
      </c>
      <c r="AD10" s="17">
        <f>INDEX(Deciles_mean!$C$2:$CO$51,MATCH('ResumenCons-FormulasInteracVP'!AD$1,Deciles_mean!$CQ$2:$CQ$51,0),MATCH('ResumenCons-FormulasInteracVP'!$A10,Deciles_mean!$C$1:$CO$1,0))/$Z$2</f>
        <v>60.08591892533029</v>
      </c>
      <c r="AE10" s="17">
        <f>INDEX(Deciles_mean!$C$2:$CO$51,MATCH('ResumenCons-FormulasInteracVP'!AE$1,Deciles_mean!$CQ$2:$CQ$51,0),MATCH('ResumenCons-FormulasInteracVP'!$A10,Deciles_mean!$C$1:$CO$1,0))/$Z$2</f>
        <v>72.338323601280067</v>
      </c>
      <c r="AF10" s="17">
        <f>INDEX(Deciles_mean!$C$2:$CO$51,MATCH('ResumenCons-FormulasInteracVP'!AF$1,Deciles_mean!$CQ$2:$CQ$51,0),MATCH('ResumenCons-FormulasInteracVP'!$A10,Deciles_mean!$C$1:$CO$1,0))/$Z$2</f>
        <v>86.016057197388605</v>
      </c>
      <c r="AG10" s="17">
        <f>INDEX(Deciles_mean!$C$2:$CO$51,MATCH('ResumenCons-FormulasInteracVP'!AG$1,Deciles_mean!$CQ$2:$CQ$51,0),MATCH('ResumenCons-FormulasInteracVP'!$A10,Deciles_mean!$C$1:$CO$1,0))/$Z$2</f>
        <v>103.31886041651919</v>
      </c>
      <c r="AH10" s="17">
        <f>INDEX(Deciles_mean!$C$2:$CO$51,MATCH('ResumenCons-FormulasInteracVP'!AH$1,Deciles_mean!$CQ$2:$CQ$51,0),MATCH('ResumenCons-FormulasInteracVP'!$A10,Deciles_mean!$C$1:$CO$1,0))/$Z$2</f>
        <v>116.07209733097228</v>
      </c>
      <c r="AI10" s="17">
        <f>INDEX(Deciles_mean!$C$2:$CO$51,MATCH('ResumenCons-FormulasInteracVP'!AI$1,Deciles_mean!$CQ$2:$CQ$51,0),MATCH('ResumenCons-FormulasInteracVP'!$A10,Deciles_mean!$C$1:$CO$1,0))/$Z$2</f>
        <v>147.68679959580146</v>
      </c>
      <c r="AJ10" s="21">
        <f>INDEX(Deciles_mean!$C$2:$CO$51,MATCH('ResumenCons-FormulasInteracVP'!AJ$1,Deciles_mean!$CQ$2:$CQ$51,0),MATCH('ResumenCons-FormulasInteracVP'!$A10,Deciles_mean!$C$1:$CO$1,0))/$Z$2</f>
        <v>197.63596149612999</v>
      </c>
    </row>
    <row r="11" spans="1:36">
      <c r="A11" t="s">
        <v>3</v>
      </c>
      <c r="C11" t="s">
        <v>61</v>
      </c>
      <c r="D11" s="43">
        <f t="shared" si="14"/>
        <v>0.14604935519094586</v>
      </c>
      <c r="E11" s="44">
        <f t="shared" si="15"/>
        <v>8.0623502961195914E-2</v>
      </c>
      <c r="F11" s="44">
        <f t="shared" si="16"/>
        <v>0.10908693528324886</v>
      </c>
      <c r="G11" s="44">
        <f t="shared" si="17"/>
        <v>0.17687793245624439</v>
      </c>
      <c r="H11" s="44">
        <f t="shared" si="18"/>
        <v>0.21218680527789968</v>
      </c>
      <c r="I11" s="44">
        <f t="shared" si="19"/>
        <v>0.1864450771060604</v>
      </c>
      <c r="J11" s="44">
        <f t="shared" si="20"/>
        <v>0.16460011338331593</v>
      </c>
      <c r="K11" s="44">
        <f t="shared" si="21"/>
        <v>9.5669773159930305E-2</v>
      </c>
      <c r="L11" s="44">
        <f t="shared" si="22"/>
        <v>0.10079246984080159</v>
      </c>
      <c r="M11" s="44">
        <f t="shared" si="23"/>
        <v>0.12796129135391654</v>
      </c>
      <c r="N11" s="45">
        <f t="shared" si="24"/>
        <v>0.21463851212449669</v>
      </c>
      <c r="O11" s="20">
        <f>INDEX(Nal_mean!$B$2:$CN$6,MATCH('ResumenCons-FormulasInteracVP'!$C$1,Nal_mean!$A$2:$A$6,0),MATCH('ResumenCons-FormulasInteracVP'!$A11,Nal_mean!$B$1:$CN$1,0))/$O$2</f>
        <v>109.91677408132917</v>
      </c>
      <c r="P11" s="17">
        <f>INDEX(Deciles_mean!$C$2:$CO$51,MATCH('ResumenCons-FormulasInteracVP'!P$1,Deciles_mean!$CQ$2:$CQ$51,0),MATCH('ResumenCons-FormulasInteracVP'!$A11,Deciles_mean!$C$1:$CO$1,0))/$O$2</f>
        <v>108.30924513800336</v>
      </c>
      <c r="Q11" s="17">
        <f>INDEX(Deciles_mean!$C$2:$CO$51,MATCH('ResumenCons-FormulasInteracVP'!Q$1,Deciles_mean!$CQ$2:$CQ$51,0),MATCH('ResumenCons-FormulasInteracVP'!$A11,Deciles_mean!$C$1:$CO$1,0))/$O$2</f>
        <v>107.54438736272232</v>
      </c>
      <c r="R11" s="17">
        <f>INDEX(Deciles_mean!$C$2:$CO$51,MATCH('ResumenCons-FormulasInteracVP'!R$1,Deciles_mean!$CQ$2:$CQ$51,0),MATCH('ResumenCons-FormulasInteracVP'!$A11,Deciles_mean!$C$1:$CO$1,0))/$O$2</f>
        <v>113.23452780437906</v>
      </c>
      <c r="S11" s="17">
        <f>INDEX(Deciles_mean!$C$2:$CO$51,MATCH('ResumenCons-FormulasInteracVP'!S$1,Deciles_mean!$CQ$2:$CQ$51,0),MATCH('ResumenCons-FormulasInteracVP'!$A11,Deciles_mean!$C$1:$CO$1,0))/$O$2</f>
        <v>115.73240033509121</v>
      </c>
      <c r="T11" s="17">
        <f>INDEX(Deciles_mean!$C$2:$CO$51,MATCH('ResumenCons-FormulasInteracVP'!T$1,Deciles_mean!$CQ$2:$CQ$51,0),MATCH('ResumenCons-FormulasInteracVP'!$A11,Deciles_mean!$C$1:$CO$1,0))/$O$2</f>
        <v>113.21292506005155</v>
      </c>
      <c r="U11" s="17">
        <f>INDEX(Deciles_mean!$C$2:$CO$51,MATCH('ResumenCons-FormulasInteracVP'!U$1,Deciles_mean!$CQ$2:$CQ$51,0),MATCH('ResumenCons-FormulasInteracVP'!$A11,Deciles_mean!$C$1:$CO$1,0))/$O$2</f>
        <v>108.95112631826102</v>
      </c>
      <c r="V11" s="17">
        <f>INDEX(Deciles_mean!$C$2:$CO$51,MATCH('ResumenCons-FormulasInteracVP'!V$1,Deciles_mean!$CQ$2:$CQ$51,0),MATCH('ResumenCons-FormulasInteracVP'!$A11,Deciles_mean!$C$1:$CO$1,0))/$O$2</f>
        <v>107.67508491161114</v>
      </c>
      <c r="W11" s="17">
        <f>INDEX(Deciles_mean!$C$2:$CO$51,MATCH('ResumenCons-FormulasInteracVP'!W$1,Deciles_mean!$CQ$2:$CQ$51,0),MATCH('ResumenCons-FormulasInteracVP'!$A11,Deciles_mean!$C$1:$CO$1,0))/$O$2</f>
        <v>109.80285146530629</v>
      </c>
      <c r="X11" s="17">
        <f>INDEX(Deciles_mean!$C$2:$CO$51,MATCH('ResumenCons-FormulasInteracVP'!X$1,Deciles_mean!$CQ$2:$CQ$51,0),MATCH('ResumenCons-FormulasInteracVP'!$A11,Deciles_mean!$C$1:$CO$1,0))/$O$2</f>
        <v>101.89758712854923</v>
      </c>
      <c r="Y11" s="21">
        <f>INDEX(Deciles_mean!$C$2:$CO$51,MATCH('ResumenCons-FormulasInteracVP'!Y$1,Deciles_mean!$CQ$2:$CQ$51,0),MATCH('ResumenCons-FormulasInteracVP'!$A11,Deciles_mean!$C$1:$CO$1,0))/$O$2</f>
        <v>112.80760528931653</v>
      </c>
      <c r="Z11" s="20">
        <f>INDEX(Nal_mean!$B$2:$CN$6,MATCH('ResumenCons-FormulasInteracVP'!$C$2,Nal_mean!$A$2:$A$5,0),MATCH('ResumenCons-FormulasInteracVP'!$A11,Nal_mean!$B$1:$CN$1,0))/$Z$2</f>
        <v>95.909284869337668</v>
      </c>
      <c r="AA11" s="17">
        <f>INDEX(Deciles_mean!$C$2:$CO$51,MATCH('ResumenCons-FormulasInteracVP'!AA$1,Deciles_mean!$CQ$2:$CQ$51,0),MATCH('ResumenCons-FormulasInteracVP'!$A11,Deciles_mean!$C$1:$CO$1,0))/$Z$2</f>
        <v>100.22847443277627</v>
      </c>
      <c r="AB11" s="17">
        <f>INDEX(Deciles_mean!$C$2:$CO$51,MATCH('ResumenCons-FormulasInteracVP'!AB$1,Deciles_mean!$CQ$2:$CQ$51,0),MATCH('ResumenCons-FormulasInteracVP'!$A11,Deciles_mean!$C$1:$CO$1,0))/$Z$2</f>
        <v>96.966598326448263</v>
      </c>
      <c r="AC11" s="17">
        <f>INDEX(Deciles_mean!$C$2:$CO$51,MATCH('ResumenCons-FormulasInteracVP'!AC$1,Deciles_mean!$CQ$2:$CQ$51,0),MATCH('ResumenCons-FormulasInteracVP'!$A11,Deciles_mean!$C$1:$CO$1,0))/$Z$2</f>
        <v>96.216034544932768</v>
      </c>
      <c r="AD11" s="17">
        <f>INDEX(Deciles_mean!$C$2:$CO$51,MATCH('ResumenCons-FormulasInteracVP'!AD$1,Deciles_mean!$CQ$2:$CQ$51,0),MATCH('ResumenCons-FormulasInteracVP'!$A11,Deciles_mean!$C$1:$CO$1,0))/$Z$2</f>
        <v>95.474063759140648</v>
      </c>
      <c r="AE11" s="17">
        <f>INDEX(Deciles_mean!$C$2:$CO$51,MATCH('ResumenCons-FormulasInteracVP'!AE$1,Deciles_mean!$CQ$2:$CQ$51,0),MATCH('ResumenCons-FormulasInteracVP'!$A11,Deciles_mean!$C$1:$CO$1,0))/$Z$2</f>
        <v>95.421968740598558</v>
      </c>
      <c r="AF11" s="17">
        <f>INDEX(Deciles_mean!$C$2:$CO$51,MATCH('ResumenCons-FormulasInteracVP'!AF$1,Deciles_mean!$CQ$2:$CQ$51,0),MATCH('ResumenCons-FormulasInteracVP'!$A11,Deciles_mean!$C$1:$CO$1,0))/$Z$2</f>
        <v>93.55239198950764</v>
      </c>
      <c r="AG11" s="17">
        <f>INDEX(Deciles_mean!$C$2:$CO$51,MATCH('ResumenCons-FormulasInteracVP'!AG$1,Deciles_mean!$CQ$2:$CQ$51,0),MATCH('ResumenCons-FormulasInteracVP'!$A11,Deciles_mean!$C$1:$CO$1,0))/$Z$2</f>
        <v>98.273300541160637</v>
      </c>
      <c r="AH11" s="17">
        <f>INDEX(Deciles_mean!$C$2:$CO$51,MATCH('ResumenCons-FormulasInteracVP'!AH$1,Deciles_mean!$CQ$2:$CQ$51,0),MATCH('ResumenCons-FormulasInteracVP'!$A11,Deciles_mean!$C$1:$CO$1,0))/$Z$2</f>
        <v>99.748912237005172</v>
      </c>
      <c r="AI11" s="17">
        <f>INDEX(Deciles_mean!$C$2:$CO$51,MATCH('ResumenCons-FormulasInteracVP'!AI$1,Deciles_mean!$CQ$2:$CQ$51,0),MATCH('ResumenCons-FormulasInteracVP'!$A11,Deciles_mean!$C$1:$CO$1,0))/$Z$2</f>
        <v>90.337840411384448</v>
      </c>
      <c r="AJ11" s="21">
        <f>INDEX(Deciles_mean!$C$2:$CO$51,MATCH('ResumenCons-FormulasInteracVP'!AJ$1,Deciles_mean!$CQ$2:$CQ$51,0),MATCH('ResumenCons-FormulasInteracVP'!$A11,Deciles_mean!$C$1:$CO$1,0))/$Z$2</f>
        <v>92.873397445637792</v>
      </c>
    </row>
    <row r="12" spans="1:36">
      <c r="A12" t="s">
        <v>6</v>
      </c>
      <c r="C12" t="s">
        <v>62</v>
      </c>
      <c r="D12" s="43">
        <f t="shared" si="14"/>
        <v>0.22882451864376963</v>
      </c>
      <c r="E12" s="44">
        <f t="shared" si="15"/>
        <v>0.52584462700178869</v>
      </c>
      <c r="F12" s="44">
        <f t="shared" si="16"/>
        <v>0.35917077534639441</v>
      </c>
      <c r="G12" s="44">
        <f t="shared" si="17"/>
        <v>0.34727117158177934</v>
      </c>
      <c r="H12" s="44">
        <f t="shared" si="18"/>
        <v>0.32058891438409409</v>
      </c>
      <c r="I12" s="44">
        <f t="shared" si="19"/>
        <v>0.27759931796612825</v>
      </c>
      <c r="J12" s="44">
        <f t="shared" si="20"/>
        <v>0.34831867840837205</v>
      </c>
      <c r="K12" s="44">
        <f t="shared" si="21"/>
        <v>0.13754137544321887</v>
      </c>
      <c r="L12" s="44">
        <f t="shared" si="22"/>
        <v>0.20062542922862558</v>
      </c>
      <c r="M12" s="44">
        <f t="shared" si="23"/>
        <v>0.14788409598273677</v>
      </c>
      <c r="N12" s="45">
        <f t="shared" si="24"/>
        <v>0.12298722263187645</v>
      </c>
      <c r="O12" s="20">
        <f>INDEX(Nal_mean!$B$2:$CN$6,MATCH('ResumenCons-FormulasInteracVP'!$C$1,Nal_mean!$A$2:$A$6,0),MATCH('ResumenCons-FormulasInteracVP'!$A12,Nal_mean!$B$1:$CN$1,0))/$O$2</f>
        <v>831.16628879195355</v>
      </c>
      <c r="P12" s="17">
        <f>INDEX(Deciles_mean!$C$2:$CO$51,MATCH('ResumenCons-FormulasInteracVP'!P$1,Deciles_mean!$CQ$2:$CQ$51,0),MATCH('ResumenCons-FormulasInteracVP'!$A12,Deciles_mean!$C$1:$CO$1,0))/$O$2</f>
        <v>303.97348669523285</v>
      </c>
      <c r="Q12" s="17">
        <f>INDEX(Deciles_mean!$C$2:$CO$51,MATCH('ResumenCons-FormulasInteracVP'!Q$1,Deciles_mean!$CQ$2:$CQ$51,0),MATCH('ResumenCons-FormulasInteracVP'!$A12,Deciles_mean!$C$1:$CO$1,0))/$O$2</f>
        <v>442.70252568077922</v>
      </c>
      <c r="R12" s="17">
        <f>INDEX(Deciles_mean!$C$2:$CO$51,MATCH('ResumenCons-FormulasInteracVP'!R$1,Deciles_mean!$CQ$2:$CQ$51,0),MATCH('ResumenCons-FormulasInteracVP'!$A12,Deciles_mean!$C$1:$CO$1,0))/$O$2</f>
        <v>584.27851159746433</v>
      </c>
      <c r="S12" s="17">
        <f>INDEX(Deciles_mean!$C$2:$CO$51,MATCH('ResumenCons-FormulasInteracVP'!S$1,Deciles_mean!$CQ$2:$CQ$51,0),MATCH('ResumenCons-FormulasInteracVP'!$A12,Deciles_mean!$C$1:$CO$1,0))/$O$2</f>
        <v>695.03316883583932</v>
      </c>
      <c r="T12" s="17">
        <f>INDEX(Deciles_mean!$C$2:$CO$51,MATCH('ResumenCons-FormulasInteracVP'!T$1,Deciles_mean!$CQ$2:$CQ$51,0),MATCH('ResumenCons-FormulasInteracVP'!$A12,Deciles_mean!$C$1:$CO$1,0))/$O$2</f>
        <v>803.8038498194876</v>
      </c>
      <c r="U12" s="17">
        <f>INDEX(Deciles_mean!$C$2:$CO$51,MATCH('ResumenCons-FormulasInteracVP'!U$1,Deciles_mean!$CQ$2:$CQ$51,0),MATCH('ResumenCons-FormulasInteracVP'!$A12,Deciles_mean!$C$1:$CO$1,0))/$O$2</f>
        <v>907.6163236364448</v>
      </c>
      <c r="V12" s="17">
        <f>INDEX(Deciles_mean!$C$2:$CO$51,MATCH('ResumenCons-FormulasInteracVP'!V$1,Deciles_mean!$CQ$2:$CQ$51,0),MATCH('ResumenCons-FormulasInteracVP'!$A12,Deciles_mean!$C$1:$CO$1,0))/$O$2</f>
        <v>932.65948212282603</v>
      </c>
      <c r="W12" s="17">
        <f>INDEX(Deciles_mean!$C$2:$CO$51,MATCH('ResumenCons-FormulasInteracVP'!W$1,Deciles_mean!$CQ$2:$CQ$51,0),MATCH('ResumenCons-FormulasInteracVP'!$A12,Deciles_mean!$C$1:$CO$1,0))/$O$2</f>
        <v>1089.5938186852266</v>
      </c>
      <c r="X12" s="17">
        <f>INDEX(Deciles_mean!$C$2:$CO$51,MATCH('ResumenCons-FormulasInteracVP'!X$1,Deciles_mean!$CQ$2:$CQ$51,0),MATCH('ResumenCons-FormulasInteracVP'!$A12,Deciles_mean!$C$1:$CO$1,0))/$O$2</f>
        <v>1203.1110752773402</v>
      </c>
      <c r="Y12" s="21">
        <f>INDEX(Deciles_mean!$C$2:$CO$51,MATCH('ResumenCons-FormulasInteracVP'!Y$1,Deciles_mean!$CQ$2:$CQ$51,0),MATCH('ResumenCons-FormulasInteracVP'!$A12,Deciles_mean!$C$1:$CO$1,0))/$O$2</f>
        <v>1348.8906455688948</v>
      </c>
      <c r="Z12" s="20">
        <f>INDEX(Nal_mean!$B$2:$CN$6,MATCH('ResumenCons-FormulasInteracVP'!$C$2,Nal_mean!$A$2:$A$5,0),MATCH('ResumenCons-FormulasInteracVP'!$A12,Nal_mean!$B$1:$CN$1,0))/$Z$2</f>
        <v>676.39136115976601</v>
      </c>
      <c r="AA12" s="17">
        <f>INDEX(Deciles_mean!$C$2:$CO$51,MATCH('ResumenCons-FormulasInteracVP'!AA$1,Deciles_mean!$CQ$2:$CQ$51,0),MATCH('ResumenCons-FormulasInteracVP'!$A12,Deciles_mean!$C$1:$CO$1,0))/$Z$2</f>
        <v>199.21653968957909</v>
      </c>
      <c r="AB12" s="17">
        <f>INDEX(Deciles_mean!$C$2:$CO$51,MATCH('ResumenCons-FormulasInteracVP'!AB$1,Deciles_mean!$CQ$2:$CQ$51,0),MATCH('ResumenCons-FormulasInteracVP'!$A12,Deciles_mean!$C$1:$CO$1,0))/$Z$2</f>
        <v>325.71515935365318</v>
      </c>
      <c r="AC12" s="17">
        <f>INDEX(Deciles_mean!$C$2:$CO$51,MATCH('ResumenCons-FormulasInteracVP'!AC$1,Deciles_mean!$CQ$2:$CQ$51,0),MATCH('ResumenCons-FormulasInteracVP'!$A12,Deciles_mean!$C$1:$CO$1,0))/$Z$2</f>
        <v>433.67550937164742</v>
      </c>
      <c r="AD12" s="17">
        <f>INDEX(Deciles_mean!$C$2:$CO$51,MATCH('ResumenCons-FormulasInteracVP'!AD$1,Deciles_mean!$CQ$2:$CQ$51,0),MATCH('ResumenCons-FormulasInteracVP'!$A12,Deciles_mean!$C$1:$CO$1,0))/$Z$2</f>
        <v>526.30546967751422</v>
      </c>
      <c r="AE12" s="17">
        <f>INDEX(Deciles_mean!$C$2:$CO$51,MATCH('ResumenCons-FormulasInteracVP'!AE$1,Deciles_mean!$CQ$2:$CQ$51,0),MATCH('ResumenCons-FormulasInteracVP'!$A12,Deciles_mean!$C$1:$CO$1,0))/$Z$2</f>
        <v>629.15175244387387</v>
      </c>
      <c r="AF12" s="17">
        <f>INDEX(Deciles_mean!$C$2:$CO$51,MATCH('ResumenCons-FormulasInteracVP'!AF$1,Deciles_mean!$CQ$2:$CQ$51,0),MATCH('ResumenCons-FormulasInteracVP'!$A12,Deciles_mean!$C$1:$CO$1,0))/$Z$2</f>
        <v>673.14674058201433</v>
      </c>
      <c r="AG12" s="17">
        <f>INDEX(Deciles_mean!$C$2:$CO$51,MATCH('ResumenCons-FormulasInteracVP'!AG$1,Deciles_mean!$CQ$2:$CQ$51,0),MATCH('ResumenCons-FormulasInteracVP'!$A12,Deciles_mean!$C$1:$CO$1,0))/$Z$2</f>
        <v>819.89060113038533</v>
      </c>
      <c r="AH12" s="17">
        <f>INDEX(Deciles_mean!$C$2:$CO$51,MATCH('ResumenCons-FormulasInteracVP'!AH$1,Deciles_mean!$CQ$2:$CQ$51,0),MATCH('ResumenCons-FormulasInteracVP'!$A12,Deciles_mean!$C$1:$CO$1,0))/$Z$2</f>
        <v>907.52185665871309</v>
      </c>
      <c r="AI12" s="17">
        <f>INDEX(Deciles_mean!$C$2:$CO$51,MATCH('ResumenCons-FormulasInteracVP'!AI$1,Deciles_mean!$CQ$2:$CQ$51,0),MATCH('ResumenCons-FormulasInteracVP'!$A12,Deciles_mean!$C$1:$CO$1,0))/$Z$2</f>
        <v>1048.1119822880044</v>
      </c>
      <c r="AJ12" s="21">
        <f>INDEX(Deciles_mean!$C$2:$CO$51,MATCH('ResumenCons-FormulasInteracVP'!AJ$1,Deciles_mean!$CQ$2:$CQ$51,0),MATCH('ResumenCons-FormulasInteracVP'!$A12,Deciles_mean!$C$1:$CO$1,0))/$Z$2</f>
        <v>1201.1629503740767</v>
      </c>
    </row>
    <row r="13" spans="1:36">
      <c r="A13" t="s">
        <v>5</v>
      </c>
      <c r="C13" t="s">
        <v>63</v>
      </c>
      <c r="D13" s="43">
        <f t="shared" si="14"/>
        <v>0.48486840584290847</v>
      </c>
      <c r="E13" s="44">
        <f t="shared" si="15"/>
        <v>1.4473315947272107</v>
      </c>
      <c r="F13" s="44">
        <f t="shared" si="16"/>
        <v>0.85715934115875458</v>
      </c>
      <c r="G13" s="44">
        <f t="shared" si="17"/>
        <v>0.76425549170404405</v>
      </c>
      <c r="H13" s="44">
        <f t="shared" si="18"/>
        <v>1.0503004119593804</v>
      </c>
      <c r="I13" s="44">
        <f t="shared" si="19"/>
        <v>0.29611517689458045</v>
      </c>
      <c r="J13" s="44">
        <f t="shared" si="20"/>
        <v>0.26513941133139007</v>
      </c>
      <c r="K13" s="44">
        <f t="shared" si="21"/>
        <v>0.54424184671462306</v>
      </c>
      <c r="L13" s="44">
        <f t="shared" si="22"/>
        <v>0.2636624834699195</v>
      </c>
      <c r="M13" s="44">
        <f t="shared" si="23"/>
        <v>0.26452956106098724</v>
      </c>
      <c r="N13" s="45">
        <f t="shared" si="24"/>
        <v>0.35094222331492864</v>
      </c>
      <c r="O13" s="20">
        <f>INDEX(Nal_mean!$B$2:$CN$6,MATCH('ResumenCons-FormulasInteracVP'!$C$1,Nal_mean!$A$2:$A$6,0),MATCH('ResumenCons-FormulasInteracVP'!$A13,Nal_mean!$B$1:$CN$1,0))/$O$2</f>
        <v>138.35479221802134</v>
      </c>
      <c r="P13" s="17">
        <f>INDEX(Deciles_mean!$C$2:$CO$51,MATCH('ResumenCons-FormulasInteracVP'!P$1,Deciles_mean!$CQ$2:$CQ$51,0),MATCH('ResumenCons-FormulasInteracVP'!$A13,Deciles_mean!$C$1:$CO$1,0))/$O$2</f>
        <v>75.780646903636324</v>
      </c>
      <c r="Q13" s="17">
        <f>INDEX(Deciles_mean!$C$2:$CO$51,MATCH('ResumenCons-FormulasInteracVP'!Q$1,Deciles_mean!$CQ$2:$CQ$51,0),MATCH('ResumenCons-FormulasInteracVP'!$A13,Deciles_mean!$C$1:$CO$1,0))/$O$2</f>
        <v>98.46354921325829</v>
      </c>
      <c r="R13" s="17">
        <f>INDEX(Deciles_mean!$C$2:$CO$51,MATCH('ResumenCons-FormulasInteracVP'!R$1,Deciles_mean!$CQ$2:$CQ$51,0),MATCH('ResumenCons-FormulasInteracVP'!$A13,Deciles_mean!$C$1:$CO$1,0))/$O$2</f>
        <v>119.56550103954852</v>
      </c>
      <c r="S13" s="17">
        <f>INDEX(Deciles_mean!$C$2:$CO$51,MATCH('ResumenCons-FormulasInteracVP'!S$1,Deciles_mean!$CQ$2:$CQ$51,0),MATCH('ResumenCons-FormulasInteracVP'!$A13,Deciles_mean!$C$1:$CO$1,0))/$O$2</f>
        <v>161.5008438038758</v>
      </c>
      <c r="T13" s="17">
        <f>INDEX(Deciles_mean!$C$2:$CO$51,MATCH('ResumenCons-FormulasInteracVP'!T$1,Deciles_mean!$CQ$2:$CQ$51,0),MATCH('ResumenCons-FormulasInteracVP'!$A13,Deciles_mean!$C$1:$CO$1,0))/$O$2</f>
        <v>135.17317249971927</v>
      </c>
      <c r="U13" s="17">
        <f>INDEX(Deciles_mean!$C$2:$CO$51,MATCH('ResumenCons-FormulasInteracVP'!U$1,Deciles_mean!$CQ$2:$CQ$51,0),MATCH('ResumenCons-FormulasInteracVP'!$A13,Deciles_mean!$C$1:$CO$1,0))/$O$2</f>
        <v>156.22514306235306</v>
      </c>
      <c r="V13" s="17">
        <f>INDEX(Deciles_mean!$C$2:$CO$51,MATCH('ResumenCons-FormulasInteracVP'!V$1,Deciles_mean!$CQ$2:$CQ$51,0),MATCH('ResumenCons-FormulasInteracVP'!$A13,Deciles_mean!$C$1:$CO$1,0))/$O$2</f>
        <v>155.86393581721592</v>
      </c>
      <c r="W13" s="17">
        <f>INDEX(Deciles_mean!$C$2:$CO$51,MATCH('ResumenCons-FormulasInteracVP'!W$1,Deciles_mean!$CQ$2:$CQ$51,0),MATCH('ResumenCons-FormulasInteracVP'!$A13,Deciles_mean!$C$1:$CO$1,0))/$O$2</f>
        <v>151.12430228653636</v>
      </c>
      <c r="X13" s="17">
        <f>INDEX(Deciles_mean!$C$2:$CO$51,MATCH('ResumenCons-FormulasInteracVP'!X$1,Deciles_mean!$CQ$2:$CQ$51,0),MATCH('ResumenCons-FormulasInteracVP'!$A13,Deciles_mean!$C$1:$CO$1,0))/$O$2</f>
        <v>173.48745556541826</v>
      </c>
      <c r="Y13" s="21">
        <f>INDEX(Deciles_mean!$C$2:$CO$51,MATCH('ResumenCons-FormulasInteracVP'!Y$1,Deciles_mean!$CQ$2:$CQ$51,0),MATCH('ResumenCons-FormulasInteracVP'!$A13,Deciles_mean!$C$1:$CO$1,0))/$O$2</f>
        <v>156.36337198865155</v>
      </c>
      <c r="Z13" s="20">
        <f>INDEX(Nal_mean!$B$2:$CN$6,MATCH('ResumenCons-FormulasInteracVP'!$C$2,Nal_mean!$A$2:$A$5,0),MATCH('ResumenCons-FormulasInteracVP'!$A13,Nal_mean!$B$1:$CN$1,0))/$Z$2</f>
        <v>93.176467135807982</v>
      </c>
      <c r="AA13" s="17">
        <f>INDEX(Deciles_mean!$C$2:$CO$51,MATCH('ResumenCons-FormulasInteracVP'!AA$1,Deciles_mean!$CQ$2:$CQ$51,0),MATCH('ResumenCons-FormulasInteracVP'!$A13,Deciles_mean!$C$1:$CO$1,0))/$Z$2</f>
        <v>30.964601228091091</v>
      </c>
      <c r="AB13" s="17">
        <f>INDEX(Deciles_mean!$C$2:$CO$51,MATCH('ResumenCons-FormulasInteracVP'!AB$1,Deciles_mean!$CQ$2:$CQ$51,0),MATCH('ResumenCons-FormulasInteracVP'!$A13,Deciles_mean!$C$1:$CO$1,0))/$Z$2</f>
        <v>53.0183636003053</v>
      </c>
      <c r="AC13" s="17">
        <f>INDEX(Deciles_mean!$C$2:$CO$51,MATCH('ResumenCons-FormulasInteracVP'!AC$1,Deciles_mean!$CQ$2:$CQ$51,0),MATCH('ResumenCons-FormulasInteracVP'!$A13,Deciles_mean!$C$1:$CO$1,0))/$Z$2</f>
        <v>67.771080550279947</v>
      </c>
      <c r="AD13" s="17">
        <f>INDEX(Deciles_mean!$C$2:$CO$51,MATCH('ResumenCons-FormulasInteracVP'!AD$1,Deciles_mean!$CQ$2:$CQ$51,0),MATCH('ResumenCons-FormulasInteracVP'!$A13,Deciles_mean!$C$1:$CO$1,0))/$Z$2</f>
        <v>78.769356364483514</v>
      </c>
      <c r="AE13" s="17">
        <f>INDEX(Deciles_mean!$C$2:$CO$51,MATCH('ResumenCons-FormulasInteracVP'!AE$1,Deciles_mean!$CQ$2:$CQ$51,0),MATCH('ResumenCons-FormulasInteracVP'!$A13,Deciles_mean!$C$1:$CO$1,0))/$Z$2</f>
        <v>104.2910189691526</v>
      </c>
      <c r="AF13" s="17">
        <f>INDEX(Deciles_mean!$C$2:$CO$51,MATCH('ResumenCons-FormulasInteracVP'!AF$1,Deciles_mean!$CQ$2:$CQ$51,0),MATCH('ResumenCons-FormulasInteracVP'!$A13,Deciles_mean!$C$1:$CO$1,0))/$Z$2</f>
        <v>123.48452799991978</v>
      </c>
      <c r="AG13" s="17">
        <f>INDEX(Deciles_mean!$C$2:$CO$51,MATCH('ResumenCons-FormulasInteracVP'!AG$1,Deciles_mean!$CQ$2:$CQ$51,0),MATCH('ResumenCons-FormulasInteracVP'!$A13,Deciles_mean!$C$1:$CO$1,0))/$Z$2</f>
        <v>100.93233527430738</v>
      </c>
      <c r="AH13" s="17">
        <f>INDEX(Deciles_mean!$C$2:$CO$51,MATCH('ResumenCons-FormulasInteracVP'!AH$1,Deciles_mean!$CQ$2:$CQ$51,0),MATCH('ResumenCons-FormulasInteracVP'!$A13,Deciles_mean!$C$1:$CO$1,0))/$Z$2</f>
        <v>119.59229957635579</v>
      </c>
      <c r="AI13" s="17">
        <f>INDEX(Deciles_mean!$C$2:$CO$51,MATCH('ResumenCons-FormulasInteracVP'!AI$1,Deciles_mean!$CQ$2:$CQ$51,0),MATCH('ResumenCons-FormulasInteracVP'!$A13,Deciles_mean!$C$1:$CO$1,0))/$Z$2</f>
        <v>137.1952549846726</v>
      </c>
      <c r="AJ13" s="21">
        <f>INDEX(Deciles_mean!$C$2:$CO$51,MATCH('ResumenCons-FormulasInteracVP'!AJ$1,Deciles_mean!$CQ$2:$CQ$51,0),MATCH('ResumenCons-FormulasInteracVP'!$A13,Deciles_mean!$C$1:$CO$1,0))/$Z$2</f>
        <v>115.74393729805014</v>
      </c>
    </row>
    <row r="14" spans="1:36">
      <c r="A14" t="s">
        <v>7</v>
      </c>
      <c r="C14" t="s">
        <v>64</v>
      </c>
      <c r="D14" s="43">
        <f t="shared" si="14"/>
        <v>0.18099244814324011</v>
      </c>
      <c r="E14" s="44">
        <f t="shared" si="15"/>
        <v>0.26039058728749742</v>
      </c>
      <c r="F14" s="44">
        <f t="shared" si="16"/>
        <v>0.31703225671055724</v>
      </c>
      <c r="G14" s="44">
        <f t="shared" si="17"/>
        <v>0.23831161999916461</v>
      </c>
      <c r="H14" s="44">
        <f t="shared" si="18"/>
        <v>0.25924150995928152</v>
      </c>
      <c r="I14" s="44">
        <f t="shared" si="19"/>
        <v>0.20968712225034802</v>
      </c>
      <c r="J14" s="44">
        <f t="shared" si="20"/>
        <v>0.15482058663956644</v>
      </c>
      <c r="K14" s="44">
        <f t="shared" si="21"/>
        <v>0.11444559532973742</v>
      </c>
      <c r="L14" s="44">
        <f t="shared" si="22"/>
        <v>0.12647343037970926</v>
      </c>
      <c r="M14" s="44">
        <f t="shared" si="23"/>
        <v>0.10089847799873852</v>
      </c>
      <c r="N14" s="45">
        <f t="shared" si="24"/>
        <v>0.17099828565493058</v>
      </c>
      <c r="O14" s="20">
        <f>INDEX(Nal_mean!$B$2:$CN$6,MATCH('ResumenCons-FormulasInteracVP'!$C$1,Nal_mean!$A$2:$A$6,0),MATCH('ResumenCons-FormulasInteracVP'!$A14,Nal_mean!$B$1:$CN$1,0))/$O$2</f>
        <v>944.11053079033456</v>
      </c>
      <c r="P14" s="17">
        <f>INDEX(Deciles_mean!$C$2:$CO$51,MATCH('ResumenCons-FormulasInteracVP'!P$1,Deciles_mean!$CQ$2:$CQ$51,0),MATCH('ResumenCons-FormulasInteracVP'!$A14,Deciles_mean!$C$1:$CO$1,0))/$O$2</f>
        <v>556.45062327483504</v>
      </c>
      <c r="Q14" s="17">
        <f>INDEX(Deciles_mean!$C$2:$CO$51,MATCH('ResumenCons-FormulasInteracVP'!Q$1,Deciles_mean!$CQ$2:$CQ$51,0),MATCH('ResumenCons-FormulasInteracVP'!$A14,Deciles_mean!$C$1:$CO$1,0))/$O$2</f>
        <v>721.22341389908979</v>
      </c>
      <c r="R14" s="17">
        <f>INDEX(Deciles_mean!$C$2:$CO$51,MATCH('ResumenCons-FormulasInteracVP'!R$1,Deciles_mean!$CQ$2:$CQ$51,0),MATCH('ResumenCons-FormulasInteracVP'!$A14,Deciles_mean!$C$1:$CO$1,0))/$O$2</f>
        <v>829.6722492011553</v>
      </c>
      <c r="S14" s="17">
        <f>INDEX(Deciles_mean!$C$2:$CO$51,MATCH('ResumenCons-FormulasInteracVP'!S$1,Deciles_mean!$CQ$2:$CQ$51,0),MATCH('ResumenCons-FormulasInteracVP'!$A14,Deciles_mean!$C$1:$CO$1,0))/$O$2</f>
        <v>918.89091865133958</v>
      </c>
      <c r="T14" s="17">
        <f>INDEX(Deciles_mean!$C$2:$CO$51,MATCH('ResumenCons-FormulasInteracVP'!T$1,Deciles_mean!$CQ$2:$CQ$51,0),MATCH('ResumenCons-FormulasInteracVP'!$A14,Deciles_mean!$C$1:$CO$1,0))/$O$2</f>
        <v>954.27475502552352</v>
      </c>
      <c r="U14" s="17">
        <f>INDEX(Deciles_mean!$C$2:$CO$51,MATCH('ResumenCons-FormulasInteracVP'!U$1,Deciles_mean!$CQ$2:$CQ$51,0),MATCH('ResumenCons-FormulasInteracVP'!$A14,Deciles_mean!$C$1:$CO$1,0))/$O$2</f>
        <v>978.70799182249982</v>
      </c>
      <c r="V14" s="17">
        <f>INDEX(Deciles_mean!$C$2:$CO$51,MATCH('ResumenCons-FormulasInteracVP'!V$1,Deciles_mean!$CQ$2:$CQ$51,0),MATCH('ResumenCons-FormulasInteracVP'!$A14,Deciles_mean!$C$1:$CO$1,0))/$O$2</f>
        <v>1033.6705650797235</v>
      </c>
      <c r="W14" s="17">
        <f>INDEX(Deciles_mean!$C$2:$CO$51,MATCH('ResumenCons-FormulasInteracVP'!W$1,Deciles_mean!$CQ$2:$CQ$51,0),MATCH('ResumenCons-FormulasInteracVP'!$A14,Deciles_mean!$C$1:$CO$1,0))/$O$2</f>
        <v>1074.8268984990352</v>
      </c>
      <c r="X14" s="17">
        <f>INDEX(Deciles_mean!$C$2:$CO$51,MATCH('ResumenCons-FormulasInteracVP'!X$1,Deciles_mean!$CQ$2:$CQ$51,0),MATCH('ResumenCons-FormulasInteracVP'!$A14,Deciles_mean!$C$1:$CO$1,0))/$O$2</f>
        <v>1113.3474540697275</v>
      </c>
      <c r="Y14" s="21">
        <f>INDEX(Deciles_mean!$C$2:$CO$51,MATCH('ResumenCons-FormulasInteracVP'!Y$1,Deciles_mean!$CQ$2:$CQ$51,0),MATCH('ResumenCons-FormulasInteracVP'!$A14,Deciles_mean!$C$1:$CO$1,0))/$O$2</f>
        <v>1260.0404383804164</v>
      </c>
      <c r="Z14" s="20">
        <f>INDEX(Nal_mean!$B$2:$CN$6,MATCH('ResumenCons-FormulasInteracVP'!$C$2,Nal_mean!$A$2:$A$5,0),MATCH('ResumenCons-FormulasInteracVP'!$A14,Nal_mean!$B$1:$CN$1,0))/$Z$2</f>
        <v>799.4213106736355</v>
      </c>
      <c r="AA14" s="17">
        <f>INDEX(Deciles_mean!$C$2:$CO$51,MATCH('ResumenCons-FormulasInteracVP'!AA$1,Deciles_mean!$CQ$2:$CQ$51,0),MATCH('ResumenCons-FormulasInteracVP'!$A14,Deciles_mean!$C$1:$CO$1,0))/$Z$2</f>
        <v>441.49062115132062</v>
      </c>
      <c r="AB14" s="17">
        <f>INDEX(Deciles_mean!$C$2:$CO$51,MATCH('ResumenCons-FormulasInteracVP'!AB$1,Deciles_mean!$CQ$2:$CQ$51,0),MATCH('ResumenCons-FormulasInteracVP'!$A14,Deciles_mean!$C$1:$CO$1,0))/$Z$2</f>
        <v>547.61256622554561</v>
      </c>
      <c r="AC14" s="17">
        <f>INDEX(Deciles_mean!$C$2:$CO$51,MATCH('ResumenCons-FormulasInteracVP'!AC$1,Deciles_mean!$CQ$2:$CQ$51,0),MATCH('ResumenCons-FormulasInteracVP'!$A14,Deciles_mean!$C$1:$CO$1,0))/$Z$2</f>
        <v>670.00279719713444</v>
      </c>
      <c r="AD14" s="17">
        <f>INDEX(Deciles_mean!$C$2:$CO$51,MATCH('ResumenCons-FormulasInteracVP'!AD$1,Deciles_mean!$CQ$2:$CQ$51,0),MATCH('ResumenCons-FormulasInteracVP'!$A14,Deciles_mean!$C$1:$CO$1,0))/$Z$2</f>
        <v>729.71777961882196</v>
      </c>
      <c r="AE14" s="17">
        <f>INDEX(Deciles_mean!$C$2:$CO$51,MATCH('ResumenCons-FormulasInteracVP'!AE$1,Deciles_mean!$CQ$2:$CQ$51,0),MATCH('ResumenCons-FormulasInteracVP'!$A14,Deciles_mean!$C$1:$CO$1,0))/$Z$2</f>
        <v>788.86080332103745</v>
      </c>
      <c r="AF14" s="17">
        <f>INDEX(Deciles_mean!$C$2:$CO$51,MATCH('ResumenCons-FormulasInteracVP'!AF$1,Deciles_mean!$CQ$2:$CQ$51,0),MATCH('ResumenCons-FormulasInteracVP'!$A14,Deciles_mean!$C$1:$CO$1,0))/$Z$2</f>
        <v>847.4978738216472</v>
      </c>
      <c r="AG14" s="17">
        <f>INDEX(Deciles_mean!$C$2:$CO$51,MATCH('ResumenCons-FormulasInteracVP'!AG$1,Deciles_mean!$CQ$2:$CQ$51,0),MATCH('ResumenCons-FormulasInteracVP'!$A14,Deciles_mean!$C$1:$CO$1,0))/$Z$2</f>
        <v>927.51998788589174</v>
      </c>
      <c r="AH14" s="17">
        <f>INDEX(Deciles_mean!$C$2:$CO$51,MATCH('ResumenCons-FormulasInteracVP'!AH$1,Deciles_mean!$CQ$2:$CQ$51,0),MATCH('ResumenCons-FormulasInteracVP'!$A14,Deciles_mean!$C$1:$CO$1,0))/$Z$2</f>
        <v>954.15201949036191</v>
      </c>
      <c r="AI14" s="17">
        <f>INDEX(Deciles_mean!$C$2:$CO$51,MATCH('ResumenCons-FormulasInteracVP'!AI$1,Deciles_mean!$CQ$2:$CQ$51,0),MATCH('ResumenCons-FormulasInteracVP'!$A14,Deciles_mean!$C$1:$CO$1,0))/$Z$2</f>
        <v>1011.3080146078676</v>
      </c>
      <c r="AJ14" s="21">
        <f>INDEX(Deciles_mean!$C$2:$CO$51,MATCH('ResumenCons-FormulasInteracVP'!AJ$1,Deciles_mean!$CQ$2:$CQ$51,0),MATCH('ResumenCons-FormulasInteracVP'!$A14,Deciles_mean!$C$1:$CO$1,0))/$Z$2</f>
        <v>1076.0395244094532</v>
      </c>
    </row>
    <row r="15" spans="1:36">
      <c r="A15" t="s">
        <v>21</v>
      </c>
      <c r="B15" t="s">
        <v>23</v>
      </c>
      <c r="C15" t="s">
        <v>65</v>
      </c>
      <c r="D15" s="43">
        <f t="shared" si="14"/>
        <v>1.3352187747331934E-2</v>
      </c>
      <c r="E15" s="44">
        <f t="shared" si="15"/>
        <v>6.2177267347227616E-2</v>
      </c>
      <c r="F15" s="44">
        <f t="shared" si="16"/>
        <v>5.7613490914076859E-2</v>
      </c>
      <c r="G15" s="44">
        <f t="shared" si="17"/>
        <v>6.8516341566254413E-2</v>
      </c>
      <c r="H15" s="44">
        <f t="shared" si="18"/>
        <v>-2.1003982125566423E-2</v>
      </c>
      <c r="I15" s="44">
        <f t="shared" si="19"/>
        <v>0.1307421566503506</v>
      </c>
      <c r="J15" s="44">
        <f t="shared" si="20"/>
        <v>0.14546493257453252</v>
      </c>
      <c r="K15" s="44">
        <f t="shared" si="21"/>
        <v>4.1855125411125238E-2</v>
      </c>
      <c r="L15" s="44">
        <f t="shared" si="22"/>
        <v>-6.3103987063217737E-4</v>
      </c>
      <c r="M15" s="44">
        <f t="shared" si="23"/>
        <v>-2.6373610718781193E-2</v>
      </c>
      <c r="N15" s="45">
        <f t="shared" si="24"/>
        <v>-9.9274084801172058E-2</v>
      </c>
      <c r="O15" s="20">
        <f>(INDEX(Nal_mean!$B$2:$CN$6,MATCH('ResumenCons-FormulasInteracVP'!$C$1,Nal_mean!$A$2:$A$6,0),MATCH('ResumenCons-FormulasInteracVP'!$A15,Nal_mean!$B$1:$CN$1,0))+INDEX(Nal_mean!$B$2:$CN$6,MATCH('ResumenCons-FormulasInteracVP'!$C$1,Nal_mean!$A$2:$A$6,0),MATCH('ResumenCons-FormulasInteracVP'!$B15,Nal_mean!$B$1:$CN$1,0)))/$O$2</f>
        <v>77.447861367945691</v>
      </c>
      <c r="P15" s="17">
        <f>(INDEX(Deciles_mean!$C$2:$CO$51,MATCH('ResumenCons-FormulasInteracVP'!P$1,Deciles_mean!$CQ$2:$CQ$51,0),MATCH('ResumenCons-FormulasInteracVP'!$A15,Deciles_mean!$C$1:$CO$1,0))+INDEX(Deciles_mean!$C$2:$CO$51,MATCH('ResumenCons-FormulasInteracVP'!P$1,Deciles_mean!$CQ$2:$CQ$51,0),MATCH('ResumenCons-FormulasInteracVP'!$B15,Deciles_mean!$C$1:$CO$1,0)))/$O$2</f>
        <v>41.627845423676618</v>
      </c>
      <c r="Q15" s="17">
        <f>(INDEX(Deciles_mean!$C$2:$CO$51,MATCH('ResumenCons-FormulasInteracVP'!Q$1,Deciles_mean!$CQ$2:$CQ$51,0),MATCH('ResumenCons-FormulasInteracVP'!$A15,Deciles_mean!$C$1:$CO$1,0))+INDEX(Deciles_mean!$C$2:$CO$51,MATCH('ResumenCons-FormulasInteracVP'!Q$1,Deciles_mean!$CQ$2:$CQ$51,0),MATCH('ResumenCons-FormulasInteracVP'!$B15,Deciles_mean!$C$1:$CO$1,0)))/$O$2</f>
        <v>52.287772356973662</v>
      </c>
      <c r="R15" s="17">
        <f>(INDEX(Deciles_mean!$C$2:$CO$51,MATCH('ResumenCons-FormulasInteracVP'!R$1,Deciles_mean!$CQ$2:$CQ$51,0),MATCH('ResumenCons-FormulasInteracVP'!$A15,Deciles_mean!$C$1:$CO$1,0))+INDEX(Deciles_mean!$C$2:$CO$51,MATCH('ResumenCons-FormulasInteracVP'!R$1,Deciles_mean!$CQ$2:$CQ$51,0),MATCH('ResumenCons-FormulasInteracVP'!$B15,Deciles_mean!$C$1:$CO$1,0)))/$O$2</f>
        <v>54.132177632817218</v>
      </c>
      <c r="S15" s="17">
        <f>(INDEX(Deciles_mean!$C$2:$CO$51,MATCH('ResumenCons-FormulasInteracVP'!S$1,Deciles_mean!$CQ$2:$CQ$51,0),MATCH('ResumenCons-FormulasInteracVP'!$A15,Deciles_mean!$C$1:$CO$1,0))+INDEX(Deciles_mean!$C$2:$CO$51,MATCH('ResumenCons-FormulasInteracVP'!S$1,Deciles_mean!$CQ$2:$CQ$51,0),MATCH('ResumenCons-FormulasInteracVP'!$B15,Deciles_mean!$C$1:$CO$1,0)))/$O$2</f>
        <v>52.506443701859666</v>
      </c>
      <c r="T15" s="17">
        <f>(INDEX(Deciles_mean!$C$2:$CO$51,MATCH('ResumenCons-FormulasInteracVP'!T$1,Deciles_mean!$CQ$2:$CQ$51,0),MATCH('ResumenCons-FormulasInteracVP'!$A15,Deciles_mean!$C$1:$CO$1,0))+INDEX(Deciles_mean!$C$2:$CO$51,MATCH('ResumenCons-FormulasInteracVP'!T$1,Deciles_mean!$CQ$2:$CQ$51,0),MATCH('ResumenCons-FormulasInteracVP'!$B15,Deciles_mean!$C$1:$CO$1,0)))/$O$2</f>
        <v>71.894187227996483</v>
      </c>
      <c r="U15" s="17">
        <f>(INDEX(Deciles_mean!$C$2:$CO$51,MATCH('ResumenCons-FormulasInteracVP'!U$1,Deciles_mean!$CQ$2:$CQ$51,0),MATCH('ResumenCons-FormulasInteracVP'!$A15,Deciles_mean!$C$1:$CO$1,0))+INDEX(Deciles_mean!$C$2:$CO$51,MATCH('ResumenCons-FormulasInteracVP'!U$1,Deciles_mean!$CQ$2:$CQ$51,0),MATCH('ResumenCons-FormulasInteracVP'!$B15,Deciles_mean!$C$1:$CO$1,0)))/$O$2</f>
        <v>79.736359014087938</v>
      </c>
      <c r="V15" s="17">
        <f>(INDEX(Deciles_mean!$C$2:$CO$51,MATCH('ResumenCons-FormulasInteracVP'!V$1,Deciles_mean!$CQ$2:$CQ$51,0),MATCH('ResumenCons-FormulasInteracVP'!$A15,Deciles_mean!$C$1:$CO$1,0))+INDEX(Deciles_mean!$C$2:$CO$51,MATCH('ResumenCons-FormulasInteracVP'!V$1,Deciles_mean!$CQ$2:$CQ$51,0),MATCH('ResumenCons-FormulasInteracVP'!$B15,Deciles_mean!$C$1:$CO$1,0)))/$O$2</f>
        <v>83.339493717904318</v>
      </c>
      <c r="W15" s="17">
        <f>(INDEX(Deciles_mean!$C$2:$CO$51,MATCH('ResumenCons-FormulasInteracVP'!W$1,Deciles_mean!$CQ$2:$CQ$51,0),MATCH('ResumenCons-FormulasInteracVP'!$A15,Deciles_mean!$C$1:$CO$1,0))+INDEX(Deciles_mean!$C$2:$CO$51,MATCH('ResumenCons-FormulasInteracVP'!W$1,Deciles_mean!$CQ$2:$CQ$51,0),MATCH('ResumenCons-FormulasInteracVP'!$B15,Deciles_mean!$C$1:$CO$1,0)))/$O$2</f>
        <v>91.574916176982867</v>
      </c>
      <c r="X15" s="17">
        <f>(INDEX(Deciles_mean!$C$2:$CO$51,MATCH('ResumenCons-FormulasInteracVP'!X$1,Deciles_mean!$CQ$2:$CQ$51,0),MATCH('ResumenCons-FormulasInteracVP'!$A15,Deciles_mean!$C$1:$CO$1,0))+INDEX(Deciles_mean!$C$2:$CO$51,MATCH('ResumenCons-FormulasInteracVP'!X$1,Deciles_mean!$CQ$2:$CQ$51,0),MATCH('ResumenCons-FormulasInteracVP'!$B15,Deciles_mean!$C$1:$CO$1,0)))/$O$2</f>
        <v>97.589686290210835</v>
      </c>
      <c r="Y15" s="21">
        <f>(INDEX(Deciles_mean!$C$2:$CO$51,MATCH('ResumenCons-FormulasInteracVP'!Y$1,Deciles_mean!$CQ$2:$CQ$51,0),MATCH('ResumenCons-FormulasInteracVP'!$A15,Deciles_mean!$C$1:$CO$1,0))+INDEX(Deciles_mean!$C$2:$CO$51,MATCH('ResumenCons-FormulasInteracVP'!Y$1,Deciles_mean!$CQ$2:$CQ$51,0),MATCH('ResumenCons-FormulasInteracVP'!$B15,Deciles_mean!$C$1:$CO$1,0)))/$O$2</f>
        <v>149.78973213694724</v>
      </c>
      <c r="Z15" s="20">
        <f>(INDEX(Nal_mean!$B$2:$CN$6,MATCH('ResumenCons-FormulasInteracVP'!$C$2,Nal_mean!$A$2:$A$5,0),MATCH('ResumenCons-FormulasInteracVP'!$A15,Nal_mean!$B$1:$CN$1,0))+INDEX(Nal_mean!$B$2:$CN$6,MATCH('ResumenCons-FormulasInteracVP'!$C$2,Nal_mean!$A$2:$A$5,0),MATCH('ResumenCons-FormulasInteracVP'!$B15,Nal_mean!$B$1:$CN$1,0)))/$Z$2</f>
        <v>76.427388527291015</v>
      </c>
      <c r="AA15" s="17">
        <f>(INDEX(Deciles_mean!$C$2:$CO$51,MATCH('ResumenCons-FormulasInteracVP'!AA$1,Deciles_mean!$CQ$2:$CQ$51,0),MATCH('ResumenCons-FormulasInteracVP'!$A15,Deciles_mean!$C$1:$CO$1,0))+INDEX(Deciles_mean!$C$2:$CO$51,MATCH('ResumenCons-FormulasInteracVP'!AA$1,Deciles_mean!$CQ$2:$CQ$51,0),MATCH('ResumenCons-FormulasInteracVP'!$B15,Deciles_mean!$C$1:$CO$1,0)))/$Z$2</f>
        <v>39.191052852827063</v>
      </c>
      <c r="AB15" s="17">
        <f>(INDEX(Deciles_mean!$C$2:$CO$51,MATCH('ResumenCons-FormulasInteracVP'!AB$1,Deciles_mean!$CQ$2:$CQ$51,0),MATCH('ResumenCons-FormulasInteracVP'!$A15,Deciles_mean!$C$1:$CO$1,0))+INDEX(Deciles_mean!$C$2:$CO$51,MATCH('ResumenCons-FormulasInteracVP'!AB$1,Deciles_mean!$CQ$2:$CQ$51,0),MATCH('ResumenCons-FormulasInteracVP'!$B15,Deciles_mean!$C$1:$CO$1,0)))/$Z$2</f>
        <v>49.43939615575654</v>
      </c>
      <c r="AC15" s="17">
        <f>(INDEX(Deciles_mean!$C$2:$CO$51,MATCH('ResumenCons-FormulasInteracVP'!AC$1,Deciles_mean!$CQ$2:$CQ$51,0),MATCH('ResumenCons-FormulasInteracVP'!$A15,Deciles_mean!$C$1:$CO$1,0))+INDEX(Deciles_mean!$C$2:$CO$51,MATCH('ResumenCons-FormulasInteracVP'!AC$1,Deciles_mean!$CQ$2:$CQ$51,0),MATCH('ResumenCons-FormulasInteracVP'!$B15,Deciles_mean!$C$1:$CO$1,0)))/$Z$2</f>
        <v>50.661066683799241</v>
      </c>
      <c r="AD15" s="17">
        <f>(INDEX(Deciles_mean!$C$2:$CO$51,MATCH('ResumenCons-FormulasInteracVP'!AD$1,Deciles_mean!$CQ$2:$CQ$51,0),MATCH('ResumenCons-FormulasInteracVP'!$A15,Deciles_mean!$C$1:$CO$1,0))+INDEX(Deciles_mean!$C$2:$CO$51,MATCH('ResumenCons-FormulasInteracVP'!AD$1,Deciles_mean!$CQ$2:$CQ$51,0),MATCH('ResumenCons-FormulasInteracVP'!$B15,Deciles_mean!$C$1:$CO$1,0)))/$Z$2</f>
        <v>53.632949208373759</v>
      </c>
      <c r="AE15" s="17">
        <f>(INDEX(Deciles_mean!$C$2:$CO$51,MATCH('ResumenCons-FormulasInteracVP'!AE$1,Deciles_mean!$CQ$2:$CQ$51,0),MATCH('ResumenCons-FormulasInteracVP'!$A15,Deciles_mean!$C$1:$CO$1,0))+INDEX(Deciles_mean!$C$2:$CO$51,MATCH('ResumenCons-FormulasInteracVP'!AE$1,Deciles_mean!$CQ$2:$CQ$51,0),MATCH('ResumenCons-FormulasInteracVP'!$B15,Deciles_mean!$C$1:$CO$1,0)))/$Z$2</f>
        <v>63.581415803026154</v>
      </c>
      <c r="AF15" s="17">
        <f>(INDEX(Deciles_mean!$C$2:$CO$51,MATCH('ResumenCons-FormulasInteracVP'!AF$1,Deciles_mean!$CQ$2:$CQ$51,0),MATCH('ResumenCons-FormulasInteracVP'!$A15,Deciles_mean!$C$1:$CO$1,0))+INDEX(Deciles_mean!$C$2:$CO$51,MATCH('ResumenCons-FormulasInteracVP'!AF$1,Deciles_mean!$CQ$2:$CQ$51,0),MATCH('ResumenCons-FormulasInteracVP'!$B15,Deciles_mean!$C$1:$CO$1,0)))/$Z$2</f>
        <v>69.610475839599474</v>
      </c>
      <c r="AG15" s="17">
        <f>(INDEX(Deciles_mean!$C$2:$CO$51,MATCH('ResumenCons-FormulasInteracVP'!AG$1,Deciles_mean!$CQ$2:$CQ$51,0),MATCH('ResumenCons-FormulasInteracVP'!$A15,Deciles_mean!$C$1:$CO$1,0))+INDEX(Deciles_mean!$C$2:$CO$51,MATCH('ResumenCons-FormulasInteracVP'!AG$1,Deciles_mean!$CQ$2:$CQ$51,0),MATCH('ResumenCons-FormulasInteracVP'!$B15,Deciles_mean!$C$1:$CO$1,0)))/$Z$2</f>
        <v>79.99144188595109</v>
      </c>
      <c r="AH15" s="17">
        <f>(INDEX(Deciles_mean!$C$2:$CO$51,MATCH('ResumenCons-FormulasInteracVP'!AH$1,Deciles_mean!$CQ$2:$CQ$51,0),MATCH('ResumenCons-FormulasInteracVP'!$A15,Deciles_mean!$C$1:$CO$1,0))+INDEX(Deciles_mean!$C$2:$CO$51,MATCH('ResumenCons-FormulasInteracVP'!AH$1,Deciles_mean!$CQ$2:$CQ$51,0),MATCH('ResumenCons-FormulasInteracVP'!$B15,Deciles_mean!$C$1:$CO$1,0)))/$Z$2</f>
        <v>91.632740089434577</v>
      </c>
      <c r="AI15" s="17">
        <f>(INDEX(Deciles_mean!$C$2:$CO$51,MATCH('ResumenCons-FormulasInteracVP'!AI$1,Deciles_mean!$CQ$2:$CQ$51,0),MATCH('ResumenCons-FormulasInteracVP'!$A15,Deciles_mean!$C$1:$CO$1,0))+INDEX(Deciles_mean!$C$2:$CO$51,MATCH('ResumenCons-FormulasInteracVP'!AI$1,Deciles_mean!$CQ$2:$CQ$51,0),MATCH('ResumenCons-FormulasInteracVP'!$B15,Deciles_mean!$C$1:$CO$1,0)))/$Z$2</f>
        <v>100.23319762548401</v>
      </c>
      <c r="AJ15" s="21">
        <f>(INDEX(Deciles_mean!$C$2:$CO$51,MATCH('ResumenCons-FormulasInteracVP'!AJ$1,Deciles_mean!$CQ$2:$CQ$51,0),MATCH('ResumenCons-FormulasInteracVP'!$A15,Deciles_mean!$C$1:$CO$1,0))+INDEX(Deciles_mean!$C$2:$CO$51,MATCH('ResumenCons-FormulasInteracVP'!AJ$1,Deciles_mean!$CQ$2:$CQ$51,0),MATCH('ResumenCons-FormulasInteracVP'!$B15,Deciles_mean!$C$1:$CO$1,0)))/$Z$2</f>
        <v>166.29890359475488</v>
      </c>
    </row>
    <row r="16" spans="1:36">
      <c r="A16" t="s">
        <v>13</v>
      </c>
      <c r="C16" t="s">
        <v>66</v>
      </c>
      <c r="D16" s="43">
        <f t="shared" si="14"/>
        <v>-0.10174860747736592</v>
      </c>
      <c r="E16" s="44">
        <f t="shared" si="15"/>
        <v>5.8148580381060411E-2</v>
      </c>
      <c r="F16" s="44">
        <f t="shared" si="16"/>
        <v>-2.8938844838210964E-2</v>
      </c>
      <c r="G16" s="44">
        <f t="shared" si="17"/>
        <v>-0.11776321713830873</v>
      </c>
      <c r="H16" s="44">
        <f t="shared" si="18"/>
        <v>-0.10719233164666386</v>
      </c>
      <c r="I16" s="44">
        <f t="shared" si="19"/>
        <v>-0.12346417970171542</v>
      </c>
      <c r="J16" s="44">
        <f t="shared" si="20"/>
        <v>-0.14081381897907641</v>
      </c>
      <c r="K16" s="44">
        <f t="shared" si="21"/>
        <v>-8.6945909557563761E-2</v>
      </c>
      <c r="L16" s="44">
        <f t="shared" si="22"/>
        <v>-0.10591807374016582</v>
      </c>
      <c r="M16" s="44">
        <f t="shared" si="23"/>
        <v>-0.13811041056323325</v>
      </c>
      <c r="N16" s="45">
        <f t="shared" si="24"/>
        <v>-0.1002573222580424</v>
      </c>
      <c r="O16" s="20">
        <f>INDEX(Nal_mean!$B$2:$CN$6,MATCH('ResumenCons-FormulasInteracVP'!$C$1,Nal_mean!$A$2:$A$6,0),MATCH('ResumenCons-FormulasInteracVP'!$A16,Nal_mean!$B$1:$CN$1,0))/$O$2</f>
        <v>501.12390015658178</v>
      </c>
      <c r="P16" s="17">
        <f>INDEX(Deciles_mean!$C$2:$CO$51,MATCH('ResumenCons-FormulasInteracVP'!P$1,Deciles_mean!$CQ$2:$CQ$51,0),MATCH('ResumenCons-FormulasInteracVP'!$A16,Deciles_mean!$C$1:$CO$1,0))/$O$2</f>
        <v>250.49827554490389</v>
      </c>
      <c r="Q16" s="17">
        <f>INDEX(Deciles_mean!$C$2:$CO$51,MATCH('ResumenCons-FormulasInteracVP'!Q$1,Deciles_mean!$CQ$2:$CQ$51,0),MATCH('ResumenCons-FormulasInteracVP'!$A16,Deciles_mean!$C$1:$CO$1,0))/$O$2</f>
        <v>350.52689730300506</v>
      </c>
      <c r="R16" s="17">
        <f>INDEX(Deciles_mean!$C$2:$CO$51,MATCH('ResumenCons-FormulasInteracVP'!R$1,Deciles_mean!$CQ$2:$CQ$51,0),MATCH('ResumenCons-FormulasInteracVP'!$A16,Deciles_mean!$C$1:$CO$1,0))/$O$2</f>
        <v>385.9963750393357</v>
      </c>
      <c r="S16" s="17">
        <f>INDEX(Deciles_mean!$C$2:$CO$51,MATCH('ResumenCons-FormulasInteracVP'!S$1,Deciles_mean!$CQ$2:$CQ$51,0),MATCH('ResumenCons-FormulasInteracVP'!$A16,Deciles_mean!$C$1:$CO$1,0))/$O$2</f>
        <v>442.81271821041963</v>
      </c>
      <c r="T16" s="17">
        <f>INDEX(Deciles_mean!$C$2:$CO$51,MATCH('ResumenCons-FormulasInteracVP'!T$1,Deciles_mean!$CQ$2:$CQ$51,0),MATCH('ResumenCons-FormulasInteracVP'!$A16,Deciles_mean!$C$1:$CO$1,0))/$O$2</f>
        <v>496.72076510037385</v>
      </c>
      <c r="U16" s="17">
        <f>INDEX(Deciles_mean!$C$2:$CO$51,MATCH('ResumenCons-FormulasInteracVP'!U$1,Deciles_mean!$CQ$2:$CQ$51,0),MATCH('ResumenCons-FormulasInteracVP'!$A16,Deciles_mean!$C$1:$CO$1,0))/$O$2</f>
        <v>515.05235169895604</v>
      </c>
      <c r="V16" s="17">
        <f>INDEX(Deciles_mean!$C$2:$CO$51,MATCH('ResumenCons-FormulasInteracVP'!V$1,Deciles_mean!$CQ$2:$CQ$51,0),MATCH('ResumenCons-FormulasInteracVP'!$A16,Deciles_mean!$C$1:$CO$1,0))/$O$2</f>
        <v>588.48504247148912</v>
      </c>
      <c r="W16" s="17">
        <f>INDEX(Deciles_mean!$C$2:$CO$51,MATCH('ResumenCons-FormulasInteracVP'!W$1,Deciles_mean!$CQ$2:$CQ$51,0),MATCH('ResumenCons-FormulasInteracVP'!$A16,Deciles_mean!$C$1:$CO$1,0))/$O$2</f>
        <v>614.09720789490052</v>
      </c>
      <c r="X16" s="17">
        <f>INDEX(Deciles_mean!$C$2:$CO$51,MATCH('ResumenCons-FormulasInteracVP'!X$1,Deciles_mean!$CQ$2:$CQ$51,0),MATCH('ResumenCons-FormulasInteracVP'!$A16,Deciles_mean!$C$1:$CO$1,0))/$O$2</f>
        <v>630.34719736735428</v>
      </c>
      <c r="Y16" s="21">
        <f>INDEX(Deciles_mean!$C$2:$CO$51,MATCH('ResumenCons-FormulasInteracVP'!Y$1,Deciles_mean!$CQ$2:$CQ$51,0),MATCH('ResumenCons-FormulasInteracVP'!$A16,Deciles_mean!$C$1:$CO$1,0))/$O$2</f>
        <v>736.70217093507972</v>
      </c>
      <c r="Z16" s="20">
        <f>INDEX(Nal_mean!$B$2:$CN$6,MATCH('ResumenCons-FormulasInteracVP'!$C$2,Nal_mean!$A$2:$A$5,0),MATCH('ResumenCons-FormulasInteracVP'!$A16,Nal_mean!$B$1:$CN$1,0))/$Z$2</f>
        <v>557.88825303040596</v>
      </c>
      <c r="AA16" s="17">
        <f>INDEX(Deciles_mean!$C$2:$CO$51,MATCH('ResumenCons-FormulasInteracVP'!AA$1,Deciles_mean!$CQ$2:$CQ$51,0),MATCH('ResumenCons-FormulasInteracVP'!$A16,Deciles_mean!$C$1:$CO$1,0))/$Z$2</f>
        <v>236.73261032462423</v>
      </c>
      <c r="AB16" s="17">
        <f>INDEX(Deciles_mean!$C$2:$CO$51,MATCH('ResumenCons-FormulasInteracVP'!AB$1,Deciles_mean!$CQ$2:$CQ$51,0),MATCH('ResumenCons-FormulasInteracVP'!$A16,Deciles_mean!$C$1:$CO$1,0))/$Z$2</f>
        <v>360.97304010127311</v>
      </c>
      <c r="AC16" s="17">
        <f>INDEX(Deciles_mean!$C$2:$CO$51,MATCH('ResumenCons-FormulasInteracVP'!AC$1,Deciles_mean!$CQ$2:$CQ$51,0),MATCH('ResumenCons-FormulasInteracVP'!$A16,Deciles_mean!$C$1:$CO$1,0))/$Z$2</f>
        <v>437.52015619580959</v>
      </c>
      <c r="AD16" s="17">
        <f>INDEX(Deciles_mean!$C$2:$CO$51,MATCH('ResumenCons-FormulasInteracVP'!AD$1,Deciles_mean!$CQ$2:$CQ$51,0),MATCH('ResumenCons-FormulasInteracVP'!$A16,Deciles_mean!$C$1:$CO$1,0))/$Z$2</f>
        <v>495.9777272378588</v>
      </c>
      <c r="AE16" s="17">
        <f>INDEX(Deciles_mean!$C$2:$CO$51,MATCH('ResumenCons-FormulasInteracVP'!AE$1,Deciles_mean!$CQ$2:$CQ$51,0),MATCH('ResumenCons-FormulasInteracVP'!$A16,Deciles_mean!$C$1:$CO$1,0))/$Z$2</f>
        <v>566.68621361228577</v>
      </c>
      <c r="AF16" s="17">
        <f>INDEX(Deciles_mean!$C$2:$CO$51,MATCH('ResumenCons-FormulasInteracVP'!AF$1,Deciles_mean!$CQ$2:$CQ$51,0),MATCH('ResumenCons-FormulasInteracVP'!$A16,Deciles_mean!$C$1:$CO$1,0))/$Z$2</f>
        <v>599.46535812173761</v>
      </c>
      <c r="AG16" s="17">
        <f>INDEX(Deciles_mean!$C$2:$CO$51,MATCH('ResumenCons-FormulasInteracVP'!AG$1,Deciles_mean!$CQ$2:$CQ$51,0),MATCH('ResumenCons-FormulasInteracVP'!$A16,Deciles_mean!$C$1:$CO$1,0))/$Z$2</f>
        <v>644.5237457797582</v>
      </c>
      <c r="AH16" s="17">
        <f>INDEX(Deciles_mean!$C$2:$CO$51,MATCH('ResumenCons-FormulasInteracVP'!AH$1,Deciles_mean!$CQ$2:$CQ$51,0),MATCH('ResumenCons-FormulasInteracVP'!$A16,Deciles_mean!$C$1:$CO$1,0))/$Z$2</f>
        <v>686.846685810797</v>
      </c>
      <c r="AI16" s="17">
        <f>INDEX(Deciles_mean!$C$2:$CO$51,MATCH('ResumenCons-FormulasInteracVP'!AI$1,Deciles_mean!$CQ$2:$CQ$51,0),MATCH('ResumenCons-FormulasInteracVP'!$A16,Deciles_mean!$C$1:$CO$1,0))/$Z$2</f>
        <v>731.35492653911467</v>
      </c>
      <c r="AJ16" s="21">
        <f>INDEX(Deciles_mean!$C$2:$CO$51,MATCH('ResumenCons-FormulasInteracVP'!AJ$1,Deciles_mean!$CQ$2:$CQ$51,0),MATCH('ResumenCons-FormulasInteracVP'!$A16,Deciles_mean!$C$1:$CO$1,0))/$Z$2</f>
        <v>818.79207151087564</v>
      </c>
    </row>
    <row r="17" spans="1:36">
      <c r="A17" t="s">
        <v>11</v>
      </c>
      <c r="C17" t="s">
        <v>67</v>
      </c>
      <c r="D17" s="43">
        <f t="shared" si="14"/>
        <v>0.37367894992974771</v>
      </c>
      <c r="E17" s="44">
        <f t="shared" si="15"/>
        <v>0.37484916419025049</v>
      </c>
      <c r="F17" s="44">
        <f t="shared" si="16"/>
        <v>0.34273766959666263</v>
      </c>
      <c r="G17" s="44">
        <f t="shared" si="17"/>
        <v>0.35469753341621835</v>
      </c>
      <c r="H17" s="44">
        <f t="shared" si="18"/>
        <v>0.30422208752845914</v>
      </c>
      <c r="I17" s="44">
        <f t="shared" si="19"/>
        <v>0.30069210010894953</v>
      </c>
      <c r="J17" s="44">
        <f t="shared" si="20"/>
        <v>0.36877797116591404</v>
      </c>
      <c r="K17" s="44">
        <f t="shared" si="21"/>
        <v>0.35928585344299391</v>
      </c>
      <c r="L17" s="44">
        <f t="shared" si="22"/>
        <v>0.41007497299191198</v>
      </c>
      <c r="M17" s="44">
        <f t="shared" si="23"/>
        <v>0.42167655722445163</v>
      </c>
      <c r="N17" s="45">
        <f t="shared" si="24"/>
        <v>0.50970677695272926</v>
      </c>
      <c r="O17" s="20">
        <f>INDEX(Nal_mean!$B$2:$CN$6,MATCH('ResumenCons-FormulasInteracVP'!$C$1,Nal_mean!$A$2:$A$6,0),MATCH('ResumenCons-FormulasInteracVP'!$A17,Nal_mean!$B$1:$CN$1,0))/$O$2</f>
        <v>581.96728989454391</v>
      </c>
      <c r="P17" s="17">
        <f>INDEX(Deciles_mean!$C$2:$CO$51,MATCH('ResumenCons-FormulasInteracVP'!P$1,Deciles_mean!$CQ$2:$CQ$51,0),MATCH('ResumenCons-FormulasInteracVP'!$A17,Deciles_mean!$C$1:$CO$1,0))/$O$2</f>
        <v>456.12519547007503</v>
      </c>
      <c r="Q17" s="17">
        <f>INDEX(Deciles_mean!$C$2:$CO$51,MATCH('ResumenCons-FormulasInteracVP'!Q$1,Deciles_mean!$CQ$2:$CQ$51,0),MATCH('ResumenCons-FormulasInteracVP'!$A17,Deciles_mean!$C$1:$CO$1,0))/$O$2</f>
        <v>536.29026158674787</v>
      </c>
      <c r="R17" s="17">
        <f>INDEX(Deciles_mean!$C$2:$CO$51,MATCH('ResumenCons-FormulasInteracVP'!R$1,Deciles_mean!$CQ$2:$CQ$51,0),MATCH('ResumenCons-FormulasInteracVP'!$A17,Deciles_mean!$C$1:$CO$1,0))/$O$2</f>
        <v>568.11409081146189</v>
      </c>
      <c r="S17" s="17">
        <f>INDEX(Deciles_mean!$C$2:$CO$51,MATCH('ResumenCons-FormulasInteracVP'!S$1,Deciles_mean!$CQ$2:$CQ$51,0),MATCH('ResumenCons-FormulasInteracVP'!$A17,Deciles_mean!$C$1:$CO$1,0))/$O$2</f>
        <v>574.59720540076682</v>
      </c>
      <c r="T17" s="17">
        <f>INDEX(Deciles_mean!$C$2:$CO$51,MATCH('ResumenCons-FormulasInteracVP'!T$1,Deciles_mean!$CQ$2:$CQ$51,0),MATCH('ResumenCons-FormulasInteracVP'!$A17,Deciles_mean!$C$1:$CO$1,0))/$O$2</f>
        <v>590.29826748994412</v>
      </c>
      <c r="U17" s="17">
        <f>INDEX(Deciles_mean!$C$2:$CO$51,MATCH('ResumenCons-FormulasInteracVP'!U$1,Deciles_mean!$CQ$2:$CQ$51,0),MATCH('ResumenCons-FormulasInteracVP'!$A17,Deciles_mean!$C$1:$CO$1,0))/$O$2</f>
        <v>618.5481393656388</v>
      </c>
      <c r="V17" s="17">
        <f>INDEX(Deciles_mean!$C$2:$CO$51,MATCH('ResumenCons-FormulasInteracVP'!V$1,Deciles_mean!$CQ$2:$CQ$51,0),MATCH('ResumenCons-FormulasInteracVP'!$A17,Deciles_mean!$C$1:$CO$1,0))/$O$2</f>
        <v>606.84627875978595</v>
      </c>
      <c r="W17" s="17">
        <f>INDEX(Deciles_mean!$C$2:$CO$51,MATCH('ResumenCons-FormulasInteracVP'!W$1,Deciles_mean!$CQ$2:$CQ$51,0),MATCH('ResumenCons-FormulasInteracVP'!$A17,Deciles_mean!$C$1:$CO$1,0))/$O$2</f>
        <v>637.30685072087965</v>
      </c>
      <c r="X17" s="17">
        <f>INDEX(Deciles_mean!$C$2:$CO$51,MATCH('ResumenCons-FormulasInteracVP'!X$1,Deciles_mean!$CQ$2:$CQ$51,0),MATCH('ResumenCons-FormulasInteracVP'!$A17,Deciles_mean!$C$1:$CO$1,0))/$O$2</f>
        <v>623.28409486384783</v>
      </c>
      <c r="Y17" s="21">
        <f>INDEX(Deciles_mean!$C$2:$CO$51,MATCH('ResumenCons-FormulasInteracVP'!Y$1,Deciles_mean!$CQ$2:$CQ$51,0),MATCH('ResumenCons-FormulasInteracVP'!$A17,Deciles_mean!$C$1:$CO$1,0))/$O$2</f>
        <v>608.26251447629215</v>
      </c>
      <c r="Z17" s="20">
        <f>INDEX(Nal_mean!$B$2:$CN$6,MATCH('ResumenCons-FormulasInteracVP'!$C$2,Nal_mean!$A$2:$A$5,0),MATCH('ResumenCons-FormulasInteracVP'!$A17,Nal_mean!$B$1:$CN$1,0))/$Z$2</f>
        <v>423.65597137839717</v>
      </c>
      <c r="AA17" s="17">
        <f>INDEX(Deciles_mean!$C$2:$CO$51,MATCH('ResumenCons-FormulasInteracVP'!AA$1,Deciles_mean!$CQ$2:$CQ$51,0),MATCH('ResumenCons-FormulasInteracVP'!$A17,Deciles_mean!$C$1:$CO$1,0))/$Z$2</f>
        <v>331.7638089693429</v>
      </c>
      <c r="AB17" s="17">
        <f>INDEX(Deciles_mean!$C$2:$CO$51,MATCH('ResumenCons-FormulasInteracVP'!AB$1,Deciles_mean!$CQ$2:$CQ$51,0),MATCH('ResumenCons-FormulasInteracVP'!$A17,Deciles_mean!$C$1:$CO$1,0))/$Z$2</f>
        <v>399.40062286912757</v>
      </c>
      <c r="AC17" s="17">
        <f>INDEX(Deciles_mean!$C$2:$CO$51,MATCH('ResumenCons-FormulasInteracVP'!AC$1,Deciles_mean!$CQ$2:$CQ$51,0),MATCH('ResumenCons-FormulasInteracVP'!$A17,Deciles_mean!$C$1:$CO$1,0))/$Z$2</f>
        <v>419.36600370033602</v>
      </c>
      <c r="AD17" s="17">
        <f>INDEX(Deciles_mean!$C$2:$CO$51,MATCH('ResumenCons-FormulasInteracVP'!AD$1,Deciles_mean!$CQ$2:$CQ$51,0),MATCH('ResumenCons-FormulasInteracVP'!$A17,Deciles_mean!$C$1:$CO$1,0))/$Z$2</f>
        <v>440.56699460568575</v>
      </c>
      <c r="AE17" s="17">
        <f>INDEX(Deciles_mean!$C$2:$CO$51,MATCH('ResumenCons-FormulasInteracVP'!AE$1,Deciles_mean!$CQ$2:$CQ$51,0),MATCH('ResumenCons-FormulasInteracVP'!$A17,Deciles_mean!$C$1:$CO$1,0))/$Z$2</f>
        <v>453.83397611202457</v>
      </c>
      <c r="AF17" s="17">
        <f>INDEX(Deciles_mean!$C$2:$CO$51,MATCH('ResumenCons-FormulasInteracVP'!AF$1,Deciles_mean!$CQ$2:$CQ$51,0),MATCH('ResumenCons-FormulasInteracVP'!$A17,Deciles_mean!$C$1:$CO$1,0))/$Z$2</f>
        <v>451.89808164341252</v>
      </c>
      <c r="AG17" s="17">
        <f>INDEX(Deciles_mean!$C$2:$CO$51,MATCH('ResumenCons-FormulasInteracVP'!AG$1,Deciles_mean!$CQ$2:$CQ$51,0),MATCH('ResumenCons-FormulasInteracVP'!$A17,Deciles_mean!$C$1:$CO$1,0))/$Z$2</f>
        <v>446.44493078676481</v>
      </c>
      <c r="AH17" s="17">
        <f>INDEX(Deciles_mean!$C$2:$CO$51,MATCH('ResumenCons-FormulasInteracVP'!AH$1,Deciles_mean!$CQ$2:$CQ$51,0),MATCH('ResumenCons-FormulasInteracVP'!$A17,Deciles_mean!$C$1:$CO$1,0))/$Z$2</f>
        <v>451.96664214856264</v>
      </c>
      <c r="AI17" s="17">
        <f>INDEX(Deciles_mean!$C$2:$CO$51,MATCH('ResumenCons-FormulasInteracVP'!AI$1,Deciles_mean!$CQ$2:$CQ$51,0),MATCH('ResumenCons-FormulasInteracVP'!$A17,Deciles_mean!$C$1:$CO$1,0))/$Z$2</f>
        <v>438.41483612889374</v>
      </c>
      <c r="AJ17" s="21">
        <f>INDEX(Deciles_mean!$C$2:$CO$51,MATCH('ResumenCons-FormulasInteracVP'!AJ$1,Deciles_mean!$CQ$2:$CQ$51,0),MATCH('ResumenCons-FormulasInteracVP'!$A17,Deciles_mean!$C$1:$CO$1,0))/$Z$2</f>
        <v>402.90109560483057</v>
      </c>
    </row>
    <row r="18" spans="1:36">
      <c r="A18" t="s">
        <v>2</v>
      </c>
      <c r="C18" t="s">
        <v>68</v>
      </c>
      <c r="D18" s="43">
        <f t="shared" si="14"/>
        <v>4.0168984622201531E-2</v>
      </c>
      <c r="E18" s="44">
        <f t="shared" si="15"/>
        <v>5.0804461747653296E-2</v>
      </c>
      <c r="F18" s="44">
        <f t="shared" si="16"/>
        <v>6.5056111850559484E-2</v>
      </c>
      <c r="G18" s="44">
        <f t="shared" si="17"/>
        <v>8.7250529373124497E-2</v>
      </c>
      <c r="H18" s="44">
        <f t="shared" si="18"/>
        <v>2.2541919795202814E-2</v>
      </c>
      <c r="I18" s="44">
        <f t="shared" si="19"/>
        <v>6.5103322627404703E-2</v>
      </c>
      <c r="J18" s="44">
        <f t="shared" si="20"/>
        <v>5.3794416275969814E-2</v>
      </c>
      <c r="K18" s="44">
        <f t="shared" si="21"/>
        <v>1.5041241237179204E-2</v>
      </c>
      <c r="L18" s="44">
        <f t="shared" si="22"/>
        <v>-3.0252051556352022E-2</v>
      </c>
      <c r="M18" s="44">
        <f t="shared" si="23"/>
        <v>3.8182887571273083E-2</v>
      </c>
      <c r="N18" s="45">
        <f t="shared" si="24"/>
        <v>2.7517342316947468E-2</v>
      </c>
      <c r="O18" s="20">
        <f>INDEX(Nal_mean!$B$2:$CN$6,MATCH('ResumenCons-FormulasInteracVP'!$C$1,Nal_mean!$A$2:$A$6,0),MATCH('ResumenCons-FormulasInteracVP'!$A18,Nal_mean!$B$1:$CN$1,0))/$O$2</f>
        <v>137.18531544588564</v>
      </c>
      <c r="P18" s="17">
        <f>INDEX(Deciles_mean!$C$2:$CO$51,MATCH('ResumenCons-FormulasInteracVP'!P$1,Deciles_mean!$CQ$2:$CQ$51,0),MATCH('ResumenCons-FormulasInteracVP'!$A18,Deciles_mean!$C$1:$CO$1,0))/$O$2</f>
        <v>157.10944172476857</v>
      </c>
      <c r="Q18" s="17">
        <f>INDEX(Deciles_mean!$C$2:$CO$51,MATCH('ResumenCons-FormulasInteracVP'!Q$1,Deciles_mean!$CQ$2:$CQ$51,0),MATCH('ResumenCons-FormulasInteracVP'!$A18,Deciles_mean!$C$1:$CO$1,0))/$O$2</f>
        <v>152.30209080645687</v>
      </c>
      <c r="R18" s="17">
        <f>INDEX(Deciles_mean!$C$2:$CO$51,MATCH('ResumenCons-FormulasInteracVP'!R$1,Deciles_mean!$CQ$2:$CQ$51,0),MATCH('ResumenCons-FormulasInteracVP'!$A18,Deciles_mean!$C$1:$CO$1,0))/$O$2</f>
        <v>147.34870030062399</v>
      </c>
      <c r="S18" s="17">
        <f>INDEX(Deciles_mean!$C$2:$CO$51,MATCH('ResumenCons-FormulasInteracVP'!S$1,Deciles_mean!$CQ$2:$CQ$51,0),MATCH('ResumenCons-FormulasInteracVP'!$A18,Deciles_mean!$C$1:$CO$1,0))/$O$2</f>
        <v>136.95147500514895</v>
      </c>
      <c r="T18" s="17">
        <f>INDEX(Deciles_mean!$C$2:$CO$51,MATCH('ResumenCons-FormulasInteracVP'!T$1,Deciles_mean!$CQ$2:$CQ$51,0),MATCH('ResumenCons-FormulasInteracVP'!$A18,Deciles_mean!$C$1:$CO$1,0))/$O$2</f>
        <v>143.70105705019196</v>
      </c>
      <c r="U18" s="17">
        <f>INDEX(Deciles_mean!$C$2:$CO$51,MATCH('ResumenCons-FormulasInteracVP'!U$1,Deciles_mean!$CQ$2:$CQ$51,0),MATCH('ResumenCons-FormulasInteracVP'!$A18,Deciles_mean!$C$1:$CO$1,0))/$O$2</f>
        <v>131.0468061091839</v>
      </c>
      <c r="V18" s="17">
        <f>INDEX(Deciles_mean!$C$2:$CO$51,MATCH('ResumenCons-FormulasInteracVP'!V$1,Deciles_mean!$CQ$2:$CQ$51,0),MATCH('ResumenCons-FormulasInteracVP'!$A18,Deciles_mean!$C$1:$CO$1,0))/$O$2</f>
        <v>130.67900883811211</v>
      </c>
      <c r="W18" s="17">
        <f>INDEX(Deciles_mean!$C$2:$CO$51,MATCH('ResumenCons-FormulasInteracVP'!W$1,Deciles_mean!$CQ$2:$CQ$51,0),MATCH('ResumenCons-FormulasInteracVP'!$A18,Deciles_mean!$C$1:$CO$1,0))/$O$2</f>
        <v>127.76558136389814</v>
      </c>
      <c r="X18" s="17">
        <f>INDEX(Deciles_mean!$C$2:$CO$51,MATCH('ResumenCons-FormulasInteracVP'!X$1,Deciles_mean!$CQ$2:$CQ$51,0),MATCH('ResumenCons-FormulasInteracVP'!$A18,Deciles_mean!$C$1:$CO$1,0))/$O$2</f>
        <v>125.11658577631404</v>
      </c>
      <c r="Y18" s="21">
        <f>INDEX(Deciles_mean!$C$2:$CO$51,MATCH('ResumenCons-FormulasInteracVP'!Y$1,Deciles_mean!$CQ$2:$CQ$51,0),MATCH('ResumenCons-FormulasInteracVP'!$A18,Deciles_mean!$C$1:$CO$1,0))/$O$2</f>
        <v>119.83240748415778</v>
      </c>
      <c r="Z18" s="20">
        <f>INDEX(Nal_mean!$B$2:$CN$6,MATCH('ResumenCons-FormulasInteracVP'!$C$2,Nal_mean!$A$2:$A$5,0),MATCH('ResumenCons-FormulasInteracVP'!$A18,Nal_mean!$B$1:$CN$1,0))/$Z$2</f>
        <v>131.88752738643956</v>
      </c>
      <c r="AA18" s="17">
        <f>INDEX(Deciles_mean!$C$2:$CO$51,MATCH('ResumenCons-FormulasInteracVP'!AA$1,Deciles_mean!$CQ$2:$CQ$51,0),MATCH('ResumenCons-FormulasInteracVP'!$A18,Deciles_mean!$C$1:$CO$1,0))/$Z$2</f>
        <v>149.51348937315211</v>
      </c>
      <c r="AB18" s="17">
        <f>INDEX(Deciles_mean!$C$2:$CO$51,MATCH('ResumenCons-FormulasInteracVP'!AB$1,Deciles_mean!$CQ$2:$CQ$51,0),MATCH('ResumenCons-FormulasInteracVP'!$A18,Deciles_mean!$C$1:$CO$1,0))/$Z$2</f>
        <v>142.9991238131374</v>
      </c>
      <c r="AC18" s="17">
        <f>INDEX(Deciles_mean!$C$2:$CO$51,MATCH('ResumenCons-FormulasInteracVP'!AC$1,Deciles_mean!$CQ$2:$CQ$51,0),MATCH('ResumenCons-FormulasInteracVP'!$A18,Deciles_mean!$C$1:$CO$1,0))/$Z$2</f>
        <v>135.52414675353688</v>
      </c>
      <c r="AD18" s="17">
        <f>INDEX(Deciles_mean!$C$2:$CO$51,MATCH('ResumenCons-FormulasInteracVP'!AD$1,Deciles_mean!$CQ$2:$CQ$51,0),MATCH('ResumenCons-FormulasInteracVP'!$A18,Deciles_mean!$C$1:$CO$1,0))/$Z$2</f>
        <v>133.9323819922981</v>
      </c>
      <c r="AE18" s="17">
        <f>INDEX(Deciles_mean!$C$2:$CO$51,MATCH('ResumenCons-FormulasInteracVP'!AE$1,Deciles_mean!$CQ$2:$CQ$51,0),MATCH('ResumenCons-FormulasInteracVP'!$A18,Deciles_mean!$C$1:$CO$1,0))/$Z$2</f>
        <v>134.91748077145149</v>
      </c>
      <c r="AF18" s="17">
        <f>INDEX(Deciles_mean!$C$2:$CO$51,MATCH('ResumenCons-FormulasInteracVP'!AF$1,Deciles_mean!$CQ$2:$CQ$51,0),MATCH('ResumenCons-FormulasInteracVP'!$A18,Deciles_mean!$C$1:$CO$1,0))/$Z$2</f>
        <v>124.35708909171625</v>
      </c>
      <c r="AG18" s="17">
        <f>INDEX(Deciles_mean!$C$2:$CO$51,MATCH('ResumenCons-FormulasInteracVP'!AG$1,Deciles_mean!$CQ$2:$CQ$51,0),MATCH('ResumenCons-FormulasInteracVP'!$A18,Deciles_mean!$C$1:$CO$1,0))/$Z$2</f>
        <v>128.74256092179516</v>
      </c>
      <c r="AH18" s="17">
        <f>INDEX(Deciles_mean!$C$2:$CO$51,MATCH('ResumenCons-FormulasInteracVP'!AH$1,Deciles_mean!$CQ$2:$CQ$51,0),MATCH('ResumenCons-FormulasInteracVP'!$A18,Deciles_mean!$C$1:$CO$1,0))/$Z$2</f>
        <v>131.75132937269893</v>
      </c>
      <c r="AI18" s="17">
        <f>INDEX(Deciles_mean!$C$2:$CO$51,MATCH('ResumenCons-FormulasInteracVP'!AI$1,Deciles_mean!$CQ$2:$CQ$51,0),MATCH('ResumenCons-FormulasInteracVP'!$A18,Deciles_mean!$C$1:$CO$1,0))/$Z$2</f>
        <v>120.51497599715982</v>
      </c>
      <c r="AJ18" s="21">
        <f>INDEX(Deciles_mean!$C$2:$CO$51,MATCH('ResumenCons-FormulasInteracVP'!AJ$1,Deciles_mean!$CQ$2:$CQ$51,0),MATCH('ResumenCons-FormulasInteracVP'!$A18,Deciles_mean!$C$1:$CO$1,0))/$Z$2</f>
        <v>116.62324570984646</v>
      </c>
    </row>
    <row r="19" spans="1:36">
      <c r="A19" t="s">
        <v>17</v>
      </c>
      <c r="C19" t="s">
        <v>69</v>
      </c>
      <c r="D19" s="43">
        <f t="shared" si="14"/>
        <v>7.4864236370944415E-2</v>
      </c>
      <c r="E19" s="44">
        <f t="shared" si="15"/>
        <v>0.16610086216493403</v>
      </c>
      <c r="F19" s="44">
        <f t="shared" si="16"/>
        <v>0.12755513703840671</v>
      </c>
      <c r="G19" s="44">
        <f t="shared" si="17"/>
        <v>0.13869771559439426</v>
      </c>
      <c r="H19" s="44">
        <f t="shared" si="18"/>
        <v>5.0780890302135617E-2</v>
      </c>
      <c r="I19" s="44">
        <f t="shared" si="19"/>
        <v>5.3549636603797746E-2</v>
      </c>
      <c r="J19" s="44">
        <f t="shared" si="20"/>
        <v>8.2642414067853887E-2</v>
      </c>
      <c r="K19" s="44">
        <f t="shared" si="21"/>
        <v>3.2860820696407611E-2</v>
      </c>
      <c r="L19" s="44">
        <f t="shared" si="22"/>
        <v>8.7115848818747121E-2</v>
      </c>
      <c r="M19" s="44">
        <f t="shared" si="23"/>
        <v>6.3503607960513797E-2</v>
      </c>
      <c r="N19" s="45">
        <f t="shared" si="24"/>
        <v>7.493547777902787E-3</v>
      </c>
      <c r="O19" s="20">
        <f>INDEX(Nal_mean!$B$2:$CN$6,MATCH('ResumenCons-FormulasInteracVP'!$C$1,Nal_mean!$A$2:$A$6,0),MATCH('ResumenCons-FormulasInteracVP'!$A19,Nal_mean!$B$1:$CN$1,0))/$O$2</f>
        <v>167.95592502110895</v>
      </c>
      <c r="P19" s="17">
        <f>INDEX(Deciles_mean!$C$2:$CO$51,MATCH('ResumenCons-FormulasInteracVP'!P$1,Deciles_mean!$CQ$2:$CQ$51,0),MATCH('ResumenCons-FormulasInteracVP'!$A19,Deciles_mean!$C$1:$CO$1,0))/$O$2</f>
        <v>121.98654010653037</v>
      </c>
      <c r="Q19" s="17">
        <f>INDEX(Deciles_mean!$C$2:$CO$51,MATCH('ResumenCons-FormulasInteracVP'!Q$1,Deciles_mean!$CQ$2:$CQ$51,0),MATCH('ResumenCons-FormulasInteracVP'!$A19,Deciles_mean!$C$1:$CO$1,0))/$O$2</f>
        <v>141.04021658470265</v>
      </c>
      <c r="R19" s="17">
        <f>INDEX(Deciles_mean!$C$2:$CO$51,MATCH('ResumenCons-FormulasInteracVP'!R$1,Deciles_mean!$CQ$2:$CQ$51,0),MATCH('ResumenCons-FormulasInteracVP'!$A19,Deciles_mean!$C$1:$CO$1,0))/$O$2</f>
        <v>161.55455983669069</v>
      </c>
      <c r="S19" s="17">
        <f>INDEX(Deciles_mean!$C$2:$CO$51,MATCH('ResumenCons-FormulasInteracVP'!S$1,Deciles_mean!$CQ$2:$CQ$51,0),MATCH('ResumenCons-FormulasInteracVP'!$A19,Deciles_mean!$C$1:$CO$1,0))/$O$2</f>
        <v>169.00184587729902</v>
      </c>
      <c r="T19" s="17">
        <f>INDEX(Deciles_mean!$C$2:$CO$51,MATCH('ResumenCons-FormulasInteracVP'!T$1,Deciles_mean!$CQ$2:$CQ$51,0),MATCH('ResumenCons-FormulasInteracVP'!$A19,Deciles_mean!$C$1:$CO$1,0))/$O$2</f>
        <v>174.24034688660424</v>
      </c>
      <c r="U19" s="17">
        <f>INDEX(Deciles_mean!$C$2:$CO$51,MATCH('ResumenCons-FormulasInteracVP'!U$1,Deciles_mean!$CQ$2:$CQ$51,0),MATCH('ResumenCons-FormulasInteracVP'!$A19,Deciles_mean!$C$1:$CO$1,0))/$O$2</f>
        <v>181.5629390021214</v>
      </c>
      <c r="V19" s="17">
        <f>INDEX(Deciles_mean!$C$2:$CO$51,MATCH('ResumenCons-FormulasInteracVP'!V$1,Deciles_mean!$CQ$2:$CQ$51,0),MATCH('ResumenCons-FormulasInteracVP'!$A19,Deciles_mean!$C$1:$CO$1,0))/$O$2</f>
        <v>182.0794198422949</v>
      </c>
      <c r="W19" s="17">
        <f>INDEX(Deciles_mean!$C$2:$CO$51,MATCH('ResumenCons-FormulasInteracVP'!W$1,Deciles_mean!$CQ$2:$CQ$51,0),MATCH('ResumenCons-FormulasInteracVP'!$A19,Deciles_mean!$C$1:$CO$1,0))/$O$2</f>
        <v>186.48582480395058</v>
      </c>
      <c r="X19" s="17">
        <f>INDEX(Deciles_mean!$C$2:$CO$51,MATCH('ResumenCons-FormulasInteracVP'!X$1,Deciles_mean!$CQ$2:$CQ$51,0),MATCH('ResumenCons-FormulasInteracVP'!$A19,Deciles_mean!$C$1:$CO$1,0))/$O$2</f>
        <v>184.87581829201929</v>
      </c>
      <c r="Y19" s="21">
        <f>INDEX(Deciles_mean!$C$2:$CO$51,MATCH('ResumenCons-FormulasInteracVP'!Y$1,Deciles_mean!$CQ$2:$CQ$51,0),MATCH('ResumenCons-FormulasInteracVP'!$A19,Deciles_mean!$C$1:$CO$1,0))/$O$2</f>
        <v>176.73173897887628</v>
      </c>
      <c r="Z19" s="20">
        <f>INDEX(Nal_mean!$B$2:$CN$6,MATCH('ResumenCons-FormulasInteracVP'!$C$2,Nal_mean!$A$2:$A$5,0),MATCH('ResumenCons-FormulasInteracVP'!$A19,Nal_mean!$B$1:$CN$1,0))/$Z$2</f>
        <v>156.25780385825954</v>
      </c>
      <c r="AA19" s="17">
        <f>INDEX(Deciles_mean!$C$2:$CO$51,MATCH('ResumenCons-FormulasInteracVP'!AA$1,Deciles_mean!$CQ$2:$CQ$51,0),MATCH('ResumenCons-FormulasInteracVP'!$A19,Deciles_mean!$C$1:$CO$1,0))/$Z$2</f>
        <v>104.61062508782925</v>
      </c>
      <c r="AB19" s="17">
        <f>INDEX(Deciles_mean!$C$2:$CO$51,MATCH('ResumenCons-FormulasInteracVP'!AB$1,Deciles_mean!$CQ$2:$CQ$51,0),MATCH('ResumenCons-FormulasInteracVP'!$A19,Deciles_mean!$C$1:$CO$1,0))/$Z$2</f>
        <v>125.08498427416463</v>
      </c>
      <c r="AC19" s="17">
        <f>INDEX(Deciles_mean!$C$2:$CO$51,MATCH('ResumenCons-FormulasInteracVP'!AC$1,Deciles_mean!$CQ$2:$CQ$51,0),MATCH('ResumenCons-FormulasInteracVP'!$A19,Deciles_mean!$C$1:$CO$1,0))/$Z$2</f>
        <v>141.87659957880925</v>
      </c>
      <c r="AD19" s="17">
        <f>INDEX(Deciles_mean!$C$2:$CO$51,MATCH('ResumenCons-FormulasInteracVP'!AD$1,Deciles_mean!$CQ$2:$CQ$51,0),MATCH('ResumenCons-FormulasInteracVP'!$A19,Deciles_mean!$C$1:$CO$1,0))/$Z$2</f>
        <v>160.83452548200148</v>
      </c>
      <c r="AE19" s="17">
        <f>INDEX(Deciles_mean!$C$2:$CO$51,MATCH('ResumenCons-FormulasInteracVP'!AE$1,Deciles_mean!$CQ$2:$CQ$51,0),MATCH('ResumenCons-FormulasInteracVP'!$A19,Deciles_mean!$C$1:$CO$1,0))/$Z$2</f>
        <v>165.38408901955685</v>
      </c>
      <c r="AF19" s="17">
        <f>INDEX(Deciles_mean!$C$2:$CO$51,MATCH('ResumenCons-FormulasInteracVP'!AF$1,Deciles_mean!$CQ$2:$CQ$51,0),MATCH('ResumenCons-FormulasInteracVP'!$A19,Deciles_mean!$C$1:$CO$1,0))/$Z$2</f>
        <v>167.70351562334233</v>
      </c>
      <c r="AG19" s="17">
        <f>INDEX(Deciles_mean!$C$2:$CO$51,MATCH('ResumenCons-FormulasInteracVP'!AG$1,Deciles_mean!$CQ$2:$CQ$51,0),MATCH('ResumenCons-FormulasInteracVP'!$A19,Deciles_mean!$C$1:$CO$1,0))/$Z$2</f>
        <v>176.28650074995355</v>
      </c>
      <c r="AH19" s="17">
        <f>INDEX(Deciles_mean!$C$2:$CO$51,MATCH('ResumenCons-FormulasInteracVP'!AH$1,Deciles_mean!$CQ$2:$CQ$51,0),MATCH('ResumenCons-FormulasInteracVP'!$A19,Deciles_mean!$C$1:$CO$1,0))/$Z$2</f>
        <v>171.54181406386894</v>
      </c>
      <c r="AI19" s="17">
        <f>INDEX(Deciles_mean!$C$2:$CO$51,MATCH('ResumenCons-FormulasInteracVP'!AI$1,Deciles_mean!$CQ$2:$CQ$51,0),MATCH('ResumenCons-FormulasInteracVP'!$A19,Deciles_mean!$C$1:$CO$1,0))/$Z$2</f>
        <v>173.83656896712986</v>
      </c>
      <c r="AJ19" s="21">
        <f>INDEX(Deciles_mean!$C$2:$CO$51,MATCH('ResumenCons-FormulasInteracVP'!AJ$1,Deciles_mean!$CQ$2:$CQ$51,0),MATCH('ResumenCons-FormulasInteracVP'!$A19,Deciles_mean!$C$1:$CO$1,0))/$Z$2</f>
        <v>175.41724149863833</v>
      </c>
    </row>
    <row r="20" spans="1:36">
      <c r="A20" t="s">
        <v>8</v>
      </c>
      <c r="C20" t="s">
        <v>70</v>
      </c>
      <c r="D20" s="43">
        <f t="shared" si="14"/>
        <v>0.20425217273729612</v>
      </c>
      <c r="E20" s="44">
        <f t="shared" si="15"/>
        <v>0.23072443893819172</v>
      </c>
      <c r="F20" s="44">
        <f t="shared" si="16"/>
        <v>0.21907267838404598</v>
      </c>
      <c r="G20" s="44">
        <f t="shared" si="17"/>
        <v>0.26380699933419871</v>
      </c>
      <c r="H20" s="44">
        <f t="shared" si="18"/>
        <v>0.24433489658719809</v>
      </c>
      <c r="I20" s="44">
        <f t="shared" si="19"/>
        <v>0.22688154769555191</v>
      </c>
      <c r="J20" s="44">
        <f t="shared" si="20"/>
        <v>0.2189644372390509</v>
      </c>
      <c r="K20" s="44">
        <f t="shared" si="21"/>
        <v>0.18449875262409288</v>
      </c>
      <c r="L20" s="44">
        <f t="shared" si="22"/>
        <v>0.17668027257119157</v>
      </c>
      <c r="M20" s="44">
        <f t="shared" si="23"/>
        <v>0.15556328812135067</v>
      </c>
      <c r="N20" s="45">
        <f t="shared" si="24"/>
        <v>0.16101745567619985</v>
      </c>
      <c r="O20" s="20">
        <f>INDEX(Nal_mean!$B$2:$CN$6,MATCH('ResumenCons-FormulasInteracVP'!$C$1,Nal_mean!$A$2:$A$6,0),MATCH('ResumenCons-FormulasInteracVP'!$A20,Nal_mean!$B$1:$CN$1,0))/$O$2</f>
        <v>145.38333394804602</v>
      </c>
      <c r="P20" s="17">
        <f>INDEX(Deciles_mean!$C$2:$CO$51,MATCH('ResumenCons-FormulasInteracVP'!P$1,Deciles_mean!$CQ$2:$CQ$51,0),MATCH('ResumenCons-FormulasInteracVP'!$A20,Deciles_mean!$C$1:$CO$1,0))/$O$2</f>
        <v>109.17862806229384</v>
      </c>
      <c r="Q20" s="17">
        <f>INDEX(Deciles_mean!$C$2:$CO$51,MATCH('ResumenCons-FormulasInteracVP'!Q$1,Deciles_mean!$CQ$2:$CQ$51,0),MATCH('ResumenCons-FormulasInteracVP'!$A20,Deciles_mean!$C$1:$CO$1,0))/$O$2</f>
        <v>123.50763388462438</v>
      </c>
      <c r="R20" s="17">
        <f>INDEX(Deciles_mean!$C$2:$CO$51,MATCH('ResumenCons-FormulasInteracVP'!R$1,Deciles_mean!$CQ$2:$CQ$51,0),MATCH('ResumenCons-FormulasInteracVP'!$A20,Deciles_mean!$C$1:$CO$1,0))/$O$2</f>
        <v>136.86977299069636</v>
      </c>
      <c r="S20" s="17">
        <f>INDEX(Deciles_mean!$C$2:$CO$51,MATCH('ResumenCons-FormulasInteracVP'!S$1,Deciles_mean!$CQ$2:$CQ$51,0),MATCH('ResumenCons-FormulasInteracVP'!$A20,Deciles_mean!$C$1:$CO$1,0))/$O$2</f>
        <v>141.59325785980036</v>
      </c>
      <c r="T20" s="17">
        <f>INDEX(Deciles_mean!$C$2:$CO$51,MATCH('ResumenCons-FormulasInteracVP'!T$1,Deciles_mean!$CQ$2:$CQ$51,0),MATCH('ResumenCons-FormulasInteracVP'!$A20,Deciles_mean!$C$1:$CO$1,0))/$O$2</f>
        <v>144.37457412282973</v>
      </c>
      <c r="U20" s="17">
        <f>INDEX(Deciles_mean!$C$2:$CO$51,MATCH('ResumenCons-FormulasInteracVP'!U$1,Deciles_mean!$CQ$2:$CQ$51,0),MATCH('ResumenCons-FormulasInteracVP'!$A20,Deciles_mean!$C$1:$CO$1,0))/$O$2</f>
        <v>154.71951669318142</v>
      </c>
      <c r="V20" s="17">
        <f>INDEX(Deciles_mean!$C$2:$CO$51,MATCH('ResumenCons-FormulasInteracVP'!V$1,Deciles_mean!$CQ$2:$CQ$51,0),MATCH('ResumenCons-FormulasInteracVP'!$A20,Deciles_mean!$C$1:$CO$1,0))/$O$2</f>
        <v>156.06408904375471</v>
      </c>
      <c r="W20" s="17">
        <f>INDEX(Deciles_mean!$C$2:$CO$51,MATCH('ResumenCons-FormulasInteracVP'!W$1,Deciles_mean!$CQ$2:$CQ$51,0),MATCH('ResumenCons-FormulasInteracVP'!$A20,Deciles_mean!$C$1:$CO$1,0))/$O$2</f>
        <v>156.33631144074454</v>
      </c>
      <c r="X20" s="17">
        <f>INDEX(Deciles_mean!$C$2:$CO$51,MATCH('ResumenCons-FormulasInteracVP'!X$1,Deciles_mean!$CQ$2:$CQ$51,0),MATCH('ResumenCons-FormulasInteracVP'!$A20,Deciles_mean!$C$1:$CO$1,0))/$O$2</f>
        <v>161.54239414202266</v>
      </c>
      <c r="Y20" s="21">
        <f>INDEX(Deciles_mean!$C$2:$CO$51,MATCH('ResumenCons-FormulasInteracVP'!Y$1,Deciles_mean!$CQ$2:$CQ$51,0),MATCH('ResumenCons-FormulasInteracVP'!$A20,Deciles_mean!$C$1:$CO$1,0))/$O$2</f>
        <v>169.64716124051208</v>
      </c>
      <c r="Z20" s="20">
        <f>INDEX(Nal_mean!$B$2:$CN$6,MATCH('ResumenCons-FormulasInteracVP'!$C$2,Nal_mean!$A$2:$A$5,0),MATCH('ResumenCons-FormulasInteracVP'!$A20,Nal_mean!$B$1:$CN$1,0))/$Z$2</f>
        <v>120.72499202354433</v>
      </c>
      <c r="AA20" s="17">
        <f>INDEX(Deciles_mean!$C$2:$CO$51,MATCH('ResumenCons-FormulasInteracVP'!AA$1,Deciles_mean!$CQ$2:$CQ$51,0),MATCH('ResumenCons-FormulasInteracVP'!$A20,Deciles_mean!$C$1:$CO$1,0))/$Z$2</f>
        <v>88.710863787256685</v>
      </c>
      <c r="AB20" s="17">
        <f>INDEX(Deciles_mean!$C$2:$CO$51,MATCH('ResumenCons-FormulasInteracVP'!AB$1,Deciles_mean!$CQ$2:$CQ$51,0),MATCH('ResumenCons-FormulasInteracVP'!$A20,Deciles_mean!$C$1:$CO$1,0))/$Z$2</f>
        <v>101.31277328628279</v>
      </c>
      <c r="AC20" s="17">
        <f>INDEX(Deciles_mean!$C$2:$CO$51,MATCH('ResumenCons-FormulasInteracVP'!AC$1,Deciles_mean!$CQ$2:$CQ$51,0),MATCH('ResumenCons-FormulasInteracVP'!$A20,Deciles_mean!$C$1:$CO$1,0))/$Z$2</f>
        <v>108.2995845590366</v>
      </c>
      <c r="AD20" s="17">
        <f>INDEX(Deciles_mean!$C$2:$CO$51,MATCH('ResumenCons-FormulasInteracVP'!AD$1,Deciles_mean!$CQ$2:$CQ$51,0),MATCH('ResumenCons-FormulasInteracVP'!$A20,Deciles_mean!$C$1:$CO$1,0))/$Z$2</f>
        <v>113.79031340207861</v>
      </c>
      <c r="AE20" s="17">
        <f>INDEX(Deciles_mean!$C$2:$CO$51,MATCH('ResumenCons-FormulasInteracVP'!AE$1,Deciles_mean!$CQ$2:$CQ$51,0),MATCH('ResumenCons-FormulasInteracVP'!$A20,Deciles_mean!$C$1:$CO$1,0))/$Z$2</f>
        <v>117.67604981426942</v>
      </c>
      <c r="AF20" s="17">
        <f>INDEX(Deciles_mean!$C$2:$CO$51,MATCH('ResumenCons-FormulasInteracVP'!AF$1,Deciles_mean!$CQ$2:$CQ$51,0),MATCH('ResumenCons-FormulasInteracVP'!$A20,Deciles_mean!$C$1:$CO$1,0))/$Z$2</f>
        <v>126.92701441202045</v>
      </c>
      <c r="AG20" s="17">
        <f>INDEX(Deciles_mean!$C$2:$CO$51,MATCH('ResumenCons-FormulasInteracVP'!AG$1,Deciles_mean!$CQ$2:$CQ$51,0),MATCH('ResumenCons-FormulasInteracVP'!$A20,Deciles_mean!$C$1:$CO$1,0))/$Z$2</f>
        <v>131.75538488159344</v>
      </c>
      <c r="AH20" s="17">
        <f>INDEX(Deciles_mean!$C$2:$CO$51,MATCH('ResumenCons-FormulasInteracVP'!AH$1,Deciles_mean!$CQ$2:$CQ$51,0),MATCH('ResumenCons-FormulasInteracVP'!$A20,Deciles_mean!$C$1:$CO$1,0))/$Z$2</f>
        <v>132.86218447355321</v>
      </c>
      <c r="AI20" s="17">
        <f>INDEX(Deciles_mean!$C$2:$CO$51,MATCH('ResumenCons-FormulasInteracVP'!AI$1,Deciles_mean!$CQ$2:$CQ$51,0),MATCH('ResumenCons-FormulasInteracVP'!$A20,Deciles_mean!$C$1:$CO$1,0))/$Z$2</f>
        <v>139.7953671621475</v>
      </c>
      <c r="AJ20" s="21">
        <f>INDEX(Deciles_mean!$C$2:$CO$51,MATCH('ResumenCons-FormulasInteracVP'!AJ$1,Deciles_mean!$CQ$2:$CQ$51,0),MATCH('ResumenCons-FormulasInteracVP'!$A20,Deciles_mean!$C$1:$CO$1,0))/$Z$2</f>
        <v>146.11938899894159</v>
      </c>
    </row>
    <row r="21" spans="1:36">
      <c r="A21" t="s">
        <v>9</v>
      </c>
      <c r="C21" t="s">
        <v>71</v>
      </c>
      <c r="D21" s="43">
        <f t="shared" si="14"/>
        <v>8.0525177281583593E-2</v>
      </c>
      <c r="E21" s="44">
        <f t="shared" si="15"/>
        <v>8.9401837885340063E-2</v>
      </c>
      <c r="F21" s="44">
        <f t="shared" si="16"/>
        <v>0.11390259359175969</v>
      </c>
      <c r="G21" s="44">
        <f t="shared" si="17"/>
        <v>0.1426875237619023</v>
      </c>
      <c r="H21" s="44">
        <f t="shared" si="18"/>
        <v>2.4378847639023871E-2</v>
      </c>
      <c r="I21" s="44">
        <f t="shared" si="19"/>
        <v>0.10566953654359956</v>
      </c>
      <c r="J21" s="44">
        <f t="shared" si="20"/>
        <v>2.9991626036713903E-2</v>
      </c>
      <c r="K21" s="44">
        <f t="shared" si="21"/>
        <v>7.4685053180310712E-2</v>
      </c>
      <c r="L21" s="44">
        <f t="shared" si="22"/>
        <v>2.8927915818554917E-2</v>
      </c>
      <c r="M21" s="44">
        <f t="shared" si="23"/>
        <v>0.11992889187173961</v>
      </c>
      <c r="N21" s="45">
        <f t="shared" si="24"/>
        <v>9.3988628161582044E-2</v>
      </c>
      <c r="O21" s="20">
        <f>INDEX(Nal_mean!$B$2:$CN$6,MATCH('ResumenCons-FormulasInteracVP'!$C$1,Nal_mean!$A$2:$A$6,0),MATCH('ResumenCons-FormulasInteracVP'!$A21,Nal_mean!$B$1:$CN$1,0))/$O$2</f>
        <v>121.54397832151004</v>
      </c>
      <c r="P21" s="17">
        <f>INDEX(Deciles_mean!$C$2:$CO$51,MATCH('ResumenCons-FormulasInteracVP'!P$1,Deciles_mean!$CQ$2:$CQ$51,0),MATCH('ResumenCons-FormulasInteracVP'!$A21,Deciles_mean!$C$1:$CO$1,0))/$O$2</f>
        <v>89.14585100274283</v>
      </c>
      <c r="Q21" s="17">
        <f>INDEX(Deciles_mean!$C$2:$CO$51,MATCH('ResumenCons-FormulasInteracVP'!Q$1,Deciles_mean!$CQ$2:$CQ$51,0),MATCH('ResumenCons-FormulasInteracVP'!$A21,Deciles_mean!$C$1:$CO$1,0))/$O$2</f>
        <v>104.78302083081519</v>
      </c>
      <c r="R21" s="17">
        <f>INDEX(Deciles_mean!$C$2:$CO$51,MATCH('ResumenCons-FormulasInteracVP'!R$1,Deciles_mean!$CQ$2:$CQ$51,0),MATCH('ResumenCons-FormulasInteracVP'!$A21,Deciles_mean!$C$1:$CO$1,0))/$O$2</f>
        <v>119.04417687609644</v>
      </c>
      <c r="S21" s="17">
        <f>INDEX(Deciles_mean!$C$2:$CO$51,MATCH('ResumenCons-FormulasInteracVP'!S$1,Deciles_mean!$CQ$2:$CQ$51,0),MATCH('ResumenCons-FormulasInteracVP'!$A21,Deciles_mean!$C$1:$CO$1,0))/$O$2</f>
        <v>115.60588308997484</v>
      </c>
      <c r="T21" s="17">
        <f>INDEX(Deciles_mean!$C$2:$CO$51,MATCH('ResumenCons-FormulasInteracVP'!T$1,Deciles_mean!$CQ$2:$CQ$51,0),MATCH('ResumenCons-FormulasInteracVP'!$A21,Deciles_mean!$C$1:$CO$1,0))/$O$2</f>
        <v>122.70391344292973</v>
      </c>
      <c r="U21" s="17">
        <f>INDEX(Deciles_mean!$C$2:$CO$51,MATCH('ResumenCons-FormulasInteracVP'!U$1,Deciles_mean!$CQ$2:$CQ$51,0),MATCH('ResumenCons-FormulasInteracVP'!$A21,Deciles_mean!$C$1:$CO$1,0))/$O$2</f>
        <v>128.49807156199722</v>
      </c>
      <c r="V21" s="17">
        <f>INDEX(Deciles_mean!$C$2:$CO$51,MATCH('ResumenCons-FormulasInteracVP'!V$1,Deciles_mean!$CQ$2:$CQ$51,0),MATCH('ResumenCons-FormulasInteracVP'!$A21,Deciles_mean!$C$1:$CO$1,0))/$O$2</f>
        <v>131.90831047796925</v>
      </c>
      <c r="W21" s="17">
        <f>INDEX(Deciles_mean!$C$2:$CO$51,MATCH('ResumenCons-FormulasInteracVP'!W$1,Deciles_mean!$CQ$2:$CQ$51,0),MATCH('ResumenCons-FormulasInteracVP'!$A21,Deciles_mean!$C$1:$CO$1,0))/$O$2</f>
        <v>127.39430443430872</v>
      </c>
      <c r="X21" s="17">
        <f>INDEX(Deciles_mean!$C$2:$CO$51,MATCH('ResumenCons-FormulasInteracVP'!X$1,Deciles_mean!$CQ$2:$CQ$51,0),MATCH('ResumenCons-FormulasInteracVP'!$A21,Deciles_mean!$C$1:$CO$1,0))/$O$2</f>
        <v>140.45917507559457</v>
      </c>
      <c r="Y21" s="21">
        <f>INDEX(Deciles_mean!$C$2:$CO$51,MATCH('ResumenCons-FormulasInteracVP'!Y$1,Deciles_mean!$CQ$2:$CQ$51,0),MATCH('ResumenCons-FormulasInteracVP'!$A21,Deciles_mean!$C$1:$CO$1,0))/$O$2</f>
        <v>135.89707642267155</v>
      </c>
      <c r="Z21" s="20">
        <f>INDEX(Nal_mean!$B$2:$CN$6,MATCH('ResumenCons-FormulasInteracVP'!$C$2,Nal_mean!$A$2:$A$5,0),MATCH('ResumenCons-FormulasInteracVP'!$A21,Nal_mean!$B$1:$CN$1,0))/$Z$2</f>
        <v>112.48602149863262</v>
      </c>
      <c r="AA21" s="17">
        <f>INDEX(Deciles_mean!$C$2:$CO$51,MATCH('ResumenCons-FormulasInteracVP'!AA$1,Deciles_mean!$CQ$2:$CQ$51,0),MATCH('ResumenCons-FormulasInteracVP'!$A21,Deciles_mean!$C$1:$CO$1,0))/$Z$2</f>
        <v>81.830090516265003</v>
      </c>
      <c r="AB21" s="17">
        <f>INDEX(Deciles_mean!$C$2:$CO$51,MATCH('ResumenCons-FormulasInteracVP'!AB$1,Deciles_mean!$CQ$2:$CQ$51,0),MATCH('ResumenCons-FormulasInteracVP'!$A21,Deciles_mean!$C$1:$CO$1,0))/$Z$2</f>
        <v>94.068387517569334</v>
      </c>
      <c r="AC21" s="17">
        <f>INDEX(Deciles_mean!$C$2:$CO$51,MATCH('ResumenCons-FormulasInteracVP'!AC$1,Deciles_mean!$CQ$2:$CQ$51,0),MATCH('ResumenCons-FormulasInteracVP'!$A21,Deciles_mean!$C$1:$CO$1,0))/$Z$2</f>
        <v>104.17911668816055</v>
      </c>
      <c r="AD21" s="17">
        <f>INDEX(Deciles_mean!$C$2:$CO$51,MATCH('ResumenCons-FormulasInteracVP'!AD$1,Deciles_mean!$CQ$2:$CQ$51,0),MATCH('ResumenCons-FormulasInteracVP'!$A21,Deciles_mean!$C$1:$CO$1,0))/$Z$2</f>
        <v>112.85461756304505</v>
      </c>
      <c r="AE21" s="17">
        <f>INDEX(Deciles_mean!$C$2:$CO$51,MATCH('ResumenCons-FormulasInteracVP'!AE$1,Deciles_mean!$CQ$2:$CQ$51,0),MATCH('ResumenCons-FormulasInteracVP'!$A21,Deciles_mean!$C$1:$CO$1,0))/$Z$2</f>
        <v>110.9770228693383</v>
      </c>
      <c r="AF21" s="17">
        <f>INDEX(Deciles_mean!$C$2:$CO$51,MATCH('ResumenCons-FormulasInteracVP'!AF$1,Deciles_mean!$CQ$2:$CQ$51,0),MATCH('ResumenCons-FormulasInteracVP'!$A21,Deciles_mean!$C$1:$CO$1,0))/$Z$2</f>
        <v>124.75642356088139</v>
      </c>
      <c r="AG21" s="17">
        <f>INDEX(Deciles_mean!$C$2:$CO$51,MATCH('ResumenCons-FormulasInteracVP'!AG$1,Deciles_mean!$CQ$2:$CQ$51,0),MATCH('ResumenCons-FormulasInteracVP'!$A21,Deciles_mean!$C$1:$CO$1,0))/$Z$2</f>
        <v>122.74136509818722</v>
      </c>
      <c r="AH21" s="17">
        <f>INDEX(Deciles_mean!$C$2:$CO$51,MATCH('ResumenCons-FormulasInteracVP'!AH$1,Deciles_mean!$CQ$2:$CQ$51,0),MATCH('ResumenCons-FormulasInteracVP'!$A21,Deciles_mean!$C$1:$CO$1,0))/$Z$2</f>
        <v>123.81266216590231</v>
      </c>
      <c r="AI21" s="17">
        <f>INDEX(Deciles_mean!$C$2:$CO$51,MATCH('ResumenCons-FormulasInteracVP'!AI$1,Deciles_mean!$CQ$2:$CQ$51,0),MATCH('ResumenCons-FormulasInteracVP'!$A21,Deciles_mean!$C$1:$CO$1,0))/$Z$2</f>
        <v>125.41794045588453</v>
      </c>
      <c r="AJ21" s="21">
        <f>INDEX(Deciles_mean!$C$2:$CO$51,MATCH('ResumenCons-FormulasInteracVP'!AJ$1,Deciles_mean!$CQ$2:$CQ$51,0),MATCH('ResumenCons-FormulasInteracVP'!$A21,Deciles_mean!$C$1:$CO$1,0))/$Z$2</f>
        <v>124.22165361174079</v>
      </c>
    </row>
    <row r="22" spans="1:36">
      <c r="A22" t="s">
        <v>12</v>
      </c>
      <c r="C22" t="s">
        <v>72</v>
      </c>
      <c r="D22" s="43">
        <f t="shared" si="14"/>
        <v>7.5120046939307406E-2</v>
      </c>
      <c r="E22" s="44">
        <f t="shared" si="15"/>
        <v>0.1263464050701788</v>
      </c>
      <c r="F22" s="44">
        <f t="shared" si="16"/>
        <v>9.7639007393912625E-2</v>
      </c>
      <c r="G22" s="44">
        <f t="shared" si="17"/>
        <v>7.2561179885243243E-2</v>
      </c>
      <c r="H22" s="44">
        <f t="shared" si="18"/>
        <v>0.10783811188653214</v>
      </c>
      <c r="I22" s="44">
        <f t="shared" si="19"/>
        <v>5.9199849918045055E-2</v>
      </c>
      <c r="J22" s="44">
        <f t="shared" si="20"/>
        <v>4.9672331547769399E-2</v>
      </c>
      <c r="K22" s="44">
        <f t="shared" si="21"/>
        <v>6.1326734808303529E-2</v>
      </c>
      <c r="L22" s="44">
        <f t="shared" si="22"/>
        <v>2.1075879029451183E-2</v>
      </c>
      <c r="M22" s="44">
        <f t="shared" si="23"/>
        <v>6.8859867256735097E-2</v>
      </c>
      <c r="N22" s="45">
        <f t="shared" si="24"/>
        <v>0.10036924688184379</v>
      </c>
      <c r="O22" s="20">
        <f>INDEX(Nal_mean!$B$2:$CN$6,MATCH('ResumenCons-FormulasInteracVP'!$C$1,Nal_mean!$A$2:$A$6,0),MATCH('ResumenCons-FormulasInteracVP'!$A22,Nal_mean!$B$1:$CN$1,0))/$O$2</f>
        <v>313.45392892916055</v>
      </c>
      <c r="P22" s="17">
        <f>INDEX(Deciles_mean!$C$2:$CO$51,MATCH('ResumenCons-FormulasInteracVP'!P$1,Deciles_mean!$CQ$2:$CQ$51,0),MATCH('ResumenCons-FormulasInteracVP'!$A22,Deciles_mean!$C$1:$CO$1,0))/$O$2</f>
        <v>276.31650627732887</v>
      </c>
      <c r="Q22" s="17">
        <f>INDEX(Deciles_mean!$C$2:$CO$51,MATCH('ResumenCons-FormulasInteracVP'!Q$1,Deciles_mean!$CQ$2:$CQ$51,0),MATCH('ResumenCons-FormulasInteracVP'!$A22,Deciles_mean!$C$1:$CO$1,0))/$O$2</f>
        <v>304.75938151890097</v>
      </c>
      <c r="R22" s="17">
        <f>INDEX(Deciles_mean!$C$2:$CO$51,MATCH('ResumenCons-FormulasInteracVP'!R$1,Deciles_mean!$CQ$2:$CQ$51,0),MATCH('ResumenCons-FormulasInteracVP'!$A22,Deciles_mean!$C$1:$CO$1,0))/$O$2</f>
        <v>314.18151259394546</v>
      </c>
      <c r="S22" s="17">
        <f>INDEX(Deciles_mean!$C$2:$CO$51,MATCH('ResumenCons-FormulasInteracVP'!S$1,Deciles_mean!$CQ$2:$CQ$51,0),MATCH('ResumenCons-FormulasInteracVP'!$A22,Deciles_mean!$C$1:$CO$1,0))/$O$2</f>
        <v>319.54501757682527</v>
      </c>
      <c r="T22" s="17">
        <f>INDEX(Deciles_mean!$C$2:$CO$51,MATCH('ResumenCons-FormulasInteracVP'!T$1,Deciles_mean!$CQ$2:$CQ$51,0),MATCH('ResumenCons-FormulasInteracVP'!$A22,Deciles_mean!$C$1:$CO$1,0))/$O$2</f>
        <v>313.27582735670916</v>
      </c>
      <c r="U22" s="17">
        <f>INDEX(Deciles_mean!$C$2:$CO$51,MATCH('ResumenCons-FormulasInteracVP'!U$1,Deciles_mean!$CQ$2:$CQ$51,0),MATCH('ResumenCons-FormulasInteracVP'!$A22,Deciles_mean!$C$1:$CO$1,0))/$O$2</f>
        <v>321.22457290656871</v>
      </c>
      <c r="V22" s="17">
        <f>INDEX(Deciles_mean!$C$2:$CO$51,MATCH('ResumenCons-FormulasInteracVP'!V$1,Deciles_mean!$CQ$2:$CQ$51,0),MATCH('ResumenCons-FormulasInteracVP'!$A22,Deciles_mean!$C$1:$CO$1,0))/$O$2</f>
        <v>326.94582409078959</v>
      </c>
      <c r="W22" s="17">
        <f>INDEX(Deciles_mean!$C$2:$CO$51,MATCH('ResumenCons-FormulasInteracVP'!W$1,Deciles_mean!$CQ$2:$CQ$51,0),MATCH('ResumenCons-FormulasInteracVP'!$A22,Deciles_mean!$C$1:$CO$1,0))/$O$2</f>
        <v>309.88121803780007</v>
      </c>
      <c r="X22" s="17">
        <f>INDEX(Deciles_mean!$C$2:$CO$51,MATCH('ResumenCons-FormulasInteracVP'!X$1,Deciles_mean!$CQ$2:$CQ$51,0),MATCH('ResumenCons-FormulasInteracVP'!$A22,Deciles_mean!$C$1:$CO$1,0))/$O$2</f>
        <v>320.69498352409801</v>
      </c>
      <c r="Y22" s="21">
        <f>INDEX(Deciles_mean!$C$2:$CO$51,MATCH('ResumenCons-FormulasInteracVP'!Y$1,Deciles_mean!$CQ$2:$CQ$51,0),MATCH('ResumenCons-FormulasInteracVP'!$A22,Deciles_mean!$C$1:$CO$1,0))/$O$2</f>
        <v>327.71444540863934</v>
      </c>
      <c r="Z22" s="20">
        <f>INDEX(Nal_mean!$B$2:$CN$6,MATCH('ResumenCons-FormulasInteracVP'!$C$2,Nal_mean!$A$2:$A$5,0),MATCH('ResumenCons-FormulasInteracVP'!$A22,Nal_mean!$B$1:$CN$1,0))/$Z$2</f>
        <v>291.55249204171491</v>
      </c>
      <c r="AA22" s="17">
        <f>INDEX(Deciles_mean!$C$2:$CO$51,MATCH('ResumenCons-FormulasInteracVP'!AA$1,Deciles_mean!$CQ$2:$CQ$51,0),MATCH('ResumenCons-FormulasInteracVP'!$A22,Deciles_mean!$C$1:$CO$1,0))/$Z$2</f>
        <v>245.32107088326217</v>
      </c>
      <c r="AB22" s="17">
        <f>INDEX(Deciles_mean!$C$2:$CO$51,MATCH('ResumenCons-FormulasInteracVP'!AB$1,Deciles_mean!$CQ$2:$CQ$51,0),MATCH('ResumenCons-FormulasInteracVP'!$A22,Deciles_mean!$C$1:$CO$1,0))/$Z$2</f>
        <v>277.64991902253996</v>
      </c>
      <c r="AC22" s="17">
        <f>INDEX(Deciles_mean!$C$2:$CO$51,MATCH('ResumenCons-FormulasInteracVP'!AC$1,Deciles_mean!$CQ$2:$CQ$51,0),MATCH('ResumenCons-FormulasInteracVP'!$A22,Deciles_mean!$C$1:$CO$1,0))/$Z$2</f>
        <v>292.92642553738591</v>
      </c>
      <c r="AD22" s="17">
        <f>INDEX(Deciles_mean!$C$2:$CO$51,MATCH('ResumenCons-FormulasInteracVP'!AD$1,Deciles_mean!$CQ$2:$CQ$51,0),MATCH('ResumenCons-FormulasInteracVP'!$A22,Deciles_mean!$C$1:$CO$1,0))/$Z$2</f>
        <v>288.44017383792078</v>
      </c>
      <c r="AE22" s="17">
        <f>INDEX(Deciles_mean!$C$2:$CO$51,MATCH('ResumenCons-FormulasInteracVP'!AE$1,Deciles_mean!$CQ$2:$CQ$51,0),MATCH('ResumenCons-FormulasInteracVP'!$A22,Deciles_mean!$C$1:$CO$1,0))/$Z$2</f>
        <v>295.7664952284016</v>
      </c>
      <c r="AF22" s="17">
        <f>INDEX(Deciles_mean!$C$2:$CO$51,MATCH('ResumenCons-FormulasInteracVP'!AF$1,Deciles_mean!$CQ$2:$CQ$51,0),MATCH('ResumenCons-FormulasInteracVP'!$A22,Deciles_mean!$C$1:$CO$1,0))/$Z$2</f>
        <v>306.02366400657115</v>
      </c>
      <c r="AG22" s="17">
        <f>INDEX(Deciles_mean!$C$2:$CO$51,MATCH('ResumenCons-FormulasInteracVP'!AG$1,Deciles_mean!$CQ$2:$CQ$51,0),MATCH('ResumenCons-FormulasInteracVP'!$A22,Deciles_mean!$C$1:$CO$1,0))/$Z$2</f>
        <v>308.05388516839957</v>
      </c>
      <c r="AH22" s="17">
        <f>INDEX(Deciles_mean!$C$2:$CO$51,MATCH('ResumenCons-FormulasInteracVP'!AH$1,Deciles_mean!$CQ$2:$CQ$51,0),MATCH('ResumenCons-FormulasInteracVP'!$A22,Deciles_mean!$C$1:$CO$1,0))/$Z$2</f>
        <v>303.48500478960199</v>
      </c>
      <c r="AI22" s="17">
        <f>INDEX(Deciles_mean!$C$2:$CO$51,MATCH('ResumenCons-FormulasInteracVP'!AI$1,Deciles_mean!$CQ$2:$CQ$51,0),MATCH('ResumenCons-FormulasInteracVP'!$A22,Deciles_mean!$C$1:$CO$1,0))/$Z$2</f>
        <v>300.03463816746387</v>
      </c>
      <c r="AJ22" s="21">
        <f>INDEX(Deciles_mean!$C$2:$CO$51,MATCH('ResumenCons-FormulasInteracVP'!AJ$1,Deciles_mean!$CQ$2:$CQ$51,0),MATCH('ResumenCons-FormulasInteracVP'!$A22,Deciles_mean!$C$1:$CO$1,0))/$Z$2</f>
        <v>297.82225042847722</v>
      </c>
    </row>
    <row r="23" spans="1:36">
      <c r="A23" t="s">
        <v>10</v>
      </c>
      <c r="C23" t="s">
        <v>73</v>
      </c>
      <c r="D23" s="43">
        <f t="shared" si="14"/>
        <v>3.0451809285376275E-2</v>
      </c>
      <c r="E23" s="44">
        <f t="shared" si="15"/>
        <v>0.1170146004877588</v>
      </c>
      <c r="F23" s="44">
        <f t="shared" si="16"/>
        <v>3.7588430049793287E-2</v>
      </c>
      <c r="G23" s="44">
        <f t="shared" si="17"/>
        <v>-2.5049827950425874E-2</v>
      </c>
      <c r="H23" s="44">
        <f t="shared" si="18"/>
        <v>5.3326195612434679E-2</v>
      </c>
      <c r="I23" s="44">
        <f t="shared" si="19"/>
        <v>-6.0427741726976181E-2</v>
      </c>
      <c r="J23" s="44">
        <f t="shared" si="20"/>
        <v>6.5247449132666668E-2</v>
      </c>
      <c r="K23" s="44">
        <f t="shared" si="21"/>
        <v>-8.0707166920925832E-3</v>
      </c>
      <c r="L23" s="44">
        <f t="shared" si="22"/>
        <v>-1.1433047391487206E-2</v>
      </c>
      <c r="M23" s="44">
        <f t="shared" si="23"/>
        <v>3.9609477478160127E-2</v>
      </c>
      <c r="N23" s="45">
        <f t="shared" si="24"/>
        <v>0.10695534523743544</v>
      </c>
      <c r="O23" s="20">
        <f>INDEX(Nal_mean!$B$2:$CN$6,MATCH('ResumenCons-FormulasInteracVP'!$C$1,Nal_mean!$A$2:$A$6,0),MATCH('ResumenCons-FormulasInteracVP'!$A23,Nal_mean!$B$1:$CN$1,0))/$O$2</f>
        <v>191.29993966411459</v>
      </c>
      <c r="P23" s="17">
        <f>INDEX(Deciles_mean!$C$2:$CO$51,MATCH('ResumenCons-FormulasInteracVP'!P$1,Deciles_mean!$CQ$2:$CQ$51,0),MATCH('ResumenCons-FormulasInteracVP'!$A23,Deciles_mean!$C$1:$CO$1,0))/$O$2</f>
        <v>271.08862139230041</v>
      </c>
      <c r="Q23" s="17">
        <f>INDEX(Deciles_mean!$C$2:$CO$51,MATCH('ResumenCons-FormulasInteracVP'!Q$1,Deciles_mean!$CQ$2:$CQ$51,0),MATCH('ResumenCons-FormulasInteracVP'!$A23,Deciles_mean!$C$1:$CO$1,0))/$O$2</f>
        <v>233.96065232773415</v>
      </c>
      <c r="R23" s="17">
        <f>INDEX(Deciles_mean!$C$2:$CO$51,MATCH('ResumenCons-FormulasInteracVP'!R$1,Deciles_mean!$CQ$2:$CQ$51,0),MATCH('ResumenCons-FormulasInteracVP'!$A23,Deciles_mean!$C$1:$CO$1,0))/$O$2</f>
        <v>204.60270603366519</v>
      </c>
      <c r="S23" s="17">
        <f>INDEX(Deciles_mean!$C$2:$CO$51,MATCH('ResumenCons-FormulasInteracVP'!S$1,Deciles_mean!$CQ$2:$CQ$51,0),MATCH('ResumenCons-FormulasInteracVP'!$A23,Deciles_mean!$C$1:$CO$1,0))/$O$2</f>
        <v>206.38986837942431</v>
      </c>
      <c r="T23" s="17">
        <f>INDEX(Deciles_mean!$C$2:$CO$51,MATCH('ResumenCons-FormulasInteracVP'!T$1,Deciles_mean!$CQ$2:$CQ$51,0),MATCH('ResumenCons-FormulasInteracVP'!$A23,Deciles_mean!$C$1:$CO$1,0))/$O$2</f>
        <v>184.42417264083051</v>
      </c>
      <c r="U23" s="17">
        <f>INDEX(Deciles_mean!$C$2:$CO$51,MATCH('ResumenCons-FormulasInteracVP'!U$1,Deciles_mean!$CQ$2:$CQ$51,0),MATCH('ResumenCons-FormulasInteracVP'!$A23,Deciles_mean!$C$1:$CO$1,0))/$O$2</f>
        <v>191.00844224840023</v>
      </c>
      <c r="V23" s="17">
        <f>INDEX(Deciles_mean!$C$2:$CO$51,MATCH('ResumenCons-FormulasInteracVP'!V$1,Deciles_mean!$CQ$2:$CQ$51,0),MATCH('ResumenCons-FormulasInteracVP'!$A23,Deciles_mean!$C$1:$CO$1,0))/$O$2</f>
        <v>180.45417241741083</v>
      </c>
      <c r="W23" s="17">
        <f>INDEX(Deciles_mean!$C$2:$CO$51,MATCH('ResumenCons-FormulasInteracVP'!W$1,Deciles_mean!$CQ$2:$CQ$51,0),MATCH('ResumenCons-FormulasInteracVP'!$A23,Deciles_mean!$C$1:$CO$1,0))/$O$2</f>
        <v>164.74256787986133</v>
      </c>
      <c r="X23" s="17">
        <f>INDEX(Deciles_mean!$C$2:$CO$51,MATCH('ResumenCons-FormulasInteracVP'!X$1,Deciles_mean!$CQ$2:$CQ$51,0),MATCH('ResumenCons-FormulasInteracVP'!$A23,Deciles_mean!$C$1:$CO$1,0))/$O$2</f>
        <v>148.64491096159477</v>
      </c>
      <c r="Y23" s="21">
        <f>INDEX(Deciles_mean!$C$2:$CO$51,MATCH('ResumenCons-FormulasInteracVP'!Y$1,Deciles_mean!$CQ$2:$CQ$51,0),MATCH('ResumenCons-FormulasInteracVP'!$A23,Deciles_mean!$C$1:$CO$1,0))/$O$2</f>
        <v>127.68328235992411</v>
      </c>
      <c r="Z23" s="20">
        <f>INDEX(Nal_mean!$B$2:$CN$6,MATCH('ResumenCons-FormulasInteracVP'!$C$2,Nal_mean!$A$2:$A$5,0),MATCH('ResumenCons-FormulasInteracVP'!$A23,Nal_mean!$B$1:$CN$1,0))/$Z$2</f>
        <v>185.64666289128272</v>
      </c>
      <c r="AA23" s="17">
        <f>INDEX(Deciles_mean!$C$2:$CO$51,MATCH('ResumenCons-FormulasInteracVP'!AA$1,Deciles_mean!$CQ$2:$CQ$51,0),MATCH('ResumenCons-FormulasInteracVP'!$A23,Deciles_mean!$C$1:$CO$1,0))/$Z$2</f>
        <v>242.6903115446531</v>
      </c>
      <c r="AB23" s="17">
        <f>INDEX(Deciles_mean!$C$2:$CO$51,MATCH('ResumenCons-FormulasInteracVP'!AB$1,Deciles_mean!$CQ$2:$CQ$51,0),MATCH('ResumenCons-FormulasInteracVP'!$A23,Deciles_mean!$C$1:$CO$1,0))/$Z$2</f>
        <v>225.48502426584164</v>
      </c>
      <c r="AC23" s="17">
        <f>INDEX(Deciles_mean!$C$2:$CO$51,MATCH('ResumenCons-FormulasInteracVP'!AC$1,Deciles_mean!$CQ$2:$CQ$51,0),MATCH('ResumenCons-FormulasInteracVP'!$A23,Deciles_mean!$C$1:$CO$1,0))/$Z$2</f>
        <v>209.85965426678399</v>
      </c>
      <c r="AD23" s="17">
        <f>INDEX(Deciles_mean!$C$2:$CO$51,MATCH('ResumenCons-FormulasInteracVP'!AD$1,Deciles_mean!$CQ$2:$CQ$51,0),MATCH('ResumenCons-FormulasInteracVP'!$A23,Deciles_mean!$C$1:$CO$1,0))/$Z$2</f>
        <v>195.9410762203851</v>
      </c>
      <c r="AE23" s="17">
        <f>INDEX(Deciles_mean!$C$2:$CO$51,MATCH('ResumenCons-FormulasInteracVP'!AE$1,Deciles_mean!$CQ$2:$CQ$51,0),MATCH('ResumenCons-FormulasInteracVP'!$A23,Deciles_mean!$C$1:$CO$1,0))/$Z$2</f>
        <v>196.28524684180272</v>
      </c>
      <c r="AF23" s="17">
        <f>INDEX(Deciles_mean!$C$2:$CO$51,MATCH('ResumenCons-FormulasInteracVP'!AF$1,Deciles_mean!$CQ$2:$CQ$51,0),MATCH('ResumenCons-FormulasInteracVP'!$A23,Deciles_mean!$C$1:$CO$1,0))/$Z$2</f>
        <v>179.30898816413114</v>
      </c>
      <c r="AG23" s="17">
        <f>INDEX(Deciles_mean!$C$2:$CO$51,MATCH('ResumenCons-FormulasInteracVP'!AG$1,Deciles_mean!$CQ$2:$CQ$51,0),MATCH('ResumenCons-FormulasInteracVP'!$A23,Deciles_mean!$C$1:$CO$1,0))/$Z$2</f>
        <v>181.922416702558</v>
      </c>
      <c r="AH23" s="17">
        <f>INDEX(Deciles_mean!$C$2:$CO$51,MATCH('ResumenCons-FormulasInteracVP'!AH$1,Deciles_mean!$CQ$2:$CQ$51,0),MATCH('ResumenCons-FormulasInteracVP'!$A23,Deciles_mean!$C$1:$CO$1,0))/$Z$2</f>
        <v>166.64786076973164</v>
      </c>
      <c r="AI23" s="17">
        <f>INDEX(Deciles_mean!$C$2:$CO$51,MATCH('ResumenCons-FormulasInteracVP'!AI$1,Deciles_mean!$CQ$2:$CQ$51,0),MATCH('ResumenCons-FormulasInteracVP'!$A23,Deciles_mean!$C$1:$CO$1,0))/$Z$2</f>
        <v>142.98148889732246</v>
      </c>
      <c r="AJ23" s="21">
        <f>INDEX(Deciles_mean!$C$2:$CO$51,MATCH('ResumenCons-FormulasInteracVP'!AJ$1,Deciles_mean!$CQ$2:$CQ$51,0),MATCH('ResumenCons-FormulasInteracVP'!$A23,Deciles_mean!$C$1:$CO$1,0))/$Z$2</f>
        <v>115.34637138640564</v>
      </c>
    </row>
    <row r="24" spans="1:36">
      <c r="A24" t="s">
        <v>14</v>
      </c>
      <c r="C24" t="s">
        <v>74</v>
      </c>
      <c r="D24" s="43">
        <f t="shared" si="14"/>
        <v>0.4370465505848633</v>
      </c>
      <c r="E24" s="44">
        <f t="shared" si="15"/>
        <v>0.86148350055216039</v>
      </c>
      <c r="F24" s="44">
        <f t="shared" si="16"/>
        <v>0.66115370977007815</v>
      </c>
      <c r="G24" s="44">
        <f t="shared" si="17"/>
        <v>0.60338787109838043</v>
      </c>
      <c r="H24" s="44">
        <f t="shared" si="18"/>
        <v>0.48927522945609048</v>
      </c>
      <c r="I24" s="44">
        <f t="shared" si="19"/>
        <v>0.48250862318603671</v>
      </c>
      <c r="J24" s="44">
        <f t="shared" si="20"/>
        <v>0.52087785541763099</v>
      </c>
      <c r="K24" s="44">
        <f t="shared" si="21"/>
        <v>0.50332598813416785</v>
      </c>
      <c r="L24" s="44">
        <f t="shared" si="22"/>
        <v>0.40058958447443116</v>
      </c>
      <c r="M24" s="44">
        <f t="shared" si="23"/>
        <v>0.41347511235189094</v>
      </c>
      <c r="N24" s="45">
        <f t="shared" si="24"/>
        <v>0.19280339554003723</v>
      </c>
      <c r="O24" s="20">
        <f>INDEX(Nal_mean!$B$2:$CN$6,MATCH('ResumenCons-FormulasInteracVP'!$C$1,Nal_mean!$A$2:$A$6,0),MATCH('ResumenCons-FormulasInteracVP'!$A24,Nal_mean!$B$1:$CN$1,0))/$O$2</f>
        <v>64.043715824587807</v>
      </c>
      <c r="P24" s="17">
        <f>INDEX(Deciles_mean!$C$2:$CO$51,MATCH('ResumenCons-FormulasInteracVP'!P$1,Deciles_mean!$CQ$2:$CQ$51,0),MATCH('ResumenCons-FormulasInteracVP'!$A24,Deciles_mean!$C$1:$CO$1,0))/$O$2</f>
        <v>20.86906080793738</v>
      </c>
      <c r="Q24" s="17">
        <f>INDEX(Deciles_mean!$C$2:$CO$51,MATCH('ResumenCons-FormulasInteracVP'!Q$1,Deciles_mean!$CQ$2:$CQ$51,0),MATCH('ResumenCons-FormulasInteracVP'!$A24,Deciles_mean!$C$1:$CO$1,0))/$O$2</f>
        <v>34.969851776158464</v>
      </c>
      <c r="R24" s="17">
        <f>INDEX(Deciles_mean!$C$2:$CO$51,MATCH('ResumenCons-FormulasInteracVP'!R$1,Deciles_mean!$CQ$2:$CQ$51,0),MATCH('ResumenCons-FormulasInteracVP'!$A24,Deciles_mean!$C$1:$CO$1,0))/$O$2</f>
        <v>44.033637394926608</v>
      </c>
      <c r="S24" s="17">
        <f>INDEX(Deciles_mean!$C$2:$CO$51,MATCH('ResumenCons-FormulasInteracVP'!S$1,Deciles_mean!$CQ$2:$CQ$51,0),MATCH('ResumenCons-FormulasInteracVP'!$A24,Deciles_mean!$C$1:$CO$1,0))/$O$2</f>
        <v>56.991577395174154</v>
      </c>
      <c r="T24" s="17">
        <f>INDEX(Deciles_mean!$C$2:$CO$51,MATCH('ResumenCons-FormulasInteracVP'!T$1,Deciles_mean!$CQ$2:$CQ$51,0),MATCH('ResumenCons-FormulasInteracVP'!$A24,Deciles_mean!$C$1:$CO$1,0))/$O$2</f>
        <v>60.314001070140549</v>
      </c>
      <c r="U24" s="17">
        <f>INDEX(Deciles_mean!$C$2:$CO$51,MATCH('ResumenCons-FormulasInteracVP'!U$1,Deciles_mean!$CQ$2:$CQ$51,0),MATCH('ResumenCons-FormulasInteracVP'!$A24,Deciles_mean!$C$1:$CO$1,0))/$O$2</f>
        <v>68.281833915344393</v>
      </c>
      <c r="V24" s="17">
        <f>INDEX(Deciles_mean!$C$2:$CO$51,MATCH('ResumenCons-FormulasInteracVP'!V$1,Deciles_mean!$CQ$2:$CQ$51,0),MATCH('ResumenCons-FormulasInteracVP'!$A24,Deciles_mean!$C$1:$CO$1,0))/$O$2</f>
        <v>76.065119669846894</v>
      </c>
      <c r="W24" s="17">
        <f>INDEX(Deciles_mean!$C$2:$CO$51,MATCH('ResumenCons-FormulasInteracVP'!W$1,Deciles_mean!$CQ$2:$CQ$51,0),MATCH('ResumenCons-FormulasInteracVP'!$A24,Deciles_mean!$C$1:$CO$1,0))/$O$2</f>
        <v>80.197320836679594</v>
      </c>
      <c r="X24" s="17">
        <f>INDEX(Deciles_mean!$C$2:$CO$51,MATCH('ResumenCons-FormulasInteracVP'!X$1,Deciles_mean!$CQ$2:$CQ$51,0),MATCH('ResumenCons-FormulasInteracVP'!$A24,Deciles_mean!$C$1:$CO$1,0))/$O$2</f>
        <v>94.470386095738576</v>
      </c>
      <c r="Y24" s="21">
        <f>INDEX(Deciles_mean!$C$2:$CO$51,MATCH('ResumenCons-FormulasInteracVP'!Y$1,Deciles_mean!$CQ$2:$CQ$51,0),MATCH('ResumenCons-FormulasInteracVP'!$A24,Deciles_mean!$C$1:$CO$1,0))/$O$2</f>
        <v>104.24436928393142</v>
      </c>
      <c r="Z24" s="20">
        <f>INDEX(Nal_mean!$B$2:$CN$6,MATCH('ResumenCons-FormulasInteracVP'!$C$2,Nal_mean!$A$2:$A$5,0),MATCH('ResumenCons-FormulasInteracVP'!$A24,Nal_mean!$B$1:$CN$1,0))/$Z$2</f>
        <v>44.566208240451687</v>
      </c>
      <c r="AA24" s="17">
        <f>INDEX(Deciles_mean!$C$2:$CO$51,MATCH('ResumenCons-FormulasInteracVP'!AA$1,Deciles_mean!$CQ$2:$CQ$51,0),MATCH('ResumenCons-FormulasInteracVP'!$A24,Deciles_mean!$C$1:$CO$1,0))/$Z$2</f>
        <v>11.210983498777786</v>
      </c>
      <c r="AB24" s="17">
        <f>INDEX(Deciles_mean!$C$2:$CO$51,MATCH('ResumenCons-FormulasInteracVP'!AB$1,Deciles_mean!$CQ$2:$CQ$51,0),MATCH('ResumenCons-FormulasInteracVP'!$A24,Deciles_mean!$C$1:$CO$1,0))/$Z$2</f>
        <v>21.051544821218666</v>
      </c>
      <c r="AC24" s="17">
        <f>INDEX(Deciles_mean!$C$2:$CO$51,MATCH('ResumenCons-FormulasInteracVP'!AC$1,Deciles_mean!$CQ$2:$CQ$51,0),MATCH('ResumenCons-FormulasInteracVP'!$A24,Deciles_mean!$C$1:$CO$1,0))/$Z$2</f>
        <v>27.462872950861183</v>
      </c>
      <c r="AD24" s="17">
        <f>INDEX(Deciles_mean!$C$2:$CO$51,MATCH('ResumenCons-FormulasInteracVP'!AD$1,Deciles_mean!$CQ$2:$CQ$51,0),MATCH('ResumenCons-FormulasInteracVP'!$A24,Deciles_mean!$C$1:$CO$1,0))/$Z$2</f>
        <v>38.267995242214887</v>
      </c>
      <c r="AE24" s="17">
        <f>INDEX(Deciles_mean!$C$2:$CO$51,MATCH('ResumenCons-FormulasInteracVP'!AE$1,Deciles_mean!$CQ$2:$CQ$51,0),MATCH('ResumenCons-FormulasInteracVP'!$A24,Deciles_mean!$C$1:$CO$1,0))/$Z$2</f>
        <v>40.683743842596101</v>
      </c>
      <c r="AF24" s="17">
        <f>INDEX(Deciles_mean!$C$2:$CO$51,MATCH('ResumenCons-FormulasInteracVP'!AF$1,Deciles_mean!$CQ$2:$CQ$51,0),MATCH('ResumenCons-FormulasInteracVP'!$A24,Deciles_mean!$C$1:$CO$1,0))/$Z$2</f>
        <v>44.89632988744799</v>
      </c>
      <c r="AG24" s="17">
        <f>INDEX(Deciles_mean!$C$2:$CO$51,MATCH('ResumenCons-FormulasInteracVP'!AG$1,Deciles_mean!$CQ$2:$CQ$51,0),MATCH('ResumenCons-FormulasInteracVP'!$A24,Deciles_mean!$C$1:$CO$1,0))/$Z$2</f>
        <v>50.597887796946864</v>
      </c>
      <c r="AH24" s="17">
        <f>INDEX(Deciles_mean!$C$2:$CO$51,MATCH('ResumenCons-FormulasInteracVP'!AH$1,Deciles_mean!$CQ$2:$CQ$51,0),MATCH('ResumenCons-FormulasInteracVP'!$A24,Deciles_mean!$C$1:$CO$1,0))/$Z$2</f>
        <v>57.259686724554292</v>
      </c>
      <c r="AI24" s="17">
        <f>INDEX(Deciles_mean!$C$2:$CO$51,MATCH('ResumenCons-FormulasInteracVP'!AI$1,Deciles_mean!$CQ$2:$CQ$51,0),MATCH('ResumenCons-FormulasInteracVP'!$A24,Deciles_mean!$C$1:$CO$1,0))/$Z$2</f>
        <v>66.835549681910322</v>
      </c>
      <c r="AJ24" s="21">
        <f>INDEX(Deciles_mean!$C$2:$CO$51,MATCH('ResumenCons-FormulasInteracVP'!AJ$1,Deciles_mean!$CQ$2:$CQ$51,0),MATCH('ResumenCons-FormulasInteracVP'!$A24,Deciles_mean!$C$1:$CO$1,0))/$Z$2</f>
        <v>87.394427005915063</v>
      </c>
    </row>
    <row r="25" spans="1:36">
      <c r="A25" t="s">
        <v>15</v>
      </c>
      <c r="C25" t="s">
        <v>75</v>
      </c>
      <c r="D25" s="43">
        <f t="shared" si="14"/>
        <v>0.22750009611310329</v>
      </c>
      <c r="E25" s="44">
        <f t="shared" si="15"/>
        <v>0.71492343655436374</v>
      </c>
      <c r="F25" s="44">
        <f t="shared" si="16"/>
        <v>0.44810751891340561</v>
      </c>
      <c r="G25" s="44">
        <f t="shared" si="17"/>
        <v>0.47995204501041222</v>
      </c>
      <c r="H25" s="44">
        <f t="shared" si="18"/>
        <v>0.45323104152012905</v>
      </c>
      <c r="I25" s="44">
        <f t="shared" si="19"/>
        <v>0.53890592326764941</v>
      </c>
      <c r="J25" s="44">
        <f t="shared" si="20"/>
        <v>0.31692282957390261</v>
      </c>
      <c r="K25" s="44">
        <f t="shared" si="21"/>
        <v>0.20875415320078816</v>
      </c>
      <c r="L25" s="44">
        <f t="shared" si="22"/>
        <v>7.1574537830074947E-2</v>
      </c>
      <c r="M25" s="44">
        <f t="shared" si="23"/>
        <v>0.1143707705868755</v>
      </c>
      <c r="N25" s="45">
        <f t="shared" si="24"/>
        <v>-6.0846086871437777E-3</v>
      </c>
      <c r="O25" s="20">
        <f>INDEX(Nal_mean!$B$2:$CN$6,MATCH('ResumenCons-FormulasInteracVP'!$C$1,Nal_mean!$A$2:$A$6,0),MATCH('ResumenCons-FormulasInteracVP'!$A25,Nal_mean!$B$1:$CN$1,0))/$O$2</f>
        <v>136.40325856418394</v>
      </c>
      <c r="P25" s="17">
        <f>INDEX(Deciles_mean!$C$2:$CO$51,MATCH('ResumenCons-FormulasInteracVP'!P$1,Deciles_mean!$CQ$2:$CQ$51,0),MATCH('ResumenCons-FormulasInteracVP'!$A25,Deciles_mean!$C$1:$CO$1,0))/$O$2</f>
        <v>65.794164881906056</v>
      </c>
      <c r="Q25" s="17">
        <f>INDEX(Deciles_mean!$C$2:$CO$51,MATCH('ResumenCons-FormulasInteracVP'!Q$1,Deciles_mean!$CQ$2:$CQ$51,0),MATCH('ResumenCons-FormulasInteracVP'!$A25,Deciles_mean!$C$1:$CO$1,0))/$O$2</f>
        <v>84.795576571598517</v>
      </c>
      <c r="R25" s="17">
        <f>INDEX(Deciles_mean!$C$2:$CO$51,MATCH('ResumenCons-FormulasInteracVP'!R$1,Deciles_mean!$CQ$2:$CQ$51,0),MATCH('ResumenCons-FormulasInteracVP'!$A25,Deciles_mean!$C$1:$CO$1,0))/$O$2</f>
        <v>99.887414875355546</v>
      </c>
      <c r="S25" s="17">
        <f>INDEX(Deciles_mean!$C$2:$CO$51,MATCH('ResumenCons-FormulasInteracVP'!S$1,Deciles_mean!$CQ$2:$CQ$51,0),MATCH('ResumenCons-FormulasInteracVP'!$A25,Deciles_mean!$C$1:$CO$1,0))/$O$2</f>
        <v>115.92372541094605</v>
      </c>
      <c r="T25" s="17">
        <f>INDEX(Deciles_mean!$C$2:$CO$51,MATCH('ResumenCons-FormulasInteracVP'!T$1,Deciles_mean!$CQ$2:$CQ$51,0),MATCH('ResumenCons-FormulasInteracVP'!$A25,Deciles_mean!$C$1:$CO$1,0))/$O$2</f>
        <v>131.33988355619994</v>
      </c>
      <c r="U25" s="17">
        <f>INDEX(Deciles_mean!$C$2:$CO$51,MATCH('ResumenCons-FormulasInteracVP'!U$1,Deciles_mean!$CQ$2:$CQ$51,0),MATCH('ResumenCons-FormulasInteracVP'!$A25,Deciles_mean!$C$1:$CO$1,0))/$O$2</f>
        <v>131.79860333495526</v>
      </c>
      <c r="V25" s="17">
        <f>INDEX(Deciles_mean!$C$2:$CO$51,MATCH('ResumenCons-FormulasInteracVP'!V$1,Deciles_mean!$CQ$2:$CQ$51,0),MATCH('ResumenCons-FormulasInteracVP'!$A25,Deciles_mean!$C$1:$CO$1,0))/$O$2</f>
        <v>141.19130584258343</v>
      </c>
      <c r="W25" s="17">
        <f>INDEX(Deciles_mean!$C$2:$CO$51,MATCH('ResumenCons-FormulasInteracVP'!W$1,Deciles_mean!$CQ$2:$CQ$51,0),MATCH('ResumenCons-FormulasInteracVP'!$A25,Deciles_mean!$C$1:$CO$1,0))/$O$2</f>
        <v>159.79492941622772</v>
      </c>
      <c r="X25" s="17">
        <f>INDEX(Deciles_mean!$C$2:$CO$51,MATCH('ResumenCons-FormulasInteracVP'!X$1,Deciles_mean!$CQ$2:$CQ$51,0),MATCH('ResumenCons-FormulasInteracVP'!$A25,Deciles_mean!$C$1:$CO$1,0))/$O$2</f>
        <v>188.27897680443002</v>
      </c>
      <c r="Y25" s="21">
        <f>INDEX(Deciles_mean!$C$2:$CO$51,MATCH('ResumenCons-FormulasInteracVP'!Y$1,Deciles_mean!$CQ$2:$CQ$51,0),MATCH('ResumenCons-FormulasInteracVP'!$A25,Deciles_mean!$C$1:$CO$1,0))/$O$2</f>
        <v>245.22800494763683</v>
      </c>
      <c r="Z25" s="20">
        <f>INDEX(Nal_mean!$B$2:$CN$6,MATCH('ResumenCons-FormulasInteracVP'!$C$2,Nal_mean!$A$2:$A$5,0),MATCH('ResumenCons-FormulasInteracVP'!$A25,Nal_mean!$B$1:$CN$1,0))/$Z$2</f>
        <v>111.12280886666063</v>
      </c>
      <c r="AA25" s="17">
        <f>INDEX(Deciles_mean!$C$2:$CO$51,MATCH('ResumenCons-FormulasInteracVP'!AA$1,Deciles_mean!$CQ$2:$CQ$51,0),MATCH('ResumenCons-FormulasInteracVP'!$A25,Deciles_mean!$C$1:$CO$1,0))/$Z$2</f>
        <v>38.365657311267583</v>
      </c>
      <c r="AB25" s="17">
        <f>INDEX(Deciles_mean!$C$2:$CO$51,MATCH('ResumenCons-FormulasInteracVP'!AB$1,Deciles_mean!$CQ$2:$CQ$51,0),MATCH('ResumenCons-FormulasInteracVP'!$A25,Deciles_mean!$C$1:$CO$1,0))/$Z$2</f>
        <v>58.556133066158843</v>
      </c>
      <c r="AC25" s="17">
        <f>INDEX(Deciles_mean!$C$2:$CO$51,MATCH('ResumenCons-FormulasInteracVP'!AC$1,Deciles_mean!$CQ$2:$CQ$51,0),MATCH('ResumenCons-FormulasInteracVP'!$A25,Deciles_mean!$C$1:$CO$1,0))/$Z$2</f>
        <v>67.493683469083479</v>
      </c>
      <c r="AD25" s="17">
        <f>INDEX(Deciles_mean!$C$2:$CO$51,MATCH('ResumenCons-FormulasInteracVP'!AD$1,Deciles_mean!$CQ$2:$CQ$51,0),MATCH('ResumenCons-FormulasInteracVP'!$A25,Deciles_mean!$C$1:$CO$1,0))/$Z$2</f>
        <v>79.769645774759866</v>
      </c>
      <c r="AE25" s="17">
        <f>INDEX(Deciles_mean!$C$2:$CO$51,MATCH('ResumenCons-FormulasInteracVP'!AE$1,Deciles_mean!$CQ$2:$CQ$51,0),MATCH('ResumenCons-FormulasInteracVP'!$A25,Deciles_mean!$C$1:$CO$1,0))/$Z$2</f>
        <v>85.346272030273454</v>
      </c>
      <c r="AF25" s="17">
        <f>INDEX(Deciles_mean!$C$2:$CO$51,MATCH('ResumenCons-FormulasInteracVP'!AF$1,Deciles_mean!$CQ$2:$CQ$51,0),MATCH('ResumenCons-FormulasInteracVP'!$A25,Deciles_mean!$C$1:$CO$1,0))/$Z$2</f>
        <v>100.08073394672594</v>
      </c>
      <c r="AG25" s="17">
        <f>INDEX(Deciles_mean!$C$2:$CO$51,MATCH('ResumenCons-FormulasInteracVP'!AG$1,Deciles_mean!$CQ$2:$CQ$51,0),MATCH('ResumenCons-FormulasInteracVP'!$A25,Deciles_mean!$C$1:$CO$1,0))/$Z$2</f>
        <v>116.80729738856162</v>
      </c>
      <c r="AH25" s="17">
        <f>INDEX(Deciles_mean!$C$2:$CO$51,MATCH('ResumenCons-FormulasInteracVP'!AH$1,Deciles_mean!$CQ$2:$CQ$51,0),MATCH('ResumenCons-FormulasInteracVP'!$A25,Deciles_mean!$C$1:$CO$1,0))/$Z$2</f>
        <v>149.12161849217736</v>
      </c>
      <c r="AI25" s="17">
        <f>INDEX(Deciles_mean!$C$2:$CO$51,MATCH('ResumenCons-FormulasInteracVP'!AI$1,Deciles_mean!$CQ$2:$CQ$51,0),MATCH('ResumenCons-FormulasInteracVP'!$A25,Deciles_mean!$C$1:$CO$1,0))/$Z$2</f>
        <v>168.95541571435351</v>
      </c>
      <c r="AJ25" s="21">
        <f>INDEX(Deciles_mean!$C$2:$CO$51,MATCH('ResumenCons-FormulasInteracVP'!AJ$1,Deciles_mean!$CQ$2:$CQ$51,0),MATCH('ResumenCons-FormulasInteracVP'!$A25,Deciles_mean!$C$1:$CO$1,0))/$Z$2</f>
        <v>246.72925592158987</v>
      </c>
    </row>
    <row r="26" spans="1:36">
      <c r="A26" t="s">
        <v>16</v>
      </c>
      <c r="C26" t="s">
        <v>76</v>
      </c>
      <c r="D26" s="43">
        <f t="shared" si="14"/>
        <v>0.1674067812102058</v>
      </c>
      <c r="E26" s="44">
        <f t="shared" si="15"/>
        <v>0.2106051053694713</v>
      </c>
      <c r="F26" s="44">
        <f t="shared" si="16"/>
        <v>0.14980980645377517</v>
      </c>
      <c r="G26" s="44">
        <f t="shared" si="17"/>
        <v>0.27743839465273945</v>
      </c>
      <c r="H26" s="44">
        <f t="shared" si="18"/>
        <v>0.21146486472027215</v>
      </c>
      <c r="I26" s="44">
        <f t="shared" si="19"/>
        <v>0.30142637023422214</v>
      </c>
      <c r="J26" s="44">
        <f t="shared" si="20"/>
        <v>0.14556747565876837</v>
      </c>
      <c r="K26" s="44">
        <f t="shared" si="21"/>
        <v>0.2987278622155054</v>
      </c>
      <c r="L26" s="44">
        <f t="shared" si="22"/>
        <v>0.11708377351017818</v>
      </c>
      <c r="M26" s="44">
        <f t="shared" si="23"/>
        <v>0.12683743052442198</v>
      </c>
      <c r="N26" s="45">
        <f t="shared" si="24"/>
        <v>4.7793576834679108E-2</v>
      </c>
      <c r="O26" s="20">
        <f>INDEX(Nal_mean!$B$2:$CN$6,MATCH('ResumenCons-FormulasInteracVP'!$C$1,Nal_mean!$A$2:$A$6,0),MATCH('ResumenCons-FormulasInteracVP'!$A26,Nal_mean!$B$1:$CN$1,0))/$O$2</f>
        <v>30.925389067989496</v>
      </c>
      <c r="P26" s="17">
        <f>INDEX(Deciles_mean!$C$2:$CO$51,MATCH('ResumenCons-FormulasInteracVP'!P$1,Deciles_mean!$CQ$2:$CQ$51,0),MATCH('ResumenCons-FormulasInteracVP'!$A26,Deciles_mean!$C$1:$CO$1,0))/$O$2</f>
        <v>13.149398173092067</v>
      </c>
      <c r="Q26" s="17">
        <f>INDEX(Deciles_mean!$C$2:$CO$51,MATCH('ResumenCons-FormulasInteracVP'!Q$1,Deciles_mean!$CQ$2:$CQ$51,0),MATCH('ResumenCons-FormulasInteracVP'!$A26,Deciles_mean!$C$1:$CO$1,0))/$O$2</f>
        <v>20.647517102103603</v>
      </c>
      <c r="R26" s="17">
        <f>INDEX(Deciles_mean!$C$2:$CO$51,MATCH('ResumenCons-FormulasInteracVP'!R$1,Deciles_mean!$CQ$2:$CQ$51,0),MATCH('ResumenCons-FormulasInteracVP'!$A26,Deciles_mean!$C$1:$CO$1,0))/$O$2</f>
        <v>23.612230626615922</v>
      </c>
      <c r="S26" s="17">
        <f>INDEX(Deciles_mean!$C$2:$CO$51,MATCH('ResumenCons-FormulasInteracVP'!S$1,Deciles_mean!$CQ$2:$CQ$51,0),MATCH('ResumenCons-FormulasInteracVP'!$A26,Deciles_mean!$C$1:$CO$1,0))/$O$2</f>
        <v>26.877874511145688</v>
      </c>
      <c r="T26" s="17">
        <f>INDEX(Deciles_mean!$C$2:$CO$51,MATCH('ResumenCons-FormulasInteracVP'!T$1,Deciles_mean!$CQ$2:$CQ$51,0),MATCH('ResumenCons-FormulasInteracVP'!$A26,Deciles_mean!$C$1:$CO$1,0))/$O$2</f>
        <v>30.262994839018223</v>
      </c>
      <c r="U26" s="17">
        <f>INDEX(Deciles_mean!$C$2:$CO$51,MATCH('ResumenCons-FormulasInteracVP'!U$1,Deciles_mean!$CQ$2:$CQ$51,0),MATCH('ResumenCons-FormulasInteracVP'!$A26,Deciles_mean!$C$1:$CO$1,0))/$O$2</f>
        <v>31.884143948901322</v>
      </c>
      <c r="V26" s="17">
        <f>INDEX(Deciles_mean!$C$2:$CO$51,MATCH('ResumenCons-FormulasInteracVP'!V$1,Deciles_mean!$CQ$2:$CQ$51,0),MATCH('ResumenCons-FormulasInteracVP'!$A26,Deciles_mean!$C$1:$CO$1,0))/$O$2</f>
        <v>34.0231908483347</v>
      </c>
      <c r="W26" s="17">
        <f>INDEX(Deciles_mean!$C$2:$CO$51,MATCH('ResumenCons-FormulasInteracVP'!W$1,Deciles_mean!$CQ$2:$CQ$51,0),MATCH('ResumenCons-FormulasInteracVP'!$A26,Deciles_mean!$C$1:$CO$1,0))/$O$2</f>
        <v>37.154150871009939</v>
      </c>
      <c r="X26" s="17">
        <f>INDEX(Deciles_mean!$C$2:$CO$51,MATCH('ResumenCons-FormulasInteracVP'!X$1,Deciles_mean!$CQ$2:$CQ$51,0),MATCH('ResumenCons-FormulasInteracVP'!$A26,Deciles_mean!$C$1:$CO$1,0))/$O$2</f>
        <v>38.67432634432533</v>
      </c>
      <c r="Y26" s="21">
        <f>INDEX(Deciles_mean!$C$2:$CO$51,MATCH('ResumenCons-FormulasInteracVP'!Y$1,Deciles_mean!$CQ$2:$CQ$51,0),MATCH('ResumenCons-FormulasInteracVP'!$A26,Deciles_mean!$C$1:$CO$1,0))/$O$2</f>
        <v>52.968063415348183</v>
      </c>
      <c r="Z26" s="20">
        <f>INDEX(Nal_mean!$B$2:$CN$6,MATCH('ResumenCons-FormulasInteracVP'!$C$2,Nal_mean!$A$2:$A$5,0),MATCH('ResumenCons-FormulasInteracVP'!$A26,Nal_mean!$B$1:$CN$1,0))/$Z$2</f>
        <v>26.490671088898708</v>
      </c>
      <c r="AA26" s="17">
        <f>INDEX(Deciles_mean!$C$2:$CO$51,MATCH('ResumenCons-FormulasInteracVP'!AA$1,Deciles_mean!$CQ$2:$CQ$51,0),MATCH('ResumenCons-FormulasInteracVP'!$A26,Deciles_mean!$C$1:$CO$1,0))/$Z$2</f>
        <v>10.861839351882569</v>
      </c>
      <c r="AB26" s="17">
        <f>INDEX(Deciles_mean!$C$2:$CO$51,MATCH('ResumenCons-FormulasInteracVP'!AB$1,Deciles_mean!$CQ$2:$CQ$51,0),MATCH('ResumenCons-FormulasInteracVP'!$A26,Deciles_mean!$C$1:$CO$1,0))/$Z$2</f>
        <v>17.957332583363801</v>
      </c>
      <c r="AC26" s="17">
        <f>INDEX(Deciles_mean!$C$2:$CO$51,MATCH('ResumenCons-FormulasInteracVP'!AC$1,Deciles_mean!$CQ$2:$CQ$51,0),MATCH('ResumenCons-FormulasInteracVP'!$A26,Deciles_mean!$C$1:$CO$1,0))/$Z$2</f>
        <v>18.484046452224181</v>
      </c>
      <c r="AD26" s="17">
        <f>INDEX(Deciles_mean!$C$2:$CO$51,MATCH('ResumenCons-FormulasInteracVP'!AD$1,Deciles_mean!$CQ$2:$CQ$51,0),MATCH('ResumenCons-FormulasInteracVP'!$A26,Deciles_mean!$C$1:$CO$1,0))/$Z$2</f>
        <v>22.186260034336037</v>
      </c>
      <c r="AE26" s="17">
        <f>INDEX(Deciles_mean!$C$2:$CO$51,MATCH('ResumenCons-FormulasInteracVP'!AE$1,Deciles_mean!$CQ$2:$CQ$51,0),MATCH('ResumenCons-FormulasInteracVP'!$A26,Deciles_mean!$C$1:$CO$1,0))/$Z$2</f>
        <v>23.253712642668898</v>
      </c>
      <c r="AF26" s="17">
        <f>INDEX(Deciles_mean!$C$2:$CO$51,MATCH('ResumenCons-FormulasInteracVP'!AF$1,Deciles_mean!$CQ$2:$CQ$51,0),MATCH('ResumenCons-FormulasInteracVP'!$A26,Deciles_mean!$C$1:$CO$1,0))/$Z$2</f>
        <v>27.832619750806099</v>
      </c>
      <c r="AG26" s="17">
        <f>INDEX(Deciles_mean!$C$2:$CO$51,MATCH('ResumenCons-FormulasInteracVP'!AG$1,Deciles_mean!$CQ$2:$CQ$51,0),MATCH('ResumenCons-FormulasInteracVP'!$A26,Deciles_mean!$C$1:$CO$1,0))/$Z$2</f>
        <v>26.197321115675763</v>
      </c>
      <c r="AH26" s="17">
        <f>INDEX(Deciles_mean!$C$2:$CO$51,MATCH('ResumenCons-FormulasInteracVP'!AH$1,Deciles_mean!$CQ$2:$CQ$51,0),MATCH('ResumenCons-FormulasInteracVP'!$A26,Deciles_mean!$C$1:$CO$1,0))/$Z$2</f>
        <v>33.259950374412462</v>
      </c>
      <c r="AI26" s="17">
        <f>INDEX(Deciles_mean!$C$2:$CO$51,MATCH('ResumenCons-FormulasInteracVP'!AI$1,Deciles_mean!$CQ$2:$CQ$51,0),MATCH('ResumenCons-FormulasInteracVP'!$A26,Deciles_mean!$C$1:$CO$1,0))/$Z$2</f>
        <v>34.321123257617188</v>
      </c>
      <c r="AJ26" s="21">
        <f>INDEX(Deciles_mean!$C$2:$CO$51,MATCH('ResumenCons-FormulasInteracVP'!AJ$1,Deciles_mean!$CQ$2:$CQ$51,0),MATCH('ResumenCons-FormulasInteracVP'!$A26,Deciles_mean!$C$1:$CO$1,0))/$Z$2</f>
        <v>50.552002404291784</v>
      </c>
    </row>
    <row r="27" spans="1:36">
      <c r="A27" t="s">
        <v>20</v>
      </c>
      <c r="C27" t="s">
        <v>77</v>
      </c>
      <c r="D27" s="43">
        <f t="shared" si="14"/>
        <v>4.0714515265858342E-3</v>
      </c>
      <c r="E27" s="44">
        <f t="shared" si="15"/>
        <v>-8.8887329640478963E-2</v>
      </c>
      <c r="F27" s="44">
        <f t="shared" si="16"/>
        <v>4.5686822080435174E-3</v>
      </c>
      <c r="G27" s="44">
        <f t="shared" si="17"/>
        <v>2.2880153478344711E-2</v>
      </c>
      <c r="H27" s="44">
        <f t="shared" si="18"/>
        <v>-1.4512950042453454E-2</v>
      </c>
      <c r="I27" s="44">
        <f t="shared" si="19"/>
        <v>6.2404817927662171E-2</v>
      </c>
      <c r="J27" s="44">
        <f t="shared" si="20"/>
        <v>8.8486090547005292E-2</v>
      </c>
      <c r="K27" s="44">
        <f t="shared" si="21"/>
        <v>4.3897749495489968E-2</v>
      </c>
      <c r="L27" s="44">
        <f t="shared" si="22"/>
        <v>-9.086917360192226E-2</v>
      </c>
      <c r="M27" s="44">
        <f t="shared" si="23"/>
        <v>0.11377434966903532</v>
      </c>
      <c r="N27" s="45">
        <f t="shared" si="24"/>
        <v>-4.9936082070768051E-2</v>
      </c>
      <c r="O27" s="20">
        <f>INDEX(Nal_mean!$B$2:$CN$6,MATCH('ResumenCons-FormulasInteracVP'!$C$1,Nal_mean!$A$2:$A$6,0),MATCH('ResumenCons-FormulasInteracVP'!$A27,Nal_mean!$B$1:$CN$1,0))/$O$2</f>
        <v>118.09755197006227</v>
      </c>
      <c r="P27" s="17">
        <f>INDEX(Deciles_mean!$C$2:$CO$51,MATCH('ResumenCons-FormulasInteracVP'!P$1,Deciles_mean!$CQ$2:$CQ$51,0),MATCH('ResumenCons-FormulasInteracVP'!$A27,Deciles_mean!$C$1:$CO$1,0))/$O$2</f>
        <v>156.3227020569168</v>
      </c>
      <c r="Q27" s="17">
        <f>INDEX(Deciles_mean!$C$2:$CO$51,MATCH('ResumenCons-FormulasInteracVP'!Q$1,Deciles_mean!$CQ$2:$CQ$51,0),MATCH('ResumenCons-FormulasInteracVP'!$A27,Deciles_mean!$C$1:$CO$1,0))/$O$2</f>
        <v>139.67926057587738</v>
      </c>
      <c r="R27" s="17">
        <f>INDEX(Deciles_mean!$C$2:$CO$51,MATCH('ResumenCons-FormulasInteracVP'!R$1,Deciles_mean!$CQ$2:$CQ$51,0),MATCH('ResumenCons-FormulasInteracVP'!$A27,Deciles_mean!$C$1:$CO$1,0))/$O$2</f>
        <v>126.55289134614536</v>
      </c>
      <c r="S27" s="17">
        <f>INDEX(Deciles_mean!$C$2:$CO$51,MATCH('ResumenCons-FormulasInteracVP'!S$1,Deciles_mean!$CQ$2:$CQ$51,0),MATCH('ResumenCons-FormulasInteracVP'!$A27,Deciles_mean!$C$1:$CO$1,0))/$O$2</f>
        <v>118.60103548286938</v>
      </c>
      <c r="T27" s="17">
        <f>INDEX(Deciles_mean!$C$2:$CO$51,MATCH('ResumenCons-FormulasInteracVP'!T$1,Deciles_mean!$CQ$2:$CQ$51,0),MATCH('ResumenCons-FormulasInteracVP'!$A27,Deciles_mean!$C$1:$CO$1,0))/$O$2</f>
        <v>118.1254940651456</v>
      </c>
      <c r="U27" s="17">
        <f>INDEX(Deciles_mean!$C$2:$CO$51,MATCH('ResumenCons-FormulasInteracVP'!U$1,Deciles_mean!$CQ$2:$CQ$51,0),MATCH('ResumenCons-FormulasInteracVP'!$A27,Deciles_mean!$C$1:$CO$1,0))/$O$2</f>
        <v>122.98615164659078</v>
      </c>
      <c r="V27" s="17">
        <f>INDEX(Deciles_mean!$C$2:$CO$51,MATCH('ResumenCons-FormulasInteracVP'!V$1,Deciles_mean!$CQ$2:$CQ$51,0),MATCH('ResumenCons-FormulasInteracVP'!$A27,Deciles_mean!$C$1:$CO$1,0))/$O$2</f>
        <v>107.63678237011459</v>
      </c>
      <c r="W27" s="17">
        <f>INDEX(Deciles_mean!$C$2:$CO$51,MATCH('ResumenCons-FormulasInteracVP'!W$1,Deciles_mean!$CQ$2:$CQ$51,0),MATCH('ResumenCons-FormulasInteracVP'!$A27,Deciles_mean!$C$1:$CO$1,0))/$O$2</f>
        <v>97.563626057063757</v>
      </c>
      <c r="X27" s="17">
        <f>INDEX(Deciles_mean!$C$2:$CO$51,MATCH('ResumenCons-FormulasInteracVP'!X$1,Deciles_mean!$CQ$2:$CQ$51,0),MATCH('ResumenCons-FormulasInteracVP'!$A27,Deciles_mean!$C$1:$CO$1,0))/$O$2</f>
        <v>108.44707893700061</v>
      </c>
      <c r="Y27" s="21">
        <f>INDEX(Deciles_mean!$C$2:$CO$51,MATCH('ResumenCons-FormulasInteracVP'!Y$1,Deciles_mean!$CQ$2:$CQ$51,0),MATCH('ResumenCons-FormulasInteracVP'!$A27,Deciles_mean!$C$1:$CO$1,0))/$O$2</f>
        <v>85.060497162898457</v>
      </c>
      <c r="Z27" s="20">
        <f>INDEX(Nal_mean!$B$2:$CN$6,MATCH('ResumenCons-FormulasInteracVP'!$C$2,Nal_mean!$A$2:$A$5,0),MATCH('ResumenCons-FormulasInteracVP'!$A27,Nal_mean!$B$1:$CN$1,0))/$Z$2</f>
        <v>117.61867324333072</v>
      </c>
      <c r="AA27" s="17">
        <f>INDEX(Deciles_mean!$C$2:$CO$51,MATCH('ResumenCons-FormulasInteracVP'!AA$1,Deciles_mean!$CQ$2:$CQ$51,0),MATCH('ResumenCons-FormulasInteracVP'!$A27,Deciles_mean!$C$1:$CO$1,0))/$Z$2</f>
        <v>171.5734037539315</v>
      </c>
      <c r="AB27" s="17">
        <f>INDEX(Deciles_mean!$C$2:$CO$51,MATCH('ResumenCons-FormulasInteracVP'!AB$1,Deciles_mean!$CQ$2:$CQ$51,0),MATCH('ResumenCons-FormulasInteracVP'!$A27,Deciles_mean!$C$1:$CO$1,0))/$Z$2</f>
        <v>139.04401266906126</v>
      </c>
      <c r="AC27" s="17">
        <f>INDEX(Deciles_mean!$C$2:$CO$51,MATCH('ResumenCons-FormulasInteracVP'!AC$1,Deciles_mean!$CQ$2:$CQ$51,0),MATCH('ResumenCons-FormulasInteracVP'!$A27,Deciles_mean!$C$1:$CO$1,0))/$Z$2</f>
        <v>123.72211046992868</v>
      </c>
      <c r="AD27" s="17">
        <f>INDEX(Deciles_mean!$C$2:$CO$51,MATCH('ResumenCons-FormulasInteracVP'!AD$1,Deciles_mean!$CQ$2:$CQ$51,0),MATCH('ResumenCons-FormulasInteracVP'!$A27,Deciles_mean!$C$1:$CO$1,0))/$Z$2</f>
        <v>120.3476346928948</v>
      </c>
      <c r="AE27" s="17">
        <f>INDEX(Deciles_mean!$C$2:$CO$51,MATCH('ResumenCons-FormulasInteracVP'!AE$1,Deciles_mean!$CQ$2:$CQ$51,0),MATCH('ResumenCons-FormulasInteracVP'!$A27,Deciles_mean!$C$1:$CO$1,0))/$Z$2</f>
        <v>111.18689606054538</v>
      </c>
      <c r="AF27" s="17">
        <f>INDEX(Deciles_mean!$C$2:$CO$51,MATCH('ResumenCons-FormulasInteracVP'!AF$1,Deciles_mean!$CQ$2:$CQ$51,0),MATCH('ResumenCons-FormulasInteracVP'!$A27,Deciles_mean!$C$1:$CO$1,0))/$Z$2</f>
        <v>112.98826205926582</v>
      </c>
      <c r="AG27" s="17">
        <f>INDEX(Deciles_mean!$C$2:$CO$51,MATCH('ResumenCons-FormulasInteracVP'!AG$1,Deciles_mean!$CQ$2:$CQ$51,0),MATCH('ResumenCons-FormulasInteracVP'!$A27,Deciles_mean!$C$1:$CO$1,0))/$Z$2</f>
        <v>103.11046500687912</v>
      </c>
      <c r="AH27" s="17">
        <f>INDEX(Deciles_mean!$C$2:$CO$51,MATCH('ResumenCons-FormulasInteracVP'!AH$1,Deciles_mean!$CQ$2:$CQ$51,0),MATCH('ResumenCons-FormulasInteracVP'!$A27,Deciles_mean!$C$1:$CO$1,0))/$Z$2</f>
        <v>107.31527655222631</v>
      </c>
      <c r="AI27" s="17">
        <f>INDEX(Deciles_mean!$C$2:$CO$51,MATCH('ResumenCons-FormulasInteracVP'!AI$1,Deciles_mean!$CQ$2:$CQ$51,0),MATCH('ResumenCons-FormulasInteracVP'!$A27,Deciles_mean!$C$1:$CO$1,0))/$Z$2</f>
        <v>97.368985889490375</v>
      </c>
      <c r="AJ27" s="21">
        <f>INDEX(Deciles_mean!$C$2:$CO$51,MATCH('ResumenCons-FormulasInteracVP'!AJ$1,Deciles_mean!$CQ$2:$CQ$51,0),MATCH('ResumenCons-FormulasInteracVP'!$A27,Deciles_mean!$C$1:$CO$1,0))/$Z$2</f>
        <v>89.531341584150567</v>
      </c>
    </row>
    <row r="28" spans="1:36">
      <c r="A28" t="s">
        <v>22</v>
      </c>
      <c r="C28" t="s">
        <v>78</v>
      </c>
      <c r="D28" s="43">
        <f t="shared" si="14"/>
        <v>0.3545576056544737</v>
      </c>
      <c r="E28" s="44">
        <f t="shared" si="15"/>
        <v>0.56576264469874649</v>
      </c>
      <c r="F28" s="44">
        <f t="shared" si="16"/>
        <v>0.56638519592781589</v>
      </c>
      <c r="G28" s="44">
        <f t="shared" si="17"/>
        <v>0.57309027473803931</v>
      </c>
      <c r="H28" s="44">
        <f t="shared" si="18"/>
        <v>0.41215445245132987</v>
      </c>
      <c r="I28" s="44">
        <f t="shared" si="19"/>
        <v>0.41048160428468039</v>
      </c>
      <c r="J28" s="44">
        <f t="shared" si="20"/>
        <v>0.35867016080987257</v>
      </c>
      <c r="K28" s="44">
        <f t="shared" si="21"/>
        <v>0.28619315966561043</v>
      </c>
      <c r="L28" s="44">
        <f t="shared" si="22"/>
        <v>0.23571073243113094</v>
      </c>
      <c r="M28" s="44">
        <f t="shared" si="23"/>
        <v>0.36371187701497076</v>
      </c>
      <c r="N28" s="45">
        <f t="shared" si="24"/>
        <v>0.19772317881923485</v>
      </c>
      <c r="O28" s="20">
        <f>INDEX(Nal_mean!$B$2:$CN$6,MATCH('ResumenCons-FormulasInteracVP'!$C$1,Nal_mean!$A$2:$A$6,0),MATCH('ResumenCons-FormulasInteracVP'!$A28,Nal_mean!$B$1:$CN$1,0))/$O$2</f>
        <v>55.462222007760971</v>
      </c>
      <c r="P28" s="17">
        <f>INDEX(Deciles_mean!$C$2:$CO$51,MATCH('ResumenCons-FormulasInteracVP'!P$1,Deciles_mean!$CQ$2:$CQ$51,0),MATCH('ResumenCons-FormulasInteracVP'!$A28,Deciles_mean!$C$1:$CO$1,0))/$O$2</f>
        <v>26.656749877176999</v>
      </c>
      <c r="Q28" s="17">
        <f>INDEX(Deciles_mean!$C$2:$CO$51,MATCH('ResumenCons-FormulasInteracVP'!Q$1,Deciles_mean!$CQ$2:$CQ$51,0),MATCH('ResumenCons-FormulasInteracVP'!$A28,Deciles_mean!$C$1:$CO$1,0))/$O$2</f>
        <v>37.714797262431276</v>
      </c>
      <c r="R28" s="17">
        <f>INDEX(Deciles_mean!$C$2:$CO$51,MATCH('ResumenCons-FormulasInteracVP'!R$1,Deciles_mean!$CQ$2:$CQ$51,0),MATCH('ResumenCons-FormulasInteracVP'!$A28,Deciles_mean!$C$1:$CO$1,0))/$O$2</f>
        <v>45.768957306706398</v>
      </c>
      <c r="S28" s="17">
        <f>INDEX(Deciles_mean!$C$2:$CO$51,MATCH('ResumenCons-FormulasInteracVP'!S$1,Deciles_mean!$CQ$2:$CQ$51,0),MATCH('ResumenCons-FormulasInteracVP'!$A28,Deciles_mean!$C$1:$CO$1,0))/$O$2</f>
        <v>50.995652774784539</v>
      </c>
      <c r="T28" s="17">
        <f>INDEX(Deciles_mean!$C$2:$CO$51,MATCH('ResumenCons-FormulasInteracVP'!T$1,Deciles_mean!$CQ$2:$CQ$51,0),MATCH('ResumenCons-FormulasInteracVP'!$A28,Deciles_mean!$C$1:$CO$1,0))/$O$2</f>
        <v>54.96191730367719</v>
      </c>
      <c r="U28" s="17">
        <f>INDEX(Deciles_mean!$C$2:$CO$51,MATCH('ResumenCons-FormulasInteracVP'!U$1,Deciles_mean!$CQ$2:$CQ$51,0),MATCH('ResumenCons-FormulasInteracVP'!$A28,Deciles_mean!$C$1:$CO$1,0))/$O$2</f>
        <v>59.100324629535336</v>
      </c>
      <c r="V28" s="17">
        <f>INDEX(Deciles_mean!$C$2:$CO$51,MATCH('ResumenCons-FormulasInteracVP'!V$1,Deciles_mean!$CQ$2:$CQ$51,0),MATCH('ResumenCons-FormulasInteracVP'!$A28,Deciles_mean!$C$1:$CO$1,0))/$O$2</f>
        <v>61.065434751541531</v>
      </c>
      <c r="W28" s="17">
        <f>INDEX(Deciles_mean!$C$2:$CO$51,MATCH('ResumenCons-FormulasInteracVP'!W$1,Deciles_mean!$CQ$2:$CQ$51,0),MATCH('ResumenCons-FormulasInteracVP'!$A28,Deciles_mean!$C$1:$CO$1,0))/$O$2</f>
        <v>64.104568017542363</v>
      </c>
      <c r="X28" s="17">
        <f>INDEX(Deciles_mean!$C$2:$CO$51,MATCH('ResumenCons-FormulasInteracVP'!X$1,Deciles_mean!$CQ$2:$CQ$51,0),MATCH('ResumenCons-FormulasInteracVP'!$A28,Deciles_mean!$C$1:$CO$1,0))/$O$2</f>
        <v>73.505789442727121</v>
      </c>
      <c r="Y28" s="21">
        <f>INDEX(Deciles_mean!$C$2:$CO$51,MATCH('ResumenCons-FormulasInteracVP'!Y$1,Deciles_mean!$CQ$2:$CQ$51,0),MATCH('ResumenCons-FormulasInteracVP'!$A28,Deciles_mean!$C$1:$CO$1,0))/$O$2</f>
        <v>80.748028711486981</v>
      </c>
      <c r="Z28" s="20">
        <f>INDEX(Nal_mean!$B$2:$CN$6,MATCH('ResumenCons-FormulasInteracVP'!$C$2,Nal_mean!$A$2:$A$5,0),MATCH('ResumenCons-FormulasInteracVP'!$A28,Nal_mean!$B$1:$CN$1,0))/$Z$2</f>
        <v>40.944897268480226</v>
      </c>
      <c r="AA28" s="17">
        <f>INDEX(Deciles_mean!$C$2:$CO$51,MATCH('ResumenCons-FormulasInteracVP'!AA$1,Deciles_mean!$CQ$2:$CQ$51,0),MATCH('ResumenCons-FormulasInteracVP'!$A28,Deciles_mean!$C$1:$CO$1,0))/$Z$2</f>
        <v>17.024770623714662</v>
      </c>
      <c r="AB28" s="17">
        <f>INDEX(Deciles_mean!$C$2:$CO$51,MATCH('ResumenCons-FormulasInteracVP'!AB$1,Deciles_mean!$CQ$2:$CQ$51,0),MATCH('ResumenCons-FormulasInteracVP'!$A28,Deciles_mean!$C$1:$CO$1,0))/$Z$2</f>
        <v>24.077600682437307</v>
      </c>
      <c r="AC28" s="17">
        <f>INDEX(Deciles_mean!$C$2:$CO$51,MATCH('ResumenCons-FormulasInteracVP'!AC$1,Deciles_mean!$CQ$2:$CQ$51,0),MATCH('ResumenCons-FormulasInteracVP'!$A28,Deciles_mean!$C$1:$CO$1,0))/$Z$2</f>
        <v>29.094933737561963</v>
      </c>
      <c r="AD28" s="17">
        <f>INDEX(Deciles_mean!$C$2:$CO$51,MATCH('ResumenCons-FormulasInteracVP'!AD$1,Deciles_mean!$CQ$2:$CQ$51,0),MATCH('ResumenCons-FormulasInteracVP'!$A28,Deciles_mean!$C$1:$CO$1,0))/$Z$2</f>
        <v>36.111951271521491</v>
      </c>
      <c r="AE28" s="17">
        <f>INDEX(Deciles_mean!$C$2:$CO$51,MATCH('ResumenCons-FormulasInteracVP'!AE$1,Deciles_mean!$CQ$2:$CQ$51,0),MATCH('ResumenCons-FormulasInteracVP'!$A28,Deciles_mean!$C$1:$CO$1,0))/$Z$2</f>
        <v>38.966773573449679</v>
      </c>
      <c r="AF28" s="17">
        <f>INDEX(Deciles_mean!$C$2:$CO$51,MATCH('ResumenCons-FormulasInteracVP'!AF$1,Deciles_mean!$CQ$2:$CQ$51,0),MATCH('ResumenCons-FormulasInteracVP'!$A28,Deciles_mean!$C$1:$CO$1,0))/$Z$2</f>
        <v>43.49865503361535</v>
      </c>
      <c r="AG28" s="17">
        <f>INDEX(Deciles_mean!$C$2:$CO$51,MATCH('ResumenCons-FormulasInteracVP'!AG$1,Deciles_mean!$CQ$2:$CQ$51,0),MATCH('ResumenCons-FormulasInteracVP'!$A28,Deciles_mean!$C$1:$CO$1,0))/$Z$2</f>
        <v>47.477654730660802</v>
      </c>
      <c r="AH28" s="17">
        <f>INDEX(Deciles_mean!$C$2:$CO$51,MATCH('ResumenCons-FormulasInteracVP'!AH$1,Deciles_mean!$CQ$2:$CQ$51,0),MATCH('ResumenCons-FormulasInteracVP'!$A28,Deciles_mean!$C$1:$CO$1,0))/$Z$2</f>
        <v>51.87667820236809</v>
      </c>
      <c r="AI28" s="17">
        <f>INDEX(Deciles_mean!$C$2:$CO$51,MATCH('ResumenCons-FormulasInteracVP'!AI$1,Deciles_mean!$CQ$2:$CQ$51,0),MATCH('ResumenCons-FormulasInteracVP'!$A28,Deciles_mean!$C$1:$CO$1,0))/$Z$2</f>
        <v>53.901260729373391</v>
      </c>
      <c r="AJ28" s="21">
        <f>INDEX(Deciles_mean!$C$2:$CO$51,MATCH('ResumenCons-FormulasInteracVP'!AJ$1,Deciles_mean!$CQ$2:$CQ$51,0),MATCH('ResumenCons-FormulasInteracVP'!$A28,Deciles_mean!$C$1:$CO$1,0))/$Z$2</f>
        <v>67.417939419934854</v>
      </c>
    </row>
    <row r="29" spans="1:36">
      <c r="A29" t="s">
        <v>24</v>
      </c>
      <c r="C29" t="s">
        <v>79</v>
      </c>
      <c r="D29" s="43">
        <f t="shared" si="14"/>
        <v>-0.17050503361193192</v>
      </c>
      <c r="E29" s="44">
        <f t="shared" si="15"/>
        <v>-0.24097554464321014</v>
      </c>
      <c r="F29" s="44">
        <f t="shared" si="16"/>
        <v>-0.21572095420684101</v>
      </c>
      <c r="G29" s="44">
        <f t="shared" si="17"/>
        <v>-0.19142541286144799</v>
      </c>
      <c r="H29" s="44">
        <f t="shared" si="18"/>
        <v>-0.16829369760564905</v>
      </c>
      <c r="I29" s="44">
        <f t="shared" si="19"/>
        <v>-0.15765380139543361</v>
      </c>
      <c r="J29" s="44">
        <f t="shared" si="20"/>
        <v>-0.14615352257331182</v>
      </c>
      <c r="K29" s="44">
        <f t="shared" si="21"/>
        <v>-0.15829889176079348</v>
      </c>
      <c r="L29" s="44">
        <f t="shared" si="22"/>
        <v>-0.19323977661715408</v>
      </c>
      <c r="M29" s="44">
        <f t="shared" si="23"/>
        <v>-0.16709364426736595</v>
      </c>
      <c r="N29" s="45">
        <f t="shared" si="24"/>
        <v>-0.13595789599133468</v>
      </c>
      <c r="O29" s="20">
        <f>INDEX(Nal_mean!$B$2:$CN$6,MATCH('ResumenCons-FormulasInteracVP'!$C$1,Nal_mean!$A$2:$A$6,0),MATCH('ResumenCons-FormulasInteracVP'!$A29,Nal_mean!$B$1:$CN$1,0))/$O$2</f>
        <v>140.49589871400232</v>
      </c>
      <c r="P29" s="17">
        <f>INDEX(Deciles_mean!$C$2:$CO$51,MATCH('ResumenCons-FormulasInteracVP'!P$1,Deciles_mean!$CQ$2:$CQ$51,0),MATCH('ResumenCons-FormulasInteracVP'!$A29,Deciles_mean!$C$1:$CO$1,0))/$O$2</f>
        <v>66.353909871469497</v>
      </c>
      <c r="Q29" s="17">
        <f>INDEX(Deciles_mean!$C$2:$CO$51,MATCH('ResumenCons-FormulasInteracVP'!Q$1,Deciles_mean!$CQ$2:$CQ$51,0),MATCH('ResumenCons-FormulasInteracVP'!$A29,Deciles_mean!$C$1:$CO$1,0))/$O$2</f>
        <v>90.385783368689744</v>
      </c>
      <c r="R29" s="17">
        <f>INDEX(Deciles_mean!$C$2:$CO$51,MATCH('ResumenCons-FormulasInteracVP'!R$1,Deciles_mean!$CQ$2:$CQ$51,0),MATCH('ResumenCons-FormulasInteracVP'!$A29,Deciles_mean!$C$1:$CO$1,0))/$O$2</f>
        <v>105.28163122310141</v>
      </c>
      <c r="S29" s="17">
        <f>INDEX(Deciles_mean!$C$2:$CO$51,MATCH('ResumenCons-FormulasInteracVP'!S$1,Deciles_mean!$CQ$2:$CQ$51,0),MATCH('ResumenCons-FormulasInteracVP'!$A29,Deciles_mean!$C$1:$CO$1,0))/$O$2</f>
        <v>124.09467937766365</v>
      </c>
      <c r="T29" s="17">
        <f>INDEX(Deciles_mean!$C$2:$CO$51,MATCH('ResumenCons-FormulasInteracVP'!T$1,Deciles_mean!$CQ$2:$CQ$51,0),MATCH('ResumenCons-FormulasInteracVP'!$A29,Deciles_mean!$C$1:$CO$1,0))/$O$2</f>
        <v>132.92282027966502</v>
      </c>
      <c r="U29" s="17">
        <f>INDEX(Deciles_mean!$C$2:$CO$51,MATCH('ResumenCons-FormulasInteracVP'!U$1,Deciles_mean!$CQ$2:$CQ$51,0),MATCH('ResumenCons-FormulasInteracVP'!$A29,Deciles_mean!$C$1:$CO$1,0))/$O$2</f>
        <v>144.30314638704556</v>
      </c>
      <c r="V29" s="17">
        <f>INDEX(Deciles_mean!$C$2:$CO$51,MATCH('ResumenCons-FormulasInteracVP'!V$1,Deciles_mean!$CQ$2:$CQ$51,0),MATCH('ResumenCons-FormulasInteracVP'!$A29,Deciles_mean!$C$1:$CO$1,0))/$O$2</f>
        <v>154.74727948682033</v>
      </c>
      <c r="W29" s="17">
        <f>INDEX(Deciles_mean!$C$2:$CO$51,MATCH('ResumenCons-FormulasInteracVP'!W$1,Deciles_mean!$CQ$2:$CQ$51,0),MATCH('ResumenCons-FormulasInteracVP'!$A29,Deciles_mean!$C$1:$CO$1,0))/$O$2</f>
        <v>165.82368546759534</v>
      </c>
      <c r="X29" s="17">
        <f>INDEX(Deciles_mean!$C$2:$CO$51,MATCH('ResumenCons-FormulasInteracVP'!X$1,Deciles_mean!$CQ$2:$CQ$51,0),MATCH('ResumenCons-FormulasInteracVP'!$A29,Deciles_mean!$C$1:$CO$1,0))/$O$2</f>
        <v>188.96928857291488</v>
      </c>
      <c r="Y29" s="21">
        <f>INDEX(Deciles_mean!$C$2:$CO$51,MATCH('ResumenCons-FormulasInteracVP'!Y$1,Deciles_mean!$CQ$2:$CQ$51,0),MATCH('ResumenCons-FormulasInteracVP'!$A29,Deciles_mean!$C$1:$CO$1,0))/$O$2</f>
        <v>232.07676310505775</v>
      </c>
      <c r="Z29" s="20">
        <f>INDEX(Nal_mean!$B$2:$CN$6,MATCH('ResumenCons-FormulasInteracVP'!$C$2,Nal_mean!$A$2:$A$5,0),MATCH('ResumenCons-FormulasInteracVP'!$A29,Nal_mean!$B$1:$CN$1,0))/$Z$2</f>
        <v>169.37522758670147</v>
      </c>
      <c r="AA29" s="17">
        <f>INDEX(Deciles_mean!$C$2:$CO$51,MATCH('ResumenCons-FormulasInteracVP'!AA$1,Deciles_mean!$CQ$2:$CQ$51,0),MATCH('ResumenCons-FormulasInteracVP'!$A29,Deciles_mean!$C$1:$CO$1,0))/$Z$2</f>
        <v>87.419989439311195</v>
      </c>
      <c r="AB29" s="17">
        <f>INDEX(Deciles_mean!$C$2:$CO$51,MATCH('ResumenCons-FormulasInteracVP'!AB$1,Deciles_mean!$CQ$2:$CQ$51,0),MATCH('ResumenCons-FormulasInteracVP'!$A29,Deciles_mean!$C$1:$CO$1,0))/$Z$2</f>
        <v>115.24696962581804</v>
      </c>
      <c r="AC29" s="17">
        <f>INDEX(Deciles_mean!$C$2:$CO$51,MATCH('ResumenCons-FormulasInteracVP'!AC$1,Deciles_mean!$CQ$2:$CQ$51,0),MATCH('ResumenCons-FormulasInteracVP'!$A29,Deciles_mean!$C$1:$CO$1,0))/$Z$2</f>
        <v>130.20645577754357</v>
      </c>
      <c r="AD29" s="17">
        <f>INDEX(Deciles_mean!$C$2:$CO$51,MATCH('ResumenCons-FormulasInteracVP'!AD$1,Deciles_mean!$CQ$2:$CQ$51,0),MATCH('ResumenCons-FormulasInteracVP'!$A29,Deciles_mean!$C$1:$CO$1,0))/$Z$2</f>
        <v>149.20492849508858</v>
      </c>
      <c r="AE29" s="17">
        <f>INDEX(Deciles_mean!$C$2:$CO$51,MATCH('ResumenCons-FormulasInteracVP'!AE$1,Deciles_mean!$CQ$2:$CQ$51,0),MATCH('ResumenCons-FormulasInteracVP'!$A29,Deciles_mean!$C$1:$CO$1,0))/$Z$2</f>
        <v>157.80070059064244</v>
      </c>
      <c r="AF29" s="17">
        <f>INDEX(Deciles_mean!$C$2:$CO$51,MATCH('ResumenCons-FormulasInteracVP'!AF$1,Deciles_mean!$CQ$2:$CQ$51,0),MATCH('ResumenCons-FormulasInteracVP'!$A29,Deciles_mean!$C$1:$CO$1,0))/$Z$2</f>
        <v>169.00362091080422</v>
      </c>
      <c r="AG29" s="17">
        <f>INDEX(Deciles_mean!$C$2:$CO$51,MATCH('ResumenCons-FormulasInteracVP'!AG$1,Deciles_mean!$CQ$2:$CQ$51,0),MATCH('ResumenCons-FormulasInteracVP'!$A29,Deciles_mean!$C$1:$CO$1,0))/$Z$2</f>
        <v>183.85063055286136</v>
      </c>
      <c r="AH29" s="17">
        <f>INDEX(Deciles_mean!$C$2:$CO$51,MATCH('ResumenCons-FormulasInteracVP'!AH$1,Deciles_mean!$CQ$2:$CQ$51,0),MATCH('ResumenCons-FormulasInteracVP'!$A29,Deciles_mean!$C$1:$CO$1,0))/$Z$2</f>
        <v>205.54271351192304</v>
      </c>
      <c r="AI29" s="17">
        <f>INDEX(Deciles_mean!$C$2:$CO$51,MATCH('ResumenCons-FormulasInteracVP'!AI$1,Deciles_mean!$CQ$2:$CQ$51,0),MATCH('ResumenCons-FormulasInteracVP'!$A29,Deciles_mean!$C$1:$CO$1,0))/$Z$2</f>
        <v>226.87939319024082</v>
      </c>
      <c r="AJ29" s="21">
        <f>INDEX(Deciles_mean!$C$2:$CO$51,MATCH('ResumenCons-FormulasInteracVP'!AJ$1,Deciles_mean!$CQ$2:$CQ$51,0),MATCH('ResumenCons-FormulasInteracVP'!$A29,Deciles_mean!$C$1:$CO$1,0))/$Z$2</f>
        <v>268.59427570526157</v>
      </c>
    </row>
    <row r="30" spans="1:36">
      <c r="A30" t="s">
        <v>25</v>
      </c>
      <c r="C30" t="s">
        <v>80</v>
      </c>
      <c r="D30" s="43">
        <f t="shared" si="14"/>
        <v>0.11330046717725506</v>
      </c>
      <c r="E30" s="44">
        <f t="shared" si="15"/>
        <v>0.23594957363784497</v>
      </c>
      <c r="F30" s="44">
        <f t="shared" si="16"/>
        <v>0.16579130777403184</v>
      </c>
      <c r="G30" s="44">
        <f t="shared" si="17"/>
        <v>0.16210790165248801</v>
      </c>
      <c r="H30" s="44">
        <f t="shared" si="18"/>
        <v>0.11582654957047889</v>
      </c>
      <c r="I30" s="44">
        <f t="shared" si="19"/>
        <v>0.13004780276079009</v>
      </c>
      <c r="J30" s="44">
        <f t="shared" si="20"/>
        <v>0.10507322027221822</v>
      </c>
      <c r="K30" s="44">
        <f t="shared" si="21"/>
        <v>7.7089744053207676E-2</v>
      </c>
      <c r="L30" s="44">
        <f t="shared" si="22"/>
        <v>9.8245353678334979E-2</v>
      </c>
      <c r="M30" s="44">
        <f t="shared" si="23"/>
        <v>5.8390989808138283E-2</v>
      </c>
      <c r="N30" s="45">
        <f t="shared" si="24"/>
        <v>0.10924369809973999</v>
      </c>
      <c r="O30" s="20">
        <f>INDEX(Nal_mean!$B$2:$CN$6,MATCH('ResumenCons-FormulasInteracVP'!$C$1,Nal_mean!$A$2:$A$6,0),MATCH('ResumenCons-FormulasInteracVP'!$A30,Nal_mean!$B$1:$CN$1,0))/$O$2</f>
        <v>365.96227370804161</v>
      </c>
      <c r="P30" s="17">
        <f>INDEX(Deciles_mean!$C$2:$CO$51,MATCH('ResumenCons-FormulasInteracVP'!P$1,Deciles_mean!$CQ$2:$CQ$51,0),MATCH('ResumenCons-FormulasInteracVP'!$A30,Deciles_mean!$C$1:$CO$1,0))/$O$2</f>
        <v>204.54152455980494</v>
      </c>
      <c r="Q30" s="17">
        <f>INDEX(Deciles_mean!$C$2:$CO$51,MATCH('ResumenCons-FormulasInteracVP'!Q$1,Deciles_mean!$CQ$2:$CQ$51,0),MATCH('ResumenCons-FormulasInteracVP'!$A30,Deciles_mean!$C$1:$CO$1,0))/$O$2</f>
        <v>246.52486317294293</v>
      </c>
      <c r="R30" s="17">
        <f>INDEX(Deciles_mean!$C$2:$CO$51,MATCH('ResumenCons-FormulasInteracVP'!R$1,Deciles_mean!$CQ$2:$CQ$51,0),MATCH('ResumenCons-FormulasInteracVP'!$A30,Deciles_mean!$C$1:$CO$1,0))/$O$2</f>
        <v>281.81807860622348</v>
      </c>
      <c r="S30" s="17">
        <f>INDEX(Deciles_mean!$C$2:$CO$51,MATCH('ResumenCons-FormulasInteracVP'!S$1,Deciles_mean!$CQ$2:$CQ$51,0),MATCH('ResumenCons-FormulasInteracVP'!$A30,Deciles_mean!$C$1:$CO$1,0))/$O$2</f>
        <v>305.7114209392966</v>
      </c>
      <c r="T30" s="17">
        <f>INDEX(Deciles_mean!$C$2:$CO$51,MATCH('ResumenCons-FormulasInteracVP'!T$1,Deciles_mean!$CQ$2:$CQ$51,0),MATCH('ResumenCons-FormulasInteracVP'!$A30,Deciles_mean!$C$1:$CO$1,0))/$O$2</f>
        <v>338.70596242939024</v>
      </c>
      <c r="U30" s="17">
        <f>INDEX(Deciles_mean!$C$2:$CO$51,MATCH('ResumenCons-FormulasInteracVP'!U$1,Deciles_mean!$CQ$2:$CQ$51,0),MATCH('ResumenCons-FormulasInteracVP'!$A30,Deciles_mean!$C$1:$CO$1,0))/$O$2</f>
        <v>366.58777945471513</v>
      </c>
      <c r="V30" s="17">
        <f>INDEX(Deciles_mean!$C$2:$CO$51,MATCH('ResumenCons-FormulasInteracVP'!V$1,Deciles_mean!$CQ$2:$CQ$51,0),MATCH('ResumenCons-FormulasInteracVP'!$A30,Deciles_mean!$C$1:$CO$1,0))/$O$2</f>
        <v>392.24710742645129</v>
      </c>
      <c r="W30" s="17">
        <f>INDEX(Deciles_mean!$C$2:$CO$51,MATCH('ResumenCons-FormulasInteracVP'!W$1,Deciles_mean!$CQ$2:$CQ$51,0),MATCH('ResumenCons-FormulasInteracVP'!$A30,Deciles_mean!$C$1:$CO$1,0))/$O$2</f>
        <v>437.11321905886177</v>
      </c>
      <c r="X30" s="17">
        <f>INDEX(Deciles_mean!$C$2:$CO$51,MATCH('ResumenCons-FormulasInteracVP'!X$1,Deciles_mean!$CQ$2:$CQ$51,0),MATCH('ResumenCons-FormulasInteracVP'!$A30,Deciles_mean!$C$1:$CO$1,0))/$O$2</f>
        <v>478.15910848339956</v>
      </c>
      <c r="Y30" s="21">
        <f>INDEX(Deciles_mean!$C$2:$CO$51,MATCH('ResumenCons-FormulasInteracVP'!Y$1,Deciles_mean!$CQ$2:$CQ$51,0),MATCH('ResumenCons-FormulasInteracVP'!$A30,Deciles_mean!$C$1:$CO$1,0))/$O$2</f>
        <v>608.21367294933032</v>
      </c>
      <c r="Z30" s="20">
        <f>INDEX(Nal_mean!$B$2:$CN$6,MATCH('ResumenCons-FormulasInteracVP'!$C$2,Nal_mean!$A$2:$A$5,0),MATCH('ResumenCons-FormulasInteracVP'!$A30,Nal_mean!$B$1:$CN$1,0))/$Z$2</f>
        <v>328.71833300845515</v>
      </c>
      <c r="AA30" s="17">
        <f>INDEX(Deciles_mean!$C$2:$CO$51,MATCH('ResumenCons-FormulasInteracVP'!AA$1,Deciles_mean!$CQ$2:$CQ$51,0),MATCH('ResumenCons-FormulasInteracVP'!$A30,Deciles_mean!$C$1:$CO$1,0))/$Z$2</f>
        <v>165.49342216103975</v>
      </c>
      <c r="AB30" s="17">
        <f>INDEX(Deciles_mean!$C$2:$CO$51,MATCH('ResumenCons-FormulasInteracVP'!AB$1,Deciles_mean!$CQ$2:$CQ$51,0),MATCH('ResumenCons-FormulasInteracVP'!$A30,Deciles_mean!$C$1:$CO$1,0))/$Z$2</f>
        <v>211.46568989578319</v>
      </c>
      <c r="AC30" s="17">
        <f>INDEX(Deciles_mean!$C$2:$CO$51,MATCH('ResumenCons-FormulasInteracVP'!AC$1,Deciles_mean!$CQ$2:$CQ$51,0),MATCH('ResumenCons-FormulasInteracVP'!$A30,Deciles_mean!$C$1:$CO$1,0))/$Z$2</f>
        <v>242.50594820453878</v>
      </c>
      <c r="AD30" s="17">
        <f>INDEX(Deciles_mean!$C$2:$CO$51,MATCH('ResumenCons-FormulasInteracVP'!AD$1,Deciles_mean!$CQ$2:$CQ$51,0),MATCH('ResumenCons-FormulasInteracVP'!$A30,Deciles_mean!$C$1:$CO$1,0))/$Z$2</f>
        <v>273.97754700941266</v>
      </c>
      <c r="AE30" s="17">
        <f>INDEX(Deciles_mean!$C$2:$CO$51,MATCH('ResumenCons-FormulasInteracVP'!AE$1,Deciles_mean!$CQ$2:$CQ$51,0),MATCH('ResumenCons-FormulasInteracVP'!$A30,Deciles_mean!$C$1:$CO$1,0))/$Z$2</f>
        <v>299.72711030622474</v>
      </c>
      <c r="AF30" s="17">
        <f>INDEX(Deciles_mean!$C$2:$CO$51,MATCH('ResumenCons-FormulasInteracVP'!AF$1,Deciles_mean!$CQ$2:$CQ$51,0),MATCH('ResumenCons-FormulasInteracVP'!$A30,Deciles_mean!$C$1:$CO$1,0))/$Z$2</f>
        <v>331.73166513293273</v>
      </c>
      <c r="AG30" s="17">
        <f>INDEX(Deciles_mean!$C$2:$CO$51,MATCH('ResumenCons-FormulasInteracVP'!AG$1,Deciles_mean!$CQ$2:$CQ$51,0),MATCH('ResumenCons-FormulasInteracVP'!$A30,Deciles_mean!$C$1:$CO$1,0))/$Z$2</f>
        <v>364.17309661716962</v>
      </c>
      <c r="AH30" s="17">
        <f>INDEX(Deciles_mean!$C$2:$CO$51,MATCH('ResumenCons-FormulasInteracVP'!AH$1,Deciles_mean!$CQ$2:$CQ$51,0),MATCH('ResumenCons-FormulasInteracVP'!$A30,Deciles_mean!$C$1:$CO$1,0))/$Z$2</f>
        <v>398.01053343394142</v>
      </c>
      <c r="AI30" s="17">
        <f>INDEX(Deciles_mean!$C$2:$CO$51,MATCH('ResumenCons-FormulasInteracVP'!AI$1,Deciles_mean!$CQ$2:$CQ$51,0),MATCH('ResumenCons-FormulasInteracVP'!$A30,Deciles_mean!$C$1:$CO$1,0))/$Z$2</f>
        <v>451.77926974801505</v>
      </c>
      <c r="AJ30" s="21">
        <f>INDEX(Deciles_mean!$C$2:$CO$51,MATCH('ResumenCons-FormulasInteracVP'!AJ$1,Deciles_mean!$CQ$2:$CQ$51,0),MATCH('ResumenCons-FormulasInteracVP'!$A30,Deciles_mean!$C$1:$CO$1,0))/$Z$2</f>
        <v>548.31384121565816</v>
      </c>
    </row>
    <row r="31" spans="1:36">
      <c r="C31" s="10" t="s">
        <v>92</v>
      </c>
      <c r="D31" s="18"/>
      <c r="E31" s="16"/>
      <c r="F31" s="16"/>
      <c r="G31" s="16"/>
      <c r="H31" s="16"/>
      <c r="I31" s="16"/>
      <c r="J31" s="16"/>
      <c r="K31" s="16"/>
      <c r="L31" s="16"/>
      <c r="M31" s="16"/>
      <c r="N31" s="19"/>
      <c r="O31" s="18"/>
      <c r="P31" s="16"/>
      <c r="Q31" s="16"/>
      <c r="R31" s="16"/>
      <c r="S31" s="16"/>
      <c r="T31" s="16"/>
      <c r="U31" s="16"/>
      <c r="V31" s="16"/>
      <c r="W31" s="16"/>
      <c r="X31" s="16"/>
      <c r="Y31" s="19"/>
      <c r="Z31" s="18"/>
      <c r="AA31" s="16"/>
      <c r="AB31" s="16"/>
      <c r="AC31" s="16"/>
      <c r="AD31" s="16"/>
      <c r="AE31" s="16"/>
      <c r="AF31" s="16"/>
      <c r="AG31" s="16"/>
      <c r="AH31" s="16"/>
      <c r="AI31" s="16"/>
      <c r="AJ31" s="19"/>
    </row>
    <row r="32" spans="1:36">
      <c r="A32" t="s">
        <v>36</v>
      </c>
      <c r="C32" s="3" t="s">
        <v>93</v>
      </c>
      <c r="D32" s="43">
        <f t="shared" ref="D32:D39" si="25">O32/Z32-1</f>
        <v>0.15526184277368316</v>
      </c>
      <c r="E32" s="44">
        <f t="shared" ref="E32:E39" si="26">P32/AA32-1</f>
        <v>0.42875179197386504</v>
      </c>
      <c r="F32" s="44">
        <f t="shared" ref="F32:F39" si="27">Q32/AB32-1</f>
        <v>0.26310584472891807</v>
      </c>
      <c r="G32" s="44">
        <f t="shared" ref="G32:G39" si="28">R32/AC32-1</f>
        <v>0.45877914996855118</v>
      </c>
      <c r="H32" s="44">
        <f t="shared" ref="H32:H39" si="29">S32/AD32-1</f>
        <v>-0.12678568900057063</v>
      </c>
      <c r="I32" s="44">
        <f t="shared" ref="I32:I39" si="30">T32/AE32-1</f>
        <v>0.36497382092938224</v>
      </c>
      <c r="J32" s="44">
        <f t="shared" ref="J32:J39" si="31">U32/AF32-1</f>
        <v>5.9149240901802402E-2</v>
      </c>
      <c r="K32" s="44">
        <f t="shared" ref="K32:K39" si="32">V32/AG32-1</f>
        <v>0.30504777739257638</v>
      </c>
      <c r="L32" s="44">
        <f t="shared" ref="L32:L39" si="33">W32/AH32-1</f>
        <v>0.53562336936643962</v>
      </c>
      <c r="M32" s="44">
        <f t="shared" ref="M32:M39" si="34">X32/AI32-1</f>
        <v>0.31026594620476167</v>
      </c>
      <c r="N32" s="45">
        <f t="shared" ref="N32:N39" si="35">Y32/AJ32-1</f>
        <v>-9.3513187046727508E-2</v>
      </c>
      <c r="O32" s="20">
        <f>INDEX(Nal_mean!$B$2:$CN$6,MATCH('ResumenCons-FormulasInteracVP'!$C$1,Nal_mean!$A$2:$A$6,0),MATCH('ResumenCons-FormulasInteracVP'!$A32,Nal_mean!$B$1:$CN$1,0))/$O$2</f>
        <v>150.16849901320126</v>
      </c>
      <c r="P32" s="17">
        <f>INDEX(Deciles_mean!$C$2:$CO$51,MATCH('ResumenCons-FormulasInteracVP'!P$1,Deciles_mean!$CQ$2:$CQ$51,0),MATCH('ResumenCons-FormulasInteracVP'!$A32,Deciles_mean!$C$1:$CO$1,0))/$O$2</f>
        <v>48.653953401346875</v>
      </c>
      <c r="Q32" s="17">
        <f>INDEX(Deciles_mean!$C$2:$CO$51,MATCH('ResumenCons-FormulasInteracVP'!Q$1,Deciles_mean!$CQ$2:$CQ$51,0),MATCH('ResumenCons-FormulasInteracVP'!$A32,Deciles_mean!$C$1:$CO$1,0))/$O$2</f>
        <v>68.786403549131109</v>
      </c>
      <c r="R32" s="17">
        <f>INDEX(Deciles_mean!$C$2:$CO$51,MATCH('ResumenCons-FormulasInteracVP'!R$1,Deciles_mean!$CQ$2:$CQ$51,0),MATCH('ResumenCons-FormulasInteracVP'!$A32,Deciles_mean!$C$1:$CO$1,0))/$O$2</f>
        <v>93.464064881223862</v>
      </c>
      <c r="S32" s="17">
        <f>INDEX(Deciles_mean!$C$2:$CO$51,MATCH('ResumenCons-FormulasInteracVP'!S$1,Deciles_mean!$CQ$2:$CQ$51,0),MATCH('ResumenCons-FormulasInteracVP'!$A32,Deciles_mean!$C$1:$CO$1,0))/$O$2</f>
        <v>77.481475617729544</v>
      </c>
      <c r="T32" s="17">
        <f>INDEX(Deciles_mean!$C$2:$CO$51,MATCH('ResumenCons-FormulasInteracVP'!T$1,Deciles_mean!$CQ$2:$CQ$51,0),MATCH('ResumenCons-FormulasInteracVP'!$A32,Deciles_mean!$C$1:$CO$1,0))/$O$2</f>
        <v>135.34366543347829</v>
      </c>
      <c r="U32" s="17">
        <f>INDEX(Deciles_mean!$C$2:$CO$51,MATCH('ResumenCons-FormulasInteracVP'!U$1,Deciles_mean!$CQ$2:$CQ$51,0),MATCH('ResumenCons-FormulasInteracVP'!$A32,Deciles_mean!$C$1:$CO$1,0))/$O$2</f>
        <v>117.38371274470192</v>
      </c>
      <c r="V32" s="17">
        <f>INDEX(Deciles_mean!$C$2:$CO$51,MATCH('ResumenCons-FormulasInteracVP'!V$1,Deciles_mean!$CQ$2:$CQ$51,0),MATCH('ResumenCons-FormulasInteracVP'!$A32,Deciles_mean!$C$1:$CO$1,0))/$O$2</f>
        <v>166.25247899226409</v>
      </c>
      <c r="W32" s="17">
        <f>INDEX(Deciles_mean!$C$2:$CO$51,MATCH('ResumenCons-FormulasInteracVP'!W$1,Deciles_mean!$CQ$2:$CQ$51,0),MATCH('ResumenCons-FormulasInteracVP'!$A32,Deciles_mean!$C$1:$CO$1,0))/$O$2</f>
        <v>184.08844551186476</v>
      </c>
      <c r="X32" s="17">
        <f>INDEX(Deciles_mean!$C$2:$CO$51,MATCH('ResumenCons-FormulasInteracVP'!X$1,Deciles_mean!$CQ$2:$CQ$51,0),MATCH('ResumenCons-FormulasInteracVP'!$A32,Deciles_mean!$C$1:$CO$1,0))/$O$2</f>
        <v>211.45857115196864</v>
      </c>
      <c r="Y32" s="21">
        <f>INDEX(Deciles_mean!$C$2:$CO$51,MATCH('ResumenCons-FormulasInteracVP'!Y$1,Deciles_mean!$CQ$2:$CQ$51,0),MATCH('ResumenCons-FormulasInteracVP'!$A32,Deciles_mean!$C$1:$CO$1,0))/$O$2</f>
        <v>398.77221884830351</v>
      </c>
      <c r="Z32" s="20">
        <f>INDEX(Nal_mean!$B$2:$CN$6,MATCH('ResumenCons-FormulasInteracVP'!$C$2,Nal_mean!$A$2:$A$5,0),MATCH('ResumenCons-FormulasInteracVP'!$A32,Nal_mean!$B$1:$CN$1,0))/$Z$2</f>
        <v>129.9865480302368</v>
      </c>
      <c r="AA32" s="17">
        <f>INDEX(Deciles_mean!$C$2:$CO$51,MATCH('ResumenCons-FormulasInteracVP'!AA$1,Deciles_mean!$CQ$2:$CQ$51,0),MATCH('ResumenCons-FormulasInteracVP'!$A32,Deciles_mean!$C$1:$CO$1,0))/$Z$2</f>
        <v>34.053467981397894</v>
      </c>
      <c r="AB32" s="17">
        <f>INDEX(Deciles_mean!$C$2:$CO$51,MATCH('ResumenCons-FormulasInteracVP'!AB$1,Deciles_mean!$CQ$2:$CQ$51,0),MATCH('ResumenCons-FormulasInteracVP'!$A32,Deciles_mean!$C$1:$CO$1,0))/$Z$2</f>
        <v>54.458146826083073</v>
      </c>
      <c r="AC32" s="17">
        <f>INDEX(Deciles_mean!$C$2:$CO$51,MATCH('ResumenCons-FormulasInteracVP'!AC$1,Deciles_mean!$CQ$2:$CQ$51,0),MATCH('ResumenCons-FormulasInteracVP'!$A32,Deciles_mean!$C$1:$CO$1,0))/$Z$2</f>
        <v>64.07005809154785</v>
      </c>
      <c r="AD32" s="17">
        <f>INDEX(Deciles_mean!$C$2:$CO$51,MATCH('ResumenCons-FormulasInteracVP'!AD$1,Deciles_mean!$CQ$2:$CQ$51,0),MATCH('ResumenCons-FormulasInteracVP'!$A32,Deciles_mean!$C$1:$CO$1,0))/$Z$2</f>
        <v>88.731339651372451</v>
      </c>
      <c r="AE32" s="17">
        <f>INDEX(Deciles_mean!$C$2:$CO$51,MATCH('ResumenCons-FormulasInteracVP'!AE$1,Deciles_mean!$CQ$2:$CQ$51,0),MATCH('ResumenCons-FormulasInteracVP'!$A32,Deciles_mean!$C$1:$CO$1,0))/$Z$2</f>
        <v>99.154770119565825</v>
      </c>
      <c r="AF32" s="17">
        <f>INDEX(Deciles_mean!$C$2:$CO$51,MATCH('ResumenCons-FormulasInteracVP'!AF$1,Deciles_mean!$CQ$2:$CQ$51,0),MATCH('ResumenCons-FormulasInteracVP'!$A32,Deciles_mean!$C$1:$CO$1,0))/$Z$2</f>
        <v>110.82830276567701</v>
      </c>
      <c r="AG32" s="17">
        <f>INDEX(Deciles_mean!$C$2:$CO$51,MATCH('ResumenCons-FormulasInteracVP'!AG$1,Deciles_mean!$CQ$2:$CQ$51,0),MATCH('ResumenCons-FormulasInteracVP'!$A32,Deciles_mean!$C$1:$CO$1,0))/$Z$2</f>
        <v>127.39187167877384</v>
      </c>
      <c r="AH32" s="17">
        <f>INDEX(Deciles_mean!$C$2:$CO$51,MATCH('ResumenCons-FormulasInteracVP'!AH$1,Deciles_mean!$CQ$2:$CQ$51,0),MATCH('ResumenCons-FormulasInteracVP'!$A32,Deciles_mean!$C$1:$CO$1,0))/$Z$2</f>
        <v>119.87864289133287</v>
      </c>
      <c r="AI32" s="17">
        <f>INDEX(Deciles_mean!$C$2:$CO$51,MATCH('ResumenCons-FormulasInteracVP'!AI$1,Deciles_mean!$CQ$2:$CQ$51,0),MATCH('ResumenCons-FormulasInteracVP'!$A32,Deciles_mean!$C$1:$CO$1,0))/$Z$2</f>
        <v>161.38599325157381</v>
      </c>
      <c r="AJ32" s="21">
        <f>INDEX(Deciles_mean!$C$2:$CO$51,MATCH('ResumenCons-FormulasInteracVP'!AJ$1,Deciles_mean!$CQ$2:$CQ$51,0),MATCH('ResumenCons-FormulasInteracVP'!$A32,Deciles_mean!$C$1:$CO$1,0))/$Z$2</f>
        <v>439.90956420990915</v>
      </c>
    </row>
    <row r="33" spans="1:36">
      <c r="A33" t="s">
        <v>1</v>
      </c>
      <c r="C33" s="3" t="s">
        <v>94</v>
      </c>
      <c r="D33" s="43">
        <f t="shared" si="25"/>
        <v>0.16150888335360225</v>
      </c>
      <c r="E33" s="44">
        <f t="shared" si="26"/>
        <v>0.24742303256817655</v>
      </c>
      <c r="F33" s="44">
        <f t="shared" si="27"/>
        <v>0.22024694280565216</v>
      </c>
      <c r="G33" s="44">
        <f t="shared" si="28"/>
        <v>0.18562305622603748</v>
      </c>
      <c r="H33" s="44">
        <f t="shared" si="29"/>
        <v>0.14517447037939935</v>
      </c>
      <c r="I33" s="44">
        <f t="shared" si="30"/>
        <v>0.17036223594191058</v>
      </c>
      <c r="J33" s="44">
        <f t="shared" si="31"/>
        <v>0.19103000581332763</v>
      </c>
      <c r="K33" s="44">
        <f t="shared" si="32"/>
        <v>0.13316972173421338</v>
      </c>
      <c r="L33" s="44">
        <f t="shared" si="33"/>
        <v>0.15406253919116208</v>
      </c>
      <c r="M33" s="44">
        <f t="shared" si="34"/>
        <v>0.10910385452746629</v>
      </c>
      <c r="N33" s="45">
        <f t="shared" si="35"/>
        <v>0.15278595681283913</v>
      </c>
      <c r="O33" s="20">
        <f>INDEX(Nal_mean!$B$2:$CN$6,MATCH('ResumenCons-FormulasInteracVP'!$C$1,Nal_mean!$A$2:$A$6,0),MATCH('ResumenCons-FormulasInteracVP'!$A33,Nal_mean!$B$1:$CN$1,0))/$O$2</f>
        <v>1042.2155766640381</v>
      </c>
      <c r="P33" s="17">
        <f>INDEX(Deciles_mean!$C$2:$CO$51,MATCH('ResumenCons-FormulasInteracVP'!P$1,Deciles_mean!$CQ$2:$CQ$51,0),MATCH('ResumenCons-FormulasInteracVP'!$A33,Deciles_mean!$C$1:$CO$1,0))/$O$2</f>
        <v>563.85509760089201</v>
      </c>
      <c r="Q33" s="17">
        <f>INDEX(Deciles_mean!$C$2:$CO$51,MATCH('ResumenCons-FormulasInteracVP'!Q$1,Deciles_mean!$CQ$2:$CQ$51,0),MATCH('ResumenCons-FormulasInteracVP'!$A33,Deciles_mean!$C$1:$CO$1,0))/$O$2</f>
        <v>728.49745586279278</v>
      </c>
      <c r="R33" s="17">
        <f>INDEX(Deciles_mean!$C$2:$CO$51,MATCH('ResumenCons-FormulasInteracVP'!R$1,Deciles_mean!$CQ$2:$CQ$51,0),MATCH('ResumenCons-FormulasInteracVP'!$A33,Deciles_mean!$C$1:$CO$1,0))/$O$2</f>
        <v>825.67237385980161</v>
      </c>
      <c r="S33" s="17">
        <f>INDEX(Deciles_mean!$C$2:$CO$51,MATCH('ResumenCons-FormulasInteracVP'!S$1,Deciles_mean!$CQ$2:$CQ$51,0),MATCH('ResumenCons-FormulasInteracVP'!$A33,Deciles_mean!$C$1:$CO$1,0))/$O$2</f>
        <v>893.74296408826081</v>
      </c>
      <c r="T33" s="17">
        <f>INDEX(Deciles_mean!$C$2:$CO$51,MATCH('ResumenCons-FormulasInteracVP'!T$1,Deciles_mean!$CQ$2:$CQ$51,0),MATCH('ResumenCons-FormulasInteracVP'!$A33,Deciles_mean!$C$1:$CO$1,0))/$O$2</f>
        <v>1001.0133052514951</v>
      </c>
      <c r="U33" s="17">
        <f>INDEX(Deciles_mean!$C$2:$CO$51,MATCH('ResumenCons-FormulasInteracVP'!U$1,Deciles_mean!$CQ$2:$CQ$51,0),MATCH('ResumenCons-FormulasInteracVP'!$A33,Deciles_mean!$C$1:$CO$1,0))/$O$2</f>
        <v>1115.7648931267681</v>
      </c>
      <c r="V33" s="17">
        <f>INDEX(Deciles_mean!$C$2:$CO$51,MATCH('ResumenCons-FormulasInteracVP'!V$1,Deciles_mean!$CQ$2:$CQ$51,0),MATCH('ResumenCons-FormulasInteracVP'!$A33,Deciles_mean!$C$1:$CO$1,0))/$O$2</f>
        <v>1161.1745182611483</v>
      </c>
      <c r="W33" s="17">
        <f>INDEX(Deciles_mean!$C$2:$CO$51,MATCH('ResumenCons-FormulasInteracVP'!W$1,Deciles_mean!$CQ$2:$CQ$51,0),MATCH('ResumenCons-FormulasInteracVP'!$A33,Deciles_mean!$C$1:$CO$1,0))/$O$2</f>
        <v>1284.73258647592</v>
      </c>
      <c r="X33" s="17">
        <f>INDEX(Deciles_mean!$C$2:$CO$51,MATCH('ResumenCons-FormulasInteracVP'!X$1,Deciles_mean!$CQ$2:$CQ$51,0),MATCH('ResumenCons-FormulasInteracVP'!$A33,Deciles_mean!$C$1:$CO$1,0))/$O$2</f>
        <v>1367.8754476571123</v>
      </c>
      <c r="Y33" s="21">
        <f>INDEX(Deciles_mean!$C$2:$CO$51,MATCH('ResumenCons-FormulasInteracVP'!Y$1,Deciles_mean!$CQ$2:$CQ$51,0),MATCH('ResumenCons-FormulasInteracVP'!$A33,Deciles_mean!$C$1:$CO$1,0))/$O$2</f>
        <v>1479.8271244561877</v>
      </c>
      <c r="Z33" s="20">
        <f>INDEX(Nal_mean!$B$2:$CN$6,MATCH('ResumenCons-FormulasInteracVP'!$C$2,Nal_mean!$A$2:$A$5,0),MATCH('ResumenCons-FormulasInteracVP'!$A33,Nal_mean!$B$1:$CN$1,0))/$Z$2</f>
        <v>897.29453782124256</v>
      </c>
      <c r="AA33" s="17">
        <f>INDEX(Deciles_mean!$C$2:$CO$51,MATCH('ResumenCons-FormulasInteracVP'!AA$1,Deciles_mean!$CQ$2:$CQ$51,0),MATCH('ResumenCons-FormulasInteracVP'!$A33,Deciles_mean!$C$1:$CO$1,0))/$Z$2</f>
        <v>452.01594237043645</v>
      </c>
      <c r="AB33" s="17">
        <f>INDEX(Deciles_mean!$C$2:$CO$51,MATCH('ResumenCons-FormulasInteracVP'!AB$1,Deciles_mean!$CQ$2:$CQ$51,0),MATCH('ResumenCons-FormulasInteracVP'!$A33,Deciles_mean!$C$1:$CO$1,0))/$Z$2</f>
        <v>597.00822047363249</v>
      </c>
      <c r="AC33" s="17">
        <f>INDEX(Deciles_mean!$C$2:$CO$51,MATCH('ResumenCons-FormulasInteracVP'!AC$1,Deciles_mean!$CQ$2:$CQ$51,0),MATCH('ResumenCons-FormulasInteracVP'!$A33,Deciles_mean!$C$1:$CO$1,0))/$Z$2</f>
        <v>696.40377649874938</v>
      </c>
      <c r="AD33" s="17">
        <f>INDEX(Deciles_mean!$C$2:$CO$51,MATCH('ResumenCons-FormulasInteracVP'!AD$1,Deciles_mean!$CQ$2:$CQ$51,0),MATCH('ResumenCons-FormulasInteracVP'!$A33,Deciles_mean!$C$1:$CO$1,0))/$Z$2</f>
        <v>780.44262005959786</v>
      </c>
      <c r="AE33" s="17">
        <f>INDEX(Deciles_mean!$C$2:$CO$51,MATCH('ResumenCons-FormulasInteracVP'!AE$1,Deciles_mean!$CQ$2:$CQ$51,0),MATCH('ResumenCons-FormulasInteracVP'!$A33,Deciles_mean!$C$1:$CO$1,0))/$Z$2</f>
        <v>855.30212314640949</v>
      </c>
      <c r="AF33" s="17">
        <f>INDEX(Deciles_mean!$C$2:$CO$51,MATCH('ResumenCons-FormulasInteracVP'!AF$1,Deciles_mean!$CQ$2:$CQ$51,0),MATCH('ResumenCons-FormulasInteracVP'!$A33,Deciles_mean!$C$1:$CO$1,0))/$Z$2</f>
        <v>936.80670317355884</v>
      </c>
      <c r="AG33" s="17">
        <f>INDEX(Deciles_mean!$C$2:$CO$51,MATCH('ResumenCons-FormulasInteracVP'!AG$1,Deciles_mean!$CQ$2:$CQ$51,0),MATCH('ResumenCons-FormulasInteracVP'!$A33,Deciles_mean!$C$1:$CO$1,0))/$Z$2</f>
        <v>1024.7136823282535</v>
      </c>
      <c r="AH33" s="17">
        <f>INDEX(Deciles_mean!$C$2:$CO$51,MATCH('ResumenCons-FormulasInteracVP'!AH$1,Deciles_mean!$CQ$2:$CQ$51,0),MATCH('ResumenCons-FormulasInteracVP'!$A33,Deciles_mean!$C$1:$CO$1,0))/$Z$2</f>
        <v>1113.2261405662985</v>
      </c>
      <c r="AI33" s="17">
        <f>INDEX(Deciles_mean!$C$2:$CO$51,MATCH('ResumenCons-FormulasInteracVP'!AI$1,Deciles_mean!$CQ$2:$CQ$51,0),MATCH('ResumenCons-FormulasInteracVP'!$A33,Deciles_mean!$C$1:$CO$1,0))/$Z$2</f>
        <v>1233.3159262528175</v>
      </c>
      <c r="AJ33" s="21">
        <f>INDEX(Deciles_mean!$C$2:$CO$51,MATCH('ResumenCons-FormulasInteracVP'!AJ$1,Deciles_mean!$CQ$2:$CQ$51,0),MATCH('ResumenCons-FormulasInteracVP'!$A33,Deciles_mean!$C$1:$CO$1,0))/$Z$2</f>
        <v>1283.6963494485433</v>
      </c>
    </row>
    <row r="34" spans="1:36">
      <c r="A34" t="s">
        <v>37</v>
      </c>
      <c r="C34" s="3" t="s">
        <v>95</v>
      </c>
      <c r="D34" s="43">
        <f t="shared" si="25"/>
        <v>0.48860501335555218</v>
      </c>
      <c r="E34" s="44">
        <f t="shared" si="26"/>
        <v>0.69077395276602904</v>
      </c>
      <c r="F34" s="44">
        <f t="shared" si="27"/>
        <v>0.69153559465539205</v>
      </c>
      <c r="G34" s="44">
        <f t="shared" si="28"/>
        <v>0.34425233022484814</v>
      </c>
      <c r="H34" s="44">
        <f t="shared" si="29"/>
        <v>0.64064491810254176</v>
      </c>
      <c r="I34" s="44">
        <f t="shared" si="30"/>
        <v>0.63396858415926838</v>
      </c>
      <c r="J34" s="44">
        <f t="shared" si="31"/>
        <v>1.058939119476364</v>
      </c>
      <c r="K34" s="44">
        <f t="shared" si="32"/>
        <v>0.38414181762452304</v>
      </c>
      <c r="L34" s="44">
        <f t="shared" si="33"/>
        <v>0.67254577002203719</v>
      </c>
      <c r="M34" s="44">
        <f t="shared" si="34"/>
        <v>-1.2301870039653995E-2</v>
      </c>
      <c r="N34" s="45">
        <f t="shared" si="35"/>
        <v>0.58411821101011174</v>
      </c>
      <c r="O34" s="20">
        <f>INDEX(Nal_mean!$B$2:$CN$6,MATCH('ResumenCons-FormulasInteracVP'!$C$1,Nal_mean!$A$2:$A$6,0),MATCH('ResumenCons-FormulasInteracVP'!$A34,Nal_mean!$B$1:$CN$1,0))/$O$2</f>
        <v>21.826922970958506</v>
      </c>
      <c r="P34" s="17">
        <f>INDEX(Deciles_mean!$C$2:$CO$51,MATCH('ResumenCons-FormulasInteracVP'!P$1,Deciles_mean!$CQ$2:$CQ$51,0),MATCH('ResumenCons-FormulasInteracVP'!$A34,Deciles_mean!$C$1:$CO$1,0))/$O$2</f>
        <v>7.8489246304812283</v>
      </c>
      <c r="Q34" s="17">
        <f>INDEX(Deciles_mean!$C$2:$CO$51,MATCH('ResumenCons-FormulasInteracVP'!Q$1,Deciles_mean!$CQ$2:$CQ$51,0),MATCH('ResumenCons-FormulasInteracVP'!$A34,Deciles_mean!$C$1:$CO$1,0))/$O$2</f>
        <v>10.842690782355284</v>
      </c>
      <c r="R34" s="17">
        <f>INDEX(Deciles_mean!$C$2:$CO$51,MATCH('ResumenCons-FormulasInteracVP'!R$1,Deciles_mean!$CQ$2:$CQ$51,0),MATCH('ResumenCons-FormulasInteracVP'!$A34,Deciles_mean!$C$1:$CO$1,0))/$O$2</f>
        <v>11.878490917706023</v>
      </c>
      <c r="S34" s="17">
        <f>INDEX(Deciles_mean!$C$2:$CO$51,MATCH('ResumenCons-FormulasInteracVP'!S$1,Deciles_mean!$CQ$2:$CQ$51,0),MATCH('ResumenCons-FormulasInteracVP'!$A34,Deciles_mean!$C$1:$CO$1,0))/$O$2</f>
        <v>15.432467184913524</v>
      </c>
      <c r="T34" s="17">
        <f>INDEX(Deciles_mean!$C$2:$CO$51,MATCH('ResumenCons-FormulasInteracVP'!T$1,Deciles_mean!$CQ$2:$CQ$51,0),MATCH('ResumenCons-FormulasInteracVP'!$A34,Deciles_mean!$C$1:$CO$1,0))/$O$2</f>
        <v>20.943844148765198</v>
      </c>
      <c r="U34" s="17">
        <f>INDEX(Deciles_mean!$C$2:$CO$51,MATCH('ResumenCons-FormulasInteracVP'!U$1,Deciles_mean!$CQ$2:$CQ$51,0),MATCH('ResumenCons-FormulasInteracVP'!$A34,Deciles_mean!$C$1:$CO$1,0))/$O$2</f>
        <v>23.410434145200675</v>
      </c>
      <c r="V34" s="17">
        <f>INDEX(Deciles_mean!$C$2:$CO$51,MATCH('ResumenCons-FormulasInteracVP'!V$1,Deciles_mean!$CQ$2:$CQ$51,0),MATCH('ResumenCons-FormulasInteracVP'!$A34,Deciles_mean!$C$1:$CO$1,0))/$O$2</f>
        <v>21.339114679619769</v>
      </c>
      <c r="W34" s="17">
        <f>INDEX(Deciles_mean!$C$2:$CO$51,MATCH('ResumenCons-FormulasInteracVP'!W$1,Deciles_mean!$CQ$2:$CQ$51,0),MATCH('ResumenCons-FormulasInteracVP'!$A34,Deciles_mean!$C$1:$CO$1,0))/$O$2</f>
        <v>27.451635581048883</v>
      </c>
      <c r="X34" s="17">
        <f>INDEX(Deciles_mean!$C$2:$CO$51,MATCH('ResumenCons-FormulasInteracVP'!X$1,Deciles_mean!$CQ$2:$CQ$51,0),MATCH('ResumenCons-FormulasInteracVP'!$A34,Deciles_mean!$C$1:$CO$1,0))/$O$2</f>
        <v>29.819033306862224</v>
      </c>
      <c r="Y34" s="21">
        <f>INDEX(Deciles_mean!$C$2:$CO$51,MATCH('ResumenCons-FormulasInteracVP'!Y$1,Deciles_mean!$CQ$2:$CQ$51,0),MATCH('ResumenCons-FormulasInteracVP'!$A34,Deciles_mean!$C$1:$CO$1,0))/$O$2</f>
        <v>49.302594332632239</v>
      </c>
      <c r="Z34" s="20">
        <f>INDEX(Nal_mean!$B$2:$CN$6,MATCH('ResumenCons-FormulasInteracVP'!$C$2,Nal_mean!$A$2:$A$5,0),MATCH('ResumenCons-FormulasInteracVP'!$A34,Nal_mean!$B$1:$CN$1,0))/$Z$2</f>
        <v>14.662669260905655</v>
      </c>
      <c r="AA34" s="17">
        <f>INDEX(Deciles_mean!$C$2:$CO$51,MATCH('ResumenCons-FormulasInteracVP'!AA$1,Deciles_mean!$CQ$2:$CQ$51,0),MATCH('ResumenCons-FormulasInteracVP'!$A34,Deciles_mean!$C$1:$CO$1,0))/$Z$2</f>
        <v>4.6422081542247238</v>
      </c>
      <c r="AB34" s="17">
        <f>INDEX(Deciles_mean!$C$2:$CO$51,MATCH('ResumenCons-FormulasInteracVP'!AB$1,Deciles_mean!$CQ$2:$CQ$51,0),MATCH('ResumenCons-FormulasInteracVP'!$A34,Deciles_mean!$C$1:$CO$1,0))/$Z$2</f>
        <v>6.4099690344170437</v>
      </c>
      <c r="AC34" s="17">
        <f>INDEX(Deciles_mean!$C$2:$CO$51,MATCH('ResumenCons-FormulasInteracVP'!AC$1,Deciles_mean!$CQ$2:$CQ$51,0),MATCH('ResumenCons-FormulasInteracVP'!$A34,Deciles_mean!$C$1:$CO$1,0))/$Z$2</f>
        <v>8.8365038695667728</v>
      </c>
      <c r="AD34" s="17">
        <f>INDEX(Deciles_mean!$C$2:$CO$51,MATCH('ResumenCons-FormulasInteracVP'!AD$1,Deciles_mean!$CQ$2:$CQ$51,0),MATCH('ResumenCons-FormulasInteracVP'!$A34,Deciles_mean!$C$1:$CO$1,0))/$Z$2</f>
        <v>9.4063419906616144</v>
      </c>
      <c r="AE34" s="17">
        <f>INDEX(Deciles_mean!$C$2:$CO$51,MATCH('ResumenCons-FormulasInteracVP'!AE$1,Deciles_mean!$CQ$2:$CQ$51,0),MATCH('ResumenCons-FormulasInteracVP'!$A34,Deciles_mean!$C$1:$CO$1,0))/$Z$2</f>
        <v>12.817776517742235</v>
      </c>
      <c r="AF34" s="17">
        <f>INDEX(Deciles_mean!$C$2:$CO$51,MATCH('ResumenCons-FormulasInteracVP'!AF$1,Deciles_mean!$CQ$2:$CQ$51,0),MATCH('ResumenCons-FormulasInteracVP'!$A34,Deciles_mean!$C$1:$CO$1,0))/$Z$2</f>
        <v>11.370143936628146</v>
      </c>
      <c r="AG34" s="17">
        <f>INDEX(Deciles_mean!$C$2:$CO$51,MATCH('ResumenCons-FormulasInteracVP'!AG$1,Deciles_mean!$CQ$2:$CQ$51,0),MATCH('ResumenCons-FormulasInteracVP'!$A34,Deciles_mean!$C$1:$CO$1,0))/$Z$2</f>
        <v>15.416855706478223</v>
      </c>
      <c r="AH34" s="17">
        <f>INDEX(Deciles_mean!$C$2:$CO$51,MATCH('ResumenCons-FormulasInteracVP'!AH$1,Deciles_mean!$CQ$2:$CQ$51,0),MATCH('ResumenCons-FormulasInteracVP'!$A34,Deciles_mean!$C$1:$CO$1,0))/$Z$2</f>
        <v>16.413084815423129</v>
      </c>
      <c r="AI34" s="17">
        <f>INDEX(Deciles_mean!$C$2:$CO$51,MATCH('ResumenCons-FormulasInteracVP'!AI$1,Deciles_mean!$CQ$2:$CQ$51,0),MATCH('ResumenCons-FormulasInteracVP'!$A34,Deciles_mean!$C$1:$CO$1,0))/$Z$2</f>
        <v>30.190432078735832</v>
      </c>
      <c r="AJ34" s="21">
        <f>INDEX(Deciles_mean!$C$2:$CO$51,MATCH('ResumenCons-FormulasInteracVP'!AJ$1,Deciles_mean!$CQ$2:$CQ$51,0),MATCH('ResumenCons-FormulasInteracVP'!$A34,Deciles_mean!$C$1:$CO$1,0))/$Z$2</f>
        <v>31.123052553757638</v>
      </c>
    </row>
    <row r="35" spans="1:36">
      <c r="A35" t="s">
        <v>38</v>
      </c>
      <c r="C35" s="3" t="s">
        <v>97</v>
      </c>
      <c r="D35" s="43">
        <f t="shared" si="25"/>
        <v>-0.27297482692336672</v>
      </c>
      <c r="E35" s="44">
        <f t="shared" si="26"/>
        <v>-0.27180456838930267</v>
      </c>
      <c r="F35" s="44">
        <f t="shared" si="27"/>
        <v>-0.22664118028001701</v>
      </c>
      <c r="G35" s="44">
        <f t="shared" si="28"/>
        <v>-0.27668831038647335</v>
      </c>
      <c r="H35" s="44">
        <f t="shared" si="29"/>
        <v>-0.28505397751470041</v>
      </c>
      <c r="I35" s="44">
        <f t="shared" si="30"/>
        <v>-0.28842781021659047</v>
      </c>
      <c r="J35" s="44">
        <f t="shared" si="31"/>
        <v>-0.21249689191687637</v>
      </c>
      <c r="K35" s="44">
        <f t="shared" si="32"/>
        <v>-0.29225026352614214</v>
      </c>
      <c r="L35" s="44">
        <f t="shared" si="33"/>
        <v>-0.26178178380723638</v>
      </c>
      <c r="M35" s="44">
        <f t="shared" si="34"/>
        <v>-0.27068225341480323</v>
      </c>
      <c r="N35" s="45">
        <f t="shared" si="35"/>
        <v>-0.30237457878048435</v>
      </c>
      <c r="O35" s="20">
        <f>INDEX(Nal_mean!$B$2:$CN$6,MATCH('ResumenCons-FormulasInteracVP'!$C$1,Nal_mean!$A$2:$A$6,0),MATCH('ResumenCons-FormulasInteracVP'!$A35,Nal_mean!$B$1:$CN$1,0))/$O$2</f>
        <v>54.963172005215348</v>
      </c>
      <c r="P35" s="17">
        <f>INDEX(Deciles_mean!$C$2:$CO$51,MATCH('ResumenCons-FormulasInteracVP'!P$1,Deciles_mean!$CQ$2:$CQ$51,0),MATCH('ResumenCons-FormulasInteracVP'!$A35,Deciles_mean!$C$1:$CO$1,0))/$O$2</f>
        <v>25.517777954906318</v>
      </c>
      <c r="Q35" s="17">
        <f>INDEX(Deciles_mean!$C$2:$CO$51,MATCH('ResumenCons-FormulasInteracVP'!Q$1,Deciles_mean!$CQ$2:$CQ$51,0),MATCH('ResumenCons-FormulasInteracVP'!$A35,Deciles_mean!$C$1:$CO$1,0))/$O$2</f>
        <v>35.325847299679417</v>
      </c>
      <c r="R35" s="17">
        <f>INDEX(Deciles_mean!$C$2:$CO$51,MATCH('ResumenCons-FormulasInteracVP'!R$1,Deciles_mean!$CQ$2:$CQ$51,0),MATCH('ResumenCons-FormulasInteracVP'!$A35,Deciles_mean!$C$1:$CO$1,0))/$O$2</f>
        <v>38.432176196230586</v>
      </c>
      <c r="S35" s="17">
        <f>INDEX(Deciles_mean!$C$2:$CO$51,MATCH('ResumenCons-FormulasInteracVP'!S$1,Deciles_mean!$CQ$2:$CQ$51,0),MATCH('ResumenCons-FormulasInteracVP'!$A35,Deciles_mean!$C$1:$CO$1,0))/$O$2</f>
        <v>44.877549423228317</v>
      </c>
      <c r="T35" s="17">
        <f>INDEX(Deciles_mean!$C$2:$CO$51,MATCH('ResumenCons-FormulasInteracVP'!T$1,Deciles_mean!$CQ$2:$CQ$51,0),MATCH('ResumenCons-FormulasInteracVP'!$A35,Deciles_mean!$C$1:$CO$1,0))/$O$2</f>
        <v>49.331637060010372</v>
      </c>
      <c r="U35" s="17">
        <f>INDEX(Deciles_mean!$C$2:$CO$51,MATCH('ResumenCons-FormulasInteracVP'!U$1,Deciles_mean!$CQ$2:$CQ$51,0),MATCH('ResumenCons-FormulasInteracVP'!$A35,Deciles_mean!$C$1:$CO$1,0))/$O$2</f>
        <v>56.555438147930808</v>
      </c>
      <c r="V35" s="17">
        <f>INDEX(Deciles_mean!$C$2:$CO$51,MATCH('ResumenCons-FormulasInteracVP'!V$1,Deciles_mean!$CQ$2:$CQ$51,0),MATCH('ResumenCons-FormulasInteracVP'!$A35,Deciles_mean!$C$1:$CO$1,0))/$O$2</f>
        <v>60.773154162448265</v>
      </c>
      <c r="W35" s="17">
        <f>INDEX(Deciles_mean!$C$2:$CO$51,MATCH('ResumenCons-FormulasInteracVP'!W$1,Deciles_mean!$CQ$2:$CQ$51,0),MATCH('ResumenCons-FormulasInteracVP'!$A35,Deciles_mean!$C$1:$CO$1,0))/$O$2</f>
        <v>69.015825648726278</v>
      </c>
      <c r="X35" s="17">
        <f>INDEX(Deciles_mean!$C$2:$CO$51,MATCH('ResumenCons-FormulasInteracVP'!X$1,Deciles_mean!$CQ$2:$CQ$51,0),MATCH('ResumenCons-FormulasInteracVP'!$A35,Deciles_mean!$C$1:$CO$1,0))/$O$2</f>
        <v>72.686106341030495</v>
      </c>
      <c r="Y35" s="21">
        <f>INDEX(Deciles_mean!$C$2:$CO$51,MATCH('ResumenCons-FormulasInteracVP'!Y$1,Deciles_mean!$CQ$2:$CQ$51,0),MATCH('ResumenCons-FormulasInteracVP'!$A35,Deciles_mean!$C$1:$CO$1,0))/$O$2</f>
        <v>97.116207817962604</v>
      </c>
      <c r="Z35" s="20">
        <f>INDEX(Nal_mean!$B$2:$CN$6,MATCH('ResumenCons-FormulasInteracVP'!$C$2,Nal_mean!$A$2:$A$5,0),MATCH('ResumenCons-FormulasInteracVP'!$A35,Nal_mean!$B$1:$CN$1,0))/$Z$2</f>
        <v>75.600094798123123</v>
      </c>
      <c r="AA35" s="17">
        <f>INDEX(Deciles_mean!$C$2:$CO$51,MATCH('ResumenCons-FormulasInteracVP'!AA$1,Deciles_mean!$CQ$2:$CQ$51,0),MATCH('ResumenCons-FormulasInteracVP'!$A35,Deciles_mean!$C$1:$CO$1,0))/$Z$2</f>
        <v>35.042485639416164</v>
      </c>
      <c r="AB35" s="17">
        <f>INDEX(Deciles_mean!$C$2:$CO$51,MATCH('ResumenCons-FormulasInteracVP'!AB$1,Deciles_mean!$CQ$2:$CQ$51,0),MATCH('ResumenCons-FormulasInteracVP'!$A35,Deciles_mean!$C$1:$CO$1,0))/$Z$2</f>
        <v>45.678469552426087</v>
      </c>
      <c r="AC35" s="17">
        <f>INDEX(Deciles_mean!$C$2:$CO$51,MATCH('ResumenCons-FormulasInteracVP'!AC$1,Deciles_mean!$CQ$2:$CQ$51,0),MATCH('ResumenCons-FormulasInteracVP'!$A35,Deciles_mean!$C$1:$CO$1,0))/$Z$2</f>
        <v>53.133630699049419</v>
      </c>
      <c r="AD35" s="17">
        <f>INDEX(Deciles_mean!$C$2:$CO$51,MATCH('ResumenCons-FormulasInteracVP'!AD$1,Deciles_mean!$CQ$2:$CQ$51,0),MATCH('ResumenCons-FormulasInteracVP'!$A35,Deciles_mean!$C$1:$CO$1,0))/$Z$2</f>
        <v>62.770542127396851</v>
      </c>
      <c r="AE35" s="17">
        <f>INDEX(Deciles_mean!$C$2:$CO$51,MATCH('ResumenCons-FormulasInteracVP'!AE$1,Deciles_mean!$CQ$2:$CQ$51,0),MATCH('ResumenCons-FormulasInteracVP'!$A35,Deciles_mean!$C$1:$CO$1,0))/$Z$2</f>
        <v>69.327663121609746</v>
      </c>
      <c r="AF35" s="17">
        <f>INDEX(Deciles_mean!$C$2:$CO$51,MATCH('ResumenCons-FormulasInteracVP'!AF$1,Deciles_mean!$CQ$2:$CQ$51,0),MATCH('ResumenCons-FormulasInteracVP'!$A35,Deciles_mean!$C$1:$CO$1,0))/$Z$2</f>
        <v>71.816145952228027</v>
      </c>
      <c r="AG35" s="17">
        <f>INDEX(Deciles_mean!$C$2:$CO$51,MATCH('ResumenCons-FormulasInteracVP'!AG$1,Deciles_mean!$CQ$2:$CQ$51,0),MATCH('ResumenCons-FormulasInteracVP'!$A35,Deciles_mean!$C$1:$CO$1,0))/$Z$2</f>
        <v>85.868140997454176</v>
      </c>
      <c r="AH35" s="17">
        <f>INDEX(Deciles_mean!$C$2:$CO$51,MATCH('ResumenCons-FormulasInteracVP'!AH$1,Deciles_mean!$CQ$2:$CQ$51,0),MATCH('ResumenCons-FormulasInteracVP'!$A35,Deciles_mean!$C$1:$CO$1,0))/$Z$2</f>
        <v>93.489735331463095</v>
      </c>
      <c r="AI35" s="17">
        <f>INDEX(Deciles_mean!$C$2:$CO$51,MATCH('ResumenCons-FormulasInteracVP'!AI$1,Deciles_mean!$CQ$2:$CQ$51,0),MATCH('ResumenCons-FormulasInteracVP'!$A35,Deciles_mean!$C$1:$CO$1,0))/$Z$2</f>
        <v>99.663153243371013</v>
      </c>
      <c r="AJ35" s="21">
        <f>INDEX(Deciles_mean!$C$2:$CO$51,MATCH('ResumenCons-FormulasInteracVP'!AJ$1,Deciles_mean!$CQ$2:$CQ$51,0),MATCH('ResumenCons-FormulasInteracVP'!$A35,Deciles_mean!$C$1:$CO$1,0))/$Z$2</f>
        <v>139.20967451013215</v>
      </c>
    </row>
    <row r="36" spans="1:36">
      <c r="A36" t="s">
        <v>39</v>
      </c>
      <c r="C36" s="3" t="s">
        <v>96</v>
      </c>
      <c r="D36" s="43">
        <f t="shared" si="25"/>
        <v>-0.29528621318933168</v>
      </c>
      <c r="E36" s="44">
        <f t="shared" si="26"/>
        <v>-0.18234908329458732</v>
      </c>
      <c r="F36" s="44">
        <f t="shared" si="27"/>
        <v>-0.26211591857600758</v>
      </c>
      <c r="G36" s="44">
        <f t="shared" si="28"/>
        <v>-0.24410906158069823</v>
      </c>
      <c r="H36" s="44">
        <f t="shared" si="29"/>
        <v>-0.39660562529592325</v>
      </c>
      <c r="I36" s="44">
        <f t="shared" si="30"/>
        <v>-0.35586776730754632</v>
      </c>
      <c r="J36" s="44">
        <f t="shared" si="31"/>
        <v>-0.27906891288097879</v>
      </c>
      <c r="K36" s="44">
        <f t="shared" si="32"/>
        <v>-0.34662782126742331</v>
      </c>
      <c r="L36" s="44">
        <f t="shared" si="33"/>
        <v>-0.12465234755013532</v>
      </c>
      <c r="M36" s="44">
        <f t="shared" si="34"/>
        <v>-0.34770132462530468</v>
      </c>
      <c r="N36" s="45">
        <f t="shared" si="35"/>
        <v>-0.34830605566579387</v>
      </c>
      <c r="O36" s="20">
        <f>INDEX(Nal_mean!$B$2:$CN$6,MATCH('ResumenCons-FormulasInteracVP'!$C$1,Nal_mean!$A$2:$A$6,0),MATCH('ResumenCons-FormulasInteracVP'!$A36,Nal_mean!$B$1:$CN$1,0))/$O$2</f>
        <v>11.17348853042137</v>
      </c>
      <c r="P36" s="17">
        <f>INDEX(Deciles_mean!$C$2:$CO$51,MATCH('ResumenCons-FormulasInteracVP'!P$1,Deciles_mean!$CQ$2:$CQ$51,0),MATCH('ResumenCons-FormulasInteracVP'!$A36,Deciles_mean!$C$1:$CO$1,0))/$O$2</f>
        <v>8.8460332821897136</v>
      </c>
      <c r="Q36" s="17">
        <f>INDEX(Deciles_mean!$C$2:$CO$51,MATCH('ResumenCons-FormulasInteracVP'!Q$1,Deciles_mean!$CQ$2:$CQ$51,0),MATCH('ResumenCons-FormulasInteracVP'!$A36,Deciles_mean!$C$1:$CO$1,0))/$O$2</f>
        <v>10.714995746322312</v>
      </c>
      <c r="R36" s="17">
        <f>INDEX(Deciles_mean!$C$2:$CO$51,MATCH('ResumenCons-FormulasInteracVP'!R$1,Deciles_mean!$CQ$2:$CQ$51,0),MATCH('ResumenCons-FormulasInteracVP'!$A36,Deciles_mean!$C$1:$CO$1,0))/$O$2</f>
        <v>10.92491311800752</v>
      </c>
      <c r="S36" s="17">
        <f>INDEX(Deciles_mean!$C$2:$CO$51,MATCH('ResumenCons-FormulasInteracVP'!S$1,Deciles_mean!$CQ$2:$CQ$51,0),MATCH('ResumenCons-FormulasInteracVP'!$A36,Deciles_mean!$C$1:$CO$1,0))/$O$2</f>
        <v>11.034034808054026</v>
      </c>
      <c r="T36" s="17">
        <f>INDEX(Deciles_mean!$C$2:$CO$51,MATCH('ResumenCons-FormulasInteracVP'!T$1,Deciles_mean!$CQ$2:$CQ$51,0),MATCH('ResumenCons-FormulasInteracVP'!$A36,Deciles_mean!$C$1:$CO$1,0))/$O$2</f>
        <v>11.173457936308768</v>
      </c>
      <c r="U36" s="17">
        <f>INDEX(Deciles_mean!$C$2:$CO$51,MATCH('ResumenCons-FormulasInteracVP'!U$1,Deciles_mean!$CQ$2:$CQ$51,0),MATCH('ResumenCons-FormulasInteracVP'!$A36,Deciles_mean!$C$1:$CO$1,0))/$O$2</f>
        <v>11.009351320891996</v>
      </c>
      <c r="V36" s="17">
        <f>INDEX(Deciles_mean!$C$2:$CO$51,MATCH('ResumenCons-FormulasInteracVP'!V$1,Deciles_mean!$CQ$2:$CQ$51,0),MATCH('ResumenCons-FormulasInteracVP'!$A36,Deciles_mean!$C$1:$CO$1,0))/$O$2</f>
        <v>10.908031253927934</v>
      </c>
      <c r="W36" s="17">
        <f>INDEX(Deciles_mean!$C$2:$CO$51,MATCH('ResumenCons-FormulasInteracVP'!W$1,Deciles_mean!$CQ$2:$CQ$51,0),MATCH('ResumenCons-FormulasInteracVP'!$A36,Deciles_mean!$C$1:$CO$1,0))/$O$2</f>
        <v>14.766770106578452</v>
      </c>
      <c r="X36" s="17">
        <f>INDEX(Deciles_mean!$C$2:$CO$51,MATCH('ResumenCons-FormulasInteracVP'!X$1,Deciles_mean!$CQ$2:$CQ$51,0),MATCH('ResumenCons-FormulasInteracVP'!$A36,Deciles_mean!$C$1:$CO$1,0))/$O$2</f>
        <v>10.450898858551117</v>
      </c>
      <c r="Y36" s="21">
        <f>INDEX(Deciles_mean!$C$2:$CO$51,MATCH('ResumenCons-FormulasInteracVP'!Y$1,Deciles_mean!$CQ$2:$CQ$51,0),MATCH('ResumenCons-FormulasInteracVP'!$A36,Deciles_mean!$C$1:$CO$1,0))/$O$2</f>
        <v>11.906398873381866</v>
      </c>
      <c r="Z36" s="20">
        <f>INDEX(Nal_mean!$B$2:$CN$6,MATCH('ResumenCons-FormulasInteracVP'!$C$2,Nal_mean!$A$2:$A$5,0),MATCH('ResumenCons-FormulasInteracVP'!$A36,Nal_mean!$B$1:$CN$1,0))/$Z$2</f>
        <v>15.855356798097226</v>
      </c>
      <c r="AA36" s="17">
        <f>INDEX(Deciles_mean!$C$2:$CO$51,MATCH('ResumenCons-FormulasInteracVP'!AA$1,Deciles_mean!$CQ$2:$CQ$51,0),MATCH('ResumenCons-FormulasInteracVP'!$A36,Deciles_mean!$C$1:$CO$1,0))/$Z$2</f>
        <v>10.818838579467778</v>
      </c>
      <c r="AB36" s="17">
        <f>INDEX(Deciles_mean!$C$2:$CO$51,MATCH('ResumenCons-FormulasInteracVP'!AB$1,Deciles_mean!$CQ$2:$CQ$51,0),MATCH('ResumenCons-FormulasInteracVP'!$A36,Deciles_mean!$C$1:$CO$1,0))/$Z$2</f>
        <v>14.521245295933433</v>
      </c>
      <c r="AC36" s="17">
        <f>INDEX(Deciles_mean!$C$2:$CO$51,MATCH('ResumenCons-FormulasInteracVP'!AC$1,Deciles_mean!$CQ$2:$CQ$51,0),MATCH('ResumenCons-FormulasInteracVP'!$A36,Deciles_mean!$C$1:$CO$1,0))/$Z$2</f>
        <v>14.453028291162475</v>
      </c>
      <c r="AD36" s="17">
        <f>INDEX(Deciles_mean!$C$2:$CO$51,MATCH('ResumenCons-FormulasInteracVP'!AD$1,Deciles_mean!$CQ$2:$CQ$51,0),MATCH('ResumenCons-FormulasInteracVP'!$A36,Deciles_mean!$C$1:$CO$1,0))/$Z$2</f>
        <v>18.286605362314585</v>
      </c>
      <c r="AE36" s="17">
        <f>INDEX(Deciles_mean!$C$2:$CO$51,MATCH('ResumenCons-FormulasInteracVP'!AE$1,Deciles_mean!$CQ$2:$CQ$51,0),MATCH('ResumenCons-FormulasInteracVP'!$A36,Deciles_mean!$C$1:$CO$1,0))/$Z$2</f>
        <v>17.346528195932759</v>
      </c>
      <c r="AF36" s="17">
        <f>INDEX(Deciles_mean!$C$2:$CO$51,MATCH('ResumenCons-FormulasInteracVP'!AF$1,Deciles_mean!$CQ$2:$CQ$51,0),MATCH('ResumenCons-FormulasInteracVP'!$A36,Deciles_mean!$C$1:$CO$1,0))/$Z$2</f>
        <v>15.271017601540079</v>
      </c>
      <c r="AG36" s="17">
        <f>INDEX(Deciles_mean!$C$2:$CO$51,MATCH('ResumenCons-FormulasInteracVP'!AG$1,Deciles_mean!$CQ$2:$CQ$51,0),MATCH('ResumenCons-FormulasInteracVP'!$A36,Deciles_mean!$C$1:$CO$1,0))/$Z$2</f>
        <v>16.694973567879082</v>
      </c>
      <c r="AH36" s="17">
        <f>INDEX(Deciles_mean!$C$2:$CO$51,MATCH('ResumenCons-FormulasInteracVP'!AH$1,Deciles_mean!$CQ$2:$CQ$51,0),MATCH('ResumenCons-FormulasInteracVP'!$A36,Deciles_mean!$C$1:$CO$1,0))/$Z$2</f>
        <v>16.869606110498154</v>
      </c>
      <c r="AI36" s="17">
        <f>INDEX(Deciles_mean!$C$2:$CO$51,MATCH('ResumenCons-FormulasInteracVP'!AI$1,Deciles_mean!$CQ$2:$CQ$51,0),MATCH('ResumenCons-FormulasInteracVP'!$A36,Deciles_mean!$C$1:$CO$1,0))/$Z$2</f>
        <v>16.02164660620824</v>
      </c>
      <c r="AJ36" s="21">
        <f>INDEX(Deciles_mean!$C$2:$CO$51,MATCH('ResumenCons-FormulasInteracVP'!AJ$1,Deciles_mean!$CQ$2:$CQ$51,0),MATCH('ResumenCons-FormulasInteracVP'!$A36,Deciles_mean!$C$1:$CO$1,0))/$Z$2</f>
        <v>18.269924060052251</v>
      </c>
    </row>
    <row r="37" spans="1:36">
      <c r="A37" t="s">
        <v>40</v>
      </c>
      <c r="C37" s="3" t="s">
        <v>98</v>
      </c>
      <c r="D37" s="43">
        <f t="shared" si="25"/>
        <v>0.16119735740169627</v>
      </c>
      <c r="E37" s="44">
        <f t="shared" si="26"/>
        <v>0.26987503574708138</v>
      </c>
      <c r="F37" s="44">
        <f t="shared" si="27"/>
        <v>0.22971694700678102</v>
      </c>
      <c r="G37" s="44">
        <f t="shared" si="28"/>
        <v>0.22583401793066438</v>
      </c>
      <c r="H37" s="44">
        <f t="shared" si="29"/>
        <v>0.15163520431938204</v>
      </c>
      <c r="I37" s="44">
        <f t="shared" si="30"/>
        <v>0.17572619454191418</v>
      </c>
      <c r="J37" s="44">
        <f t="shared" si="31"/>
        <v>0.18798763865890278</v>
      </c>
      <c r="K37" s="44">
        <f t="shared" si="32"/>
        <v>0.11934794466971543</v>
      </c>
      <c r="L37" s="44">
        <f t="shared" si="33"/>
        <v>0.14014647278057457</v>
      </c>
      <c r="M37" s="44">
        <f t="shared" si="34"/>
        <v>7.2460217945808703E-2</v>
      </c>
      <c r="N37" s="45">
        <f t="shared" si="35"/>
        <v>0.16358635836468061</v>
      </c>
      <c r="O37" s="20">
        <f>INDEX(Nal_mean!$B$2:$CN$6,MATCH('ResumenCons-FormulasInteracVP'!$C$1,Nal_mean!$A$2:$A$6,0),MATCH('ResumenCons-FormulasInteracVP'!$A37,Nal_mean!$B$1:$CN$1,0))/$O$2</f>
        <v>682.76655474957454</v>
      </c>
      <c r="P37" s="17">
        <f>INDEX(Deciles_mean!$C$2:$CO$51,MATCH('ResumenCons-FormulasInteracVP'!P$1,Deciles_mean!$CQ$2:$CQ$51,0),MATCH('ResumenCons-FormulasInteracVP'!$A37,Deciles_mean!$C$1:$CO$1,0))/$O$2</f>
        <v>402.78574890804629</v>
      </c>
      <c r="Q37" s="17">
        <f>INDEX(Deciles_mean!$C$2:$CO$51,MATCH('ResumenCons-FormulasInteracVP'!Q$1,Deciles_mean!$CQ$2:$CQ$51,0),MATCH('ResumenCons-FormulasInteracVP'!$A37,Deciles_mean!$C$1:$CO$1,0))/$O$2</f>
        <v>504.53730841827775</v>
      </c>
      <c r="R37" s="17">
        <f>INDEX(Deciles_mean!$C$2:$CO$51,MATCH('ResumenCons-FormulasInteracVP'!R$1,Deciles_mean!$CQ$2:$CQ$51,0),MATCH('ResumenCons-FormulasInteracVP'!$A37,Deciles_mean!$C$1:$CO$1,0))/$O$2</f>
        <v>577.13522310547035</v>
      </c>
      <c r="S37" s="17">
        <f>INDEX(Deciles_mean!$C$2:$CO$51,MATCH('ResumenCons-FormulasInteracVP'!S$1,Deciles_mean!$CQ$2:$CQ$51,0),MATCH('ResumenCons-FormulasInteracVP'!$A37,Deciles_mean!$C$1:$CO$1,0))/$O$2</f>
        <v>603.83734654869932</v>
      </c>
      <c r="T37" s="17">
        <f>INDEX(Deciles_mean!$C$2:$CO$51,MATCH('ResumenCons-FormulasInteracVP'!T$1,Deciles_mean!$CQ$2:$CQ$51,0),MATCH('ResumenCons-FormulasInteracVP'!$A37,Deciles_mean!$C$1:$CO$1,0))/$O$2</f>
        <v>684.60509274223432</v>
      </c>
      <c r="U37" s="17">
        <f>INDEX(Deciles_mean!$C$2:$CO$51,MATCH('ResumenCons-FormulasInteracVP'!U$1,Deciles_mean!$CQ$2:$CQ$51,0),MATCH('ResumenCons-FormulasInteracVP'!$A37,Deciles_mean!$C$1:$CO$1,0))/$O$2</f>
        <v>758.99469057144938</v>
      </c>
      <c r="V37" s="17">
        <f>INDEX(Deciles_mean!$C$2:$CO$51,MATCH('ResumenCons-FormulasInteracVP'!V$1,Deciles_mean!$CQ$2:$CQ$51,0),MATCH('ResumenCons-FormulasInteracVP'!$A37,Deciles_mean!$C$1:$CO$1,0))/$O$2</f>
        <v>776.82565691338687</v>
      </c>
      <c r="W37" s="17">
        <f>INDEX(Deciles_mean!$C$2:$CO$51,MATCH('ResumenCons-FormulasInteracVP'!W$1,Deciles_mean!$CQ$2:$CQ$51,0),MATCH('ResumenCons-FormulasInteracVP'!$A37,Deciles_mean!$C$1:$CO$1,0))/$O$2</f>
        <v>844.85166326961121</v>
      </c>
      <c r="X37" s="17">
        <f>INDEX(Deciles_mean!$C$2:$CO$51,MATCH('ResumenCons-FormulasInteracVP'!X$1,Deciles_mean!$CQ$2:$CQ$51,0),MATCH('ResumenCons-FormulasInteracVP'!$A37,Deciles_mean!$C$1:$CO$1,0))/$O$2</f>
        <v>853.38803009870946</v>
      </c>
      <c r="Y37" s="21">
        <f>INDEX(Deciles_mean!$C$2:$CO$51,MATCH('ResumenCons-FormulasInteracVP'!Y$1,Deciles_mean!$CQ$2:$CQ$51,0),MATCH('ResumenCons-FormulasInteracVP'!$A37,Deciles_mean!$C$1:$CO$1,0))/$O$2</f>
        <v>820.70478691986011</v>
      </c>
      <c r="Z37" s="20">
        <f>INDEX(Nal_mean!$B$2:$CN$6,MATCH('ResumenCons-FormulasInteracVP'!$C$2,Nal_mean!$A$2:$A$5,0),MATCH('ResumenCons-FormulasInteracVP'!$A37,Nal_mean!$B$1:$CN$1,0))/$Z$2</f>
        <v>587.98493675298914</v>
      </c>
      <c r="AA37" s="17">
        <f>INDEX(Deciles_mean!$C$2:$CO$51,MATCH('ResumenCons-FormulasInteracVP'!AA$1,Deciles_mean!$CQ$2:$CQ$51,0),MATCH('ResumenCons-FormulasInteracVP'!$A37,Deciles_mean!$C$1:$CO$1,0))/$Z$2</f>
        <v>317.18534310038075</v>
      </c>
      <c r="AB37" s="17">
        <f>INDEX(Deciles_mean!$C$2:$CO$51,MATCH('ResumenCons-FormulasInteracVP'!AB$1,Deciles_mean!$CQ$2:$CQ$51,0),MATCH('ResumenCons-FormulasInteracVP'!$A37,Deciles_mean!$C$1:$CO$1,0))/$Z$2</f>
        <v>410.28735079756166</v>
      </c>
      <c r="AC37" s="17">
        <f>INDEX(Deciles_mean!$C$2:$CO$51,MATCH('ResumenCons-FormulasInteracVP'!AC$1,Deciles_mean!$CQ$2:$CQ$51,0),MATCH('ResumenCons-FormulasInteracVP'!$A37,Deciles_mean!$C$1:$CO$1,0))/$Z$2</f>
        <v>470.81025217405431</v>
      </c>
      <c r="AD37" s="17">
        <f>INDEX(Deciles_mean!$C$2:$CO$51,MATCH('ResumenCons-FormulasInteracVP'!AD$1,Deciles_mean!$CQ$2:$CQ$51,0),MATCH('ResumenCons-FormulasInteracVP'!$A37,Deciles_mean!$C$1:$CO$1,0))/$Z$2</f>
        <v>524.33039931734982</v>
      </c>
      <c r="AE37" s="17">
        <f>INDEX(Deciles_mean!$C$2:$CO$51,MATCH('ResumenCons-FormulasInteracVP'!AE$1,Deciles_mean!$CQ$2:$CQ$51,0),MATCH('ResumenCons-FormulasInteracVP'!$A37,Deciles_mean!$C$1:$CO$1,0))/$Z$2</f>
        <v>582.28275930261964</v>
      </c>
      <c r="AF37" s="17">
        <f>INDEX(Deciles_mean!$C$2:$CO$51,MATCH('ResumenCons-FormulasInteracVP'!AF$1,Deciles_mean!$CQ$2:$CQ$51,0),MATCH('ResumenCons-FormulasInteracVP'!$A37,Deciles_mean!$C$1:$CO$1,0))/$Z$2</f>
        <v>638.89106744264143</v>
      </c>
      <c r="AG37" s="17">
        <f>INDEX(Deciles_mean!$C$2:$CO$51,MATCH('ResumenCons-FormulasInteracVP'!AG$1,Deciles_mean!$CQ$2:$CQ$51,0),MATCH('ResumenCons-FormulasInteracVP'!$A37,Deciles_mean!$C$1:$CO$1,0))/$Z$2</f>
        <v>693.99837701279193</v>
      </c>
      <c r="AH37" s="17">
        <f>INDEX(Deciles_mean!$C$2:$CO$51,MATCH('ResumenCons-FormulasInteracVP'!AH$1,Deciles_mean!$CQ$2:$CQ$51,0),MATCH('ResumenCons-FormulasInteracVP'!$A37,Deciles_mean!$C$1:$CO$1,0))/$Z$2</f>
        <v>741.00274257674789</v>
      </c>
      <c r="AI37" s="17">
        <f>INDEX(Deciles_mean!$C$2:$CO$51,MATCH('ResumenCons-FormulasInteracVP'!AI$1,Deciles_mean!$CQ$2:$CQ$51,0),MATCH('ResumenCons-FormulasInteracVP'!$A37,Deciles_mean!$C$1:$CO$1,0))/$Z$2</f>
        <v>795.72931081144407</v>
      </c>
      <c r="AJ37" s="21">
        <f>INDEX(Deciles_mean!$C$2:$CO$51,MATCH('ResumenCons-FormulasInteracVP'!AJ$1,Deciles_mean!$CQ$2:$CQ$51,0),MATCH('ResumenCons-FormulasInteracVP'!$A37,Deciles_mean!$C$1:$CO$1,0))/$Z$2</f>
        <v>705.32348632317178</v>
      </c>
    </row>
    <row r="38" spans="1:36">
      <c r="A38" t="s">
        <v>41</v>
      </c>
      <c r="C38" s="3" t="s">
        <v>99</v>
      </c>
      <c r="D38" s="43">
        <f t="shared" si="25"/>
        <v>1.1395245133881495</v>
      </c>
      <c r="E38" s="44">
        <f t="shared" si="26"/>
        <v>2.0824087076023048</v>
      </c>
      <c r="F38" s="44">
        <f t="shared" si="27"/>
        <v>1.0924873523293512</v>
      </c>
      <c r="G38" s="44">
        <f t="shared" si="28"/>
        <v>1.5291231669526963</v>
      </c>
      <c r="H38" s="44">
        <f t="shared" si="29"/>
        <v>1.2947953018335996</v>
      </c>
      <c r="I38" s="44">
        <f t="shared" si="30"/>
        <v>1.6658426084310998</v>
      </c>
      <c r="J38" s="44">
        <f t="shared" si="31"/>
        <v>1.7564811005167229</v>
      </c>
      <c r="K38" s="44">
        <f t="shared" si="32"/>
        <v>0.87698457663007634</v>
      </c>
      <c r="L38" s="44">
        <f t="shared" si="33"/>
        <v>1.2381266624401861</v>
      </c>
      <c r="M38" s="44">
        <f t="shared" si="34"/>
        <v>1.1440033575019606</v>
      </c>
      <c r="N38" s="45">
        <f t="shared" si="35"/>
        <v>0.63214009163647278</v>
      </c>
      <c r="O38" s="20">
        <f>INDEX(Nal_mean!$B$2:$CN$6,MATCH('ResumenCons-FormulasInteracVP'!$C$1,Nal_mean!$A$2:$A$6,0),MATCH('ResumenCons-FormulasInteracVP'!$A38,Nal_mean!$B$1:$CN$1,0))/$O$2</f>
        <v>16.258105150003722</v>
      </c>
      <c r="P38" s="17">
        <f>INDEX(Deciles_mean!$C$2:$CO$51,MATCH('ResumenCons-FormulasInteracVP'!P$1,Deciles_mean!$CQ$2:$CQ$51,0),MATCH('ResumenCons-FormulasInteracVP'!$A38,Deciles_mean!$C$1:$CO$1,0))/$O$2</f>
        <v>10.512234328855635</v>
      </c>
      <c r="Q38" s="17">
        <f>INDEX(Deciles_mean!$C$2:$CO$51,MATCH('ResumenCons-FormulasInteracVP'!Q$1,Deciles_mean!$CQ$2:$CQ$51,0),MATCH('ResumenCons-FormulasInteracVP'!$A38,Deciles_mean!$C$1:$CO$1,0))/$O$2</f>
        <v>10.241053382932426</v>
      </c>
      <c r="R38" s="17">
        <f>INDEX(Deciles_mean!$C$2:$CO$51,MATCH('ResumenCons-FormulasInteracVP'!R$1,Deciles_mean!$CQ$2:$CQ$51,0),MATCH('ResumenCons-FormulasInteracVP'!$A38,Deciles_mean!$C$1:$CO$1,0))/$O$2</f>
        <v>10.042794840284447</v>
      </c>
      <c r="S38" s="17">
        <f>INDEX(Deciles_mean!$C$2:$CO$51,MATCH('ResumenCons-FormulasInteracVP'!S$1,Deciles_mean!$CQ$2:$CQ$51,0),MATCH('ResumenCons-FormulasInteracVP'!$A38,Deciles_mean!$C$1:$CO$1,0))/$O$2</f>
        <v>10.22901378462857</v>
      </c>
      <c r="T38" s="17">
        <f>INDEX(Deciles_mean!$C$2:$CO$51,MATCH('ResumenCons-FormulasInteracVP'!T$1,Deciles_mean!$CQ$2:$CQ$51,0),MATCH('ResumenCons-FormulasInteracVP'!$A38,Deciles_mean!$C$1:$CO$1,0))/$O$2</f>
        <v>14.482130478051577</v>
      </c>
      <c r="U38" s="17">
        <f>INDEX(Deciles_mean!$C$2:$CO$51,MATCH('ResumenCons-FormulasInteracVP'!U$1,Deciles_mean!$CQ$2:$CQ$51,0),MATCH('ResumenCons-FormulasInteracVP'!$A38,Deciles_mean!$C$1:$CO$1,0))/$O$2</f>
        <v>14.548658828834318</v>
      </c>
      <c r="V38" s="17">
        <f>INDEX(Deciles_mean!$C$2:$CO$51,MATCH('ResumenCons-FormulasInteracVP'!V$1,Deciles_mean!$CQ$2:$CQ$51,0),MATCH('ResumenCons-FormulasInteracVP'!$A38,Deciles_mean!$C$1:$CO$1,0))/$O$2</f>
        <v>15.348044011352117</v>
      </c>
      <c r="W38" s="17">
        <f>INDEX(Deciles_mean!$C$2:$CO$51,MATCH('ResumenCons-FormulasInteracVP'!W$1,Deciles_mean!$CQ$2:$CQ$51,0),MATCH('ResumenCons-FormulasInteracVP'!$A38,Deciles_mean!$C$1:$CO$1,0))/$O$2</f>
        <v>20.94955566803597</v>
      </c>
      <c r="X38" s="17">
        <f>INDEX(Deciles_mean!$C$2:$CO$51,MATCH('ResumenCons-FormulasInteracVP'!X$1,Deciles_mean!$CQ$2:$CQ$51,0),MATCH('ResumenCons-FormulasInteracVP'!$A38,Deciles_mean!$C$1:$CO$1,0))/$O$2</f>
        <v>23.528864172453758</v>
      </c>
      <c r="Y38" s="21">
        <f>INDEX(Deciles_mean!$C$2:$CO$51,MATCH('ResumenCons-FormulasInteracVP'!Y$1,Deciles_mean!$CQ$2:$CQ$51,0),MATCH('ResumenCons-FormulasInteracVP'!$A38,Deciles_mean!$C$1:$CO$1,0))/$O$2</f>
        <v>32.6987020046084</v>
      </c>
      <c r="Z38" s="20">
        <f>INDEX(Nal_mean!$B$2:$CN$6,MATCH('ResumenCons-FormulasInteracVP'!$C$2,Nal_mean!$A$2:$A$5,0),MATCH('ResumenCons-FormulasInteracVP'!$A38,Nal_mean!$B$1:$CN$1,0))/$Z$2</f>
        <v>7.5989338043420673</v>
      </c>
      <c r="AA38" s="17">
        <f>INDEX(Deciles_mean!$C$2:$CO$51,MATCH('ResumenCons-FormulasInteracVP'!AA$1,Deciles_mean!$CQ$2:$CQ$51,0),MATCH('ResumenCons-FormulasInteracVP'!$A38,Deciles_mean!$C$1:$CO$1,0))/$Z$2</f>
        <v>3.4103960006759539</v>
      </c>
      <c r="AB38" s="17">
        <f>INDEX(Deciles_mean!$C$2:$CO$51,MATCH('ResumenCons-FormulasInteracVP'!AB$1,Deciles_mean!$CQ$2:$CQ$51,0),MATCH('ResumenCons-FormulasInteracVP'!$A38,Deciles_mean!$C$1:$CO$1,0))/$Z$2</f>
        <v>4.8942008521734257</v>
      </c>
      <c r="AC38" s="17">
        <f>INDEX(Deciles_mean!$C$2:$CO$51,MATCH('ResumenCons-FormulasInteracVP'!AC$1,Deciles_mean!$CQ$2:$CQ$51,0),MATCH('ResumenCons-FormulasInteracVP'!$A38,Deciles_mean!$C$1:$CO$1,0))/$Z$2</f>
        <v>3.9708603248393257</v>
      </c>
      <c r="AD38" s="17">
        <f>INDEX(Deciles_mean!$C$2:$CO$51,MATCH('ResumenCons-FormulasInteracVP'!AD$1,Deciles_mean!$CQ$2:$CQ$51,0),MATCH('ResumenCons-FormulasInteracVP'!$A38,Deciles_mean!$C$1:$CO$1,0))/$Z$2</f>
        <v>4.4574841932329781</v>
      </c>
      <c r="AE38" s="17">
        <f>INDEX(Deciles_mean!$C$2:$CO$51,MATCH('ResumenCons-FormulasInteracVP'!AE$1,Deciles_mean!$CQ$2:$CQ$51,0),MATCH('ResumenCons-FormulasInteracVP'!$A38,Deciles_mean!$C$1:$CO$1,0))/$Z$2</f>
        <v>5.432477683509827</v>
      </c>
      <c r="AF38" s="17">
        <f>INDEX(Deciles_mean!$C$2:$CO$51,MATCH('ResumenCons-FormulasInteracVP'!AF$1,Deciles_mean!$CQ$2:$CQ$51,0),MATCH('ResumenCons-FormulasInteracVP'!$A38,Deciles_mean!$C$1:$CO$1,0))/$Z$2</f>
        <v>5.2779824342372832</v>
      </c>
      <c r="AG38" s="17">
        <f>INDEX(Deciles_mean!$C$2:$CO$51,MATCH('ResumenCons-FormulasInteracVP'!AG$1,Deciles_mean!$CQ$2:$CQ$51,0),MATCH('ResumenCons-FormulasInteracVP'!$A38,Deciles_mean!$C$1:$CO$1,0))/$Z$2</f>
        <v>8.1769686349303292</v>
      </c>
      <c r="AH38" s="17">
        <f>INDEX(Deciles_mean!$C$2:$CO$51,MATCH('ResumenCons-FormulasInteracVP'!AH$1,Deciles_mean!$CQ$2:$CQ$51,0),MATCH('ResumenCons-FormulasInteracVP'!$A38,Deciles_mean!$C$1:$CO$1,0))/$Z$2</f>
        <v>9.3603083416177508</v>
      </c>
      <c r="AI38" s="17">
        <f>INDEX(Deciles_mean!$C$2:$CO$51,MATCH('ResumenCons-FormulasInteracVP'!AI$1,Deciles_mean!$CQ$2:$CQ$51,0),MATCH('ResumenCons-FormulasInteracVP'!$A38,Deciles_mean!$C$1:$CO$1,0))/$Z$2</f>
        <v>10.97426647683421</v>
      </c>
      <c r="AJ38" s="21">
        <f>INDEX(Deciles_mean!$C$2:$CO$51,MATCH('ResumenCons-FormulasInteracVP'!AJ$1,Deciles_mean!$CQ$2:$CQ$51,0),MATCH('ResumenCons-FormulasInteracVP'!$A38,Deciles_mean!$C$1:$CO$1,0))/$Z$2</f>
        <v>20.034249616295433</v>
      </c>
    </row>
    <row r="39" spans="1:36">
      <c r="A39" t="s">
        <v>35</v>
      </c>
      <c r="C39" s="3" t="s">
        <v>91</v>
      </c>
      <c r="D39" s="43">
        <f t="shared" si="25"/>
        <v>3.5816399372355479E-2</v>
      </c>
      <c r="E39" s="44">
        <f t="shared" si="26"/>
        <v>9.372658834108849E-2</v>
      </c>
      <c r="F39" s="44">
        <f t="shared" si="27"/>
        <v>5.6989552075835226E-2</v>
      </c>
      <c r="G39" s="44">
        <f t="shared" si="28"/>
        <v>0.33409132426858723</v>
      </c>
      <c r="H39" s="44">
        <f t="shared" si="29"/>
        <v>0.20407892204940925</v>
      </c>
      <c r="I39" s="44">
        <f t="shared" si="30"/>
        <v>0.48784038115852191</v>
      </c>
      <c r="J39" s="44">
        <f t="shared" si="31"/>
        <v>0.1646330676426615</v>
      </c>
      <c r="K39" s="44">
        <f t="shared" si="32"/>
        <v>-2.7190608777105663E-3</v>
      </c>
      <c r="L39" s="44">
        <f t="shared" si="33"/>
        <v>4.7254218159218375E-3</v>
      </c>
      <c r="M39" s="44">
        <f t="shared" si="34"/>
        <v>6.1297313704714362E-2</v>
      </c>
      <c r="N39" s="45">
        <f t="shared" si="35"/>
        <v>-0.22224858536861369</v>
      </c>
      <c r="O39" s="20">
        <f>INDEX(Nal_mean!$B$2:$CN$6,MATCH('ResumenCons-FormulasInteracVP'!$C$1,Nal_mean!$A$2:$A$6,0),MATCH('ResumenCons-FormulasInteracVP'!$A39,Nal_mean!$B$1:$CN$1,0))/$O$2</f>
        <v>82.055110211640951</v>
      </c>
      <c r="P39" s="17">
        <f>INDEX(Deciles_mean!$C$2:$CO$51,MATCH('ResumenCons-FormulasInteracVP'!P$1,Deciles_mean!$CQ$2:$CQ$51,0),MATCH('ResumenCons-FormulasInteracVP'!$A39,Deciles_mean!$C$1:$CO$1,0))/$O$2</f>
        <v>30.449730938394794</v>
      </c>
      <c r="Q39" s="17">
        <f>INDEX(Deciles_mean!$C$2:$CO$51,MATCH('ResumenCons-FormulasInteracVP'!Q$1,Deciles_mean!$CQ$2:$CQ$51,0),MATCH('ResumenCons-FormulasInteracVP'!$A39,Deciles_mean!$C$1:$CO$1,0))/$O$2</f>
        <v>38.609220747225415</v>
      </c>
      <c r="R39" s="17">
        <f>INDEX(Deciles_mean!$C$2:$CO$51,MATCH('ResumenCons-FormulasInteracVP'!R$1,Deciles_mean!$CQ$2:$CQ$51,0),MATCH('ResumenCons-FormulasInteracVP'!$A39,Deciles_mean!$C$1:$CO$1,0))/$O$2</f>
        <v>58.918638055220839</v>
      </c>
      <c r="S39" s="17">
        <f>INDEX(Deciles_mean!$C$2:$CO$51,MATCH('ResumenCons-FormulasInteracVP'!S$1,Deciles_mean!$CQ$2:$CQ$51,0),MATCH('ResumenCons-FormulasInteracVP'!$A39,Deciles_mean!$C$1:$CO$1,0))/$O$2</f>
        <v>63.802371454585348</v>
      </c>
      <c r="T39" s="17">
        <f>INDEX(Deciles_mean!$C$2:$CO$51,MATCH('ResumenCons-FormulasInteracVP'!T$1,Deciles_mean!$CQ$2:$CQ$51,0),MATCH('ResumenCons-FormulasInteracVP'!$A39,Deciles_mean!$C$1:$CO$1,0))/$O$2</f>
        <v>73.925834412139281</v>
      </c>
      <c r="U39" s="17">
        <f>INDEX(Deciles_mean!$C$2:$CO$51,MATCH('ResumenCons-FormulasInteracVP'!U$1,Deciles_mean!$CQ$2:$CQ$51,0),MATCH('ResumenCons-FormulasInteracVP'!$A39,Deciles_mean!$C$1:$CO$1,0))/$O$2</f>
        <v>81.383846027287362</v>
      </c>
      <c r="V39" s="17">
        <f>INDEX(Deciles_mean!$C$2:$CO$51,MATCH('ResumenCons-FormulasInteracVP'!V$1,Deciles_mean!$CQ$2:$CQ$51,0),MATCH('ResumenCons-FormulasInteracVP'!$A39,Deciles_mean!$C$1:$CO$1,0))/$O$2</f>
        <v>88.014913504707195</v>
      </c>
      <c r="W39" s="17">
        <f>INDEX(Deciles_mean!$C$2:$CO$51,MATCH('ResumenCons-FormulasInteracVP'!W$1,Deciles_mean!$CQ$2:$CQ$51,0),MATCH('ResumenCons-FormulasInteracVP'!$A39,Deciles_mean!$C$1:$CO$1,0))/$O$2</f>
        <v>95.712138545421695</v>
      </c>
      <c r="X39" s="17">
        <f>INDEX(Deciles_mean!$C$2:$CO$51,MATCH('ResumenCons-FormulasInteracVP'!X$1,Deciles_mean!$CQ$2:$CQ$51,0),MATCH('ResumenCons-FormulasInteracVP'!$A39,Deciles_mean!$C$1:$CO$1,0))/$O$2</f>
        <v>130.86798202582196</v>
      </c>
      <c r="Y39" s="21">
        <f>INDEX(Deciles_mean!$C$2:$CO$51,MATCH('ResumenCons-FormulasInteracVP'!Y$1,Deciles_mean!$CQ$2:$CQ$51,0),MATCH('ResumenCons-FormulasInteracVP'!$A39,Deciles_mean!$C$1:$CO$1,0))/$O$2</f>
        <v>158.86642640560569</v>
      </c>
      <c r="Z39" s="20">
        <f>INDEX(Nal_mean!$B$2:$CN$6,MATCH('ResumenCons-FormulasInteracVP'!$C$2,Nal_mean!$A$2:$A$5,0),MATCH('ResumenCons-FormulasInteracVP'!$A39,Nal_mean!$B$1:$CN$1,0))/$Z$2</f>
        <v>79.217813370556385</v>
      </c>
      <c r="AA39" s="17">
        <f>INDEX(Deciles_mean!$C$2:$CO$51,MATCH('ResumenCons-FormulasInteracVP'!AA$1,Deciles_mean!$CQ$2:$CQ$51,0),MATCH('ResumenCons-FormulasInteracVP'!$A39,Deciles_mean!$C$1:$CO$1,0))/$Z$2</f>
        <v>27.840349921985048</v>
      </c>
      <c r="AB39" s="17">
        <f>INDEX(Deciles_mean!$C$2:$CO$51,MATCH('ResumenCons-FormulasInteracVP'!AB$1,Deciles_mean!$CQ$2:$CQ$51,0),MATCH('ResumenCons-FormulasInteracVP'!$A39,Deciles_mean!$C$1:$CO$1,0))/$Z$2</f>
        <v>36.527533002951898</v>
      </c>
      <c r="AC39" s="17">
        <f>INDEX(Deciles_mean!$C$2:$CO$51,MATCH('ResumenCons-FormulasInteracVP'!AC$1,Deciles_mean!$CQ$2:$CQ$51,0),MATCH('ResumenCons-FormulasInteracVP'!$A39,Deciles_mean!$C$1:$CO$1,0))/$Z$2</f>
        <v>44.163871680615912</v>
      </c>
      <c r="AD39" s="17">
        <f>INDEX(Deciles_mean!$C$2:$CO$51,MATCH('ResumenCons-FormulasInteracVP'!AD$1,Deciles_mean!$CQ$2:$CQ$51,0),MATCH('ResumenCons-FormulasInteracVP'!$A39,Deciles_mean!$C$1:$CO$1,0))/$Z$2</f>
        <v>52.988529477777227</v>
      </c>
      <c r="AE39" s="17">
        <f>INDEX(Deciles_mean!$C$2:$CO$51,MATCH('ResumenCons-FormulasInteracVP'!AE$1,Deciles_mean!$CQ$2:$CQ$51,0),MATCH('ResumenCons-FormulasInteracVP'!$A39,Deciles_mean!$C$1:$CO$1,0))/$Z$2</f>
        <v>49.686670255969382</v>
      </c>
      <c r="AF39" s="17">
        <f>INDEX(Deciles_mean!$C$2:$CO$51,MATCH('ResumenCons-FormulasInteracVP'!AF$1,Deciles_mean!$CQ$2:$CQ$51,0),MATCH('ResumenCons-FormulasInteracVP'!$A39,Deciles_mean!$C$1:$CO$1,0))/$Z$2</f>
        <v>69.879388013614218</v>
      </c>
      <c r="AG39" s="17">
        <f>INDEX(Deciles_mean!$C$2:$CO$51,MATCH('ResumenCons-FormulasInteracVP'!AG$1,Deciles_mean!$CQ$2:$CQ$51,0),MATCH('ResumenCons-FormulasInteracVP'!$A39,Deciles_mean!$C$1:$CO$1,0))/$Z$2</f>
        <v>88.254883906805077</v>
      </c>
      <c r="AH39" s="17">
        <f>INDEX(Deciles_mean!$C$2:$CO$51,MATCH('ResumenCons-FormulasInteracVP'!AH$1,Deciles_mean!$CQ$2:$CQ$51,0),MATCH('ResumenCons-FormulasInteracVP'!$A39,Deciles_mean!$C$1:$CO$1,0))/$Z$2</f>
        <v>95.261985481001744</v>
      </c>
      <c r="AI39" s="17">
        <f>INDEX(Deciles_mean!$C$2:$CO$51,MATCH('ResumenCons-FormulasInteracVP'!AI$1,Deciles_mean!$CQ$2:$CQ$51,0),MATCH('ResumenCons-FormulasInteracVP'!$A39,Deciles_mean!$C$1:$CO$1,0))/$Z$2</f>
        <v>123.30944433374253</v>
      </c>
      <c r="AJ39" s="21">
        <f>INDEX(Deciles_mean!$C$2:$CO$51,MATCH('ResumenCons-FormulasInteracVP'!AJ$1,Deciles_mean!$CQ$2:$CQ$51,0),MATCH('ResumenCons-FormulasInteracVP'!$A39,Deciles_mean!$C$1:$CO$1,0))/$Z$2</f>
        <v>204.26375756693432</v>
      </c>
    </row>
    <row r="40" spans="1:36">
      <c r="C40" s="10" t="s">
        <v>104</v>
      </c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9"/>
      <c r="O40" s="18"/>
      <c r="P40" s="16"/>
      <c r="Q40" s="16"/>
      <c r="R40" s="16"/>
      <c r="S40" s="16"/>
      <c r="T40" s="16"/>
      <c r="U40" s="16"/>
      <c r="V40" s="16"/>
      <c r="W40" s="16"/>
      <c r="X40" s="16"/>
      <c r="Y40" s="19"/>
      <c r="Z40" s="18"/>
      <c r="AA40" s="16"/>
      <c r="AB40" s="16"/>
      <c r="AC40" s="16"/>
      <c r="AD40" s="16"/>
      <c r="AE40" s="16"/>
      <c r="AF40" s="16"/>
      <c r="AG40" s="16"/>
      <c r="AH40" s="16"/>
      <c r="AI40" s="16"/>
      <c r="AJ40" s="19"/>
    </row>
    <row r="41" spans="1:36">
      <c r="A41" t="s">
        <v>26</v>
      </c>
      <c r="C41" s="3" t="s">
        <v>83</v>
      </c>
      <c r="D41" s="43">
        <f>O41/Z41-1</f>
        <v>1.7340148189628275</v>
      </c>
      <c r="E41" s="44">
        <f t="shared" ref="E41" si="36">P41/AA41-1</f>
        <v>6.0941731099190584</v>
      </c>
      <c r="F41" s="44">
        <f t="shared" ref="F41" si="37">Q41/AB41-1</f>
        <v>6.0124491410229828</v>
      </c>
      <c r="G41" s="44">
        <f t="shared" ref="G41" si="38">R41/AC41-1</f>
        <v>4.3743135293071091</v>
      </c>
      <c r="H41" s="44">
        <f t="shared" ref="H41" si="39">S41/AD41-1</f>
        <v>2.8999849072539359</v>
      </c>
      <c r="I41" s="44">
        <f t="shared" ref="I41" si="40">T41/AE41-1</f>
        <v>2.1038897185110987</v>
      </c>
      <c r="J41" s="44">
        <f t="shared" ref="J41" si="41">U41/AF41-1</f>
        <v>1.815767646748796</v>
      </c>
      <c r="K41" s="44">
        <f t="shared" ref="K41" si="42">V41/AG41-1</f>
        <v>1.2380253853466776</v>
      </c>
      <c r="L41" s="44">
        <f t="shared" ref="L41" si="43">W41/AH41-1</f>
        <v>0.9947129745975809</v>
      </c>
      <c r="M41" s="44">
        <f t="shared" ref="M41" si="44">X41/AI41-1</f>
        <v>0.80575293203475962</v>
      </c>
      <c r="N41" s="45">
        <f t="shared" ref="N41" si="45">Y41/AJ41-1</f>
        <v>0.77925737444791099</v>
      </c>
      <c r="O41" s="20">
        <f>INDEX(Nal_mean!$B$2:$CN$6,MATCH('ResumenCons-FormulasInteracVP'!$C$1,Nal_mean!$A$2:$A$6,0),MATCH('ResumenCons-FormulasInteracVP'!$A41,Nal_mean!$B$1:$CN$1,0))/$O$2</f>
        <v>246.83197100444212</v>
      </c>
      <c r="P41" s="17">
        <f>INDEX(Deciles_mean!$C$2:$CO$51,MATCH('ResumenCons-FormulasInteracVP'!P$1,Deciles_mean!$CQ$2:$CQ$51,0),MATCH('ResumenCons-FormulasInteracVP'!$A41,Deciles_mean!$C$1:$CO$1,0))/$O$2</f>
        <v>117.03461452316752</v>
      </c>
      <c r="Q41" s="17">
        <f>INDEX(Deciles_mean!$C$2:$CO$51,MATCH('ResumenCons-FormulasInteracVP'!Q$1,Deciles_mean!$CQ$2:$CQ$51,0),MATCH('ResumenCons-FormulasInteracVP'!$A41,Deciles_mean!$C$1:$CO$1,0))/$O$2</f>
        <v>196.04314889229471</v>
      </c>
      <c r="R41" s="17">
        <f>INDEX(Deciles_mean!$C$2:$CO$51,MATCH('ResumenCons-FormulasInteracVP'!R$1,Deciles_mean!$CQ$2:$CQ$51,0),MATCH('ResumenCons-FormulasInteracVP'!$A41,Deciles_mean!$C$1:$CO$1,0))/$O$2</f>
        <v>242.23834184907105</v>
      </c>
      <c r="S41" s="17">
        <f>INDEX(Deciles_mean!$C$2:$CO$51,MATCH('ResumenCons-FormulasInteracVP'!S$1,Deciles_mean!$CQ$2:$CQ$51,0),MATCH('ResumenCons-FormulasInteracVP'!$A41,Deciles_mean!$C$1:$CO$1,0))/$O$2</f>
        <v>262.64144558664975</v>
      </c>
      <c r="T41" s="17">
        <f>INDEX(Deciles_mean!$C$2:$CO$51,MATCH('ResumenCons-FormulasInteracVP'!T$1,Deciles_mean!$CQ$2:$CQ$51,0),MATCH('ResumenCons-FormulasInteracVP'!$A41,Deciles_mean!$C$1:$CO$1,0))/$O$2</f>
        <v>282.14676798214896</v>
      </c>
      <c r="U41" s="17">
        <f>INDEX(Deciles_mean!$C$2:$CO$51,MATCH('ResumenCons-FormulasInteracVP'!U$1,Deciles_mean!$CQ$2:$CQ$51,0),MATCH('ResumenCons-FormulasInteracVP'!$A41,Deciles_mean!$C$1:$CO$1,0))/$O$2</f>
        <v>294.04530907143055</v>
      </c>
      <c r="V41" s="17">
        <f>INDEX(Deciles_mean!$C$2:$CO$51,MATCH('ResumenCons-FormulasInteracVP'!V$1,Deciles_mean!$CQ$2:$CQ$51,0),MATCH('ResumenCons-FormulasInteracVP'!$A41,Deciles_mean!$C$1:$CO$1,0))/$O$2</f>
        <v>301.95963640083113</v>
      </c>
      <c r="W41" s="17">
        <f>INDEX(Deciles_mean!$C$2:$CO$51,MATCH('ResumenCons-FormulasInteracVP'!W$1,Deciles_mean!$CQ$2:$CQ$51,0),MATCH('ResumenCons-FormulasInteracVP'!$A41,Deciles_mean!$C$1:$CO$1,0))/$O$2</f>
        <v>265.21576669558232</v>
      </c>
      <c r="X41" s="17">
        <f>INDEX(Deciles_mean!$C$2:$CO$51,MATCH('ResumenCons-FormulasInteracVP'!X$1,Deciles_mean!$CQ$2:$CQ$51,0),MATCH('ResumenCons-FormulasInteracVP'!$A41,Deciles_mean!$C$1:$CO$1,0))/$O$2</f>
        <v>268.36284551256421</v>
      </c>
      <c r="Y41" s="21">
        <f>INDEX(Deciles_mean!$C$2:$CO$51,MATCH('ResumenCons-FormulasInteracVP'!Y$1,Deciles_mean!$CQ$2:$CQ$51,0),MATCH('ResumenCons-FormulasInteracVP'!$A41,Deciles_mean!$C$1:$CO$1,0))/$O$2</f>
        <v>238.63183353068098</v>
      </c>
      <c r="Z41" s="20">
        <f>INDEX(Nal_mean!$B$2:$CN$6,MATCH('ResumenCons-FormulasInteracVP'!$C$2,Nal_mean!$A$2:$A$5,0),MATCH('ResumenCons-FormulasInteracVP'!$A41,Nal_mean!$B$1:$CN$1,0))/$Z$2</f>
        <v>90.281870197792117</v>
      </c>
      <c r="AA41" s="17">
        <f>INDEX(Deciles_mean!$C$2:$CO$51,MATCH('ResumenCons-FormulasInteracVP'!AA$1,Deciles_mean!$CQ$2:$CQ$51,0),MATCH('ResumenCons-FormulasInteracVP'!$A41,Deciles_mean!$C$1:$CO$1,0))/$Z$2</f>
        <v>16.497287662677692</v>
      </c>
      <c r="AB41" s="17">
        <f>INDEX(Deciles_mean!$C$2:$CO$51,MATCH('ResumenCons-FormulasInteracVP'!AB$1,Deciles_mean!$CQ$2:$CQ$51,0),MATCH('ResumenCons-FormulasInteracVP'!$A41,Deciles_mean!$C$1:$CO$1,0))/$Z$2</f>
        <v>27.95644502367054</v>
      </c>
      <c r="AC41" s="17">
        <f>INDEX(Deciles_mean!$C$2:$CO$51,MATCH('ResumenCons-FormulasInteracVP'!AC$1,Deciles_mean!$CQ$2:$CQ$51,0),MATCH('ResumenCons-FormulasInteracVP'!$A41,Deciles_mean!$C$1:$CO$1,0))/$Z$2</f>
        <v>45.073355048621806</v>
      </c>
      <c r="AD41" s="17">
        <f>INDEX(Deciles_mean!$C$2:$CO$51,MATCH('ResumenCons-FormulasInteracVP'!AD$1,Deciles_mean!$CQ$2:$CQ$51,0),MATCH('ResumenCons-FormulasInteracVP'!$A41,Deciles_mean!$C$1:$CO$1,0))/$Z$2</f>
        <v>67.344221024583732</v>
      </c>
      <c r="AE41" s="17">
        <f>INDEX(Deciles_mean!$C$2:$CO$51,MATCH('ResumenCons-FormulasInteracVP'!AE$1,Deciles_mean!$CQ$2:$CQ$51,0),MATCH('ResumenCons-FormulasInteracVP'!$A41,Deciles_mean!$C$1:$CO$1,0))/$Z$2</f>
        <v>90.901028570529121</v>
      </c>
      <c r="AF41" s="17">
        <f>INDEX(Deciles_mean!$C$2:$CO$51,MATCH('ResumenCons-FormulasInteracVP'!AF$1,Deciles_mean!$CQ$2:$CQ$51,0),MATCH('ResumenCons-FormulasInteracVP'!$A41,Deciles_mean!$C$1:$CO$1,0))/$Z$2</f>
        <v>104.42811551263743</v>
      </c>
      <c r="AG41" s="17">
        <f>INDEX(Deciles_mean!$C$2:$CO$51,MATCH('ResumenCons-FormulasInteracVP'!AG$1,Deciles_mean!$CQ$2:$CQ$51,0),MATCH('ResumenCons-FormulasInteracVP'!$A41,Deciles_mean!$C$1:$CO$1,0))/$Z$2</f>
        <v>134.92234644785165</v>
      </c>
      <c r="AH41" s="17">
        <f>INDEX(Deciles_mean!$C$2:$CO$51,MATCH('ResumenCons-FormulasInteracVP'!AH$1,Deciles_mean!$CQ$2:$CQ$51,0),MATCH('ResumenCons-FormulasInteracVP'!$A41,Deciles_mean!$C$1:$CO$1,0))/$Z$2</f>
        <v>132.9593631129249</v>
      </c>
      <c r="AI41" s="17">
        <f>INDEX(Deciles_mean!$C$2:$CO$51,MATCH('ResumenCons-FormulasInteracVP'!AI$1,Deciles_mean!$CQ$2:$CQ$51,0),MATCH('ResumenCons-FormulasInteracVP'!$A41,Deciles_mean!$C$1:$CO$1,0))/$Z$2</f>
        <v>148.61548374182476</v>
      </c>
      <c r="AJ41" s="21">
        <f>INDEX(Deciles_mean!$C$2:$CO$51,MATCH('ResumenCons-FormulasInteracVP'!AJ$1,Deciles_mean!$CQ$2:$CQ$51,0),MATCH('ResumenCons-FormulasInteracVP'!$A41,Deciles_mean!$C$1:$CO$1,0))/$Z$2</f>
        <v>134.11878290217933</v>
      </c>
    </row>
    <row r="42" spans="1:36">
      <c r="A42" t="s">
        <v>27</v>
      </c>
      <c r="C42" s="3" t="s">
        <v>85</v>
      </c>
      <c r="D42" s="43">
        <f t="shared" ref="D42:D53" si="46">O42/Z42-1</f>
        <v>-0.28077993041481486</v>
      </c>
      <c r="E42" s="44">
        <f t="shared" ref="E42:E53" si="47">P42/AA42-1</f>
        <v>0.90114215989704349</v>
      </c>
      <c r="F42" s="44">
        <f t="shared" ref="F42:F53" si="48">Q42/AB42-1</f>
        <v>0.23562283654162575</v>
      </c>
      <c r="G42" s="44">
        <f t="shared" ref="G42:G53" si="49">R42/AC42-1</f>
        <v>0.22903989541543535</v>
      </c>
      <c r="H42" s="44">
        <f t="shared" ref="H42:H53" si="50">S42/AD42-1</f>
        <v>-2.3131416910491254E-3</v>
      </c>
      <c r="I42" s="44">
        <f t="shared" ref="I42:I53" si="51">T42/AE42-1</f>
        <v>-0.15663024983972629</v>
      </c>
      <c r="J42" s="44">
        <f t="shared" ref="J42:J53" si="52">U42/AF42-1</f>
        <v>-0.13999743498242356</v>
      </c>
      <c r="K42" s="44">
        <f t="shared" ref="K42:K53" si="53">V42/AG42-1</f>
        <v>-0.16716005567969627</v>
      </c>
      <c r="L42" s="44">
        <f t="shared" ref="L42:L53" si="54">W42/AH42-1</f>
        <v>-0.36541583706011627</v>
      </c>
      <c r="M42" s="44">
        <f t="shared" ref="M42:M53" si="55">X42/AI42-1</f>
        <v>-0.45305535432931265</v>
      </c>
      <c r="N42" s="45">
        <f t="shared" ref="N42:N53" si="56">Y42/AJ42-1</f>
        <v>-0.49321922482365566</v>
      </c>
      <c r="O42" s="20">
        <f>INDEX(Nal_mean!$B$2:$CN$6,MATCH('ResumenCons-FormulasInteracVP'!$C$1,Nal_mean!$A$2:$A$6,0),MATCH('ResumenCons-FormulasInteracVP'!$A42,Nal_mean!$B$1:$CN$1,0))/$O$2</f>
        <v>190.39197497314308</v>
      </c>
      <c r="P42" s="17">
        <f>INDEX(Deciles_mean!$C$2:$CO$51,MATCH('ResumenCons-FormulasInteracVP'!P$1,Deciles_mean!$CQ$2:$CQ$51,0),MATCH('ResumenCons-FormulasInteracVP'!$A42,Deciles_mean!$C$1:$CO$1,0))/$O$2</f>
        <v>47.400149574184859</v>
      </c>
      <c r="Q42" s="17">
        <f>INDEX(Deciles_mean!$C$2:$CO$51,MATCH('ResumenCons-FormulasInteracVP'!Q$1,Deciles_mean!$CQ$2:$CQ$51,0),MATCH('ResumenCons-FormulasInteracVP'!$A42,Deciles_mean!$C$1:$CO$1,0))/$O$2</f>
        <v>75.23797563147285</v>
      </c>
      <c r="R42" s="17">
        <f>INDEX(Deciles_mean!$C$2:$CO$51,MATCH('ResumenCons-FormulasInteracVP'!R$1,Deciles_mean!$CQ$2:$CQ$51,0),MATCH('ResumenCons-FormulasInteracVP'!$A42,Deciles_mean!$C$1:$CO$1,0))/$O$2</f>
        <v>119.78816025979589</v>
      </c>
      <c r="S42" s="17">
        <f>INDEX(Deciles_mean!$C$2:$CO$51,MATCH('ResumenCons-FormulasInteracVP'!S$1,Deciles_mean!$CQ$2:$CQ$51,0),MATCH('ResumenCons-FormulasInteracVP'!$A42,Deciles_mean!$C$1:$CO$1,0))/$O$2</f>
        <v>150.4572734225633</v>
      </c>
      <c r="T42" s="17">
        <f>INDEX(Deciles_mean!$C$2:$CO$51,MATCH('ResumenCons-FormulasInteracVP'!T$1,Deciles_mean!$CQ$2:$CQ$51,0),MATCH('ResumenCons-FormulasInteracVP'!$A42,Deciles_mean!$C$1:$CO$1,0))/$O$2</f>
        <v>182.96088335888729</v>
      </c>
      <c r="U42" s="17">
        <f>INDEX(Deciles_mean!$C$2:$CO$51,MATCH('ResumenCons-FormulasInteracVP'!U$1,Deciles_mean!$CQ$2:$CQ$51,0),MATCH('ResumenCons-FormulasInteracVP'!$A42,Deciles_mean!$C$1:$CO$1,0))/$O$2</f>
        <v>229.76794136939185</v>
      </c>
      <c r="V42" s="17">
        <f>INDEX(Deciles_mean!$C$2:$CO$51,MATCH('ResumenCons-FormulasInteracVP'!V$1,Deciles_mean!$CQ$2:$CQ$51,0),MATCH('ResumenCons-FormulasInteracVP'!$A42,Deciles_mean!$C$1:$CO$1,0))/$O$2</f>
        <v>256.80219895684365</v>
      </c>
      <c r="W42" s="17">
        <f>INDEX(Deciles_mean!$C$2:$CO$51,MATCH('ResumenCons-FormulasInteracVP'!W$1,Deciles_mean!$CQ$2:$CQ$51,0),MATCH('ResumenCons-FormulasInteracVP'!$A42,Deciles_mean!$C$1:$CO$1,0))/$O$2</f>
        <v>250.88910641549833</v>
      </c>
      <c r="X42" s="17">
        <f>INDEX(Deciles_mean!$C$2:$CO$51,MATCH('ResumenCons-FormulasInteracVP'!X$1,Deciles_mean!$CQ$2:$CQ$51,0),MATCH('ResumenCons-FormulasInteracVP'!$A42,Deciles_mean!$C$1:$CO$1,0))/$O$2</f>
        <v>277.05077264527284</v>
      </c>
      <c r="Y42" s="21">
        <f>INDEX(Deciles_mean!$C$2:$CO$51,MATCH('ResumenCons-FormulasInteracVP'!Y$1,Deciles_mean!$CQ$2:$CQ$51,0),MATCH('ResumenCons-FormulasInteracVP'!$A42,Deciles_mean!$C$1:$CO$1,0))/$O$2</f>
        <v>313.56528809751978</v>
      </c>
      <c r="Z42" s="20">
        <f>INDEX(Nal_mean!$B$2:$CN$6,MATCH('ResumenCons-FormulasInteracVP'!$C$2,Nal_mean!$A$2:$A$5,0),MATCH('ResumenCons-FormulasInteracVP'!$A42,Nal_mean!$B$1:$CN$1,0))/$Z$2</f>
        <v>264.72005304711934</v>
      </c>
      <c r="AA42" s="17">
        <f>INDEX(Deciles_mean!$C$2:$CO$51,MATCH('ResumenCons-FormulasInteracVP'!AA$1,Deciles_mean!$CQ$2:$CQ$51,0),MATCH('ResumenCons-FormulasInteracVP'!$A42,Deciles_mean!$C$1:$CO$1,0))/$Z$2</f>
        <v>24.932459325793825</v>
      </c>
      <c r="AB42" s="17">
        <f>INDEX(Deciles_mean!$C$2:$CO$51,MATCH('ResumenCons-FormulasInteracVP'!AB$1,Deciles_mean!$CQ$2:$CQ$51,0),MATCH('ResumenCons-FormulasInteracVP'!$A42,Deciles_mean!$C$1:$CO$1,0))/$Z$2</f>
        <v>60.890729279539528</v>
      </c>
      <c r="AC42" s="17">
        <f>INDEX(Deciles_mean!$C$2:$CO$51,MATCH('ResumenCons-FormulasInteracVP'!AC$1,Deciles_mean!$CQ$2:$CQ$51,0),MATCH('ResumenCons-FormulasInteracVP'!$A42,Deciles_mean!$C$1:$CO$1,0))/$Z$2</f>
        <v>97.464826574490942</v>
      </c>
      <c r="AD42" s="17">
        <f>INDEX(Deciles_mean!$C$2:$CO$51,MATCH('ResumenCons-FormulasInteracVP'!AD$1,Deciles_mean!$CQ$2:$CQ$51,0),MATCH('ResumenCons-FormulasInteracVP'!$A42,Deciles_mean!$C$1:$CO$1,0))/$Z$2</f>
        <v>150.80610932129932</v>
      </c>
      <c r="AE42" s="17">
        <f>INDEX(Deciles_mean!$C$2:$CO$51,MATCH('ResumenCons-FormulasInteracVP'!AE$1,Deciles_mean!$CQ$2:$CQ$51,0),MATCH('ResumenCons-FormulasInteracVP'!$A42,Deciles_mean!$C$1:$CO$1,0))/$Z$2</f>
        <v>216.94029614426822</v>
      </c>
      <c r="AF42" s="17">
        <f>INDEX(Deciles_mean!$C$2:$CO$51,MATCH('ResumenCons-FormulasInteracVP'!AF$1,Deciles_mean!$CQ$2:$CQ$51,0),MATCH('ResumenCons-FormulasInteracVP'!$A42,Deciles_mean!$C$1:$CO$1,0))/$Z$2</f>
        <v>267.171227988949</v>
      </c>
      <c r="AG42" s="17">
        <f>INDEX(Deciles_mean!$C$2:$CO$51,MATCH('ResumenCons-FormulasInteracVP'!AG$1,Deciles_mean!$CQ$2:$CQ$51,0),MATCH('ResumenCons-FormulasInteracVP'!$A42,Deciles_mean!$C$1:$CO$1,0))/$Z$2</f>
        <v>308.34519970872043</v>
      </c>
      <c r="AH42" s="17">
        <f>INDEX(Deciles_mean!$C$2:$CO$51,MATCH('ResumenCons-FormulasInteracVP'!AH$1,Deciles_mean!$CQ$2:$CQ$51,0),MATCH('ResumenCons-FormulasInteracVP'!$A42,Deciles_mean!$C$1:$CO$1,0))/$Z$2</f>
        <v>395.35986094135455</v>
      </c>
      <c r="AI42" s="17">
        <f>INDEX(Deciles_mean!$C$2:$CO$51,MATCH('ResumenCons-FormulasInteracVP'!AI$1,Deciles_mean!$CQ$2:$CQ$51,0),MATCH('ResumenCons-FormulasInteracVP'!$A42,Deciles_mean!$C$1:$CO$1,0))/$Z$2</f>
        <v>506.54261786499643</v>
      </c>
      <c r="AJ42" s="21">
        <f>INDEX(Deciles_mean!$C$2:$CO$51,MATCH('ResumenCons-FormulasInteracVP'!AJ$1,Deciles_mean!$CQ$2:$CQ$51,0),MATCH('ResumenCons-FormulasInteracVP'!$A42,Deciles_mean!$C$1:$CO$1,0))/$Z$2</f>
        <v>618.73950918601554</v>
      </c>
    </row>
    <row r="43" spans="1:36">
      <c r="A43" t="s">
        <v>28</v>
      </c>
      <c r="C43" s="3" t="s">
        <v>84</v>
      </c>
      <c r="D43" s="43">
        <f t="shared" si="46"/>
        <v>0.51935381021027838</v>
      </c>
      <c r="E43" s="44">
        <f t="shared" si="47"/>
        <v>2.1014962371562751</v>
      </c>
      <c r="F43" s="44">
        <f t="shared" si="48"/>
        <v>2.4808908049243104</v>
      </c>
      <c r="G43" s="44">
        <f t="shared" si="49"/>
        <v>2.0605698447950278</v>
      </c>
      <c r="H43" s="44">
        <f t="shared" si="50"/>
        <v>1.2739834726812651</v>
      </c>
      <c r="I43" s="44">
        <f t="shared" si="51"/>
        <v>1.2261815864441896</v>
      </c>
      <c r="J43" s="44">
        <f t="shared" si="52"/>
        <v>0.83232170002644379</v>
      </c>
      <c r="K43" s="44">
        <f t="shared" si="53"/>
        <v>0.60339206996015782</v>
      </c>
      <c r="L43" s="44">
        <f t="shared" si="54"/>
        <v>0.5630664993612613</v>
      </c>
      <c r="M43" s="44">
        <f t="shared" si="55"/>
        <v>0.30991666049182354</v>
      </c>
      <c r="N43" s="45">
        <f t="shared" si="56"/>
        <v>9.1920540161808617E-2</v>
      </c>
      <c r="O43" s="20">
        <f>INDEX(Nal_mean!$B$2:$CN$6,MATCH('ResumenCons-FormulasInteracVP'!$C$1,Nal_mean!$A$2:$A$6,0),MATCH('ResumenCons-FormulasInteracVP'!$A43,Nal_mean!$B$1:$CN$1,0))/$O$2</f>
        <v>555.41909107090601</v>
      </c>
      <c r="P43" s="17">
        <f>INDEX(Deciles_mean!$C$2:$CO$51,MATCH('ResumenCons-FormulasInteracVP'!P$1,Deciles_mean!$CQ$2:$CQ$51,0),MATCH('ResumenCons-FormulasInteracVP'!$A43,Deciles_mean!$C$1:$CO$1,0))/$O$2</f>
        <v>74.211919417073261</v>
      </c>
      <c r="Q43" s="17">
        <f>INDEX(Deciles_mean!$C$2:$CO$51,MATCH('ResumenCons-FormulasInteracVP'!Q$1,Deciles_mean!$CQ$2:$CQ$51,0),MATCH('ResumenCons-FormulasInteracVP'!$A43,Deciles_mean!$C$1:$CO$1,0))/$O$2</f>
        <v>168.11138154489066</v>
      </c>
      <c r="R43" s="17">
        <f>INDEX(Deciles_mean!$C$2:$CO$51,MATCH('ResumenCons-FormulasInteracVP'!R$1,Deciles_mean!$CQ$2:$CQ$51,0),MATCH('ResumenCons-FormulasInteracVP'!$A43,Deciles_mean!$C$1:$CO$1,0))/$O$2</f>
        <v>258.09427165381197</v>
      </c>
      <c r="S43" s="17">
        <f>INDEX(Deciles_mean!$C$2:$CO$51,MATCH('ResumenCons-FormulasInteracVP'!S$1,Deciles_mean!$CQ$2:$CQ$51,0),MATCH('ResumenCons-FormulasInteracVP'!$A43,Deciles_mean!$C$1:$CO$1,0))/$O$2</f>
        <v>348.47403854411942</v>
      </c>
      <c r="T43" s="17">
        <f>INDEX(Deciles_mean!$C$2:$CO$51,MATCH('ResumenCons-FormulasInteracVP'!T$1,Deciles_mean!$CQ$2:$CQ$51,0),MATCH('ResumenCons-FormulasInteracVP'!$A43,Deciles_mean!$C$1:$CO$1,0))/$O$2</f>
        <v>448.56988978196733</v>
      </c>
      <c r="U43" s="17">
        <f>INDEX(Deciles_mean!$C$2:$CO$51,MATCH('ResumenCons-FormulasInteracVP'!U$1,Deciles_mean!$CQ$2:$CQ$51,0),MATCH('ResumenCons-FormulasInteracVP'!$A43,Deciles_mean!$C$1:$CO$1,0))/$O$2</f>
        <v>527.2741402038755</v>
      </c>
      <c r="V43" s="17">
        <f>INDEX(Deciles_mean!$C$2:$CO$51,MATCH('ResumenCons-FormulasInteracVP'!V$1,Deciles_mean!$CQ$2:$CQ$51,0),MATCH('ResumenCons-FormulasInteracVP'!$A43,Deciles_mean!$C$1:$CO$1,0))/$O$2</f>
        <v>628.63596737737919</v>
      </c>
      <c r="W43" s="17">
        <f>INDEX(Deciles_mean!$C$2:$CO$51,MATCH('ResumenCons-FormulasInteracVP'!W$1,Deciles_mean!$CQ$2:$CQ$51,0),MATCH('ResumenCons-FormulasInteracVP'!$A43,Deciles_mean!$C$1:$CO$1,0))/$O$2</f>
        <v>820.50408172010805</v>
      </c>
      <c r="X43" s="17">
        <f>INDEX(Deciles_mean!$C$2:$CO$51,MATCH('ResumenCons-FormulasInteracVP'!X$1,Deciles_mean!$CQ$2:$CQ$51,0),MATCH('ResumenCons-FormulasInteracVP'!$A43,Deciles_mean!$C$1:$CO$1,0))/$O$2</f>
        <v>976.25970639512502</v>
      </c>
      <c r="Y43" s="21">
        <f>INDEX(Deciles_mean!$C$2:$CO$51,MATCH('ResumenCons-FormulasInteracVP'!Y$1,Deciles_mean!$CQ$2:$CQ$51,0),MATCH('ResumenCons-FormulasInteracVP'!$A43,Deciles_mean!$C$1:$CO$1,0))/$O$2</f>
        <v>1304.0555140707102</v>
      </c>
      <c r="Z43" s="20">
        <f>INDEX(Nal_mean!$B$2:$CN$6,MATCH('ResumenCons-FormulasInteracVP'!$C$2,Nal_mean!$A$2:$A$5,0),MATCH('ResumenCons-FormulasInteracVP'!$A43,Nal_mean!$B$1:$CN$1,0))/$Z$2</f>
        <v>365.56270655222568</v>
      </c>
      <c r="AA43" s="17">
        <f>INDEX(Deciles_mean!$C$2:$CO$51,MATCH('ResumenCons-FormulasInteracVP'!AA$1,Deciles_mean!$CQ$2:$CQ$51,0),MATCH('ResumenCons-FormulasInteracVP'!$A43,Deciles_mean!$C$1:$CO$1,0))/$Z$2</f>
        <v>23.927779930217579</v>
      </c>
      <c r="AB43" s="17">
        <f>INDEX(Deciles_mean!$C$2:$CO$51,MATCH('ResumenCons-FormulasInteracVP'!AB$1,Deciles_mean!$CQ$2:$CQ$51,0),MATCH('ResumenCons-FormulasInteracVP'!$A43,Deciles_mean!$C$1:$CO$1,0))/$Z$2</f>
        <v>48.295505652480855</v>
      </c>
      <c r="AC43" s="17">
        <f>INDEX(Deciles_mean!$C$2:$CO$51,MATCH('ResumenCons-FormulasInteracVP'!AC$1,Deciles_mean!$CQ$2:$CQ$51,0),MATCH('ResumenCons-FormulasInteracVP'!$A43,Deciles_mean!$C$1:$CO$1,0))/$Z$2</f>
        <v>84.328829186088072</v>
      </c>
      <c r="AD43" s="17">
        <f>INDEX(Deciles_mean!$C$2:$CO$51,MATCH('ResumenCons-FormulasInteracVP'!AD$1,Deciles_mean!$CQ$2:$CQ$51,0),MATCH('ResumenCons-FormulasInteracVP'!$A43,Deciles_mean!$C$1:$CO$1,0))/$Z$2</f>
        <v>153.24387478209417</v>
      </c>
      <c r="AE43" s="17">
        <f>INDEX(Deciles_mean!$C$2:$CO$51,MATCH('ResumenCons-FormulasInteracVP'!AE$1,Deciles_mean!$CQ$2:$CQ$51,0),MATCH('ResumenCons-FormulasInteracVP'!$A43,Deciles_mean!$C$1:$CO$1,0))/$Z$2</f>
        <v>201.49743961293561</v>
      </c>
      <c r="AF43" s="17">
        <f>INDEX(Deciles_mean!$C$2:$CO$51,MATCH('ResumenCons-FormulasInteracVP'!AF$1,Deciles_mean!$CQ$2:$CQ$51,0),MATCH('ResumenCons-FormulasInteracVP'!$A43,Deciles_mean!$C$1:$CO$1,0))/$Z$2</f>
        <v>287.76286401905622</v>
      </c>
      <c r="AG43" s="17">
        <f>INDEX(Deciles_mean!$C$2:$CO$51,MATCH('ResumenCons-FormulasInteracVP'!AG$1,Deciles_mean!$CQ$2:$CQ$51,0),MATCH('ResumenCons-FormulasInteracVP'!$A43,Deciles_mean!$C$1:$CO$1,0))/$Z$2</f>
        <v>392.06628194999115</v>
      </c>
      <c r="AH43" s="17">
        <f>INDEX(Deciles_mean!$C$2:$CO$51,MATCH('ResumenCons-FormulasInteracVP'!AH$1,Deciles_mean!$CQ$2:$CQ$51,0),MATCH('ResumenCons-FormulasInteracVP'!$A43,Deciles_mean!$C$1:$CO$1,0))/$Z$2</f>
        <v>524.93229306328465</v>
      </c>
      <c r="AI43" s="17">
        <f>INDEX(Deciles_mean!$C$2:$CO$51,MATCH('ResumenCons-FormulasInteracVP'!AI$1,Deciles_mean!$CQ$2:$CQ$51,0),MATCH('ResumenCons-FormulasInteracVP'!$A43,Deciles_mean!$C$1:$CO$1,0))/$Z$2</f>
        <v>745.28383052138361</v>
      </c>
      <c r="AJ43" s="21">
        <f>INDEX(Deciles_mean!$C$2:$CO$51,MATCH('ResumenCons-FormulasInteracVP'!AJ$1,Deciles_mean!$CQ$2:$CQ$51,0),MATCH('ResumenCons-FormulasInteracVP'!$A43,Deciles_mean!$C$1:$CO$1,0))/$Z$2</f>
        <v>1194.2769332624387</v>
      </c>
    </row>
    <row r="44" spans="1:36">
      <c r="A44" t="s">
        <v>29</v>
      </c>
      <c r="C44" s="3" t="s">
        <v>86</v>
      </c>
      <c r="D44" s="43">
        <f t="shared" si="46"/>
        <v>0.37759056717501305</v>
      </c>
      <c r="E44" s="44">
        <f t="shared" si="47"/>
        <v>2.6514032088656676</v>
      </c>
      <c r="F44" s="44">
        <f t="shared" si="48"/>
        <v>2.2039078295000532</v>
      </c>
      <c r="G44" s="44">
        <f t="shared" si="49"/>
        <v>1.7334109597988729</v>
      </c>
      <c r="H44" s="44">
        <f t="shared" si="50"/>
        <v>1.0505779224285559</v>
      </c>
      <c r="I44" s="44">
        <f t="shared" si="51"/>
        <v>0.79385039017980508</v>
      </c>
      <c r="J44" s="44">
        <f t="shared" si="52"/>
        <v>0.59409711180905278</v>
      </c>
      <c r="K44" s="44">
        <f t="shared" si="53"/>
        <v>0.4214650033107219</v>
      </c>
      <c r="L44" s="44">
        <f t="shared" si="54"/>
        <v>0.26903112229934378</v>
      </c>
      <c r="M44" s="44">
        <f t="shared" si="55"/>
        <v>8.6566525639893088E-2</v>
      </c>
      <c r="N44" s="45">
        <f t="shared" si="56"/>
        <v>-4.6675027223831655E-2</v>
      </c>
      <c r="O44" s="20">
        <f>INDEX(Nal_mean!$B$2:$CN$6,MATCH('ResumenCons-FormulasInteracVP'!$C$1,Nal_mean!$A$2:$A$6,0),MATCH('ResumenCons-FormulasInteracVP'!$A44,Nal_mean!$B$1:$CN$1,0))/$O$2</f>
        <v>992.64303704849135</v>
      </c>
      <c r="P44" s="17">
        <f>INDEX(Deciles_mean!$C$2:$CO$51,MATCH('ResumenCons-FormulasInteracVP'!P$1,Deciles_mean!$CQ$2:$CQ$51,0),MATCH('ResumenCons-FormulasInteracVP'!$A44,Deciles_mean!$C$1:$CO$1,0))/$O$2</f>
        <v>238.64668351442563</v>
      </c>
      <c r="Q44" s="17">
        <f>INDEX(Deciles_mean!$C$2:$CO$51,MATCH('ResumenCons-FormulasInteracVP'!Q$1,Deciles_mean!$CQ$2:$CQ$51,0),MATCH('ResumenCons-FormulasInteracVP'!$A44,Deciles_mean!$C$1:$CO$1,0))/$O$2</f>
        <v>439.39250606865818</v>
      </c>
      <c r="R44" s="17">
        <f>INDEX(Deciles_mean!$C$2:$CO$51,MATCH('ResumenCons-FormulasInteracVP'!R$1,Deciles_mean!$CQ$2:$CQ$51,0),MATCH('ResumenCons-FormulasInteracVP'!$A44,Deciles_mean!$C$1:$CO$1,0))/$O$2</f>
        <v>620.12077376267894</v>
      </c>
      <c r="S44" s="17">
        <f>INDEX(Deciles_mean!$C$2:$CO$51,MATCH('ResumenCons-FormulasInteracVP'!S$1,Deciles_mean!$CQ$2:$CQ$51,0),MATCH('ResumenCons-FormulasInteracVP'!$A44,Deciles_mean!$C$1:$CO$1,0))/$O$2</f>
        <v>761.57275755333239</v>
      </c>
      <c r="T44" s="17">
        <f>INDEX(Deciles_mean!$C$2:$CO$51,MATCH('ResumenCons-FormulasInteracVP'!T$1,Deciles_mean!$CQ$2:$CQ$51,0),MATCH('ResumenCons-FormulasInteracVP'!$A44,Deciles_mean!$C$1:$CO$1,0))/$O$2</f>
        <v>913.67754112300349</v>
      </c>
      <c r="U44" s="17">
        <f>INDEX(Deciles_mean!$C$2:$CO$51,MATCH('ResumenCons-FormulasInteracVP'!U$1,Deciles_mean!$CQ$2:$CQ$51,0),MATCH('ResumenCons-FormulasInteracVP'!$A44,Deciles_mean!$C$1:$CO$1,0))/$O$2</f>
        <v>1051.0873906446977</v>
      </c>
      <c r="V44" s="17">
        <f>INDEX(Deciles_mean!$C$2:$CO$51,MATCH('ResumenCons-FormulasInteracVP'!V$1,Deciles_mean!$CQ$2:$CQ$51,0),MATCH('ResumenCons-FormulasInteracVP'!$A44,Deciles_mean!$C$1:$CO$1,0))/$O$2</f>
        <v>1187.397802735054</v>
      </c>
      <c r="W44" s="17">
        <f>INDEX(Deciles_mean!$C$2:$CO$51,MATCH('ResumenCons-FormulasInteracVP'!W$1,Deciles_mean!$CQ$2:$CQ$51,0),MATCH('ResumenCons-FormulasInteracVP'!$A44,Deciles_mean!$C$1:$CO$1,0))/$O$2</f>
        <v>1336.6089548311888</v>
      </c>
      <c r="X44" s="17">
        <f>INDEX(Deciles_mean!$C$2:$CO$51,MATCH('ResumenCons-FormulasInteracVP'!X$1,Deciles_mean!$CQ$2:$CQ$51,0),MATCH('ResumenCons-FormulasInteracVP'!$A44,Deciles_mean!$C$1:$CO$1,0))/$O$2</f>
        <v>1521.6733245529622</v>
      </c>
      <c r="Y44" s="21">
        <f>INDEX(Deciles_mean!$C$2:$CO$51,MATCH('ResumenCons-FormulasInteracVP'!Y$1,Deciles_mean!$CQ$2:$CQ$51,0),MATCH('ResumenCons-FormulasInteracVP'!$A44,Deciles_mean!$C$1:$CO$1,0))/$O$2</f>
        <v>1856.252635698911</v>
      </c>
      <c r="Z44" s="20">
        <f>INDEX(Nal_mean!$B$2:$CN$6,MATCH('ResumenCons-FormulasInteracVP'!$C$2,Nal_mean!$A$2:$A$5,0),MATCH('ResumenCons-FormulasInteracVP'!$A44,Nal_mean!$B$1:$CN$1,0))/$Z$2</f>
        <v>720.56462979713706</v>
      </c>
      <c r="AA44" s="17">
        <f>INDEX(Deciles_mean!$C$2:$CO$51,MATCH('ResumenCons-FormulasInteracVP'!AA$1,Deciles_mean!$CQ$2:$CQ$51,0),MATCH('ResumenCons-FormulasInteracVP'!$A44,Deciles_mean!$C$1:$CO$1,0))/$Z$2</f>
        <v>65.357526918689103</v>
      </c>
      <c r="AB44" s="17">
        <f>INDEX(Deciles_mean!$C$2:$CO$51,MATCH('ResumenCons-FormulasInteracVP'!AB$1,Deciles_mean!$CQ$2:$CQ$51,0),MATCH('ResumenCons-FormulasInteracVP'!$A44,Deciles_mean!$C$1:$CO$1,0))/$Z$2</f>
        <v>137.14267995569094</v>
      </c>
      <c r="AC44" s="17">
        <f>INDEX(Deciles_mean!$C$2:$CO$51,MATCH('ResumenCons-FormulasInteracVP'!AC$1,Deciles_mean!$CQ$2:$CQ$51,0),MATCH('ResumenCons-FormulasInteracVP'!$A44,Deciles_mean!$C$1:$CO$1,0))/$Z$2</f>
        <v>226.86701080920082</v>
      </c>
      <c r="AD44" s="17">
        <f>INDEX(Deciles_mean!$C$2:$CO$51,MATCH('ResumenCons-FormulasInteracVP'!AD$1,Deciles_mean!$CQ$2:$CQ$51,0),MATCH('ResumenCons-FormulasInteracVP'!$A44,Deciles_mean!$C$1:$CO$1,0))/$Z$2</f>
        <v>371.39420512797722</v>
      </c>
      <c r="AE44" s="17">
        <f>INDEX(Deciles_mean!$C$2:$CO$51,MATCH('ResumenCons-FormulasInteracVP'!AE$1,Deciles_mean!$CQ$2:$CQ$51,0),MATCH('ResumenCons-FormulasInteracVP'!$A44,Deciles_mean!$C$1:$CO$1,0))/$Z$2</f>
        <v>509.33876432773292</v>
      </c>
      <c r="AF44" s="17">
        <f>INDEX(Deciles_mean!$C$2:$CO$51,MATCH('ResumenCons-FormulasInteracVP'!AF$1,Deciles_mean!$CQ$2:$CQ$51,0),MATCH('ResumenCons-FormulasInteracVP'!$A44,Deciles_mean!$C$1:$CO$1,0))/$Z$2</f>
        <v>659.36220752064264</v>
      </c>
      <c r="AG44" s="17">
        <f>INDEX(Deciles_mean!$C$2:$CO$51,MATCH('ResumenCons-FormulasInteracVP'!AG$1,Deciles_mean!$CQ$2:$CQ$51,0),MATCH('ResumenCons-FormulasInteracVP'!$A44,Deciles_mean!$C$1:$CO$1,0))/$Z$2</f>
        <v>835.33382810656326</v>
      </c>
      <c r="AH44" s="17">
        <f>INDEX(Deciles_mean!$C$2:$CO$51,MATCH('ResumenCons-FormulasInteracVP'!AH$1,Deciles_mean!$CQ$2:$CQ$51,0),MATCH('ResumenCons-FormulasInteracVP'!$A44,Deciles_mean!$C$1:$CO$1,0))/$Z$2</f>
        <v>1053.2515171175642</v>
      </c>
      <c r="AI44" s="17">
        <f>INDEX(Deciles_mean!$C$2:$CO$51,MATCH('ResumenCons-FormulasInteracVP'!AI$1,Deciles_mean!$CQ$2:$CQ$51,0),MATCH('ResumenCons-FormulasInteracVP'!$A44,Deciles_mean!$C$1:$CO$1,0))/$Z$2</f>
        <v>1400.4419321282046</v>
      </c>
      <c r="AJ44" s="21">
        <f>INDEX(Deciles_mean!$C$2:$CO$51,MATCH('ResumenCons-FormulasInteracVP'!AJ$1,Deciles_mean!$CQ$2:$CQ$51,0),MATCH('ResumenCons-FormulasInteracVP'!$A44,Deciles_mean!$C$1:$CO$1,0))/$Z$2</f>
        <v>1947.1352253506334</v>
      </c>
    </row>
    <row r="45" spans="1:36">
      <c r="A45" s="3" t="s">
        <v>30</v>
      </c>
      <c r="C45" s="3" t="s">
        <v>87</v>
      </c>
      <c r="D45" s="43">
        <f t="shared" si="46"/>
        <v>4.9398512226317415E-3</v>
      </c>
      <c r="E45" s="44">
        <f t="shared" si="47"/>
        <v>0.96071468761119294</v>
      </c>
      <c r="F45" s="44">
        <f t="shared" si="48"/>
        <v>1.5927015966392681</v>
      </c>
      <c r="G45" s="44">
        <f t="shared" si="49"/>
        <v>0.43714614394267914</v>
      </c>
      <c r="H45" s="44">
        <f t="shared" si="50"/>
        <v>6.1097257162141982E-2</v>
      </c>
      <c r="I45" s="44">
        <f t="shared" si="51"/>
        <v>0.2274518130053349</v>
      </c>
      <c r="J45" s="44">
        <f t="shared" si="52"/>
        <v>-1.5044139847811056E-2</v>
      </c>
      <c r="K45" s="44">
        <f t="shared" si="53"/>
        <v>-1.6176836929945204E-2</v>
      </c>
      <c r="L45" s="44">
        <f t="shared" si="54"/>
        <v>0.26963206707535292</v>
      </c>
      <c r="M45" s="44">
        <f t="shared" si="55"/>
        <v>9.0762094260628645E-2</v>
      </c>
      <c r="N45" s="45">
        <f t="shared" si="56"/>
        <v>-0.23406485479443195</v>
      </c>
      <c r="O45" s="20">
        <f>INDEX(Nal_mean!$B$2:$CN$6,MATCH('ResumenCons-FormulasInteracVP'!$C$1,Nal_mean!$A$2:$A$6,0),MATCH('ResumenCons-FormulasInteracVP'!$A45,Nal_mean!$B$1:$CN$1,0))/$O$2</f>
        <v>169.03017318823791</v>
      </c>
      <c r="P45" s="17">
        <f>INDEX(Deciles_mean!$C$2:$CO$51,MATCH('ResumenCons-FormulasInteracVP'!P$1,Deciles_mean!$CQ$2:$CQ$51,0),MATCH('ResumenCons-FormulasInteracVP'!$A45,Deciles_mean!$C$1:$CO$1,0))/$O$2</f>
        <v>35.554424369616015</v>
      </c>
      <c r="Q45" s="17">
        <f>INDEX(Deciles_mean!$C$2:$CO$51,MATCH('ResumenCons-FormulasInteracVP'!Q$1,Deciles_mean!$CQ$2:$CQ$51,0),MATCH('ResumenCons-FormulasInteracVP'!$A45,Deciles_mean!$C$1:$CO$1,0))/$O$2</f>
        <v>53.436018137971473</v>
      </c>
      <c r="R45" s="17">
        <f>INDEX(Deciles_mean!$C$2:$CO$51,MATCH('ResumenCons-FormulasInteracVP'!R$1,Deciles_mean!$CQ$2:$CQ$51,0),MATCH('ResumenCons-FormulasInteracVP'!$A45,Deciles_mean!$C$1:$CO$1,0))/$O$2</f>
        <v>80.878474635195033</v>
      </c>
      <c r="S45" s="17">
        <f>INDEX(Deciles_mean!$C$2:$CO$51,MATCH('ResumenCons-FormulasInteracVP'!S$1,Deciles_mean!$CQ$2:$CQ$51,0),MATCH('ResumenCons-FormulasInteracVP'!$A45,Deciles_mean!$C$1:$CO$1,0))/$O$2</f>
        <v>64.283234152940921</v>
      </c>
      <c r="T45" s="17">
        <f>INDEX(Deciles_mean!$C$2:$CO$51,MATCH('ResumenCons-FormulasInteracVP'!T$1,Deciles_mean!$CQ$2:$CQ$51,0),MATCH('ResumenCons-FormulasInteracVP'!$A45,Deciles_mean!$C$1:$CO$1,0))/$O$2</f>
        <v>99.691174115467703</v>
      </c>
      <c r="U45" s="17">
        <f>INDEX(Deciles_mean!$C$2:$CO$51,MATCH('ResumenCons-FormulasInteracVP'!U$1,Deciles_mean!$CQ$2:$CQ$51,0),MATCH('ResumenCons-FormulasInteracVP'!$A45,Deciles_mean!$C$1:$CO$1,0))/$O$2</f>
        <v>99.520310214906331</v>
      </c>
      <c r="V45" s="17">
        <f>INDEX(Deciles_mean!$C$2:$CO$51,MATCH('ResumenCons-FormulasInteracVP'!V$1,Deciles_mean!$CQ$2:$CQ$51,0),MATCH('ResumenCons-FormulasInteracVP'!$A45,Deciles_mean!$C$1:$CO$1,0))/$O$2</f>
        <v>176.04969774811866</v>
      </c>
      <c r="W45" s="17">
        <f>INDEX(Deciles_mean!$C$2:$CO$51,MATCH('ResumenCons-FormulasInteracVP'!W$1,Deciles_mean!$CQ$2:$CQ$51,0),MATCH('ResumenCons-FormulasInteracVP'!$A45,Deciles_mean!$C$1:$CO$1,0))/$O$2</f>
        <v>249.21900906443395</v>
      </c>
      <c r="X45" s="17">
        <f>INDEX(Deciles_mean!$C$2:$CO$51,MATCH('ResumenCons-FormulasInteracVP'!X$1,Deciles_mean!$CQ$2:$CQ$51,0),MATCH('ResumenCons-FormulasInteracVP'!$A45,Deciles_mean!$C$1:$CO$1,0))/$O$2</f>
        <v>300.74897778353642</v>
      </c>
      <c r="Y45" s="21">
        <f>INDEX(Deciles_mean!$C$2:$CO$51,MATCH('ResumenCons-FormulasInteracVP'!Y$1,Deciles_mean!$CQ$2:$CQ$51,0),MATCH('ResumenCons-FormulasInteracVP'!$A45,Deciles_mean!$C$1:$CO$1,0))/$O$2</f>
        <v>530.9204116601926</v>
      </c>
      <c r="Z45" s="20">
        <f>INDEX(Nal_mean!$B$2:$CN$6,MATCH('ResumenCons-FormulasInteracVP'!$C$2,Nal_mean!$A$2:$A$5,0),MATCH('ResumenCons-FormulasInteracVP'!$A45,Nal_mean!$B$1:$CN$1,0))/$Z$2</f>
        <v>168.19929370160028</v>
      </c>
      <c r="AA45" s="17">
        <f>INDEX(Deciles_mean!$C$2:$CO$51,MATCH('ResumenCons-FormulasInteracVP'!AA$1,Deciles_mean!$CQ$2:$CQ$51,0),MATCH('ResumenCons-FormulasInteracVP'!$A45,Deciles_mean!$C$1:$CO$1,0))/$Z$2</f>
        <v>18.133400333188309</v>
      </c>
      <c r="AB45" s="17">
        <f>INDEX(Deciles_mean!$C$2:$CO$51,MATCH('ResumenCons-FormulasInteracVP'!AB$1,Deciles_mean!$CQ$2:$CQ$51,0),MATCH('ResumenCons-FormulasInteracVP'!$A45,Deciles_mean!$C$1:$CO$1,0))/$Z$2</f>
        <v>20.610169024941676</v>
      </c>
      <c r="AC45" s="17">
        <f>INDEX(Deciles_mean!$C$2:$CO$51,MATCH('ResumenCons-FormulasInteracVP'!AC$1,Deciles_mean!$CQ$2:$CQ$51,0),MATCH('ResumenCons-FormulasInteracVP'!$A45,Deciles_mean!$C$1:$CO$1,0))/$Z$2</f>
        <v>56.277139924901675</v>
      </c>
      <c r="AD45" s="17">
        <f>INDEX(Deciles_mean!$C$2:$CO$51,MATCH('ResumenCons-FormulasInteracVP'!AD$1,Deciles_mean!$CQ$2:$CQ$51,0),MATCH('ResumenCons-FormulasInteracVP'!$A45,Deciles_mean!$C$1:$CO$1,0))/$Z$2</f>
        <v>60.581849325351769</v>
      </c>
      <c r="AE45" s="17">
        <f>INDEX(Deciles_mean!$C$2:$CO$51,MATCH('ResumenCons-FormulasInteracVP'!AE$1,Deciles_mean!$CQ$2:$CQ$51,0),MATCH('ResumenCons-FormulasInteracVP'!$A45,Deciles_mean!$C$1:$CO$1,0))/$Z$2</f>
        <v>81.21799410714172</v>
      </c>
      <c r="AF45" s="17">
        <f>INDEX(Deciles_mean!$C$2:$CO$51,MATCH('ResumenCons-FormulasInteracVP'!AF$1,Deciles_mean!$CQ$2:$CQ$51,0),MATCH('ResumenCons-FormulasInteracVP'!$A45,Deciles_mean!$C$1:$CO$1,0))/$Z$2</f>
        <v>101.04037575808636</v>
      </c>
      <c r="AG45" s="17">
        <f>INDEX(Deciles_mean!$C$2:$CO$51,MATCH('ResumenCons-FormulasInteracVP'!AG$1,Deciles_mean!$CQ$2:$CQ$51,0),MATCH('ResumenCons-FormulasInteracVP'!$A45,Deciles_mean!$C$1:$CO$1,0))/$Z$2</f>
        <v>178.94445298355183</v>
      </c>
      <c r="AH45" s="17">
        <f>INDEX(Deciles_mean!$C$2:$CO$51,MATCH('ResumenCons-FormulasInteracVP'!AH$1,Deciles_mean!$CQ$2:$CQ$51,0),MATCH('ResumenCons-FormulasInteracVP'!$A45,Deciles_mean!$C$1:$CO$1,0))/$Z$2</f>
        <v>196.29230824211905</v>
      </c>
      <c r="AI45" s="17">
        <f>INDEX(Deciles_mean!$C$2:$CO$51,MATCH('ResumenCons-FormulasInteracVP'!AI$1,Deciles_mean!$CQ$2:$CQ$51,0),MATCH('ResumenCons-FormulasInteracVP'!$A45,Deciles_mean!$C$1:$CO$1,0))/$Z$2</f>
        <v>275.72371589186793</v>
      </c>
      <c r="AJ45" s="21">
        <f>INDEX(Deciles_mean!$C$2:$CO$51,MATCH('ResumenCons-FormulasInteracVP'!AJ$1,Deciles_mean!$CQ$2:$CQ$51,0),MATCH('ResumenCons-FormulasInteracVP'!$A45,Deciles_mean!$C$1:$CO$1,0))/$Z$2</f>
        <v>693.16627521733551</v>
      </c>
    </row>
    <row r="46" spans="1:36">
      <c r="A46" t="s">
        <v>31</v>
      </c>
      <c r="C46" s="3" t="s">
        <v>88</v>
      </c>
      <c r="D46" s="43">
        <f t="shared" si="46"/>
        <v>0.18870215515018529</v>
      </c>
      <c r="E46" s="44">
        <f t="shared" si="47"/>
        <v>0.63290393224967523</v>
      </c>
      <c r="F46" s="44">
        <f t="shared" si="48"/>
        <v>0.4575450465863331</v>
      </c>
      <c r="G46" s="44">
        <f t="shared" si="49"/>
        <v>0.38912292815335348</v>
      </c>
      <c r="H46" s="44">
        <f t="shared" si="50"/>
        <v>0.32258060984969883</v>
      </c>
      <c r="I46" s="44">
        <f t="shared" si="51"/>
        <v>0.27188634551338953</v>
      </c>
      <c r="J46" s="44">
        <f t="shared" si="52"/>
        <v>0.23069243437190146</v>
      </c>
      <c r="K46" s="44">
        <f t="shared" si="53"/>
        <v>0.14954791872646855</v>
      </c>
      <c r="L46" s="44">
        <f t="shared" si="54"/>
        <v>0.12877839281970993</v>
      </c>
      <c r="M46" s="44">
        <f t="shared" si="55"/>
        <v>6.6869762456945869E-2</v>
      </c>
      <c r="N46" s="45">
        <f t="shared" si="56"/>
        <v>-1.5919288039330959E-2</v>
      </c>
      <c r="O46" s="20">
        <f>INDEX(Nal_mean!$B$2:$CN$6,MATCH('ResumenCons-FormulasInteracVP'!$C$1,Nal_mean!$A$2:$A$6,0),MATCH('ResumenCons-FormulasInteracVP'!$A46,Nal_mean!$B$1:$CN$1,0))/$O$2</f>
        <v>711.09503582970319</v>
      </c>
      <c r="P46" s="17">
        <f>INDEX(Deciles_mean!$C$2:$CO$51,MATCH('ResumenCons-FormulasInteracVP'!P$1,Deciles_mean!$CQ$2:$CQ$51,0),MATCH('ResumenCons-FormulasInteracVP'!$A46,Deciles_mean!$C$1:$CO$1,0))/$O$2</f>
        <v>285.55096040344858</v>
      </c>
      <c r="Q46" s="17">
        <f>INDEX(Deciles_mean!$C$2:$CO$51,MATCH('ResumenCons-FormulasInteracVP'!Q$1,Deciles_mean!$CQ$2:$CQ$51,0),MATCH('ResumenCons-FormulasInteracVP'!$A46,Deciles_mean!$C$1:$CO$1,0))/$O$2</f>
        <v>433.45272917466536</v>
      </c>
      <c r="R46" s="17">
        <f>INDEX(Deciles_mean!$C$2:$CO$51,MATCH('ResumenCons-FormulasInteracVP'!R$1,Deciles_mean!$CQ$2:$CQ$51,0),MATCH('ResumenCons-FormulasInteracVP'!$A46,Deciles_mean!$C$1:$CO$1,0))/$O$2</f>
        <v>547.42386151400297</v>
      </c>
      <c r="S46" s="17">
        <f>INDEX(Deciles_mean!$C$2:$CO$51,MATCH('ResumenCons-FormulasInteracVP'!S$1,Deciles_mean!$CQ$2:$CQ$51,0),MATCH('ResumenCons-FormulasInteracVP'!$A46,Deciles_mean!$C$1:$CO$1,0))/$O$2</f>
        <v>632.80696372461421</v>
      </c>
      <c r="T46" s="17">
        <f>INDEX(Deciles_mean!$C$2:$CO$51,MATCH('ResumenCons-FormulasInteracVP'!T$1,Deciles_mean!$CQ$2:$CQ$51,0),MATCH('ResumenCons-FormulasInteracVP'!$A46,Deciles_mean!$C$1:$CO$1,0))/$O$2</f>
        <v>719.47758299595694</v>
      </c>
      <c r="U46" s="17">
        <f>INDEX(Deciles_mean!$C$2:$CO$51,MATCH('ResumenCons-FormulasInteracVP'!U$1,Deciles_mean!$CQ$2:$CQ$51,0),MATCH('ResumenCons-FormulasInteracVP'!$A46,Deciles_mean!$C$1:$CO$1,0))/$O$2</f>
        <v>818.0714004439202</v>
      </c>
      <c r="V46" s="17">
        <f>INDEX(Deciles_mean!$C$2:$CO$51,MATCH('ResumenCons-FormulasInteracVP'!V$1,Deciles_mean!$CQ$2:$CQ$51,0),MATCH('ResumenCons-FormulasInteracVP'!$A46,Deciles_mean!$C$1:$CO$1,0))/$O$2</f>
        <v>869.00233665383644</v>
      </c>
      <c r="W46" s="17">
        <f>INDEX(Deciles_mean!$C$2:$CO$51,MATCH('ResumenCons-FormulasInteracVP'!W$1,Deciles_mean!$CQ$2:$CQ$51,0),MATCH('ResumenCons-FormulasInteracVP'!$A46,Deciles_mean!$C$1:$CO$1,0))/$O$2</f>
        <v>932.70790722878905</v>
      </c>
      <c r="X46" s="17">
        <f>INDEX(Deciles_mean!$C$2:$CO$51,MATCH('ResumenCons-FormulasInteracVP'!X$1,Deciles_mean!$CQ$2:$CQ$51,0),MATCH('ResumenCons-FormulasInteracVP'!$A46,Deciles_mean!$C$1:$CO$1,0))/$O$2</f>
        <v>990.42747728098357</v>
      </c>
      <c r="Y46" s="21">
        <f>INDEX(Deciles_mean!$C$2:$CO$51,MATCH('ResumenCons-FormulasInteracVP'!Y$1,Deciles_mean!$CQ$2:$CQ$51,0),MATCH('ResumenCons-FormulasInteracVP'!$A46,Deciles_mean!$C$1:$CO$1,0))/$O$2</f>
        <v>882.02913887681518</v>
      </c>
      <c r="Z46" s="20">
        <f>INDEX(Nal_mean!$B$2:$CN$6,MATCH('ResumenCons-FormulasInteracVP'!$C$2,Nal_mean!$A$2:$A$5,0),MATCH('ResumenCons-FormulasInteracVP'!$A46,Nal_mean!$B$1:$CN$1,0))/$Z$2</f>
        <v>598.21127836675009</v>
      </c>
      <c r="AA46" s="17">
        <f>INDEX(Deciles_mean!$C$2:$CO$51,MATCH('ResumenCons-FormulasInteracVP'!AA$1,Deciles_mean!$CQ$2:$CQ$51,0),MATCH('ResumenCons-FormulasInteracVP'!$A46,Deciles_mean!$C$1:$CO$1,0))/$Z$2</f>
        <v>174.8730925095152</v>
      </c>
      <c r="AB46" s="17">
        <f>INDEX(Deciles_mean!$C$2:$CO$51,MATCH('ResumenCons-FormulasInteracVP'!AB$1,Deciles_mean!$CQ$2:$CQ$51,0),MATCH('ResumenCons-FormulasInteracVP'!$A46,Deciles_mean!$C$1:$CO$1,0))/$Z$2</f>
        <v>297.38547716918958</v>
      </c>
      <c r="AC46" s="17">
        <f>INDEX(Deciles_mean!$C$2:$CO$51,MATCH('ResumenCons-FormulasInteracVP'!AC$1,Deciles_mean!$CQ$2:$CQ$51,0),MATCH('ResumenCons-FormulasInteracVP'!$A46,Deciles_mean!$C$1:$CO$1,0))/$Z$2</f>
        <v>394.07877475734074</v>
      </c>
      <c r="AD46" s="17">
        <f>INDEX(Deciles_mean!$C$2:$CO$51,MATCH('ResumenCons-FormulasInteracVP'!AD$1,Deciles_mean!$CQ$2:$CQ$51,0),MATCH('ResumenCons-FormulasInteracVP'!$A46,Deciles_mean!$C$1:$CO$1,0))/$Z$2</f>
        <v>478.46381461507127</v>
      </c>
      <c r="AE46" s="17">
        <f>INDEX(Deciles_mean!$C$2:$CO$51,MATCH('ResumenCons-FormulasInteracVP'!AE$1,Deciles_mean!$CQ$2:$CQ$51,0),MATCH('ResumenCons-FormulasInteracVP'!$A46,Deciles_mean!$C$1:$CO$1,0))/$Z$2</f>
        <v>565.67757452065734</v>
      </c>
      <c r="AF46" s="17">
        <f>INDEX(Deciles_mean!$C$2:$CO$51,MATCH('ResumenCons-FormulasInteracVP'!AF$1,Deciles_mean!$CQ$2:$CQ$51,0),MATCH('ResumenCons-FormulasInteracVP'!$A46,Deciles_mean!$C$1:$CO$1,0))/$Z$2</f>
        <v>664.72448972308234</v>
      </c>
      <c r="AG46" s="17">
        <f>INDEX(Deciles_mean!$C$2:$CO$51,MATCH('ResumenCons-FormulasInteracVP'!AG$1,Deciles_mean!$CQ$2:$CQ$51,0),MATCH('ResumenCons-FormulasInteracVP'!$A46,Deciles_mean!$C$1:$CO$1,0))/$Z$2</f>
        <v>755.95138097119457</v>
      </c>
      <c r="AH46" s="17">
        <f>INDEX(Deciles_mean!$C$2:$CO$51,MATCH('ResumenCons-FormulasInteracVP'!AH$1,Deciles_mean!$CQ$2:$CQ$51,0),MATCH('ResumenCons-FormulasInteracVP'!$A46,Deciles_mean!$C$1:$CO$1,0))/$Z$2</f>
        <v>826.29851276552779</v>
      </c>
      <c r="AI46" s="17">
        <f>INDEX(Deciles_mean!$C$2:$CO$51,MATCH('ResumenCons-FormulasInteracVP'!AI$1,Deciles_mean!$CQ$2:$CQ$51,0),MATCH('ResumenCons-FormulasInteracVP'!$A46,Deciles_mean!$C$1:$CO$1,0))/$Z$2</f>
        <v>928.34900016294432</v>
      </c>
      <c r="AJ46" s="21">
        <f>INDEX(Deciles_mean!$C$2:$CO$51,MATCH('ResumenCons-FormulasInteracVP'!AJ$1,Deciles_mean!$CQ$2:$CQ$51,0),MATCH('ResumenCons-FormulasInteracVP'!$A46,Deciles_mean!$C$1:$CO$1,0))/$Z$2</f>
        <v>896.29755786948851</v>
      </c>
    </row>
    <row r="47" spans="1:36">
      <c r="A47" t="s">
        <v>32</v>
      </c>
      <c r="C47" s="3" t="s">
        <v>89</v>
      </c>
      <c r="D47" s="43">
        <f t="shared" si="46"/>
        <v>-9.0351665993232411E-2</v>
      </c>
      <c r="E47" s="44">
        <f t="shared" si="47"/>
        <v>-3.1144356492196934E-2</v>
      </c>
      <c r="F47" s="44">
        <f t="shared" si="48"/>
        <v>0.13383694815643121</v>
      </c>
      <c r="G47" s="44">
        <f t="shared" si="49"/>
        <v>1.8057915734593033E-2</v>
      </c>
      <c r="H47" s="44">
        <f t="shared" si="50"/>
        <v>0.34224655589870157</v>
      </c>
      <c r="I47" s="44">
        <f t="shared" si="51"/>
        <v>0.18334746684380088</v>
      </c>
      <c r="J47" s="44">
        <f t="shared" si="52"/>
        <v>-5.7286204232773197E-2</v>
      </c>
      <c r="K47" s="44">
        <f t="shared" si="53"/>
        <v>0.10469512418712568</v>
      </c>
      <c r="L47" s="44">
        <f t="shared" si="54"/>
        <v>5.7008295047324964E-2</v>
      </c>
      <c r="M47" s="44">
        <f t="shared" si="55"/>
        <v>-8.3017378921113383E-2</v>
      </c>
      <c r="N47" s="45">
        <f t="shared" si="56"/>
        <v>-0.18857735925823804</v>
      </c>
      <c r="O47" s="20">
        <f>INDEX(Nal_mean!$B$2:$CN$6,MATCH('ResumenCons-FormulasInteracVP'!$C$1,Nal_mean!$A$2:$A$6,0),MATCH('ResumenCons-FormulasInteracVP'!$A47,Nal_mean!$B$1:$CN$1,0))/$O$2</f>
        <v>339.40280460489208</v>
      </c>
      <c r="P47" s="17">
        <f>INDEX(Deciles_mean!$C$2:$CO$51,MATCH('ResumenCons-FormulasInteracVP'!P$1,Deciles_mean!$CQ$2:$CQ$51,0),MATCH('ResumenCons-FormulasInteracVP'!$A47,Deciles_mean!$C$1:$CO$1,0))/$O$2</f>
        <v>21.229112320487928</v>
      </c>
      <c r="Q47" s="17">
        <f>INDEX(Deciles_mean!$C$2:$CO$51,MATCH('ResumenCons-FormulasInteracVP'!Q$1,Deciles_mean!$CQ$2:$CQ$51,0),MATCH('ResumenCons-FormulasInteracVP'!$A47,Deciles_mean!$C$1:$CO$1,0))/$O$2</f>
        <v>35.240257309692566</v>
      </c>
      <c r="R47" s="17">
        <f>INDEX(Deciles_mean!$C$2:$CO$51,MATCH('ResumenCons-FormulasInteracVP'!R$1,Deciles_mean!$CQ$2:$CQ$51,0),MATCH('ResumenCons-FormulasInteracVP'!$A47,Deciles_mean!$C$1:$CO$1,0))/$O$2</f>
        <v>53.30648960064854</v>
      </c>
      <c r="S47" s="17">
        <f>INDEX(Deciles_mean!$C$2:$CO$51,MATCH('ResumenCons-FormulasInteracVP'!S$1,Deciles_mean!$CQ$2:$CQ$51,0),MATCH('ResumenCons-FormulasInteracVP'!$A47,Deciles_mean!$C$1:$CO$1,0))/$O$2</f>
        <v>98.923722058818612</v>
      </c>
      <c r="T47" s="17">
        <f>INDEX(Deciles_mean!$C$2:$CO$51,MATCH('ResumenCons-FormulasInteracVP'!T$1,Deciles_mean!$CQ$2:$CQ$51,0),MATCH('ResumenCons-FormulasInteracVP'!$A47,Deciles_mean!$C$1:$CO$1,0))/$O$2</f>
        <v>139.60715414253275</v>
      </c>
      <c r="U47" s="17">
        <f>INDEX(Deciles_mean!$C$2:$CO$51,MATCH('ResumenCons-FormulasInteracVP'!U$1,Deciles_mean!$CQ$2:$CQ$51,0),MATCH('ResumenCons-FormulasInteracVP'!$A47,Deciles_mean!$C$1:$CO$1,0))/$O$2</f>
        <v>156.13715471702162</v>
      </c>
      <c r="V47" s="17">
        <f>INDEX(Deciles_mean!$C$2:$CO$51,MATCH('ResumenCons-FormulasInteracVP'!V$1,Deciles_mean!$CQ$2:$CQ$51,0),MATCH('ResumenCons-FormulasInteracVP'!$A47,Deciles_mean!$C$1:$CO$1,0))/$O$2</f>
        <v>255.77298042015204</v>
      </c>
      <c r="W47" s="17">
        <f>INDEX(Deciles_mean!$C$2:$CO$51,MATCH('ResumenCons-FormulasInteracVP'!W$1,Deciles_mean!$CQ$2:$CQ$51,0),MATCH('ResumenCons-FormulasInteracVP'!$A47,Deciles_mean!$C$1:$CO$1,0))/$O$2</f>
        <v>414.26454765780733</v>
      </c>
      <c r="X47" s="17">
        <f>INDEX(Deciles_mean!$C$2:$CO$51,MATCH('ResumenCons-FormulasInteracVP'!X$1,Deciles_mean!$CQ$2:$CQ$51,0),MATCH('ResumenCons-FormulasInteracVP'!$A47,Deciles_mean!$C$1:$CO$1,0))/$O$2</f>
        <v>636.89023704547287</v>
      </c>
      <c r="Y47" s="21">
        <f>INDEX(Deciles_mean!$C$2:$CO$51,MATCH('ResumenCons-FormulasInteracVP'!Y$1,Deciles_mean!$CQ$2:$CQ$51,0),MATCH('ResumenCons-FormulasInteracVP'!$A47,Deciles_mean!$C$1:$CO$1,0))/$O$2</f>
        <v>1582.6563907762863</v>
      </c>
      <c r="Z47" s="20">
        <f>INDEX(Nal_mean!$B$2:$CN$6,MATCH('ResumenCons-FormulasInteracVP'!$C$2,Nal_mean!$A$2:$A$5,0),MATCH('ResumenCons-FormulasInteracVP'!$A47,Nal_mean!$B$1:$CN$1,0))/$Z$2</f>
        <v>373.11430353520223</v>
      </c>
      <c r="AA47" s="17">
        <f>INDEX(Deciles_mean!$C$2:$CO$51,MATCH('ResumenCons-FormulasInteracVP'!AA$1,Deciles_mean!$CQ$2:$CQ$51,0),MATCH('ResumenCons-FormulasInteracVP'!$A47,Deciles_mean!$C$1:$CO$1,0))/$Z$2</f>
        <v>21.911532912815151</v>
      </c>
      <c r="AB47" s="17">
        <f>INDEX(Deciles_mean!$C$2:$CO$51,MATCH('ResumenCons-FormulasInteracVP'!AB$1,Deciles_mean!$CQ$2:$CQ$51,0),MATCH('ResumenCons-FormulasInteracVP'!$A47,Deciles_mean!$C$1:$CO$1,0))/$Z$2</f>
        <v>31.080533552017041</v>
      </c>
      <c r="AC47" s="17">
        <f>INDEX(Deciles_mean!$C$2:$CO$51,MATCH('ResumenCons-FormulasInteracVP'!AC$1,Deciles_mean!$CQ$2:$CQ$51,0),MATCH('ResumenCons-FormulasInteracVP'!$A47,Deciles_mean!$C$1:$CO$1,0))/$Z$2</f>
        <v>52.360959800783576</v>
      </c>
      <c r="AD47" s="17">
        <f>INDEX(Deciles_mean!$C$2:$CO$51,MATCH('ResumenCons-FormulasInteracVP'!AD$1,Deciles_mean!$CQ$2:$CQ$51,0),MATCH('ResumenCons-FormulasInteracVP'!$A47,Deciles_mean!$C$1:$CO$1,0))/$Z$2</f>
        <v>73.700112415326117</v>
      </c>
      <c r="AE47" s="17">
        <f>INDEX(Deciles_mean!$C$2:$CO$51,MATCH('ResumenCons-FormulasInteracVP'!AE$1,Deciles_mean!$CQ$2:$CQ$51,0),MATCH('ResumenCons-FormulasInteracVP'!$A47,Deciles_mean!$C$1:$CO$1,0))/$Z$2</f>
        <v>117.97646765145826</v>
      </c>
      <c r="AF47" s="17">
        <f>INDEX(Deciles_mean!$C$2:$CO$51,MATCH('ResumenCons-FormulasInteracVP'!AF$1,Deciles_mean!$CQ$2:$CQ$51,0),MATCH('ResumenCons-FormulasInteracVP'!$A47,Deciles_mean!$C$1:$CO$1,0))/$Z$2</f>
        <v>165.62519337053885</v>
      </c>
      <c r="AG47" s="17">
        <f>INDEX(Deciles_mean!$C$2:$CO$51,MATCH('ResumenCons-FormulasInteracVP'!AG$1,Deciles_mean!$CQ$2:$CQ$51,0),MATCH('ResumenCons-FormulasInteracVP'!$A47,Deciles_mean!$C$1:$CO$1,0))/$Z$2</f>
        <v>231.53264173982751</v>
      </c>
      <c r="AH47" s="17">
        <f>INDEX(Deciles_mean!$C$2:$CO$51,MATCH('ResumenCons-FormulasInteracVP'!AH$1,Deciles_mean!$CQ$2:$CQ$51,0),MATCH('ResumenCons-FormulasInteracVP'!$A47,Deciles_mean!$C$1:$CO$1,0))/$Z$2</f>
        <v>391.92175652629072</v>
      </c>
      <c r="AI47" s="17">
        <f>INDEX(Deciles_mean!$C$2:$CO$51,MATCH('ResumenCons-FormulasInteracVP'!AI$1,Deciles_mean!$CQ$2:$CQ$51,0),MATCH('ResumenCons-FormulasInteracVP'!$A47,Deciles_mean!$C$1:$CO$1,0))/$Z$2</f>
        <v>694.54995373427278</v>
      </c>
      <c r="AJ47" s="21">
        <f>INDEX(Deciles_mean!$C$2:$CO$51,MATCH('ResumenCons-FormulasInteracVP'!AJ$1,Deciles_mean!$CQ$2:$CQ$51,0),MATCH('ResumenCons-FormulasInteracVP'!$A47,Deciles_mean!$C$1:$CO$1,0))/$Z$2</f>
        <v>1950.4710755045005</v>
      </c>
    </row>
    <row r="48" spans="1:36">
      <c r="A48" t="s">
        <v>33</v>
      </c>
      <c r="C48" s="3" t="s">
        <v>90</v>
      </c>
      <c r="D48" s="43">
        <f t="shared" si="46"/>
        <v>1.3584574677968368</v>
      </c>
      <c r="E48" s="44">
        <f t="shared" si="47"/>
        <v>1.4135036283869127</v>
      </c>
      <c r="F48" s="44">
        <f t="shared" si="48"/>
        <v>1.8170481449026168</v>
      </c>
      <c r="G48" s="44">
        <f t="shared" si="49"/>
        <v>0.63364447169423599</v>
      </c>
      <c r="H48" s="44">
        <f t="shared" si="50"/>
        <v>2.8204186072644286</v>
      </c>
      <c r="I48" s="44">
        <f t="shared" si="51"/>
        <v>2.1526934486568772</v>
      </c>
      <c r="J48" s="44">
        <f t="shared" si="52"/>
        <v>2.8136102975326205</v>
      </c>
      <c r="K48" s="44">
        <f t="shared" si="53"/>
        <v>1.0304072734990681</v>
      </c>
      <c r="L48" s="44">
        <f t="shared" si="54"/>
        <v>1.9867120210212574</v>
      </c>
      <c r="M48" s="44">
        <f t="shared" si="55"/>
        <v>1.5508909266271975</v>
      </c>
      <c r="N48" s="45">
        <f t="shared" si="56"/>
        <v>1.0397356584215531</v>
      </c>
      <c r="O48" s="20">
        <f>INDEX(Nal_mean!$B$2:$CN$6,MATCH('ResumenCons-FormulasInteracVP'!$C$1,Nal_mean!$A$2:$A$6,0),MATCH('ResumenCons-FormulasInteracVP'!$A48,Nal_mean!$B$1:$CN$1,0))/$O$2</f>
        <v>114.80764168564332</v>
      </c>
      <c r="P48" s="17">
        <f>INDEX(Deciles_mean!$C$2:$CO$51,MATCH('ResumenCons-FormulasInteracVP'!P$1,Deciles_mean!$CQ$2:$CQ$51,0),MATCH('ResumenCons-FormulasInteracVP'!$A48,Deciles_mean!$C$1:$CO$1,0))/$O$2</f>
        <v>7.0342782094593233</v>
      </c>
      <c r="Q48" s="17">
        <f>INDEX(Deciles_mean!$C$2:$CO$51,MATCH('ResumenCons-FormulasInteracVP'!Q$1,Deciles_mean!$CQ$2:$CQ$51,0),MATCH('ResumenCons-FormulasInteracVP'!$A48,Deciles_mean!$C$1:$CO$1,0))/$O$2</f>
        <v>16.296818790577163</v>
      </c>
      <c r="R48" s="17">
        <f>INDEX(Deciles_mean!$C$2:$CO$51,MATCH('ResumenCons-FormulasInteracVP'!R$1,Deciles_mean!$CQ$2:$CQ$51,0),MATCH('ResumenCons-FormulasInteracVP'!$A48,Deciles_mean!$C$1:$CO$1,0))/$O$2</f>
        <v>22.421948204720969</v>
      </c>
      <c r="S48" s="17">
        <f>INDEX(Deciles_mean!$C$2:$CO$51,MATCH('ResumenCons-FormulasInteracVP'!S$1,Deciles_mean!$CQ$2:$CQ$51,0),MATCH('ResumenCons-FormulasInteracVP'!$A48,Deciles_mean!$C$1:$CO$1,0))/$O$2</f>
        <v>32.297728405721394</v>
      </c>
      <c r="T48" s="17">
        <f>INDEX(Deciles_mean!$C$2:$CO$51,MATCH('ResumenCons-FormulasInteracVP'!T$1,Deciles_mean!$CQ$2:$CQ$51,0),MATCH('ResumenCons-FormulasInteracVP'!$A48,Deciles_mean!$C$1:$CO$1,0))/$O$2</f>
        <v>50.719875608902854</v>
      </c>
      <c r="U48" s="17">
        <f>INDEX(Deciles_mean!$C$2:$CO$51,MATCH('ResumenCons-FormulasInteracVP'!U$1,Deciles_mean!$CQ$2:$CQ$51,0),MATCH('ResumenCons-FormulasInteracVP'!$A48,Deciles_mean!$C$1:$CO$1,0))/$O$2</f>
        <v>78.328073623672708</v>
      </c>
      <c r="V48" s="17">
        <f>INDEX(Deciles_mean!$C$2:$CO$51,MATCH('ResumenCons-FormulasInteracVP'!V$1,Deciles_mean!$CQ$2:$CQ$51,0),MATCH('ResumenCons-FormulasInteracVP'!$A48,Deciles_mean!$C$1:$CO$1,0))/$O$2</f>
        <v>98.414911252291816</v>
      </c>
      <c r="W48" s="17">
        <f>INDEX(Deciles_mean!$C$2:$CO$51,MATCH('ResumenCons-FormulasInteracVP'!W$1,Deciles_mean!$CQ$2:$CQ$51,0),MATCH('ResumenCons-FormulasInteracVP'!$A48,Deciles_mean!$C$1:$CO$1,0))/$O$2</f>
        <v>135.58347665852583</v>
      </c>
      <c r="X48" s="17">
        <f>INDEX(Deciles_mean!$C$2:$CO$51,MATCH('ResumenCons-FormulasInteracVP'!X$1,Deciles_mean!$CQ$2:$CQ$51,0),MATCH('ResumenCons-FormulasInteracVP'!$A48,Deciles_mean!$C$1:$CO$1,0))/$O$2</f>
        <v>215.65097038236866</v>
      </c>
      <c r="Y48" s="21">
        <f>INDEX(Deciles_mean!$C$2:$CO$51,MATCH('ResumenCons-FormulasInteracVP'!Y$1,Deciles_mean!$CQ$2:$CQ$51,0),MATCH('ResumenCons-FormulasInteracVP'!$A48,Deciles_mean!$C$1:$CO$1,0))/$O$2</f>
        <v>491.3283357201924</v>
      </c>
      <c r="Z48" s="20">
        <f>INDEX(Nal_mean!$B$2:$CN$6,MATCH('ResumenCons-FormulasInteracVP'!$C$2,Nal_mean!$A$2:$A$5,0),MATCH('ResumenCons-FormulasInteracVP'!$A48,Nal_mean!$B$1:$CN$1,0))/$Z$2</f>
        <v>48.679123220691942</v>
      </c>
      <c r="AA48" s="17">
        <f>INDEX(Deciles_mean!$C$2:$CO$51,MATCH('ResumenCons-FormulasInteracVP'!AA$1,Deciles_mean!$CQ$2:$CQ$51,0),MATCH('ResumenCons-FormulasInteracVP'!$A48,Deciles_mean!$C$1:$CO$1,0))/$Z$2</f>
        <v>2.9145505010741366</v>
      </c>
      <c r="AB48" s="17">
        <f>INDEX(Deciles_mean!$C$2:$CO$51,MATCH('ResumenCons-FormulasInteracVP'!AB$1,Deciles_mean!$CQ$2:$CQ$51,0),MATCH('ResumenCons-FormulasInteracVP'!$A48,Deciles_mean!$C$1:$CO$1,0))/$Z$2</f>
        <v>5.7850693180611339</v>
      </c>
      <c r="AC48" s="17">
        <f>INDEX(Deciles_mean!$C$2:$CO$51,MATCH('ResumenCons-FormulasInteracVP'!AC$1,Deciles_mean!$CQ$2:$CQ$51,0),MATCH('ResumenCons-FormulasInteracVP'!$A48,Deciles_mean!$C$1:$CO$1,0))/$Z$2</f>
        <v>13.725108855213398</v>
      </c>
      <c r="AD48" s="17">
        <f>INDEX(Deciles_mean!$C$2:$CO$51,MATCH('ResumenCons-FormulasInteracVP'!AD$1,Deciles_mean!$CQ$2:$CQ$51,0),MATCH('ResumenCons-FormulasInteracVP'!$A48,Deciles_mean!$C$1:$CO$1,0))/$Z$2</f>
        <v>8.4539763114722781</v>
      </c>
      <c r="AE48" s="17">
        <f>INDEX(Deciles_mean!$C$2:$CO$51,MATCH('ResumenCons-FormulasInteracVP'!AE$1,Deciles_mean!$CQ$2:$CQ$51,0),MATCH('ResumenCons-FormulasInteracVP'!$A48,Deciles_mean!$C$1:$CO$1,0))/$Z$2</f>
        <v>16.087791735828528</v>
      </c>
      <c r="AF48" s="17">
        <f>INDEX(Deciles_mean!$C$2:$CO$51,MATCH('ResumenCons-FormulasInteracVP'!AF$1,Deciles_mean!$CQ$2:$CQ$51,0),MATCH('ResumenCons-FormulasInteracVP'!$A48,Deciles_mean!$C$1:$CO$1,0))/$Z$2</f>
        <v>20.539086983887795</v>
      </c>
      <c r="AG48" s="17">
        <f>INDEX(Deciles_mean!$C$2:$CO$51,MATCH('ResumenCons-FormulasInteracVP'!AG$1,Deciles_mean!$CQ$2:$CQ$51,0),MATCH('ResumenCons-FormulasInteracVP'!$A48,Deciles_mean!$C$1:$CO$1,0))/$Z$2</f>
        <v>48.47052733547892</v>
      </c>
      <c r="AH48" s="17">
        <f>INDEX(Deciles_mean!$C$2:$CO$51,MATCH('ResumenCons-FormulasInteracVP'!AH$1,Deciles_mean!$CQ$2:$CQ$51,0),MATCH('ResumenCons-FormulasInteracVP'!$A48,Deciles_mean!$C$1:$CO$1,0))/$Z$2</f>
        <v>45.395563986167396</v>
      </c>
      <c r="AI48" s="17">
        <f>INDEX(Deciles_mean!$C$2:$CO$51,MATCH('ResumenCons-FormulasInteracVP'!AI$1,Deciles_mean!$CQ$2:$CQ$51,0),MATCH('ResumenCons-FormulasInteracVP'!$A48,Deciles_mean!$C$1:$CO$1,0))/$Z$2</f>
        <v>84.539471339726617</v>
      </c>
      <c r="AJ48" s="21">
        <f>INDEX(Deciles_mean!$C$2:$CO$51,MATCH('ResumenCons-FormulasInteracVP'!AJ$1,Deciles_mean!$CQ$2:$CQ$51,0),MATCH('ResumenCons-FormulasInteracVP'!$A48,Deciles_mean!$C$1:$CO$1,0))/$Z$2</f>
        <v>240.87843622854845</v>
      </c>
    </row>
    <row r="49" spans="1:36">
      <c r="A49" t="s">
        <v>34</v>
      </c>
      <c r="C49" s="3" t="s">
        <v>105</v>
      </c>
      <c r="D49" s="43">
        <f t="shared" si="46"/>
        <v>-0.63339540113659765</v>
      </c>
      <c r="E49" s="44">
        <f t="shared" si="47"/>
        <v>-1</v>
      </c>
      <c r="F49" s="44">
        <f t="shared" si="48"/>
        <v>-0.68846796101453744</v>
      </c>
      <c r="G49" s="44">
        <f t="shared" si="49"/>
        <v>-0.76900350774730675</v>
      </c>
      <c r="H49" s="44">
        <f t="shared" si="50"/>
        <v>-0.72498624693174341</v>
      </c>
      <c r="I49" s="44">
        <f t="shared" si="51"/>
        <v>-0.81758090141828454</v>
      </c>
      <c r="J49" s="44">
        <f t="shared" si="52"/>
        <v>-0.41544820619359213</v>
      </c>
      <c r="K49" s="44">
        <f t="shared" si="53"/>
        <v>-0.57369636400215995</v>
      </c>
      <c r="L49" s="44">
        <f t="shared" si="54"/>
        <v>-0.84117867611739683</v>
      </c>
      <c r="M49" s="44">
        <f t="shared" si="55"/>
        <v>-0.43032029982362785</v>
      </c>
      <c r="N49" s="45">
        <f t="shared" si="56"/>
        <v>-0.62660913490913228</v>
      </c>
      <c r="O49" s="20">
        <f>INDEX(Nal_mean!$B$2:$CN$6,MATCH('ResumenCons-FormulasInteracVP'!$C$1,Nal_mean!$A$2:$A$6,0),MATCH('ResumenCons-FormulasInteracVP'!$A49,Nal_mean!$B$1:$CN$1,0))/$O$2</f>
        <v>2.162360363830254</v>
      </c>
      <c r="P49" s="17">
        <f>INDEX(Deciles_mean!$C$2:$CO$51,MATCH('ResumenCons-FormulasInteracVP'!P$1,Deciles_mean!$CQ$2:$CQ$51,0),MATCH('ResumenCons-FormulasInteracVP'!$A49,Deciles_mean!$C$1:$CO$1,0))/$O$2</f>
        <v>0</v>
      </c>
      <c r="Q49" s="17">
        <f>INDEX(Deciles_mean!$C$2:$CO$51,MATCH('ResumenCons-FormulasInteracVP'!Q$1,Deciles_mean!$CQ$2:$CQ$51,0),MATCH('ResumenCons-FormulasInteracVP'!$A49,Deciles_mean!$C$1:$CO$1,0))/$O$2</f>
        <v>0.27823286814568488</v>
      </c>
      <c r="R49" s="17">
        <f>INDEX(Deciles_mean!$C$2:$CO$51,MATCH('ResumenCons-FormulasInteracVP'!R$1,Deciles_mean!$CQ$2:$CQ$51,0),MATCH('ResumenCons-FormulasInteracVP'!$A49,Deciles_mean!$C$1:$CO$1,0))/$O$2</f>
        <v>0.26763240185834908</v>
      </c>
      <c r="S49" s="17">
        <f>INDEX(Deciles_mean!$C$2:$CO$51,MATCH('ResumenCons-FormulasInteracVP'!S$1,Deciles_mean!$CQ$2:$CQ$51,0),MATCH('ResumenCons-FormulasInteracVP'!$A49,Deciles_mean!$C$1:$CO$1,0))/$O$2</f>
        <v>0.66725210275572888</v>
      </c>
      <c r="T49" s="17">
        <f>INDEX(Deciles_mean!$C$2:$CO$51,MATCH('ResumenCons-FormulasInteracVP'!T$1,Deciles_mean!$CQ$2:$CQ$51,0),MATCH('ResumenCons-FormulasInteracVP'!$A49,Deciles_mean!$C$1:$CO$1,0))/$O$2</f>
        <v>0.39975035063228948</v>
      </c>
      <c r="U49" s="17">
        <f>INDEX(Deciles_mean!$C$2:$CO$51,MATCH('ResumenCons-FormulasInteracVP'!U$1,Deciles_mean!$CQ$2:$CQ$51,0),MATCH('ResumenCons-FormulasInteracVP'!$A49,Deciles_mean!$C$1:$CO$1,0))/$O$2</f>
        <v>1.770509518582055</v>
      </c>
      <c r="V49" s="17">
        <f>INDEX(Deciles_mean!$C$2:$CO$51,MATCH('ResumenCons-FormulasInteracVP'!V$1,Deciles_mean!$CQ$2:$CQ$51,0),MATCH('ResumenCons-FormulasInteracVP'!$A49,Deciles_mean!$C$1:$CO$1,0))/$O$2</f>
        <v>2.6609416894250484</v>
      </c>
      <c r="W49" s="17">
        <f>INDEX(Deciles_mean!$C$2:$CO$51,MATCH('ResumenCons-FormulasInteracVP'!W$1,Deciles_mean!$CQ$2:$CQ$51,0),MATCH('ResumenCons-FormulasInteracVP'!$A49,Deciles_mean!$C$1:$CO$1,0))/$O$2</f>
        <v>1.5030814215322374</v>
      </c>
      <c r="X49" s="17">
        <f>INDEX(Deciles_mean!$C$2:$CO$51,MATCH('ResumenCons-FormulasInteracVP'!X$1,Deciles_mean!$CQ$2:$CQ$51,0),MATCH('ResumenCons-FormulasInteracVP'!$A49,Deciles_mean!$C$1:$CO$1,0))/$O$2</f>
        <v>4.8190559879914066</v>
      </c>
      <c r="Y49" s="21">
        <f>INDEX(Deciles_mean!$C$2:$CO$51,MATCH('ResumenCons-FormulasInteracVP'!Y$1,Deciles_mean!$CQ$2:$CQ$51,0),MATCH('ResumenCons-FormulasInteracVP'!$A49,Deciles_mean!$C$1:$CO$1,0))/$O$2</f>
        <v>9.2571472973797402</v>
      </c>
      <c r="Z49" s="20">
        <f>INDEX(Nal_mean!$B$2:$CN$6,MATCH('ResumenCons-FormulasInteracVP'!$C$2,Nal_mean!$A$2:$A$5,0),MATCH('ResumenCons-FormulasInteracVP'!$A49,Nal_mean!$B$1:$CN$1,0))/$Z$2</f>
        <v>5.8983448940201493</v>
      </c>
      <c r="AA49" s="17">
        <f>INDEX(Deciles_mean!$C$2:$CO$51,MATCH('ResumenCons-FormulasInteracVP'!AA$1,Deciles_mean!$CQ$2:$CQ$51,0),MATCH('ResumenCons-FormulasInteracVP'!$A49,Deciles_mean!$C$1:$CO$1,0))/$Z$2</f>
        <v>0.32785902803848666</v>
      </c>
      <c r="AB49" s="17">
        <f>INDEX(Deciles_mean!$C$2:$CO$51,MATCH('ResumenCons-FormulasInteracVP'!AB$1,Deciles_mean!$CQ$2:$CQ$51,0),MATCH('ResumenCons-FormulasInteracVP'!$A49,Deciles_mean!$C$1:$CO$1,0))/$Z$2</f>
        <v>0.89311156904368494</v>
      </c>
      <c r="AC49" s="17">
        <f>INDEX(Deciles_mean!$C$2:$CO$51,MATCH('ResumenCons-FormulasInteracVP'!AC$1,Deciles_mean!$CQ$2:$CQ$51,0),MATCH('ResumenCons-FormulasInteracVP'!$A49,Deciles_mean!$C$1:$CO$1,0))/$Z$2</f>
        <v>1.1585994196205316</v>
      </c>
      <c r="AD49" s="17">
        <f>INDEX(Deciles_mean!$C$2:$CO$51,MATCH('ResumenCons-FormulasInteracVP'!AD$1,Deciles_mean!$CQ$2:$CQ$51,0),MATCH('ResumenCons-FormulasInteracVP'!$A49,Deciles_mean!$C$1:$CO$1,0))/$Z$2</f>
        <v>2.4262499431805562</v>
      </c>
      <c r="AE49" s="17">
        <f>INDEX(Deciles_mean!$C$2:$CO$51,MATCH('ResumenCons-FormulasInteracVP'!AE$1,Deciles_mean!$CQ$2:$CQ$51,0),MATCH('ResumenCons-FormulasInteracVP'!$A49,Deciles_mean!$C$1:$CO$1,0))/$Z$2</f>
        <v>2.1913843108550366</v>
      </c>
      <c r="AF49" s="17">
        <f>INDEX(Deciles_mean!$C$2:$CO$51,MATCH('ResumenCons-FormulasInteracVP'!AF$1,Deciles_mean!$CQ$2:$CQ$51,0),MATCH('ResumenCons-FormulasInteracVP'!$A49,Deciles_mean!$C$1:$CO$1,0))/$Z$2</f>
        <v>3.0288325813750099</v>
      </c>
      <c r="AG49" s="17">
        <f>INDEX(Deciles_mean!$C$2:$CO$51,MATCH('ResumenCons-FormulasInteracVP'!AG$1,Deciles_mean!$CQ$2:$CQ$51,0),MATCH('ResumenCons-FormulasInteracVP'!$A49,Deciles_mean!$C$1:$CO$1,0))/$Z$2</f>
        <v>6.2418930188025188</v>
      </c>
      <c r="AH49" s="17">
        <f>INDEX(Deciles_mean!$C$2:$CO$51,MATCH('ResumenCons-FormulasInteracVP'!AH$1,Deciles_mean!$CQ$2:$CQ$51,0),MATCH('ResumenCons-FormulasInteracVP'!$A49,Deciles_mean!$C$1:$CO$1,0))/$Z$2</f>
        <v>9.4639774105099299</v>
      </c>
      <c r="AI49" s="17">
        <f>INDEX(Deciles_mean!$C$2:$CO$51,MATCH('ResumenCons-FormulasInteracVP'!AI$1,Deciles_mean!$CQ$2:$CQ$51,0),MATCH('ResumenCons-FormulasInteracVP'!$A49,Deciles_mean!$C$1:$CO$1,0))/$Z$2</f>
        <v>8.4592376847892474</v>
      </c>
      <c r="AJ49" s="21">
        <f>INDEX(Deciles_mean!$C$2:$CO$51,MATCH('ResumenCons-FormulasInteracVP'!AJ$1,Deciles_mean!$CQ$2:$CQ$51,0),MATCH('ResumenCons-FormulasInteracVP'!$A49,Deciles_mean!$C$1:$CO$1,0))/$Z$2</f>
        <v>24.792109724288345</v>
      </c>
    </row>
    <row r="50" spans="1:36">
      <c r="A50" t="s">
        <v>42</v>
      </c>
      <c r="C50" s="3" t="s">
        <v>100</v>
      </c>
      <c r="D50" s="43">
        <f t="shared" si="46"/>
        <v>2.3781918586131221</v>
      </c>
      <c r="E50" s="44">
        <f t="shared" si="47"/>
        <v>4.2971509794273066</v>
      </c>
      <c r="F50" s="44">
        <f t="shared" si="48"/>
        <v>4.0773178058552437</v>
      </c>
      <c r="G50" s="44">
        <f t="shared" si="49"/>
        <v>4.3249570674130942</v>
      </c>
      <c r="H50" s="44">
        <f t="shared" si="50"/>
        <v>3.3465026648502283</v>
      </c>
      <c r="I50" s="44">
        <f t="shared" si="51"/>
        <v>3.2967201383463633</v>
      </c>
      <c r="J50" s="44">
        <f t="shared" si="52"/>
        <v>3.6134706761459405</v>
      </c>
      <c r="K50" s="44">
        <f t="shared" si="53"/>
        <v>2.7360143972128772</v>
      </c>
      <c r="L50" s="44">
        <f t="shared" si="54"/>
        <v>2.7369753757035529</v>
      </c>
      <c r="M50" s="44">
        <f t="shared" si="55"/>
        <v>1.5973527170020616</v>
      </c>
      <c r="N50" s="45">
        <f t="shared" si="56"/>
        <v>1.3256582271706265</v>
      </c>
      <c r="O50" s="20">
        <f>INDEX(Nal_mean!$B$2:$CN$6,MATCH('ResumenCons-FormulasInteracVP'!$C$1,Nal_mean!$A$2:$A$6,0),MATCH('ResumenCons-FormulasInteracVP'!$A50,Nal_mean!$B$1:$CN$1,0))/$O$2</f>
        <v>615.1237744697172</v>
      </c>
      <c r="P50" s="17">
        <f>INDEX(Deciles_mean!$C$2:$CO$51,MATCH('ResumenCons-FormulasInteracVP'!P$1,Deciles_mean!$CQ$2:$CQ$51,0),MATCH('ResumenCons-FormulasInteracVP'!$A50,Deciles_mean!$C$1:$CO$1,0))/$O$2</f>
        <v>324.85065936921478</v>
      </c>
      <c r="Q50" s="17">
        <f>INDEX(Deciles_mean!$C$2:$CO$51,MATCH('ResumenCons-FormulasInteracVP'!Q$1,Deciles_mean!$CQ$2:$CQ$51,0),MATCH('ResumenCons-FormulasInteracVP'!$A50,Deciles_mean!$C$1:$CO$1,0))/$O$2</f>
        <v>372.65425766917042</v>
      </c>
      <c r="R50" s="17">
        <f>INDEX(Deciles_mean!$C$2:$CO$51,MATCH('ResumenCons-FormulasInteracVP'!R$1,Deciles_mean!$CQ$2:$CQ$51,0),MATCH('ResumenCons-FormulasInteracVP'!$A50,Deciles_mean!$C$1:$CO$1,0))/$O$2</f>
        <v>410.260529035503</v>
      </c>
      <c r="S50" s="17">
        <f>INDEX(Deciles_mean!$C$2:$CO$51,MATCH('ResumenCons-FormulasInteracVP'!S$1,Deciles_mean!$CQ$2:$CQ$51,0),MATCH('ResumenCons-FormulasInteracVP'!$A50,Deciles_mean!$C$1:$CO$1,0))/$O$2</f>
        <v>451.14794635066698</v>
      </c>
      <c r="T50" s="17">
        <f>INDEX(Deciles_mean!$C$2:$CO$51,MATCH('ResumenCons-FormulasInteracVP'!T$1,Deciles_mean!$CQ$2:$CQ$51,0),MATCH('ResumenCons-FormulasInteracVP'!$A50,Deciles_mean!$C$1:$CO$1,0))/$O$2</f>
        <v>491.00098117216237</v>
      </c>
      <c r="U50" s="17">
        <f>INDEX(Deciles_mean!$C$2:$CO$51,MATCH('ResumenCons-FormulasInteracVP'!U$1,Deciles_mean!$CQ$2:$CQ$51,0),MATCH('ResumenCons-FormulasInteracVP'!$A50,Deciles_mean!$C$1:$CO$1,0))/$O$2</f>
        <v>572.43552513965892</v>
      </c>
      <c r="V50" s="17">
        <f>INDEX(Deciles_mean!$C$2:$CO$51,MATCH('ResumenCons-FormulasInteracVP'!V$1,Deciles_mean!$CQ$2:$CQ$51,0),MATCH('ResumenCons-FormulasInteracVP'!$A50,Deciles_mean!$C$1:$CO$1,0))/$O$2</f>
        <v>570.70044536705905</v>
      </c>
      <c r="W50" s="17">
        <f>INDEX(Deciles_mean!$C$2:$CO$51,MATCH('ResumenCons-FormulasInteracVP'!W$1,Deciles_mean!$CQ$2:$CQ$51,0),MATCH('ResumenCons-FormulasInteracVP'!$A50,Deciles_mean!$C$1:$CO$1,0))/$O$2</f>
        <v>737.67257371967025</v>
      </c>
      <c r="X50" s="17">
        <f>INDEX(Deciles_mean!$C$2:$CO$51,MATCH('ResumenCons-FormulasInteracVP'!X$1,Deciles_mean!$CQ$2:$CQ$51,0),MATCH('ResumenCons-FormulasInteracVP'!$A50,Deciles_mean!$C$1:$CO$1,0))/$O$2</f>
        <v>844.7704063167364</v>
      </c>
      <c r="Y50" s="21">
        <f>INDEX(Deciles_mean!$C$2:$CO$51,MATCH('ResumenCons-FormulasInteracVP'!Y$1,Deciles_mean!$CQ$2:$CQ$51,0),MATCH('ResumenCons-FormulasInteracVP'!$A50,Deciles_mean!$C$1:$CO$1,0))/$O$2</f>
        <v>1375.7444205573356</v>
      </c>
      <c r="Z50" s="20">
        <f>INDEX(Nal_mean!$B$2:$CN$6,MATCH('ResumenCons-FormulasInteracVP'!$C$2,Nal_mean!$A$2:$A$5,0),MATCH('ResumenCons-FormulasInteracVP'!$A50,Nal_mean!$B$1:$CN$1,0))/$Z$2</f>
        <v>182.08669022198438</v>
      </c>
      <c r="AA50" s="17">
        <f>INDEX(Deciles_mean!$C$2:$CO$51,MATCH('ResumenCons-FormulasInteracVP'!AA$1,Deciles_mean!$CQ$2:$CQ$51,0),MATCH('ResumenCons-FormulasInteracVP'!$A50,Deciles_mean!$C$1:$CO$1,0))/$Z$2</f>
        <v>61.325542849514086</v>
      </c>
      <c r="AB50" s="17">
        <f>INDEX(Deciles_mean!$C$2:$CO$51,MATCH('ResumenCons-FormulasInteracVP'!AB$1,Deciles_mean!$CQ$2:$CQ$51,0),MATCH('ResumenCons-FormulasInteracVP'!$A50,Deciles_mean!$C$1:$CO$1,0))/$Z$2</f>
        <v>73.395889703697407</v>
      </c>
      <c r="AC50" s="17">
        <f>INDEX(Deciles_mean!$C$2:$CO$51,MATCH('ResumenCons-FormulasInteracVP'!AC$1,Deciles_mean!$CQ$2:$CQ$51,0),MATCH('ResumenCons-FormulasInteracVP'!$A50,Deciles_mean!$C$1:$CO$1,0))/$Z$2</f>
        <v>77.044851975644335</v>
      </c>
      <c r="AD50" s="17">
        <f>INDEX(Deciles_mean!$C$2:$CO$51,MATCH('ResumenCons-FormulasInteracVP'!AD$1,Deciles_mean!$CQ$2:$CQ$51,0),MATCH('ResumenCons-FormulasInteracVP'!$A50,Deciles_mean!$C$1:$CO$1,0))/$Z$2</f>
        <v>103.79562170732331</v>
      </c>
      <c r="AE50" s="17">
        <f>INDEX(Deciles_mean!$C$2:$CO$51,MATCH('ResumenCons-FormulasInteracVP'!AE$1,Deciles_mean!$CQ$2:$CQ$51,0),MATCH('ResumenCons-FormulasInteracVP'!$A50,Deciles_mean!$C$1:$CO$1,0))/$Z$2</f>
        <v>114.27343772990741</v>
      </c>
      <c r="AF50" s="17">
        <f>INDEX(Deciles_mean!$C$2:$CO$51,MATCH('ResumenCons-FormulasInteracVP'!AF$1,Deciles_mean!$CQ$2:$CQ$51,0),MATCH('ResumenCons-FormulasInteracVP'!$A50,Deciles_mean!$C$1:$CO$1,0))/$Z$2</f>
        <v>124.07915110405933</v>
      </c>
      <c r="AG50" s="17">
        <f>INDEX(Deciles_mean!$C$2:$CO$51,MATCH('ResumenCons-FormulasInteracVP'!AG$1,Deciles_mean!$CQ$2:$CQ$51,0),MATCH('ResumenCons-FormulasInteracVP'!$A50,Deciles_mean!$C$1:$CO$1,0))/$Z$2</f>
        <v>152.75648985528807</v>
      </c>
      <c r="AH50" s="17">
        <f>INDEX(Deciles_mean!$C$2:$CO$51,MATCH('ResumenCons-FormulasInteracVP'!AH$1,Deciles_mean!$CQ$2:$CQ$51,0),MATCH('ResumenCons-FormulasInteracVP'!$A50,Deciles_mean!$C$1:$CO$1,0))/$Z$2</f>
        <v>197.39829663201624</v>
      </c>
      <c r="AI50" s="17">
        <f>INDEX(Deciles_mean!$C$2:$CO$51,MATCH('ResumenCons-FormulasInteracVP'!AI$1,Deciles_mean!$CQ$2:$CQ$51,0),MATCH('ResumenCons-FormulasInteracVP'!$A50,Deciles_mean!$C$1:$CO$1,0))/$Z$2</f>
        <v>325.24285238078653</v>
      </c>
      <c r="AJ50" s="21">
        <f>INDEX(Deciles_mean!$C$2:$CO$51,MATCH('ResumenCons-FormulasInteracVP'!AJ$1,Deciles_mean!$CQ$2:$CQ$51,0),MATCH('ResumenCons-FormulasInteracVP'!$A50,Deciles_mean!$C$1:$CO$1,0))/$Z$2</f>
        <v>591.55055737964256</v>
      </c>
    </row>
    <row r="51" spans="1:36">
      <c r="A51" t="s">
        <v>43</v>
      </c>
      <c r="C51" s="3" t="s">
        <v>101</v>
      </c>
      <c r="D51" s="43">
        <f t="shared" si="46"/>
        <v>-6.0802080366339606E-2</v>
      </c>
      <c r="E51" s="44">
        <f t="shared" si="47"/>
        <v>0.10805749023294653</v>
      </c>
      <c r="F51" s="44">
        <f t="shared" si="48"/>
        <v>-1.787682275272573E-2</v>
      </c>
      <c r="G51" s="44">
        <f t="shared" si="49"/>
        <v>3.2762978909162133E-3</v>
      </c>
      <c r="H51" s="44">
        <f t="shared" si="50"/>
        <v>-6.1556802265565369E-2</v>
      </c>
      <c r="I51" s="44">
        <f t="shared" si="51"/>
        <v>-5.3981296888489516E-2</v>
      </c>
      <c r="J51" s="44">
        <f t="shared" si="52"/>
        <v>-7.0745610827493421E-2</v>
      </c>
      <c r="K51" s="44">
        <f t="shared" si="53"/>
        <v>-5.8263030946293259E-2</v>
      </c>
      <c r="L51" s="44">
        <f t="shared" si="54"/>
        <v>-5.5292145622978794E-2</v>
      </c>
      <c r="M51" s="44">
        <f t="shared" si="55"/>
        <v>-8.3458520911234957E-2</v>
      </c>
      <c r="N51" s="45">
        <f t="shared" si="56"/>
        <v>-0.11601568017413344</v>
      </c>
      <c r="O51" s="20">
        <f>INDEX(Nal_mean!$B$2:$CN$6,MATCH('ResumenCons-FormulasInteracVP'!$C$1,Nal_mean!$A$2:$A$6,0),MATCH('ResumenCons-FormulasInteracVP'!$A51,Nal_mean!$B$1:$CN$1,0))/$O$2</f>
        <v>1762.4756566222393</v>
      </c>
      <c r="P51" s="17">
        <f>INDEX(Deciles_mean!$C$2:$CO$51,MATCH('ResumenCons-FormulasInteracVP'!P$1,Deciles_mean!$CQ$2:$CQ$51,0),MATCH('ResumenCons-FormulasInteracVP'!$A51,Deciles_mean!$C$1:$CO$1,0))/$O$2</f>
        <v>842.63668838945796</v>
      </c>
      <c r="Q51" s="17">
        <f>INDEX(Deciles_mean!$C$2:$CO$51,MATCH('ResumenCons-FormulasInteracVP'!Q$1,Deciles_mean!$CQ$2:$CQ$51,0),MATCH('ResumenCons-FormulasInteracVP'!$A51,Deciles_mean!$C$1:$CO$1,0))/$O$2</f>
        <v>1082.8926051546673</v>
      </c>
      <c r="R51" s="17">
        <f>INDEX(Deciles_mean!$C$2:$CO$51,MATCH('ResumenCons-FormulasInteracVP'!R$1,Deciles_mean!$CQ$2:$CQ$51,0),MATCH('ResumenCons-FormulasInteracVP'!$A51,Deciles_mean!$C$1:$CO$1,0))/$O$2</f>
        <v>1275.0599399136415</v>
      </c>
      <c r="S51" s="17">
        <f>INDEX(Deciles_mean!$C$2:$CO$51,MATCH('ResumenCons-FormulasInteracVP'!S$1,Deciles_mean!$CQ$2:$CQ$51,0),MATCH('ResumenCons-FormulasInteracVP'!$A51,Deciles_mean!$C$1:$CO$1,0))/$O$2</f>
        <v>1396.207666953962</v>
      </c>
      <c r="T51" s="17">
        <f>INDEX(Deciles_mean!$C$2:$CO$51,MATCH('ResumenCons-FormulasInteracVP'!T$1,Deciles_mean!$CQ$2:$CQ$51,0),MATCH('ResumenCons-FormulasInteracVP'!$A51,Deciles_mean!$C$1:$CO$1,0))/$O$2</f>
        <v>1546.361506577683</v>
      </c>
      <c r="U51" s="17">
        <f>INDEX(Deciles_mean!$C$2:$CO$51,MATCH('ResumenCons-FormulasInteracVP'!U$1,Deciles_mean!$CQ$2:$CQ$51,0),MATCH('ResumenCons-FormulasInteracVP'!$A51,Deciles_mean!$C$1:$CO$1,0))/$O$2</f>
        <v>1714.5723369207969</v>
      </c>
      <c r="V51" s="17">
        <f>INDEX(Deciles_mean!$C$2:$CO$51,MATCH('ResumenCons-FormulasInteracVP'!V$1,Deciles_mean!$CQ$2:$CQ$51,0),MATCH('ResumenCons-FormulasInteracVP'!$A51,Deciles_mean!$C$1:$CO$1,0))/$O$2</f>
        <v>1882.7321470032905</v>
      </c>
      <c r="W51" s="17">
        <f>INDEX(Deciles_mean!$C$2:$CO$51,MATCH('ResumenCons-FormulasInteracVP'!W$1,Deciles_mean!$CQ$2:$CQ$51,0),MATCH('ResumenCons-FormulasInteracVP'!$A51,Deciles_mean!$C$1:$CO$1,0))/$O$2</f>
        <v>2125.2421416498614</v>
      </c>
      <c r="X51" s="17">
        <f>INDEX(Deciles_mean!$C$2:$CO$51,MATCH('ResumenCons-FormulasInteracVP'!X$1,Deciles_mean!$CQ$2:$CQ$51,0),MATCH('ResumenCons-FormulasInteracVP'!$A51,Deciles_mean!$C$1:$CO$1,0))/$O$2</f>
        <v>2475.1958378239415</v>
      </c>
      <c r="Y51" s="21">
        <f>INDEX(Deciles_mean!$C$2:$CO$51,MATCH('ResumenCons-FormulasInteracVP'!Y$1,Deciles_mean!$CQ$2:$CQ$51,0),MATCH('ResumenCons-FormulasInteracVP'!$A51,Deciles_mean!$C$1:$CO$1,0))/$O$2</f>
        <v>3283.8556958350791</v>
      </c>
      <c r="Z51" s="20">
        <f>INDEX(Nal_mean!$B$2:$CN$6,MATCH('ResumenCons-FormulasInteracVP'!$C$2,Nal_mean!$A$2:$A$5,0),MATCH('ResumenCons-FormulasInteracVP'!$A51,Nal_mean!$B$1:$CN$1,0))/$Z$2</f>
        <v>1876.5753413398777</v>
      </c>
      <c r="AA51" s="17">
        <f>INDEX(Deciles_mean!$C$2:$CO$51,MATCH('ResumenCons-FormulasInteracVP'!AA$1,Deciles_mean!$CQ$2:$CQ$51,0),MATCH('ResumenCons-FormulasInteracVP'!$A51,Deciles_mean!$C$1:$CO$1,0))/$Z$2</f>
        <v>760.46296858867015</v>
      </c>
      <c r="AB51" s="17">
        <f>INDEX(Deciles_mean!$C$2:$CO$51,MATCH('ResumenCons-FormulasInteracVP'!AB$1,Deciles_mean!$CQ$2:$CQ$51,0),MATCH('ResumenCons-FormulasInteracVP'!$A51,Deciles_mean!$C$1:$CO$1,0))/$Z$2</f>
        <v>1102.6036552663718</v>
      </c>
      <c r="AC51" s="17">
        <f>INDEX(Deciles_mean!$C$2:$CO$51,MATCH('ResumenCons-FormulasInteracVP'!AC$1,Deciles_mean!$CQ$2:$CQ$51,0),MATCH('ResumenCons-FormulasInteracVP'!$A51,Deciles_mean!$C$1:$CO$1,0))/$Z$2</f>
        <v>1270.8961056830187</v>
      </c>
      <c r="AD51" s="17">
        <f>INDEX(Deciles_mean!$C$2:$CO$51,MATCH('ResumenCons-FormulasInteracVP'!AD$1,Deciles_mean!$CQ$2:$CQ$51,0),MATCH('ResumenCons-FormulasInteracVP'!$A51,Deciles_mean!$C$1:$CO$1,0))/$Z$2</f>
        <v>1487.7913445636887</v>
      </c>
      <c r="AE51" s="17">
        <f>INDEX(Deciles_mean!$C$2:$CO$51,MATCH('ResumenCons-FormulasInteracVP'!AE$1,Deciles_mean!$CQ$2:$CQ$51,0),MATCH('ResumenCons-FormulasInteracVP'!$A51,Deciles_mean!$C$1:$CO$1,0))/$Z$2</f>
        <v>1634.599296495524</v>
      </c>
      <c r="AF51" s="17">
        <f>INDEX(Deciles_mean!$C$2:$CO$51,MATCH('ResumenCons-FormulasInteracVP'!AF$1,Deciles_mean!$CQ$2:$CQ$51,0),MATCH('ResumenCons-FormulasInteracVP'!$A51,Deciles_mean!$C$1:$CO$1,0))/$Z$2</f>
        <v>1845.1054489477415</v>
      </c>
      <c r="AG51" s="17">
        <f>INDEX(Deciles_mean!$C$2:$CO$51,MATCH('ResumenCons-FormulasInteracVP'!AG$1,Deciles_mean!$CQ$2:$CQ$51,0),MATCH('ResumenCons-FormulasInteracVP'!$A51,Deciles_mean!$C$1:$CO$1,0))/$Z$2</f>
        <v>1999.2123160409978</v>
      </c>
      <c r="AH51" s="17">
        <f>INDEX(Deciles_mean!$C$2:$CO$51,MATCH('ResumenCons-FormulasInteracVP'!AH$1,Deciles_mean!$CQ$2:$CQ$51,0),MATCH('ResumenCons-FormulasInteracVP'!$A51,Deciles_mean!$C$1:$CO$1,0))/$Z$2</f>
        <v>2249.6289533353488</v>
      </c>
      <c r="AI51" s="17">
        <f>INDEX(Deciles_mean!$C$2:$CO$51,MATCH('ResumenCons-FormulasInteracVP'!AI$1,Deciles_mean!$CQ$2:$CQ$51,0),MATCH('ResumenCons-FormulasInteracVP'!$A51,Deciles_mean!$C$1:$CO$1,0))/$Z$2</f>
        <v>2700.5824551277337</v>
      </c>
      <c r="AJ51" s="21">
        <f>INDEX(Deciles_mean!$C$2:$CO$51,MATCH('ResumenCons-FormulasInteracVP'!AJ$1,Deciles_mean!$CQ$2:$CQ$51,0),MATCH('ResumenCons-FormulasInteracVP'!$A51,Deciles_mean!$C$1:$CO$1,0))/$Z$2</f>
        <v>3714.8347795150439</v>
      </c>
    </row>
    <row r="52" spans="1:36">
      <c r="A52" t="s">
        <v>111</v>
      </c>
      <c r="C52" t="s">
        <v>81</v>
      </c>
      <c r="D52" s="43">
        <f t="shared" si="46"/>
        <v>0.12320435400222762</v>
      </c>
      <c r="E52" s="44">
        <f t="shared" si="47"/>
        <v>0.79695079215291198</v>
      </c>
      <c r="F52" s="44">
        <f t="shared" si="48"/>
        <v>0.65554600485354908</v>
      </c>
      <c r="G52" s="44">
        <f t="shared" si="49"/>
        <v>0.55919038592118686</v>
      </c>
      <c r="H52" s="44">
        <f t="shared" si="50"/>
        <v>0.49968576875303095</v>
      </c>
      <c r="I52" s="44">
        <f t="shared" si="51"/>
        <v>0.39084951751535923</v>
      </c>
      <c r="J52" s="44">
        <f t="shared" si="52"/>
        <v>0.34800084222352456</v>
      </c>
      <c r="K52" s="44">
        <f t="shared" si="53"/>
        <v>0.21258024343457871</v>
      </c>
      <c r="L52" s="44">
        <f t="shared" si="54"/>
        <v>0.15478011364861421</v>
      </c>
      <c r="M52" s="44">
        <f t="shared" si="55"/>
        <v>4.1709349655021155E-2</v>
      </c>
      <c r="N52" s="45">
        <f t="shared" si="56"/>
        <v>-7.4162922784136609E-2</v>
      </c>
      <c r="O52" s="20">
        <f>INDEX(Nal_mean!$B$2:$CN$6,MATCH('ResumenCons-FormulasInteracVP'!$C$1,Nal_mean!$A$2:$A$6,0),MATCH('ResumenCons-FormulasInteracVP'!$A52,Nal_mean!$B$1:$CN$1,0))/$O$2</f>
        <v>3029.8156200122144</v>
      </c>
      <c r="P52" s="17">
        <f>INDEX(Deciles_mean!$C$2:$CO$51,MATCH('ResumenCons-FormulasInteracVP'!P$1,Deciles_mean!$CQ$2:$CQ$51,0),MATCH('ResumenCons-FormulasInteracVP'!$A52,Deciles_mean!$C$1:$CO$1,0))/$O$2</f>
        <v>467.44262236753434</v>
      </c>
      <c r="Q52" s="17">
        <f>INDEX(Deciles_mean!$C$2:$CO$51,MATCH('ResumenCons-FormulasInteracVP'!Q$1,Deciles_mean!$CQ$2:$CQ$51,0),MATCH('ResumenCons-FormulasInteracVP'!$A52,Deciles_mean!$C$1:$CO$1,0))/$O$2</f>
        <v>784.31103103068381</v>
      </c>
      <c r="R52" s="17">
        <f>INDEX(Deciles_mean!$C$2:$CO$51,MATCH('ResumenCons-FormulasInteracVP'!R$1,Deciles_mean!$CQ$2:$CQ$51,0),MATCH('ResumenCons-FormulasInteracVP'!$A52,Deciles_mean!$C$1:$CO$1,0))/$O$2</f>
        <v>1174.8455510330898</v>
      </c>
      <c r="S52" s="17">
        <f>INDEX(Deciles_mean!$C$2:$CO$51,MATCH('ResumenCons-FormulasInteracVP'!S$1,Deciles_mean!$CQ$2:$CQ$51,0),MATCH('ResumenCons-FormulasInteracVP'!$A52,Deciles_mean!$C$1:$CO$1,0))/$O$2</f>
        <v>1593.3138951639239</v>
      </c>
      <c r="T52" s="17">
        <f>INDEX(Deciles_mean!$C$2:$CO$51,MATCH('ResumenCons-FormulasInteracVP'!T$1,Deciles_mean!$CQ$2:$CQ$51,0),MATCH('ResumenCons-FormulasInteracVP'!$A52,Deciles_mean!$C$1:$CO$1,0))/$O$2</f>
        <v>2035.8764757745976</v>
      </c>
      <c r="U52" s="17">
        <f>INDEX(Deciles_mean!$C$2:$CO$51,MATCH('ResumenCons-FormulasInteracVP'!U$1,Deciles_mean!$CQ$2:$CQ$51,0),MATCH('ResumenCons-FormulasInteracVP'!$A52,Deciles_mean!$C$1:$CO$1,0))/$O$2</f>
        <v>2582.4169458678202</v>
      </c>
      <c r="V52" s="17">
        <f>INDEX(Deciles_mean!$C$2:$CO$51,MATCH('ResumenCons-FormulasInteracVP'!V$1,Deciles_mean!$CQ$2:$CQ$51,0),MATCH('ResumenCons-FormulasInteracVP'!$A52,Deciles_mean!$C$1:$CO$1,0))/$O$2</f>
        <v>3203.2661009369981</v>
      </c>
      <c r="W52" s="17">
        <f>INDEX(Deciles_mean!$C$2:$CO$51,MATCH('ResumenCons-FormulasInteracVP'!W$1,Deciles_mean!$CQ$2:$CQ$51,0),MATCH('ResumenCons-FormulasInteracVP'!$A52,Deciles_mean!$C$1:$CO$1,0))/$O$2</f>
        <v>4091.5447017530287</v>
      </c>
      <c r="X52" s="17">
        <f>INDEX(Deciles_mean!$C$2:$CO$51,MATCH('ResumenCons-FormulasInteracVP'!X$1,Deciles_mean!$CQ$2:$CQ$51,0),MATCH('ResumenCons-FormulasInteracVP'!$A52,Deciles_mean!$C$1:$CO$1,0))/$O$2</f>
        <v>5454.4565707772745</v>
      </c>
      <c r="Y52" s="21">
        <f>INDEX(Deciles_mean!$C$2:$CO$51,MATCH('ResumenCons-FormulasInteracVP'!Y$1,Deciles_mean!$CQ$2:$CQ$51,0),MATCH('ResumenCons-FormulasInteracVP'!$A52,Deciles_mean!$C$1:$CO$1,0))/$O$2</f>
        <v>8910.6823054171909</v>
      </c>
      <c r="Z52" s="20">
        <f>INDEX(Nal_mean!$B$2:$CN$6,MATCH('ResumenCons-FormulasInteracVP'!$C$2,Nal_mean!$A$2:$A$5,0),MATCH('ResumenCons-FormulasInteracVP'!$A52,Nal_mean!$B$1:$CN$1,0))/$Z$2</f>
        <v>2697.4749601141639</v>
      </c>
      <c r="AA52" s="17">
        <f>INDEX(Deciles_mean!$C$2:$CO$51,MATCH('ResumenCons-FormulasInteracVP'!AA$1,Deciles_mean!$CQ$2:$CQ$51,0),MATCH('ResumenCons-FormulasInteracVP'!$A52,Deciles_mean!$C$1:$CO$1,0))/$Z$2</f>
        <v>260.13100882272641</v>
      </c>
      <c r="AB52" s="17">
        <f>INDEX(Deciles_mean!$C$2:$CO$51,MATCH('ResumenCons-FormulasInteracVP'!AB$1,Deciles_mean!$CQ$2:$CQ$51,0),MATCH('ResumenCons-FormulasInteracVP'!$A52,Deciles_mean!$C$1:$CO$1,0))/$Z$2</f>
        <v>473.747651065767</v>
      </c>
      <c r="AC52" s="17">
        <f>INDEX(Deciles_mean!$C$2:$CO$51,MATCH('ResumenCons-FormulasInteracVP'!AC$1,Deciles_mean!$CQ$2:$CQ$51,0),MATCH('ResumenCons-FormulasInteracVP'!$A52,Deciles_mean!$C$1:$CO$1,0))/$Z$2</f>
        <v>753.49717497070003</v>
      </c>
      <c r="AD52" s="17">
        <f>INDEX(Deciles_mean!$C$2:$CO$51,MATCH('ResumenCons-FormulasInteracVP'!AD$1,Deciles_mean!$CQ$2:$CQ$51,0),MATCH('ResumenCons-FormulasInteracVP'!$A52,Deciles_mean!$C$1:$CO$1,0))/$Z$2</f>
        <v>1062.4318296283784</v>
      </c>
      <c r="AE52" s="17">
        <f>INDEX(Deciles_mean!$C$2:$CO$51,MATCH('ResumenCons-FormulasInteracVP'!AE$1,Deciles_mean!$CQ$2:$CQ$51,0),MATCH('ResumenCons-FormulasInteracVP'!$A52,Deciles_mean!$C$1:$CO$1,0))/$Z$2</f>
        <v>1463.7647352472229</v>
      </c>
      <c r="AF52" s="17">
        <f>INDEX(Deciles_mean!$C$2:$CO$51,MATCH('ResumenCons-FormulasInteracVP'!AF$1,Deciles_mean!$CQ$2:$CQ$51,0),MATCH('ResumenCons-FormulasInteracVP'!$A52,Deciles_mean!$C$1:$CO$1,0))/$Z$2</f>
        <v>1915.7383771423531</v>
      </c>
      <c r="AG52" s="17">
        <f>INDEX(Deciles_mean!$C$2:$CO$51,MATCH('ResumenCons-FormulasInteracVP'!AG$1,Deciles_mean!$CQ$2:$CQ$51,0),MATCH('ResumenCons-FormulasInteracVP'!$A52,Deciles_mean!$C$1:$CO$1,0))/$Z$2</f>
        <v>2641.6941215072843</v>
      </c>
      <c r="AH52" s="17">
        <f>INDEX(Deciles_mean!$C$2:$CO$51,MATCH('ResumenCons-FormulasInteracVP'!AH$1,Deciles_mean!$CQ$2:$CQ$51,0),MATCH('ResumenCons-FormulasInteracVP'!$A52,Deciles_mean!$C$1:$CO$1,0))/$Z$2</f>
        <v>3543.1374799358873</v>
      </c>
      <c r="AI52" s="17">
        <f>INDEX(Deciles_mean!$C$2:$CO$51,MATCH('ResumenCons-FormulasInteracVP'!AI$1,Deciles_mean!$CQ$2:$CQ$51,0),MATCH('ResumenCons-FormulasInteracVP'!$A52,Deciles_mean!$C$1:$CO$1,0))/$Z$2</f>
        <v>5236.0637567317654</v>
      </c>
      <c r="AJ52" s="21">
        <f>INDEX(Deciles_mean!$C$2:$CO$51,MATCH('ResumenCons-FormulasInteracVP'!AJ$1,Deciles_mean!$CQ$2:$CQ$51,0),MATCH('ResumenCons-FormulasInteracVP'!$A52,Deciles_mean!$C$1:$CO$1,0))/$Z$2</f>
        <v>9624.4604204154402</v>
      </c>
    </row>
    <row r="53" spans="1:36">
      <c r="A53" t="s">
        <v>112</v>
      </c>
      <c r="C53" s="3" t="s">
        <v>82</v>
      </c>
      <c r="D53" s="43">
        <f t="shared" si="46"/>
        <v>-0.23431604716714427</v>
      </c>
      <c r="E53" s="44">
        <f t="shared" si="47"/>
        <v>-8.1109608120351506E-2</v>
      </c>
      <c r="F53" s="44">
        <f t="shared" si="48"/>
        <v>-8.7067296384917281E-2</v>
      </c>
      <c r="G53" s="44">
        <f t="shared" si="49"/>
        <v>-0.13974463833936956</v>
      </c>
      <c r="H53" s="44">
        <f t="shared" si="50"/>
        <v>-0.15679697892537103</v>
      </c>
      <c r="I53" s="44">
        <f t="shared" si="51"/>
        <v>-0.21640685649706126</v>
      </c>
      <c r="J53" s="44">
        <f t="shared" si="52"/>
        <v>-0.23595523923584727</v>
      </c>
      <c r="K53" s="44">
        <f t="shared" si="53"/>
        <v>-0.22549065397736279</v>
      </c>
      <c r="L53" s="44">
        <f t="shared" si="54"/>
        <v>-0.3142966613053213</v>
      </c>
      <c r="M53" s="44">
        <f t="shared" si="55"/>
        <v>-0.30874683541378778</v>
      </c>
      <c r="N53" s="45">
        <f t="shared" si="56"/>
        <v>-0.34282447229694935</v>
      </c>
      <c r="O53" s="20">
        <f>INDEX(Nal_mean!$B$2:$CN$6,MATCH('ResumenCons-FormulasInteracVP'!$C$1,Nal_mean!$A$2:$A$6,0),MATCH('ResumenCons-FormulasInteracVP'!$A53,Nal_mean!$B$1:$CN$1,0))/$O$2</f>
        <v>1610.7447545625741</v>
      </c>
      <c r="P53" s="17">
        <f>INDEX(Deciles_mean!$C$2:$CO$51,MATCH('ResumenCons-FormulasInteracVP'!P$1,Deciles_mean!$CQ$2:$CQ$51,0),MATCH('ResumenCons-FormulasInteracVP'!$A53,Deciles_mean!$C$1:$CO$1,0))/$O$2</f>
        <v>792.2836224261589</v>
      </c>
      <c r="Q53" s="17">
        <f>INDEX(Deciles_mean!$C$2:$CO$51,MATCH('ResumenCons-FormulasInteracVP'!Q$1,Deciles_mean!$CQ$2:$CQ$51,0),MATCH('ResumenCons-FormulasInteracVP'!$A53,Deciles_mean!$C$1:$CO$1,0))/$O$2</f>
        <v>1170.5241669758086</v>
      </c>
      <c r="R53" s="17">
        <f>INDEX(Deciles_mean!$C$2:$CO$51,MATCH('ResumenCons-FormulasInteracVP'!R$1,Deciles_mean!$CQ$2:$CQ$51,0),MATCH('ResumenCons-FormulasInteracVP'!$A53,Deciles_mean!$C$1:$CO$1,0))/$O$2</f>
        <v>1418.5252144762208</v>
      </c>
      <c r="S53" s="17">
        <f>INDEX(Deciles_mean!$C$2:$CO$51,MATCH('ResumenCons-FormulasInteracVP'!S$1,Deciles_mean!$CQ$2:$CQ$51,0),MATCH('ResumenCons-FormulasInteracVP'!$A53,Deciles_mean!$C$1:$CO$1,0))/$O$2</f>
        <v>1604.7621331653575</v>
      </c>
      <c r="T53" s="17">
        <f>INDEX(Deciles_mean!$C$2:$CO$51,MATCH('ResumenCons-FormulasInteracVP'!T$1,Deciles_mean!$CQ$2:$CQ$51,0),MATCH('ResumenCons-FormulasInteracVP'!$A53,Deciles_mean!$C$1:$CO$1,0))/$O$2</f>
        <v>1760.9179705562701</v>
      </c>
      <c r="U53" s="17">
        <f>INDEX(Deciles_mean!$C$2:$CO$51,MATCH('ResumenCons-FormulasInteracVP'!U$1,Deciles_mean!$CQ$2:$CQ$51,0),MATCH('ResumenCons-FormulasInteracVP'!$A53,Deciles_mean!$C$1:$CO$1,0))/$O$2</f>
        <v>1898.6196119545175</v>
      </c>
      <c r="V53" s="17">
        <f>INDEX(Deciles_mean!$C$2:$CO$51,MATCH('ResumenCons-FormulasInteracVP'!V$1,Deciles_mean!$CQ$2:$CQ$51,0),MATCH('ResumenCons-FormulasInteracVP'!$A53,Deciles_mean!$C$1:$CO$1,0))/$O$2</f>
        <v>2069.0667853468999</v>
      </c>
      <c r="W53" s="17">
        <f>INDEX(Deciles_mean!$C$2:$CO$51,MATCH('ResumenCons-FormulasInteracVP'!W$1,Deciles_mean!$CQ$2:$CQ$51,0),MATCH('ResumenCons-FormulasInteracVP'!$A53,Deciles_mean!$C$1:$CO$1,0))/$O$2</f>
        <v>1969.5352399613705</v>
      </c>
      <c r="X53" s="17">
        <f>INDEX(Deciles_mean!$C$2:$CO$51,MATCH('ResumenCons-FormulasInteracVP'!X$1,Deciles_mean!$CQ$2:$CQ$51,0),MATCH('ResumenCons-FormulasInteracVP'!$A53,Deciles_mean!$C$1:$CO$1,0))/$O$2</f>
        <v>1929.9741419243396</v>
      </c>
      <c r="Y53" s="21">
        <f>INDEX(Deciles_mean!$C$2:$CO$51,MATCH('ResumenCons-FormulasInteracVP'!Y$1,Deciles_mean!$CQ$2:$CQ$51,0),MATCH('ResumenCons-FormulasInteracVP'!$A53,Deciles_mean!$C$1:$CO$1,0))/$O$2</f>
        <v>1493.2386588387985</v>
      </c>
      <c r="Z53" s="20">
        <f>INDEX(Nal_mean!$B$2:$CN$6,MATCH('ResumenCons-FormulasInteracVP'!$C$2,Nal_mean!$A$2:$A$5,0),MATCH('ResumenCons-FormulasInteracVP'!$A53,Nal_mean!$B$1:$CN$1,0))/$Z$2</f>
        <v>2103.6679018845653</v>
      </c>
      <c r="AA53" s="17">
        <f>INDEX(Deciles_mean!$C$2:$CO$51,MATCH('ResumenCons-FormulasInteracVP'!AA$1,Deciles_mean!$CQ$2:$CQ$51,0),MATCH('ResumenCons-FormulasInteracVP'!$A53,Deciles_mean!$C$1:$CO$1,0))/$Z$2</f>
        <v>862.21776767683093</v>
      </c>
      <c r="AB53" s="17">
        <f>INDEX(Deciles_mean!$C$2:$CO$51,MATCH('ResumenCons-FormulasInteracVP'!AB$1,Deciles_mean!$CQ$2:$CQ$51,0),MATCH('ResumenCons-FormulasInteracVP'!$A53,Deciles_mean!$C$1:$CO$1,0))/$Z$2</f>
        <v>1282.1582164169392</v>
      </c>
      <c r="AC53" s="17">
        <f>INDEX(Deciles_mean!$C$2:$CO$51,MATCH('ResumenCons-FormulasInteracVP'!AC$1,Deciles_mean!$CQ$2:$CQ$51,0),MATCH('ResumenCons-FormulasInteracVP'!$A53,Deciles_mean!$C$1:$CO$1,0))/$Z$2</f>
        <v>1648.9582950554477</v>
      </c>
      <c r="AD53" s="17">
        <f>INDEX(Deciles_mean!$C$2:$CO$51,MATCH('ResumenCons-FormulasInteracVP'!AD$1,Deciles_mean!$CQ$2:$CQ$51,0),MATCH('ResumenCons-FormulasInteracVP'!$A53,Deciles_mean!$C$1:$CO$1,0))/$Z$2</f>
        <v>1903.174079144251</v>
      </c>
      <c r="AE53" s="17">
        <f>INDEX(Deciles_mean!$C$2:$CO$51,MATCH('ResumenCons-FormulasInteracVP'!AE$1,Deciles_mean!$CQ$2:$CQ$51,0),MATCH('ResumenCons-FormulasInteracVP'!$A53,Deciles_mean!$C$1:$CO$1,0))/$Z$2</f>
        <v>2247.2350417518246</v>
      </c>
      <c r="AF53" s="17">
        <f>INDEX(Deciles_mean!$C$2:$CO$51,MATCH('ResumenCons-FormulasInteracVP'!AF$1,Deciles_mean!$CQ$2:$CQ$51,0),MATCH('ResumenCons-FormulasInteracVP'!$A53,Deciles_mean!$C$1:$CO$1,0))/$Z$2</f>
        <v>2484.958616895206</v>
      </c>
      <c r="AG53" s="17">
        <f>INDEX(Deciles_mean!$C$2:$CO$51,MATCH('ResumenCons-FormulasInteracVP'!AG$1,Deciles_mean!$CQ$2:$CQ$51,0),MATCH('ResumenCons-FormulasInteracVP'!$A53,Deciles_mean!$C$1:$CO$1,0))/$Z$2</f>
        <v>2671.4548971839336</v>
      </c>
      <c r="AH53" s="17">
        <f>INDEX(Deciles_mean!$C$2:$CO$51,MATCH('ResumenCons-FormulasInteracVP'!AH$1,Deciles_mean!$CQ$2:$CQ$51,0),MATCH('ResumenCons-FormulasInteracVP'!$A53,Deciles_mean!$C$1:$CO$1,0))/$Z$2</f>
        <v>2872.2847459232516</v>
      </c>
      <c r="AI53" s="17">
        <f>INDEX(Deciles_mean!$C$2:$CO$51,MATCH('ResumenCons-FormulasInteracVP'!AI$1,Deciles_mean!$CQ$2:$CQ$51,0),MATCH('ResumenCons-FormulasInteracVP'!$A53,Deciles_mean!$C$1:$CO$1,0))/$Z$2</f>
        <v>2791.9932100124738</v>
      </c>
      <c r="AJ53" s="21">
        <f>INDEX(Deciles_mean!$C$2:$CO$51,MATCH('ResumenCons-FormulasInteracVP'!AJ$1,Deciles_mean!$CQ$2:$CQ$51,0),MATCH('ResumenCons-FormulasInteracVP'!$A53,Deciles_mean!$C$1:$CO$1,0))/$Z$2</f>
        <v>2272.2067330442787</v>
      </c>
    </row>
    <row r="54" spans="1:36">
      <c r="C54" s="10" t="s">
        <v>142</v>
      </c>
      <c r="D54" s="18"/>
      <c r="E54" s="16"/>
      <c r="F54" s="16"/>
      <c r="G54" s="16"/>
      <c r="H54" s="16"/>
      <c r="I54" s="16"/>
      <c r="J54" s="16"/>
      <c r="K54" s="16"/>
      <c r="L54" s="16"/>
      <c r="M54" s="16"/>
      <c r="N54" s="19"/>
      <c r="O54" s="18"/>
      <c r="P54" s="16"/>
      <c r="Q54" s="16"/>
      <c r="R54" s="16"/>
      <c r="S54" s="16"/>
      <c r="T54" s="16"/>
      <c r="U54" s="16"/>
      <c r="V54" s="16"/>
      <c r="W54" s="16"/>
      <c r="X54" s="16"/>
      <c r="Y54" s="19"/>
      <c r="Z54" s="18"/>
      <c r="AA54" s="16"/>
      <c r="AB54" s="16"/>
      <c r="AC54" s="16"/>
      <c r="AD54" s="16"/>
      <c r="AE54" s="16"/>
      <c r="AF54" s="16"/>
      <c r="AG54" s="16"/>
      <c r="AH54" s="16"/>
      <c r="AI54" s="16"/>
      <c r="AJ54" s="19"/>
    </row>
    <row r="55" spans="1:36">
      <c r="A55" t="s">
        <v>113</v>
      </c>
      <c r="C55" s="3" t="s">
        <v>143</v>
      </c>
      <c r="D55" s="43">
        <f t="shared" ref="D55:D58" si="57">O55/Z55-1</f>
        <v>-0.48670403143234142</v>
      </c>
      <c r="E55" s="44">
        <f t="shared" ref="E55:E58" si="58">P55/AA55-1</f>
        <v>-0.53608930593768189</v>
      </c>
      <c r="F55" s="44">
        <f t="shared" ref="F55:F58" si="59">Q55/AB55-1</f>
        <v>-0.15190587934647559</v>
      </c>
      <c r="G55" s="44">
        <f t="shared" ref="G55:G58" si="60">R55/AC55-1</f>
        <v>-0.31103607675363432</v>
      </c>
      <c r="H55" s="44">
        <f t="shared" ref="H55:H58" si="61">S55/AD55-1</f>
        <v>-0.48235405896572148</v>
      </c>
      <c r="I55" s="44">
        <f t="shared" ref="I55:I58" si="62">T55/AE55-1</f>
        <v>-0.32779135950099803</v>
      </c>
      <c r="J55" s="44">
        <f t="shared" ref="J55:J58" si="63">U55/AF55-1</f>
        <v>-0.36403537945723696</v>
      </c>
      <c r="K55" s="44">
        <f t="shared" ref="K55:K58" si="64">V55/AG55-1</f>
        <v>-0.47746451775593712</v>
      </c>
      <c r="L55" s="44">
        <f t="shared" ref="L55:L58" si="65">W55/AH55-1</f>
        <v>-0.38519752713564659</v>
      </c>
      <c r="M55" s="44">
        <f t="shared" ref="M55:M58" si="66">X55/AI55-1</f>
        <v>-0.48981581201509539</v>
      </c>
      <c r="N55" s="45">
        <f t="shared" ref="N55:N58" si="67">Y55/AJ55-1</f>
        <v>-0.56043878479100373</v>
      </c>
      <c r="O55" s="20">
        <f>INDEX(Nal_mean!$B$2:$CN$6,MATCH('ResumenCons-FormulasInteracVP'!$C$1,Nal_mean!$A$2:$A$6,0),MATCH('ResumenCons-FormulasInteracVP'!$A55,Nal_mean!$B$1:$CN$1,0))/$O$2</f>
        <v>122.62126801521887</v>
      </c>
      <c r="P55" s="17">
        <f>INDEX(Deciles_mean!$C$2:$CO$51,MATCH('ResumenCons-FormulasInteracVP'!P$1,Deciles_mean!$CQ$2:$CQ$51,0),MATCH('ResumenCons-FormulasInteracVP'!$A55,Deciles_mean!$C$1:$CO$1,0))/$O$2</f>
        <v>3.8399821613374394</v>
      </c>
      <c r="Q55" s="17">
        <f>INDEX(Deciles_mean!$C$2:$CO$51,MATCH('ResumenCons-FormulasInteracVP'!Q$1,Deciles_mean!$CQ$2:$CQ$51,0),MATCH('ResumenCons-FormulasInteracVP'!$A55,Deciles_mean!$C$1:$CO$1,0))/$O$2</f>
        <v>20.467652658557537</v>
      </c>
      <c r="R55" s="17">
        <f>INDEX(Deciles_mean!$C$2:$CO$51,MATCH('ResumenCons-FormulasInteracVP'!R$1,Deciles_mean!$CQ$2:$CQ$51,0),MATCH('ResumenCons-FormulasInteracVP'!$A55,Deciles_mean!$C$1:$CO$1,0))/$O$2</f>
        <v>21.903275218096045</v>
      </c>
      <c r="S55" s="17">
        <f>INDEX(Deciles_mean!$C$2:$CO$51,MATCH('ResumenCons-FormulasInteracVP'!S$1,Deciles_mean!$CQ$2:$CQ$51,0),MATCH('ResumenCons-FormulasInteracVP'!$A55,Deciles_mean!$C$1:$CO$1,0))/$O$2</f>
        <v>34.20385436566729</v>
      </c>
      <c r="T55" s="17">
        <f>INDEX(Deciles_mean!$C$2:$CO$51,MATCH('ResumenCons-FormulasInteracVP'!T$1,Deciles_mean!$CQ$2:$CQ$51,0),MATCH('ResumenCons-FormulasInteracVP'!$A55,Deciles_mean!$C$1:$CO$1,0))/$O$2</f>
        <v>58.408859602260755</v>
      </c>
      <c r="U55" s="17">
        <f>INDEX(Deciles_mean!$C$2:$CO$51,MATCH('ResumenCons-FormulasInteracVP'!U$1,Deciles_mean!$CQ$2:$CQ$51,0),MATCH('ResumenCons-FormulasInteracVP'!$A55,Deciles_mean!$C$1:$CO$1,0))/$O$2</f>
        <v>84.867197654441952</v>
      </c>
      <c r="V55" s="17">
        <f>INDEX(Deciles_mean!$C$2:$CO$51,MATCH('ResumenCons-FormulasInteracVP'!V$1,Deciles_mean!$CQ$2:$CQ$51,0),MATCH('ResumenCons-FormulasInteracVP'!$A55,Deciles_mean!$C$1:$CO$1,0))/$O$2</f>
        <v>111.20777977316783</v>
      </c>
      <c r="W55" s="17">
        <f>INDEX(Deciles_mean!$C$2:$CO$51,MATCH('ResumenCons-FormulasInteracVP'!W$1,Deciles_mean!$CQ$2:$CQ$51,0),MATCH('ResumenCons-FormulasInteracVP'!$A55,Deciles_mean!$C$1:$CO$1,0))/$O$2</f>
        <v>190.2477962557744</v>
      </c>
      <c r="X55" s="17">
        <f>INDEX(Deciles_mean!$C$2:$CO$51,MATCH('ResumenCons-FormulasInteracVP'!X$1,Deciles_mean!$CQ$2:$CQ$51,0),MATCH('ResumenCons-FormulasInteracVP'!$A55,Deciles_mean!$C$1:$CO$1,0))/$O$2</f>
        <v>250.59043683333681</v>
      </c>
      <c r="Y55" s="21">
        <f>INDEX(Deciles_mean!$C$2:$CO$51,MATCH('ResumenCons-FormulasInteracVP'!Y$1,Deciles_mean!$CQ$2:$CQ$51,0),MATCH('ResumenCons-FormulasInteracVP'!$A55,Deciles_mean!$C$1:$CO$1,0))/$O$2</f>
        <v>450.47584562954864</v>
      </c>
      <c r="Z55" s="20">
        <f>INDEX(Nal_mean!$B$2:$CN$6,MATCH('ResumenCons-FormulasInteracVP'!$C$2,Nal_mean!$A$2:$A$5,0),MATCH('ResumenCons-FormulasInteracVP'!$A55,Nal_mean!$B$1:$CN$1,0))/$Z$2</f>
        <v>238.88998847466289</v>
      </c>
      <c r="AA55" s="17">
        <f>INDEX(Deciles_mean!$C$2:$CO$51,MATCH('ResumenCons-FormulasInteracVP'!AA$1,Deciles_mean!$CQ$2:$CQ$51,0),MATCH('ResumenCons-FormulasInteracVP'!$A55,Deciles_mean!$C$1:$CO$1,0))/$Z$2</f>
        <v>8.2774167754399883</v>
      </c>
      <c r="AB55" s="17">
        <f>INDEX(Deciles_mean!$C$2:$CO$51,MATCH('ResumenCons-FormulasInteracVP'!AB$1,Deciles_mean!$CQ$2:$CQ$51,0),MATCH('ResumenCons-FormulasInteracVP'!$A55,Deciles_mean!$C$1:$CO$1,0))/$Z$2</f>
        <v>24.133704219981588</v>
      </c>
      <c r="AC55" s="17">
        <f>INDEX(Deciles_mean!$C$2:$CO$51,MATCH('ResumenCons-FormulasInteracVP'!AC$1,Deciles_mean!$CQ$2:$CQ$51,0),MATCH('ResumenCons-FormulasInteracVP'!$A55,Deciles_mean!$C$1:$CO$1,0))/$Z$2</f>
        <v>31.791614160127338</v>
      </c>
      <c r="AD55" s="17">
        <f>INDEX(Deciles_mean!$C$2:$CO$51,MATCH('ResumenCons-FormulasInteracVP'!AD$1,Deciles_mean!$CQ$2:$CQ$51,0),MATCH('ResumenCons-FormulasInteracVP'!$A55,Deciles_mean!$C$1:$CO$1,0))/$Z$2</f>
        <v>66.075770433602827</v>
      </c>
      <c r="AE55" s="17">
        <f>INDEX(Deciles_mean!$C$2:$CO$51,MATCH('ResumenCons-FormulasInteracVP'!AE$1,Deciles_mean!$CQ$2:$CQ$51,0),MATCH('ResumenCons-FormulasInteracVP'!$A55,Deciles_mean!$C$1:$CO$1,0))/$Z$2</f>
        <v>86.890968195383493</v>
      </c>
      <c r="AF55" s="17">
        <f>INDEX(Deciles_mean!$C$2:$CO$51,MATCH('ResumenCons-FormulasInteracVP'!AF$1,Deciles_mean!$CQ$2:$CQ$51,0),MATCH('ResumenCons-FormulasInteracVP'!$A55,Deciles_mean!$C$1:$CO$1,0))/$Z$2</f>
        <v>133.4464133901225</v>
      </c>
      <c r="AG55" s="17">
        <f>INDEX(Deciles_mean!$C$2:$CO$51,MATCH('ResumenCons-FormulasInteracVP'!AG$1,Deciles_mean!$CQ$2:$CQ$51,0),MATCH('ResumenCons-FormulasInteracVP'!$A55,Deciles_mean!$C$1:$CO$1,0))/$Z$2</f>
        <v>212.82340348559435</v>
      </c>
      <c r="AH55" s="17">
        <f>INDEX(Deciles_mean!$C$2:$CO$51,MATCH('ResumenCons-FormulasInteracVP'!AH$1,Deciles_mean!$CQ$2:$CQ$51,0),MATCH('ResumenCons-FormulasInteracVP'!$A55,Deciles_mean!$C$1:$CO$1,0))/$Z$2</f>
        <v>309.44539856746741</v>
      </c>
      <c r="AI55" s="17">
        <f>INDEX(Deciles_mean!$C$2:$CO$51,MATCH('ResumenCons-FormulasInteracVP'!AI$1,Deciles_mean!$CQ$2:$CQ$51,0),MATCH('ResumenCons-FormulasInteracVP'!$A55,Deciles_mean!$C$1:$CO$1,0))/$Z$2</f>
        <v>491.17640792260562</v>
      </c>
      <c r="AJ55" s="21">
        <f>INDEX(Deciles_mean!$C$2:$CO$51,MATCH('ResumenCons-FormulasInteracVP'!AJ$1,Deciles_mean!$CQ$2:$CQ$51,0),MATCH('ResumenCons-FormulasInteracVP'!$A55,Deciles_mean!$C$1:$CO$1,0))/$Z$2</f>
        <v>1024.8307403904205</v>
      </c>
    </row>
    <row r="56" spans="1:36">
      <c r="A56" t="s">
        <v>114</v>
      </c>
      <c r="C56" s="3" t="s">
        <v>144</v>
      </c>
      <c r="D56" s="43">
        <f t="shared" si="57"/>
        <v>-0.21661812718449824</v>
      </c>
      <c r="E56" s="44">
        <f t="shared" si="58"/>
        <v>-0.87559634842366396</v>
      </c>
      <c r="F56" s="44">
        <f t="shared" si="59"/>
        <v>-0.73704199185067454</v>
      </c>
      <c r="G56" s="44">
        <f t="shared" si="60"/>
        <v>-0.71900990953991917</v>
      </c>
      <c r="H56" s="44">
        <f t="shared" si="61"/>
        <v>-0.48116935204947908</v>
      </c>
      <c r="I56" s="44">
        <f t="shared" si="62"/>
        <v>1.0546918434157559E-2</v>
      </c>
      <c r="J56" s="44">
        <f t="shared" si="63"/>
        <v>-4.2545831653997501E-2</v>
      </c>
      <c r="K56" s="44">
        <f t="shared" si="64"/>
        <v>-0.17871470901958808</v>
      </c>
      <c r="L56" s="44">
        <f t="shared" si="65"/>
        <v>0.31463068522654258</v>
      </c>
      <c r="M56" s="44">
        <f t="shared" si="66"/>
        <v>-5.835468951961531E-2</v>
      </c>
      <c r="N56" s="45">
        <f t="shared" si="67"/>
        <v>-0.32708397258651156</v>
      </c>
      <c r="O56" s="20">
        <f>INDEX(Nal_mean!$B$2:$CN$6,MATCH('ResumenCons-FormulasInteracVP'!$C$1,Nal_mean!$A$2:$A$6,0),MATCH('ResumenCons-FormulasInteracVP'!$A56,Nal_mean!$B$1:$CN$1,0))/$O$2</f>
        <v>14.875178844440107</v>
      </c>
      <c r="P56" s="17">
        <f>INDEX(Deciles_mean!$C$2:$CO$51,MATCH('ResumenCons-FormulasInteracVP'!P$1,Deciles_mean!$CQ$2:$CQ$51,0),MATCH('ResumenCons-FormulasInteracVP'!$A56,Deciles_mean!$C$1:$CO$1,0))/$O$2</f>
        <v>9.3881907964530789E-2</v>
      </c>
      <c r="Q56" s="17">
        <f>INDEX(Deciles_mean!$C$2:$CO$51,MATCH('ResumenCons-FormulasInteracVP'!Q$1,Deciles_mean!$CQ$2:$CQ$51,0),MATCH('ResumenCons-FormulasInteracVP'!$A56,Deciles_mean!$C$1:$CO$1,0))/$O$2</f>
        <v>0.29683683668898309</v>
      </c>
      <c r="R56" s="17">
        <f>INDEX(Deciles_mean!$C$2:$CO$51,MATCH('ResumenCons-FormulasInteracVP'!R$1,Deciles_mean!$CQ$2:$CQ$51,0),MATCH('ResumenCons-FormulasInteracVP'!$A56,Deciles_mean!$C$1:$CO$1,0))/$O$2</f>
        <v>0.89897230302996411</v>
      </c>
      <c r="S56" s="17">
        <f>INDEX(Deciles_mean!$C$2:$CO$51,MATCH('ResumenCons-FormulasInteracVP'!S$1,Deciles_mean!$CQ$2:$CQ$51,0),MATCH('ResumenCons-FormulasInteracVP'!$A56,Deciles_mean!$C$1:$CO$1,0))/$O$2</f>
        <v>1.9291065296296404</v>
      </c>
      <c r="T56" s="17">
        <f>INDEX(Deciles_mean!$C$2:$CO$51,MATCH('ResumenCons-FormulasInteracVP'!T$1,Deciles_mean!$CQ$2:$CQ$51,0),MATCH('ResumenCons-FormulasInteracVP'!$A56,Deciles_mean!$C$1:$CO$1,0))/$O$2</f>
        <v>3.9419383140326416</v>
      </c>
      <c r="U56" s="17">
        <f>INDEX(Deciles_mean!$C$2:$CO$51,MATCH('ResumenCons-FormulasInteracVP'!U$1,Deciles_mean!$CQ$2:$CQ$51,0),MATCH('ResumenCons-FormulasInteracVP'!$A56,Deciles_mean!$C$1:$CO$1,0))/$O$2</f>
        <v>6.979375897171165</v>
      </c>
      <c r="V56" s="17">
        <f>INDEX(Deciles_mean!$C$2:$CO$51,MATCH('ResumenCons-FormulasInteracVP'!V$1,Deciles_mean!$CQ$2:$CQ$51,0),MATCH('ResumenCons-FormulasInteracVP'!$A56,Deciles_mean!$C$1:$CO$1,0))/$O$2</f>
        <v>5.4322652821308708</v>
      </c>
      <c r="W56" s="17">
        <f>INDEX(Deciles_mean!$C$2:$CO$51,MATCH('ResumenCons-FormulasInteracVP'!W$1,Deciles_mean!$CQ$2:$CQ$51,0),MATCH('ResumenCons-FormulasInteracVP'!$A56,Deciles_mean!$C$1:$CO$1,0))/$O$2</f>
        <v>21.149321084448733</v>
      </c>
      <c r="X56" s="17">
        <f>INDEX(Deciles_mean!$C$2:$CO$51,MATCH('ResumenCons-FormulasInteracVP'!X$1,Deciles_mean!$CQ$2:$CQ$51,0),MATCH('ResumenCons-FormulasInteracVP'!$A56,Deciles_mean!$C$1:$CO$1,0))/$O$2</f>
        <v>31.478677789014927</v>
      </c>
      <c r="Y56" s="21">
        <f>INDEX(Deciles_mean!$C$2:$CO$51,MATCH('ResumenCons-FormulasInteracVP'!Y$1,Deciles_mean!$CQ$2:$CQ$51,0),MATCH('ResumenCons-FormulasInteracVP'!$A56,Deciles_mean!$C$1:$CO$1,0))/$O$2</f>
        <v>76.551412500289615</v>
      </c>
      <c r="Z56" s="20">
        <f>INDEX(Nal_mean!$B$2:$CN$6,MATCH('ResumenCons-FormulasInteracVP'!$C$2,Nal_mean!$A$2:$A$5,0),MATCH('ResumenCons-FormulasInteracVP'!$A56,Nal_mean!$B$1:$CN$1,0))/$Z$2</f>
        <v>18.98841339151517</v>
      </c>
      <c r="AA56" s="17">
        <f>INDEX(Deciles_mean!$C$2:$CO$51,MATCH('ResumenCons-FormulasInteracVP'!AA$1,Deciles_mean!$CQ$2:$CQ$51,0),MATCH('ResumenCons-FormulasInteracVP'!$A56,Deciles_mean!$C$1:$CO$1,0))/$Z$2</f>
        <v>0.75465556496887387</v>
      </c>
      <c r="AB56" s="17">
        <f>INDEX(Deciles_mean!$C$2:$CO$51,MATCH('ResumenCons-FormulasInteracVP'!AB$1,Deciles_mean!$CQ$2:$CQ$51,0),MATCH('ResumenCons-FormulasInteracVP'!$A56,Deciles_mean!$C$1:$CO$1,0))/$Z$2</f>
        <v>1.1288374093570823</v>
      </c>
      <c r="AC56" s="17">
        <f>INDEX(Deciles_mean!$C$2:$CO$51,MATCH('ResumenCons-FormulasInteracVP'!AC$1,Deciles_mean!$CQ$2:$CQ$51,0),MATCH('ResumenCons-FormulasInteracVP'!$A56,Deciles_mean!$C$1:$CO$1,0))/$Z$2</f>
        <v>3.1993025147542622</v>
      </c>
      <c r="AD56" s="17">
        <f>INDEX(Deciles_mean!$C$2:$CO$51,MATCH('ResumenCons-FormulasInteracVP'!AD$1,Deciles_mean!$CQ$2:$CQ$51,0),MATCH('ResumenCons-FormulasInteracVP'!$A56,Deciles_mean!$C$1:$CO$1,0))/$Z$2</f>
        <v>3.7181815246458081</v>
      </c>
      <c r="AE56" s="17">
        <f>INDEX(Deciles_mean!$C$2:$CO$51,MATCH('ResumenCons-FormulasInteracVP'!AE$1,Deciles_mean!$CQ$2:$CQ$51,0),MATCH('ResumenCons-FormulasInteracVP'!$A56,Deciles_mean!$C$1:$CO$1,0))/$Z$2</f>
        <v>3.9007969270151994</v>
      </c>
      <c r="AF56" s="17">
        <f>INDEX(Deciles_mean!$C$2:$CO$51,MATCH('ResumenCons-FormulasInteracVP'!AF$1,Deciles_mean!$CQ$2:$CQ$51,0),MATCH('ResumenCons-FormulasInteracVP'!$A56,Deciles_mean!$C$1:$CO$1,0))/$Z$2</f>
        <v>7.2895143474366018</v>
      </c>
      <c r="AG56" s="17">
        <f>INDEX(Deciles_mean!$C$2:$CO$51,MATCH('ResumenCons-FormulasInteracVP'!AG$1,Deciles_mean!$CQ$2:$CQ$51,0),MATCH('ResumenCons-FormulasInteracVP'!$A56,Deciles_mean!$C$1:$CO$1,0))/$Z$2</f>
        <v>6.614346247022258</v>
      </c>
      <c r="AH56" s="17">
        <f>INDEX(Deciles_mean!$C$2:$CO$51,MATCH('ResumenCons-FormulasInteracVP'!AH$1,Deciles_mean!$CQ$2:$CQ$51,0),MATCH('ResumenCons-FormulasInteracVP'!$A56,Deciles_mean!$C$1:$CO$1,0))/$Z$2</f>
        <v>16.087652085196989</v>
      </c>
      <c r="AI56" s="17">
        <f>INDEX(Deciles_mean!$C$2:$CO$51,MATCH('ResumenCons-FormulasInteracVP'!AI$1,Deciles_mean!$CQ$2:$CQ$51,0),MATCH('ResumenCons-FormulasInteracVP'!$A56,Deciles_mean!$C$1:$CO$1,0))/$Z$2</f>
        <v>33.429442528584289</v>
      </c>
      <c r="AJ56" s="21">
        <f>INDEX(Deciles_mean!$C$2:$CO$51,MATCH('ResumenCons-FormulasInteracVP'!AJ$1,Deciles_mean!$CQ$2:$CQ$51,0),MATCH('ResumenCons-FormulasInteracVP'!$A56,Deciles_mean!$C$1:$CO$1,0))/$Z$2</f>
        <v>113.76072107322668</v>
      </c>
    </row>
    <row r="57" spans="1:36">
      <c r="A57" t="s">
        <v>125</v>
      </c>
      <c r="C57" s="3" t="s">
        <v>146</v>
      </c>
      <c r="D57" s="43">
        <f t="shared" si="57"/>
        <v>3.7790485325692353</v>
      </c>
      <c r="E57" s="44">
        <f t="shared" si="58"/>
        <v>0.92445268157664406</v>
      </c>
      <c r="F57" s="44">
        <f t="shared" si="59"/>
        <v>1.9636479083833587</v>
      </c>
      <c r="G57" s="44">
        <f t="shared" si="60"/>
        <v>2.6472252915128149</v>
      </c>
      <c r="H57" s="44">
        <f t="shared" si="61"/>
        <v>3.8311594269544527</v>
      </c>
      <c r="I57" s="44">
        <f t="shared" si="62"/>
        <v>3.8846310796375523</v>
      </c>
      <c r="J57" s="44">
        <f t="shared" si="63"/>
        <v>3.9031399649898733</v>
      </c>
      <c r="K57" s="44">
        <f t="shared" si="64"/>
        <v>4.9316206403600491</v>
      </c>
      <c r="L57" s="44">
        <f t="shared" si="65"/>
        <v>4.5566409716299994</v>
      </c>
      <c r="M57" s="44">
        <f t="shared" si="66"/>
        <v>4.5661110795793753</v>
      </c>
      <c r="N57" s="45">
        <f t="shared" si="67"/>
        <v>3.2723687211930397</v>
      </c>
      <c r="O57" s="20">
        <f>INDEX(Nal_mean!$B$2:$CN$6,MATCH('ResumenCons-FormulasInteracVP'!$C$1,Nal_mean!$A$2:$A$6,0),MATCH('ResumenCons-FormulasInteracVP'!$A57,Nal_mean!$B$1:$CN$1,0))/$O$2</f>
        <v>224.73779106972725</v>
      </c>
      <c r="P57" s="17">
        <f>INDEX(Deciles_mean!$C$2:$CO$51,MATCH('ResumenCons-FormulasInteracVP'!P$1,Deciles_mean!$CQ$2:$CQ$51,0),MATCH('ResumenCons-FormulasInteracVP'!$A57,Deciles_mean!$C$1:$CO$1,0))/$O$2</f>
        <v>14.304150079009306</v>
      </c>
      <c r="Q57" s="17">
        <f>INDEX(Deciles_mean!$C$2:$CO$51,MATCH('ResumenCons-FormulasInteracVP'!Q$1,Deciles_mean!$CQ$2:$CQ$51,0),MATCH('ResumenCons-FormulasInteracVP'!$A57,Deciles_mean!$C$1:$CO$1,0))/$O$2</f>
        <v>30.736152203795587</v>
      </c>
      <c r="R57" s="17">
        <f>INDEX(Deciles_mean!$C$2:$CO$51,MATCH('ResumenCons-FormulasInteracVP'!R$1,Deciles_mean!$CQ$2:$CQ$51,0),MATCH('ResumenCons-FormulasInteracVP'!$A57,Deciles_mean!$C$1:$CO$1,0))/$O$2</f>
        <v>55.997501739952675</v>
      </c>
      <c r="S57" s="17">
        <f>INDEX(Deciles_mean!$C$2:$CO$51,MATCH('ResumenCons-FormulasInteracVP'!S$1,Deciles_mean!$CQ$2:$CQ$51,0),MATCH('ResumenCons-FormulasInteracVP'!$A57,Deciles_mean!$C$1:$CO$1,0))/$O$2</f>
        <v>80.899352239195423</v>
      </c>
      <c r="T57" s="17">
        <f>INDEX(Deciles_mean!$C$2:$CO$51,MATCH('ResumenCons-FormulasInteracVP'!T$1,Deciles_mean!$CQ$2:$CQ$51,0),MATCH('ResumenCons-FormulasInteracVP'!$A57,Deciles_mean!$C$1:$CO$1,0))/$O$2</f>
        <v>124.15090652835742</v>
      </c>
      <c r="U57" s="17">
        <f>INDEX(Deciles_mean!$C$2:$CO$51,MATCH('ResumenCons-FormulasInteracVP'!U$1,Deciles_mean!$CQ$2:$CQ$51,0),MATCH('ResumenCons-FormulasInteracVP'!$A57,Deciles_mean!$C$1:$CO$1,0))/$O$2</f>
        <v>160.59592430410103</v>
      </c>
      <c r="V57" s="17">
        <f>INDEX(Deciles_mean!$C$2:$CO$51,MATCH('ResumenCons-FormulasInteracVP'!V$1,Deciles_mean!$CQ$2:$CQ$51,0),MATCH('ResumenCons-FormulasInteracVP'!$A57,Deciles_mean!$C$1:$CO$1,0))/$O$2</f>
        <v>206.24001383767501</v>
      </c>
      <c r="W57" s="17">
        <f>INDEX(Deciles_mean!$C$2:$CO$51,MATCH('ResumenCons-FormulasInteracVP'!W$1,Deciles_mean!$CQ$2:$CQ$51,0),MATCH('ResumenCons-FormulasInteracVP'!$A57,Deciles_mean!$C$1:$CO$1,0))/$O$2</f>
        <v>313.58900334973941</v>
      </c>
      <c r="X57" s="17">
        <f>INDEX(Deciles_mean!$C$2:$CO$51,MATCH('ResumenCons-FormulasInteracVP'!X$1,Deciles_mean!$CQ$2:$CQ$51,0),MATCH('ResumenCons-FormulasInteracVP'!$A57,Deciles_mean!$C$1:$CO$1,0))/$O$2</f>
        <v>443.7843733046742</v>
      </c>
      <c r="Y57" s="21">
        <f>INDEX(Deciles_mean!$C$2:$CO$51,MATCH('ResumenCons-FormulasInteracVP'!Y$1,Deciles_mean!$CQ$2:$CQ$51,0),MATCH('ResumenCons-FormulasInteracVP'!$A57,Deciles_mean!$C$1:$CO$1,0))/$O$2</f>
        <v>817.08053311077231</v>
      </c>
      <c r="Z57" s="20">
        <f>INDEX(Nal_mean!$B$2:$CN$6,MATCH('ResumenCons-FormulasInteracVP'!$C$2,Nal_mean!$A$2:$A$5,0),MATCH('ResumenCons-FormulasInteracVP'!$A57,Nal_mean!$B$1:$CN$1,0))/$Z$2</f>
        <v>47.025634817922075</v>
      </c>
      <c r="AA57" s="17">
        <f>INDEX(Deciles_mean!$C$2:$CO$51,MATCH('ResumenCons-FormulasInteracVP'!AA$1,Deciles_mean!$CQ$2:$CQ$51,0),MATCH('ResumenCons-FormulasInteracVP'!$A57,Deciles_mean!$C$1:$CO$1,0))/$Z$2</f>
        <v>7.4328406283756285</v>
      </c>
      <c r="AB57" s="17">
        <f>INDEX(Deciles_mean!$C$2:$CO$51,MATCH('ResumenCons-FormulasInteracVP'!AB$1,Deciles_mean!$CQ$2:$CQ$51,0),MATCH('ResumenCons-FormulasInteracVP'!$A57,Deciles_mean!$C$1:$CO$1,0))/$Z$2</f>
        <v>10.371053901798295</v>
      </c>
      <c r="AC57" s="17">
        <f>INDEX(Deciles_mean!$C$2:$CO$51,MATCH('ResumenCons-FormulasInteracVP'!AC$1,Deciles_mean!$CQ$2:$CQ$51,0),MATCH('ResumenCons-FormulasInteracVP'!$A57,Deciles_mean!$C$1:$CO$1,0))/$Z$2</f>
        <v>15.353452903021996</v>
      </c>
      <c r="AD57" s="17">
        <f>INDEX(Deciles_mean!$C$2:$CO$51,MATCH('ResumenCons-FormulasInteracVP'!AD$1,Deciles_mean!$CQ$2:$CQ$51,0),MATCH('ResumenCons-FormulasInteracVP'!$A57,Deciles_mean!$C$1:$CO$1,0))/$Z$2</f>
        <v>16.745328623980871</v>
      </c>
      <c r="AE57" s="17">
        <f>INDEX(Deciles_mean!$C$2:$CO$51,MATCH('ResumenCons-FormulasInteracVP'!AE$1,Deciles_mean!$CQ$2:$CQ$51,0),MATCH('ResumenCons-FormulasInteracVP'!$A57,Deciles_mean!$C$1:$CO$1,0))/$Z$2</f>
        <v>25.416639353973409</v>
      </c>
      <c r="AF57" s="17">
        <f>INDEX(Deciles_mean!$C$2:$CO$51,MATCH('ResumenCons-FormulasInteracVP'!AF$1,Deciles_mean!$CQ$2:$CQ$51,0),MATCH('ResumenCons-FormulasInteracVP'!$A57,Deciles_mean!$C$1:$CO$1,0))/$Z$2</f>
        <v>32.753689564404006</v>
      </c>
      <c r="AG57" s="17">
        <f>INDEX(Deciles_mean!$C$2:$CO$51,MATCH('ResumenCons-FormulasInteracVP'!AG$1,Deciles_mean!$CQ$2:$CQ$51,0),MATCH('ResumenCons-FormulasInteracVP'!$A57,Deciles_mean!$C$1:$CO$1,0))/$Z$2</f>
        <v>34.769589348714021</v>
      </c>
      <c r="AH57" s="17">
        <f>INDEX(Deciles_mean!$C$2:$CO$51,MATCH('ResumenCons-FormulasInteracVP'!AH$1,Deciles_mean!$CQ$2:$CQ$51,0),MATCH('ResumenCons-FormulasInteracVP'!$A57,Deciles_mean!$C$1:$CO$1,0))/$Z$2</f>
        <v>56.434994621894816</v>
      </c>
      <c r="AI57" s="17">
        <f>INDEX(Deciles_mean!$C$2:$CO$51,MATCH('ResumenCons-FormulasInteracVP'!AI$1,Deciles_mean!$CQ$2:$CQ$51,0),MATCH('ResumenCons-FormulasInteracVP'!$A57,Deciles_mean!$C$1:$CO$1,0))/$Z$2</f>
        <v>79.729701215055613</v>
      </c>
      <c r="AJ57" s="21">
        <f>INDEX(Deciles_mean!$C$2:$CO$51,MATCH('ResumenCons-FormulasInteracVP'!AJ$1,Deciles_mean!$CQ$2:$CQ$51,0),MATCH('ResumenCons-FormulasInteracVP'!$A57,Deciles_mean!$C$1:$CO$1,0))/$Z$2</f>
        <v>191.24766293172519</v>
      </c>
    </row>
    <row r="58" spans="1:36">
      <c r="A58" t="s">
        <v>119</v>
      </c>
      <c r="C58" s="3" t="s">
        <v>145</v>
      </c>
      <c r="D58" s="43">
        <f t="shared" si="57"/>
        <v>-0.12753174912521614</v>
      </c>
      <c r="E58" s="44">
        <f t="shared" si="58"/>
        <v>0.48729930060182292</v>
      </c>
      <c r="F58" s="44">
        <f t="shared" si="59"/>
        <v>0.26375825887675486</v>
      </c>
      <c r="G58" s="44">
        <f t="shared" si="60"/>
        <v>0.10284932936222035</v>
      </c>
      <c r="H58" s="44">
        <f t="shared" si="61"/>
        <v>-2.4477228554234953E-3</v>
      </c>
      <c r="I58" s="44">
        <f t="shared" si="62"/>
        <v>0.25397940231998284</v>
      </c>
      <c r="J58" s="44">
        <f t="shared" si="63"/>
        <v>3.3649476928725219E-2</v>
      </c>
      <c r="K58" s="44">
        <f t="shared" si="64"/>
        <v>-0.18603608039691366</v>
      </c>
      <c r="L58" s="44">
        <f t="shared" si="65"/>
        <v>-6.4148872406727064E-2</v>
      </c>
      <c r="M58" s="44">
        <f t="shared" si="66"/>
        <v>-0.15922176494509943</v>
      </c>
      <c r="N58" s="45">
        <f t="shared" si="67"/>
        <v>-0.21109497337655658</v>
      </c>
      <c r="O58" s="20">
        <f>INDEX(Nal_mean!$B$2:$CN$6,MATCH('ResumenCons-FormulasInteracVP'!$C$1,Nal_mean!$A$2:$A$6,0),MATCH('ResumenCons-FormulasInteracVP'!$A58,Nal_mean!$B$1:$CN$1,0))/$O$2</f>
        <v>290.17053686938095</v>
      </c>
      <c r="P58" s="17">
        <f>INDEX(Deciles_mean!$C$2:$CO$51,MATCH('ResumenCons-FormulasInteracVP'!P$1,Deciles_mean!$CQ$2:$CQ$51,0),MATCH('ResumenCons-FormulasInteracVP'!$A58,Deciles_mean!$C$1:$CO$1,0))/$O$2</f>
        <v>23.569879011206378</v>
      </c>
      <c r="Q58" s="17">
        <f>INDEX(Deciles_mean!$C$2:$CO$51,MATCH('ResumenCons-FormulasInteracVP'!Q$1,Deciles_mean!$CQ$2:$CQ$51,0),MATCH('ResumenCons-FormulasInteracVP'!$A58,Deciles_mean!$C$1:$CO$1,0))/$O$2</f>
        <v>53.013663492718564</v>
      </c>
      <c r="R58" s="17">
        <f>INDEX(Deciles_mean!$C$2:$CO$51,MATCH('ResumenCons-FormulasInteracVP'!R$1,Deciles_mean!$CQ$2:$CQ$51,0),MATCH('ResumenCons-FormulasInteracVP'!$A58,Deciles_mean!$C$1:$CO$1,0))/$O$2</f>
        <v>65.577728944716981</v>
      </c>
      <c r="S58" s="17">
        <f>INDEX(Deciles_mean!$C$2:$CO$51,MATCH('ResumenCons-FormulasInteracVP'!S$1,Deciles_mean!$CQ$2:$CQ$51,0),MATCH('ResumenCons-FormulasInteracVP'!$A58,Deciles_mean!$C$1:$CO$1,0))/$O$2</f>
        <v>103.2554003323462</v>
      </c>
      <c r="T58" s="17">
        <f>INDEX(Deciles_mean!$C$2:$CO$51,MATCH('ResumenCons-FormulasInteracVP'!T$1,Deciles_mean!$CQ$2:$CQ$51,0),MATCH('ResumenCons-FormulasInteracVP'!$A58,Deciles_mean!$C$1:$CO$1,0))/$O$2</f>
        <v>152.20516355225101</v>
      </c>
      <c r="U58" s="17">
        <f>INDEX(Deciles_mean!$C$2:$CO$51,MATCH('ResumenCons-FormulasInteracVP'!U$1,Deciles_mean!$CQ$2:$CQ$51,0),MATCH('ResumenCons-FormulasInteracVP'!$A58,Deciles_mean!$C$1:$CO$1,0))/$O$2</f>
        <v>203.83897488994128</v>
      </c>
      <c r="V58" s="17">
        <f>INDEX(Deciles_mean!$C$2:$CO$51,MATCH('ResumenCons-FormulasInteracVP'!V$1,Deciles_mean!$CQ$2:$CQ$51,0),MATCH('ResumenCons-FormulasInteracVP'!$A58,Deciles_mean!$C$1:$CO$1,0))/$O$2</f>
        <v>243.343082437833</v>
      </c>
      <c r="W58" s="17">
        <f>INDEX(Deciles_mean!$C$2:$CO$51,MATCH('ResumenCons-FormulasInteracVP'!W$1,Deciles_mean!$CQ$2:$CQ$51,0),MATCH('ResumenCons-FormulasInteracVP'!$A58,Deciles_mean!$C$1:$CO$1,0))/$O$2</f>
        <v>386.77661934923248</v>
      </c>
      <c r="X58" s="17">
        <f>INDEX(Deciles_mean!$C$2:$CO$51,MATCH('ResumenCons-FormulasInteracVP'!X$1,Deciles_mean!$CQ$2:$CQ$51,0),MATCH('ResumenCons-FormulasInteracVP'!$A58,Deciles_mean!$C$1:$CO$1,0))/$O$2</f>
        <v>546.8566875950321</v>
      </c>
      <c r="Y58" s="21">
        <f>INDEX(Deciles_mean!$C$2:$CO$51,MATCH('ResumenCons-FormulasInteracVP'!Y$1,Deciles_mean!$CQ$2:$CQ$51,0),MATCH('ResumenCons-FormulasInteracVP'!$A58,Deciles_mean!$C$1:$CO$1,0))/$O$2</f>
        <v>1123.2681690885308</v>
      </c>
      <c r="Z58" s="20">
        <f>INDEX(Nal_mean!$B$2:$CN$6,MATCH('ResumenCons-FormulasInteracVP'!$C$2,Nal_mean!$A$2:$A$5,0),MATCH('ResumenCons-FormulasInteracVP'!$A58,Nal_mean!$B$1:$CN$1,0))/$Z$2</f>
        <v>332.58578358403332</v>
      </c>
      <c r="AA58" s="17">
        <f>INDEX(Deciles_mean!$C$2:$CO$51,MATCH('ResumenCons-FormulasInteracVP'!AA$1,Deciles_mean!$CQ$2:$CQ$51,0),MATCH('ResumenCons-FormulasInteracVP'!$A58,Deciles_mean!$C$1:$CO$1,0))/$Z$2</f>
        <v>15.847435013025979</v>
      </c>
      <c r="AB58" s="17">
        <f>INDEX(Deciles_mean!$C$2:$CO$51,MATCH('ResumenCons-FormulasInteracVP'!AB$1,Deciles_mean!$CQ$2:$CQ$51,0),MATCH('ResumenCons-FormulasInteracVP'!$A58,Deciles_mean!$C$1:$CO$1,0))/$Z$2</f>
        <v>41.949212296217013</v>
      </c>
      <c r="AC58" s="17">
        <f>INDEX(Deciles_mean!$C$2:$CO$51,MATCH('ResumenCons-FormulasInteracVP'!AC$1,Deciles_mean!$CQ$2:$CQ$51,0),MATCH('ResumenCons-FormulasInteracVP'!$A58,Deciles_mean!$C$1:$CO$1,0))/$Z$2</f>
        <v>59.462092598488226</v>
      </c>
      <c r="AD58" s="17">
        <f>INDEX(Deciles_mean!$C$2:$CO$51,MATCH('ResumenCons-FormulasInteracVP'!AD$1,Deciles_mean!$CQ$2:$CQ$51,0),MATCH('ResumenCons-FormulasInteracVP'!$A58,Deciles_mean!$C$1:$CO$1,0))/$Z$2</f>
        <v>103.50876109260915</v>
      </c>
      <c r="AE58" s="17">
        <f>INDEX(Deciles_mean!$C$2:$CO$51,MATCH('ResumenCons-FormulasInteracVP'!AE$1,Deciles_mean!$CQ$2:$CQ$51,0),MATCH('ResumenCons-FormulasInteracVP'!$A58,Deciles_mean!$C$1:$CO$1,0))/$Z$2</f>
        <v>121.37772221031443</v>
      </c>
      <c r="AF58" s="17">
        <f>INDEX(Deciles_mean!$C$2:$CO$51,MATCH('ResumenCons-FormulasInteracVP'!AF$1,Deciles_mean!$CQ$2:$CQ$51,0),MATCH('ResumenCons-FormulasInteracVP'!$A58,Deciles_mean!$C$1:$CO$1,0))/$Z$2</f>
        <v>197.20319067505019</v>
      </c>
      <c r="AG58" s="17">
        <f>INDEX(Deciles_mean!$C$2:$CO$51,MATCH('ResumenCons-FormulasInteracVP'!AG$1,Deciles_mean!$CQ$2:$CQ$51,0),MATCH('ResumenCons-FormulasInteracVP'!$A58,Deciles_mean!$C$1:$CO$1,0))/$Z$2</f>
        <v>298.96052709129236</v>
      </c>
      <c r="AH58" s="17">
        <f>INDEX(Deciles_mean!$C$2:$CO$51,MATCH('ResumenCons-FormulasInteracVP'!AH$1,Deciles_mean!$CQ$2:$CQ$51,0),MATCH('ResumenCons-FormulasInteracVP'!$A58,Deciles_mean!$C$1:$CO$1,0))/$Z$2</f>
        <v>413.28861818428896</v>
      </c>
      <c r="AI58" s="17">
        <f>INDEX(Deciles_mean!$C$2:$CO$51,MATCH('ResumenCons-FormulasInteracVP'!AI$1,Deciles_mean!$CQ$2:$CQ$51,0),MATCH('ResumenCons-FormulasInteracVP'!$A58,Deciles_mean!$C$1:$CO$1,0))/$Z$2</f>
        <v>650.41727389544496</v>
      </c>
      <c r="AJ58" s="21">
        <f>INDEX(Deciles_mean!$C$2:$CO$51,MATCH('ResumenCons-FormulasInteracVP'!AJ$1,Deciles_mean!$CQ$2:$CQ$51,0),MATCH('ResumenCons-FormulasInteracVP'!$A58,Deciles_mean!$C$1:$CO$1,0))/$Z$2</f>
        <v>1423.8319330986899</v>
      </c>
    </row>
    <row r="59" spans="1:36">
      <c r="C59" s="10" t="s">
        <v>147</v>
      </c>
      <c r="D59" s="18"/>
      <c r="E59" s="16"/>
      <c r="F59" s="16"/>
      <c r="G59" s="16"/>
      <c r="H59" s="16"/>
      <c r="I59" s="16"/>
      <c r="J59" s="16"/>
      <c r="K59" s="16"/>
      <c r="L59" s="16"/>
      <c r="M59" s="16"/>
      <c r="N59" s="19"/>
      <c r="O59" s="18"/>
      <c r="P59" s="16"/>
      <c r="Q59" s="16"/>
      <c r="R59" s="16"/>
      <c r="S59" s="16"/>
      <c r="T59" s="16"/>
      <c r="U59" s="16"/>
      <c r="V59" s="16"/>
      <c r="W59" s="16"/>
      <c r="X59" s="16"/>
      <c r="Y59" s="19"/>
      <c r="Z59" s="18"/>
      <c r="AA59" s="16"/>
      <c r="AB59" s="16"/>
      <c r="AC59" s="16"/>
      <c r="AD59" s="16"/>
      <c r="AE59" s="16"/>
      <c r="AF59" s="16"/>
      <c r="AG59" s="16"/>
      <c r="AH59" s="16"/>
      <c r="AI59" s="16"/>
      <c r="AJ59" s="19"/>
    </row>
    <row r="60" spans="1:36">
      <c r="A60" t="s">
        <v>126</v>
      </c>
      <c r="C60" s="3" t="s">
        <v>148</v>
      </c>
      <c r="D60" s="43">
        <f t="shared" ref="D60" si="68">O60/Z60-1</f>
        <v>0.12638166833214259</v>
      </c>
      <c r="E60" s="44">
        <f t="shared" ref="E60" si="69">P60/AA60-1</f>
        <v>0.1168774126051042</v>
      </c>
      <c r="F60" s="44">
        <f t="shared" ref="F60" si="70">Q60/AB60-1</f>
        <v>8.8464129205680919E-3</v>
      </c>
      <c r="G60" s="44">
        <f t="shared" ref="G60" si="71">R60/AC60-1</f>
        <v>0.2336771768859196</v>
      </c>
      <c r="H60" s="44">
        <f t="shared" ref="H60" si="72">S60/AD60-1</f>
        <v>0.1696739182814857</v>
      </c>
      <c r="I60" s="44">
        <f t="shared" ref="I60" si="73">T60/AE60-1</f>
        <v>0.21517687200789926</v>
      </c>
      <c r="J60" s="44">
        <f t="shared" ref="J60" si="74">U60/AF60-1</f>
        <v>0.26844098317574105</v>
      </c>
      <c r="K60" s="44">
        <f t="shared" ref="K60" si="75">V60/AG60-1</f>
        <v>0.12547033782883243</v>
      </c>
      <c r="L60" s="44">
        <f t="shared" ref="L60" si="76">W60/AH60-1</f>
        <v>0.15477399702516292</v>
      </c>
      <c r="M60" s="44">
        <f t="shared" ref="M60" si="77">X60/AI60-1</f>
        <v>0.1351124223535356</v>
      </c>
      <c r="N60" s="45">
        <f t="shared" ref="N60" si="78">Y60/AJ60-1</f>
        <v>4.633537769227658E-2</v>
      </c>
      <c r="O60" s="20">
        <f>INDEX(Nal_mean!$B$2:$CN$6,MATCH('ResumenCons-FormulasInteracVP'!$C$1,Nal_mean!$A$2:$A$6,0),MATCH('ResumenCons-FormulasInteracVP'!$A60,Nal_mean!$B$1:$CN$1,0))/$O$2</f>
        <v>1005.1137555964224</v>
      </c>
      <c r="P60" s="17">
        <f>INDEX(Deciles_mean!$C$2:$CO$51,MATCH('ResumenCons-FormulasInteracVP'!P$1,Deciles_mean!$CQ$2:$CQ$51,0),MATCH('ResumenCons-FormulasInteracVP'!$A60,Deciles_mean!$C$1:$CO$1,0))/$O$2</f>
        <v>227.9072989137801</v>
      </c>
      <c r="Q60" s="17">
        <f>INDEX(Deciles_mean!$C$2:$CO$51,MATCH('ResumenCons-FormulasInteracVP'!Q$1,Deciles_mean!$CQ$2:$CQ$51,0),MATCH('ResumenCons-FormulasInteracVP'!$A60,Deciles_mean!$C$1:$CO$1,0))/$O$2</f>
        <v>350.50183744679481</v>
      </c>
      <c r="R60" s="17">
        <f>INDEX(Deciles_mean!$C$2:$CO$51,MATCH('ResumenCons-FormulasInteracVP'!R$1,Deciles_mean!$CQ$2:$CQ$51,0),MATCH('ResumenCons-FormulasInteracVP'!$A60,Deciles_mean!$C$1:$CO$1,0))/$O$2</f>
        <v>509.26641604654884</v>
      </c>
      <c r="S60" s="17">
        <f>INDEX(Deciles_mean!$C$2:$CO$51,MATCH('ResumenCons-FormulasInteracVP'!S$1,Deciles_mean!$CQ$2:$CQ$51,0),MATCH('ResumenCons-FormulasInteracVP'!$A60,Deciles_mean!$C$1:$CO$1,0))/$O$2</f>
        <v>614.0821074394745</v>
      </c>
      <c r="T60" s="17">
        <f>INDEX(Deciles_mean!$C$2:$CO$51,MATCH('ResumenCons-FormulasInteracVP'!T$1,Deciles_mean!$CQ$2:$CQ$51,0),MATCH('ResumenCons-FormulasInteracVP'!$A60,Deciles_mean!$C$1:$CO$1,0))/$O$2</f>
        <v>720.33766244832725</v>
      </c>
      <c r="U60" s="17">
        <f>INDEX(Deciles_mean!$C$2:$CO$51,MATCH('ResumenCons-FormulasInteracVP'!U$1,Deciles_mean!$CQ$2:$CQ$51,0),MATCH('ResumenCons-FormulasInteracVP'!$A60,Deciles_mean!$C$1:$CO$1,0))/$O$2</f>
        <v>884.50452952442129</v>
      </c>
      <c r="V60" s="17">
        <f>INDEX(Deciles_mean!$C$2:$CO$51,MATCH('ResumenCons-FormulasInteracVP'!V$1,Deciles_mean!$CQ$2:$CQ$51,0),MATCH('ResumenCons-FormulasInteracVP'!$A60,Deciles_mean!$C$1:$CO$1,0))/$O$2</f>
        <v>986.58898049876098</v>
      </c>
      <c r="W60" s="17">
        <f>INDEX(Deciles_mean!$C$2:$CO$51,MATCH('ResumenCons-FormulasInteracVP'!W$1,Deciles_mean!$CQ$2:$CQ$51,0),MATCH('ResumenCons-FormulasInteracVP'!$A60,Deciles_mean!$C$1:$CO$1,0))/$O$2</f>
        <v>1258.0948841207437</v>
      </c>
      <c r="X60" s="17">
        <f>INDEX(Deciles_mean!$C$2:$CO$51,MATCH('ResumenCons-FormulasInteracVP'!X$1,Deciles_mean!$CQ$2:$CQ$51,0),MATCH('ResumenCons-FormulasInteracVP'!$A60,Deciles_mean!$C$1:$CO$1,0))/$O$2</f>
        <v>1641.4122270986022</v>
      </c>
      <c r="Y60" s="21">
        <f>INDEX(Deciles_mean!$C$2:$CO$51,MATCH('ResumenCons-FormulasInteracVP'!Y$1,Deciles_mean!$CQ$2:$CQ$51,0),MATCH('ResumenCons-FormulasInteracVP'!$A60,Deciles_mean!$C$1:$CO$1,0))/$O$2</f>
        <v>2858.4416124267696</v>
      </c>
      <c r="Z60" s="20">
        <f>INDEX(Nal_mean!$B$2:$CN$6,MATCH('ResumenCons-FormulasInteracVP'!$C$2,Nal_mean!$A$2:$A$5,0),MATCH('ResumenCons-FormulasInteracVP'!$A60,Nal_mean!$B$1:$CN$1,0))/$Z$2</f>
        <v>892.33852419199593</v>
      </c>
      <c r="AA60" s="17">
        <f>INDEX(Deciles_mean!$C$2:$CO$51,MATCH('ResumenCons-FormulasInteracVP'!AA$1,Deciles_mean!$CQ$2:$CQ$51,0),MATCH('ResumenCons-FormulasInteracVP'!$A60,Deciles_mean!$C$1:$CO$1,0))/$Z$2</f>
        <v>204.05757726104321</v>
      </c>
      <c r="AB60" s="17">
        <f>INDEX(Deciles_mean!$C$2:$CO$51,MATCH('ResumenCons-FormulasInteracVP'!AB$1,Deciles_mean!$CQ$2:$CQ$51,0),MATCH('ResumenCons-FormulasInteracVP'!$A60,Deciles_mean!$C$1:$CO$1,0))/$Z$2</f>
        <v>347.42834286549788</v>
      </c>
      <c r="AC60" s="17">
        <f>INDEX(Deciles_mean!$C$2:$CO$51,MATCH('ResumenCons-FormulasInteracVP'!AC$1,Deciles_mean!$CQ$2:$CQ$51,0),MATCH('ResumenCons-FormulasInteracVP'!$A60,Deciles_mean!$C$1:$CO$1,0))/$Z$2</f>
        <v>412.8036293352306</v>
      </c>
      <c r="AD60" s="17">
        <f>INDEX(Deciles_mean!$C$2:$CO$51,MATCH('ResumenCons-FormulasInteracVP'!AD$1,Deciles_mean!$CQ$2:$CQ$51,0),MATCH('ResumenCons-FormulasInteracVP'!$A60,Deciles_mean!$C$1:$CO$1,0))/$Z$2</f>
        <v>525.00282159125118</v>
      </c>
      <c r="AE60" s="17">
        <f>INDEX(Deciles_mean!$C$2:$CO$51,MATCH('ResumenCons-FormulasInteracVP'!AE$1,Deciles_mean!$CQ$2:$CQ$51,0),MATCH('ResumenCons-FormulasInteracVP'!$A60,Deciles_mean!$C$1:$CO$1,0))/$Z$2</f>
        <v>592.78421030024731</v>
      </c>
      <c r="AF60" s="17">
        <f>INDEX(Deciles_mean!$C$2:$CO$51,MATCH('ResumenCons-FormulasInteracVP'!AF$1,Deciles_mean!$CQ$2:$CQ$51,0),MATCH('ResumenCons-FormulasInteracVP'!$A60,Deciles_mean!$C$1:$CO$1,0))/$Z$2</f>
        <v>697.31626560182985</v>
      </c>
      <c r="AG60" s="17">
        <f>INDEX(Deciles_mean!$C$2:$CO$51,MATCH('ResumenCons-FormulasInteracVP'!AG$1,Deciles_mean!$CQ$2:$CQ$51,0),MATCH('ResumenCons-FormulasInteracVP'!$A60,Deciles_mean!$C$1:$CO$1,0))/$Z$2</f>
        <v>876.60149480439418</v>
      </c>
      <c r="AH60" s="17">
        <f>INDEX(Deciles_mean!$C$2:$CO$51,MATCH('ResumenCons-FormulasInteracVP'!AH$1,Deciles_mean!$CQ$2:$CQ$51,0),MATCH('ResumenCons-FormulasInteracVP'!$A60,Deciles_mean!$C$1:$CO$1,0))/$Z$2</f>
        <v>1089.4728209690795</v>
      </c>
      <c r="AI60" s="17">
        <f>INDEX(Deciles_mean!$C$2:$CO$51,MATCH('ResumenCons-FormulasInteracVP'!AI$1,Deciles_mean!$CQ$2:$CQ$51,0),MATCH('ResumenCons-FormulasInteracVP'!$A60,Deciles_mean!$C$1:$CO$1,0))/$Z$2</f>
        <v>1446.0349431251113</v>
      </c>
      <c r="AJ60" s="21">
        <f>INDEX(Deciles_mean!$C$2:$CO$51,MATCH('ResumenCons-FormulasInteracVP'!AJ$1,Deciles_mean!$CQ$2:$CQ$51,0),MATCH('ResumenCons-FormulasInteracVP'!$A60,Deciles_mean!$C$1:$CO$1,0))/$Z$2</f>
        <v>2731.8598542765003</v>
      </c>
    </row>
    <row r="61" spans="1:36">
      <c r="A61" t="s">
        <v>127</v>
      </c>
      <c r="C61" s="3" t="s">
        <v>149</v>
      </c>
      <c r="D61" s="43">
        <f t="shared" ref="D61:D65" si="79">O61/Z61-1</f>
        <v>0.10381360390832794</v>
      </c>
      <c r="E61" s="44">
        <f t="shared" ref="E61:E65" si="80">P61/AA61-1</f>
        <v>0.45042999176516418</v>
      </c>
      <c r="F61" s="44">
        <f t="shared" ref="F61:F65" si="81">Q61/AB61-1</f>
        <v>0.24201589296050563</v>
      </c>
      <c r="G61" s="44">
        <f t="shared" ref="G61:G65" si="82">R61/AC61-1</f>
        <v>0.30010998573903525</v>
      </c>
      <c r="H61" s="44">
        <f t="shared" ref="H61:H65" si="83">S61/AD61-1</f>
        <v>0.22591666937030541</v>
      </c>
      <c r="I61" s="44">
        <f t="shared" ref="I61:I65" si="84">T61/AE61-1</f>
        <v>0.14700252945699099</v>
      </c>
      <c r="J61" s="44">
        <f t="shared" ref="J61:J65" si="85">U61/AF61-1</f>
        <v>0.2134508282894676</v>
      </c>
      <c r="K61" s="44">
        <f t="shared" ref="K61:K65" si="86">V61/AG61-1</f>
        <v>0.15638622148289727</v>
      </c>
      <c r="L61" s="44">
        <f t="shared" ref="L61:L65" si="87">W61/AH61-1</f>
        <v>0.17197244086025498</v>
      </c>
      <c r="M61" s="44">
        <f t="shared" ref="M61:M65" si="88">X61/AI61-1</f>
        <v>5.3003429959016302E-2</v>
      </c>
      <c r="N61" s="45">
        <f t="shared" ref="N61:N65" si="89">Y61/AJ61-1</f>
        <v>1.8531985773728721E-3</v>
      </c>
      <c r="O61" s="20">
        <f>INDEX(Nal_mean!$B$2:$CN$6,MATCH('ResumenCons-FormulasInteracVP'!$C$1,Nal_mean!$A$2:$A$6,0),MATCH('ResumenCons-FormulasInteracVP'!$A61,Nal_mean!$B$1:$CN$1,0))/$O$2</f>
        <v>2066.5325989429721</v>
      </c>
      <c r="P61" s="17">
        <f>INDEX(Deciles_mean!$C$2:$CO$51,MATCH('ResumenCons-FormulasInteracVP'!P$1,Deciles_mean!$CQ$2:$CQ$51,0),MATCH('ResumenCons-FormulasInteracVP'!$A61,Deciles_mean!$C$1:$CO$1,0))/$O$2</f>
        <v>416.80921784964607</v>
      </c>
      <c r="Q61" s="17">
        <f>INDEX(Deciles_mean!$C$2:$CO$51,MATCH('ResumenCons-FormulasInteracVP'!Q$1,Deciles_mean!$CQ$2:$CQ$51,0),MATCH('ResumenCons-FormulasInteracVP'!$A61,Deciles_mean!$C$1:$CO$1,0))/$O$2</f>
        <v>653.73987695897517</v>
      </c>
      <c r="R61" s="17">
        <f>INDEX(Deciles_mean!$C$2:$CO$51,MATCH('ResumenCons-FormulasInteracVP'!R$1,Deciles_mean!$CQ$2:$CQ$51,0),MATCH('ResumenCons-FormulasInteracVP'!$A61,Deciles_mean!$C$1:$CO$1,0))/$O$2</f>
        <v>856.08664367782887</v>
      </c>
      <c r="S61" s="17">
        <f>INDEX(Deciles_mean!$C$2:$CO$51,MATCH('ResumenCons-FormulasInteracVP'!S$1,Deciles_mean!$CQ$2:$CQ$51,0),MATCH('ResumenCons-FormulasInteracVP'!$A61,Deciles_mean!$C$1:$CO$1,0))/$O$2</f>
        <v>1064.6268819336296</v>
      </c>
      <c r="T61" s="17">
        <f>INDEX(Deciles_mean!$C$2:$CO$51,MATCH('ResumenCons-FormulasInteracVP'!T$1,Deciles_mean!$CQ$2:$CQ$51,0),MATCH('ResumenCons-FormulasInteracVP'!$A61,Deciles_mean!$C$1:$CO$1,0))/$O$2</f>
        <v>1366.9731419052841</v>
      </c>
      <c r="U61" s="17">
        <f>INDEX(Deciles_mean!$C$2:$CO$51,MATCH('ResumenCons-FormulasInteracVP'!U$1,Deciles_mean!$CQ$2:$CQ$51,0),MATCH('ResumenCons-FormulasInteracVP'!$A61,Deciles_mean!$C$1:$CO$1,0))/$O$2</f>
        <v>1637.1455625066669</v>
      </c>
      <c r="V61" s="17">
        <f>INDEX(Deciles_mean!$C$2:$CO$51,MATCH('ResumenCons-FormulasInteracVP'!V$1,Deciles_mean!$CQ$2:$CQ$51,0),MATCH('ResumenCons-FormulasInteracVP'!$A61,Deciles_mean!$C$1:$CO$1,0))/$O$2</f>
        <v>1974.5470905179391</v>
      </c>
      <c r="W61" s="17">
        <f>INDEX(Deciles_mean!$C$2:$CO$51,MATCH('ResumenCons-FormulasInteracVP'!W$1,Deciles_mean!$CQ$2:$CQ$51,0),MATCH('ResumenCons-FormulasInteracVP'!$A61,Deciles_mean!$C$1:$CO$1,0))/$O$2</f>
        <v>2586.2919455496217</v>
      </c>
      <c r="X61" s="17">
        <f>INDEX(Deciles_mean!$C$2:$CO$51,MATCH('ResumenCons-FormulasInteracVP'!X$1,Deciles_mean!$CQ$2:$CQ$51,0),MATCH('ResumenCons-FormulasInteracVP'!$A61,Deciles_mean!$C$1:$CO$1,0))/$O$2</f>
        <v>3394.4236684365128</v>
      </c>
      <c r="Y61" s="21">
        <f>INDEX(Deciles_mean!$C$2:$CO$51,MATCH('ResumenCons-FormulasInteracVP'!Y$1,Deciles_mean!$CQ$2:$CQ$51,0),MATCH('ResumenCons-FormulasInteracVP'!$A61,Deciles_mean!$C$1:$CO$1,0))/$O$2</f>
        <v>6714.681960093616</v>
      </c>
      <c r="Z61" s="20">
        <f>INDEX(Nal_mean!$B$2:$CN$6,MATCH('ResumenCons-FormulasInteracVP'!$C$2,Nal_mean!$A$2:$A$5,0),MATCH('ResumenCons-FormulasInteracVP'!$A61,Nal_mean!$B$1:$CN$1,0))/$Z$2</f>
        <v>1872.1753307133531</v>
      </c>
      <c r="AA61" s="17">
        <f>INDEX(Deciles_mean!$C$2:$CO$51,MATCH('ResumenCons-FormulasInteracVP'!AA$1,Deciles_mean!$CQ$2:$CQ$51,0),MATCH('ResumenCons-FormulasInteracVP'!$A61,Deciles_mean!$C$1:$CO$1,0))/$Z$2</f>
        <v>287.36941473637887</v>
      </c>
      <c r="AB61" s="17">
        <f>INDEX(Deciles_mean!$C$2:$CO$51,MATCH('ResumenCons-FormulasInteracVP'!AB$1,Deciles_mean!$CQ$2:$CQ$51,0),MATCH('ResumenCons-FormulasInteracVP'!$A61,Deciles_mean!$C$1:$CO$1,0))/$Z$2</f>
        <v>526.3538741043817</v>
      </c>
      <c r="AC61" s="17">
        <f>INDEX(Deciles_mean!$C$2:$CO$51,MATCH('ResumenCons-FormulasInteracVP'!AC$1,Deciles_mean!$CQ$2:$CQ$51,0),MATCH('ResumenCons-FormulasInteracVP'!$A61,Deciles_mean!$C$1:$CO$1,0))/$Z$2</f>
        <v>658.47247776594418</v>
      </c>
      <c r="AD61" s="17">
        <f>INDEX(Deciles_mean!$C$2:$CO$51,MATCH('ResumenCons-FormulasInteracVP'!AD$1,Deciles_mean!$CQ$2:$CQ$51,0),MATCH('ResumenCons-FormulasInteracVP'!$A61,Deciles_mean!$C$1:$CO$1,0))/$Z$2</f>
        <v>868.43331894693745</v>
      </c>
      <c r="AE61" s="17">
        <f>INDEX(Deciles_mean!$C$2:$CO$51,MATCH('ResumenCons-FormulasInteracVP'!AE$1,Deciles_mean!$CQ$2:$CQ$51,0),MATCH('ResumenCons-FormulasInteracVP'!$A61,Deciles_mean!$C$1:$CO$1,0))/$Z$2</f>
        <v>1191.7786637771676</v>
      </c>
      <c r="AF61" s="17">
        <f>INDEX(Deciles_mean!$C$2:$CO$51,MATCH('ResumenCons-FormulasInteracVP'!AF$1,Deciles_mean!$CQ$2:$CQ$51,0),MATCH('ResumenCons-FormulasInteracVP'!$A61,Deciles_mean!$C$1:$CO$1,0))/$Z$2</f>
        <v>1349.1651448410626</v>
      </c>
      <c r="AG61" s="17">
        <f>INDEX(Deciles_mean!$C$2:$CO$51,MATCH('ResumenCons-FormulasInteracVP'!AG$1,Deciles_mean!$CQ$2:$CQ$51,0),MATCH('ResumenCons-FormulasInteracVP'!$A61,Deciles_mean!$C$1:$CO$1,0))/$Z$2</f>
        <v>1707.5152348199631</v>
      </c>
      <c r="AH61" s="17">
        <f>INDEX(Deciles_mean!$C$2:$CO$51,MATCH('ResumenCons-FormulasInteracVP'!AH$1,Deciles_mean!$CQ$2:$CQ$51,0),MATCH('ResumenCons-FormulasInteracVP'!$A61,Deciles_mean!$C$1:$CO$1,0))/$Z$2</f>
        <v>2206.7856336717468</v>
      </c>
      <c r="AI61" s="17">
        <f>INDEX(Deciles_mean!$C$2:$CO$51,MATCH('ResumenCons-FormulasInteracVP'!AI$1,Deciles_mean!$CQ$2:$CQ$51,0),MATCH('ResumenCons-FormulasInteracVP'!$A61,Deciles_mean!$C$1:$CO$1,0))/$Z$2</f>
        <v>3223.5637338509205</v>
      </c>
      <c r="AJ61" s="21">
        <f>INDEX(Deciles_mean!$C$2:$CO$51,MATCH('ResumenCons-FormulasInteracVP'!AJ$1,Deciles_mean!$CQ$2:$CQ$51,0),MATCH('ResumenCons-FormulasInteracVP'!$A61,Deciles_mean!$C$1:$CO$1,0))/$Z$2</f>
        <v>6702.2613389151566</v>
      </c>
    </row>
    <row r="62" spans="1:36">
      <c r="A62" t="s">
        <v>128</v>
      </c>
      <c r="C62" s="3" t="s">
        <v>150</v>
      </c>
      <c r="D62" s="43">
        <f t="shared" si="79"/>
        <v>0.19507221757867077</v>
      </c>
      <c r="E62" s="44">
        <f t="shared" si="80"/>
        <v>0.3049657804508199</v>
      </c>
      <c r="F62" s="44">
        <f t="shared" si="81"/>
        <v>0.17296473248746436</v>
      </c>
      <c r="G62" s="44">
        <f t="shared" si="82"/>
        <v>0.32231615818113135</v>
      </c>
      <c r="H62" s="44">
        <f t="shared" si="83"/>
        <v>0.23581168965937982</v>
      </c>
      <c r="I62" s="44">
        <f t="shared" si="84"/>
        <v>0.17677614766274141</v>
      </c>
      <c r="J62" s="44">
        <f t="shared" si="85"/>
        <v>0.40453589465754569</v>
      </c>
      <c r="K62" s="44">
        <f t="shared" si="86"/>
        <v>0.30112770890782081</v>
      </c>
      <c r="L62" s="44">
        <f t="shared" si="87"/>
        <v>0.21625790049348126</v>
      </c>
      <c r="M62" s="44">
        <f t="shared" si="88"/>
        <v>0.1148211552362195</v>
      </c>
      <c r="N62" s="45">
        <f t="shared" si="89"/>
        <v>0.14153170827709505</v>
      </c>
      <c r="O62" s="20">
        <f>INDEX(Nal_mean!$B$2:$CN$6,MATCH('ResumenCons-FormulasInteracVP'!$C$1,Nal_mean!$A$2:$A$6,0),MATCH('ResumenCons-FormulasInteracVP'!$A62,Nal_mean!$B$1:$CN$1,0))/$O$2</f>
        <v>641.47049858903063</v>
      </c>
      <c r="P62" s="17">
        <f>INDEX(Deciles_mean!$C$2:$CO$51,MATCH('ResumenCons-FormulasInteracVP'!P$1,Deciles_mean!$CQ$2:$CQ$51,0),MATCH('ResumenCons-FormulasInteracVP'!$A62,Deciles_mean!$C$1:$CO$1,0))/$O$2</f>
        <v>110.19033355370975</v>
      </c>
      <c r="Q62" s="17">
        <f>INDEX(Deciles_mean!$C$2:$CO$51,MATCH('ResumenCons-FormulasInteracVP'!Q$1,Deciles_mean!$CQ$2:$CQ$51,0),MATCH('ResumenCons-FormulasInteracVP'!$A62,Deciles_mean!$C$1:$CO$1,0))/$O$2</f>
        <v>179.25131293369455</v>
      </c>
      <c r="R62" s="17">
        <f>INDEX(Deciles_mean!$C$2:$CO$51,MATCH('ResumenCons-FormulasInteracVP'!R$1,Deciles_mean!$CQ$2:$CQ$51,0),MATCH('ResumenCons-FormulasInteracVP'!$A62,Deciles_mean!$C$1:$CO$1,0))/$O$2</f>
        <v>233.26725509459612</v>
      </c>
      <c r="S62" s="17">
        <f>INDEX(Deciles_mean!$C$2:$CO$51,MATCH('ResumenCons-FormulasInteracVP'!S$1,Deciles_mean!$CQ$2:$CQ$51,0),MATCH('ResumenCons-FormulasInteracVP'!$A62,Deciles_mean!$C$1:$CO$1,0))/$O$2</f>
        <v>320.59488824063362</v>
      </c>
      <c r="T62" s="17">
        <f>INDEX(Deciles_mean!$C$2:$CO$51,MATCH('ResumenCons-FormulasInteracVP'!T$1,Deciles_mean!$CQ$2:$CQ$51,0),MATCH('ResumenCons-FormulasInteracVP'!$A62,Deciles_mean!$C$1:$CO$1,0))/$O$2</f>
        <v>375.63454754274676</v>
      </c>
      <c r="U62" s="17">
        <f>INDEX(Deciles_mean!$C$2:$CO$51,MATCH('ResumenCons-FormulasInteracVP'!U$1,Deciles_mean!$CQ$2:$CQ$51,0),MATCH('ResumenCons-FormulasInteracVP'!$A62,Deciles_mean!$C$1:$CO$1,0))/$O$2</f>
        <v>522.4963543553032</v>
      </c>
      <c r="V62" s="17">
        <f>INDEX(Deciles_mean!$C$2:$CO$51,MATCH('ResumenCons-FormulasInteracVP'!V$1,Deciles_mean!$CQ$2:$CQ$51,0),MATCH('ResumenCons-FormulasInteracVP'!$A62,Deciles_mean!$C$1:$CO$1,0))/$O$2</f>
        <v>655.25299011281527</v>
      </c>
      <c r="W62" s="17">
        <f>INDEX(Deciles_mean!$C$2:$CO$51,MATCH('ResumenCons-FormulasInteracVP'!W$1,Deciles_mean!$CQ$2:$CQ$51,0),MATCH('ResumenCons-FormulasInteracVP'!$A62,Deciles_mean!$C$1:$CO$1,0))/$O$2</f>
        <v>785.31308419168681</v>
      </c>
      <c r="X62" s="17">
        <f>INDEX(Deciles_mean!$C$2:$CO$51,MATCH('ResumenCons-FormulasInteracVP'!X$1,Deciles_mean!$CQ$2:$CQ$51,0),MATCH('ResumenCons-FormulasInteracVP'!$A62,Deciles_mean!$C$1:$CO$1,0))/$O$2</f>
        <v>1054.3755866004371</v>
      </c>
      <c r="Y62" s="21">
        <f>INDEX(Deciles_mean!$C$2:$CO$51,MATCH('ResumenCons-FormulasInteracVP'!Y$1,Deciles_mean!$CQ$2:$CQ$51,0),MATCH('ResumenCons-FormulasInteracVP'!$A62,Deciles_mean!$C$1:$CO$1,0))/$O$2</f>
        <v>2178.328633264683</v>
      </c>
      <c r="Z62" s="20">
        <f>INDEX(Nal_mean!$B$2:$CN$6,MATCH('ResumenCons-FormulasInteracVP'!$C$2,Nal_mean!$A$2:$A$5,0),MATCH('ResumenCons-FormulasInteracVP'!$A62,Nal_mean!$B$1:$CN$1,0))/$Z$2</f>
        <v>536.76295804843528</v>
      </c>
      <c r="AA62" s="17">
        <f>INDEX(Deciles_mean!$C$2:$CO$51,MATCH('ResumenCons-FormulasInteracVP'!AA$1,Deciles_mean!$CQ$2:$CQ$51,0),MATCH('ResumenCons-FormulasInteracVP'!$A62,Deciles_mean!$C$1:$CO$1,0))/$Z$2</f>
        <v>84.4392513615513</v>
      </c>
      <c r="AB62" s="17">
        <f>INDEX(Deciles_mean!$C$2:$CO$51,MATCH('ResumenCons-FormulasInteracVP'!AB$1,Deciles_mean!$CQ$2:$CQ$51,0),MATCH('ResumenCons-FormulasInteracVP'!$A62,Deciles_mean!$C$1:$CO$1,0))/$Z$2</f>
        <v>152.81901319706577</v>
      </c>
      <c r="AC62" s="17">
        <f>INDEX(Deciles_mean!$C$2:$CO$51,MATCH('ResumenCons-FormulasInteracVP'!AC$1,Deciles_mean!$CQ$2:$CQ$51,0),MATCH('ResumenCons-FormulasInteracVP'!$A62,Deciles_mean!$C$1:$CO$1,0))/$Z$2</f>
        <v>176.40808036064479</v>
      </c>
      <c r="AD62" s="17">
        <f>INDEX(Deciles_mean!$C$2:$CO$51,MATCH('ResumenCons-FormulasInteracVP'!AD$1,Deciles_mean!$CQ$2:$CQ$51,0),MATCH('ResumenCons-FormulasInteracVP'!$A62,Deciles_mean!$C$1:$CO$1,0))/$Z$2</f>
        <v>259.42050145924537</v>
      </c>
      <c r="AE62" s="17">
        <f>INDEX(Deciles_mean!$C$2:$CO$51,MATCH('ResumenCons-FormulasInteracVP'!AE$1,Deciles_mean!$CQ$2:$CQ$51,0),MATCH('ResumenCons-FormulasInteracVP'!$A62,Deciles_mean!$C$1:$CO$1,0))/$Z$2</f>
        <v>319.20645934982178</v>
      </c>
      <c r="AF62" s="17">
        <f>INDEX(Deciles_mean!$C$2:$CO$51,MATCH('ResumenCons-FormulasInteracVP'!AF$1,Deciles_mean!$CQ$2:$CQ$51,0),MATCH('ResumenCons-FormulasInteracVP'!$A62,Deciles_mean!$C$1:$CO$1,0))/$Z$2</f>
        <v>372.00640890897159</v>
      </c>
      <c r="AG62" s="17">
        <f>INDEX(Deciles_mean!$C$2:$CO$51,MATCH('ResumenCons-FormulasInteracVP'!AG$1,Deciles_mean!$CQ$2:$CQ$51,0),MATCH('ResumenCons-FormulasInteracVP'!$A62,Deciles_mean!$C$1:$CO$1,0))/$Z$2</f>
        <v>503.60390115958791</v>
      </c>
      <c r="AH62" s="17">
        <f>INDEX(Deciles_mean!$C$2:$CO$51,MATCH('ResumenCons-FormulasInteracVP'!AH$1,Deciles_mean!$CQ$2:$CQ$51,0),MATCH('ResumenCons-FormulasInteracVP'!$A62,Deciles_mean!$C$1:$CO$1,0))/$Z$2</f>
        <v>645.67973936535657</v>
      </c>
      <c r="AI62" s="17">
        <f>INDEX(Deciles_mean!$C$2:$CO$51,MATCH('ResumenCons-FormulasInteracVP'!AI$1,Deciles_mean!$CQ$2:$CQ$51,0),MATCH('ResumenCons-FormulasInteracVP'!$A62,Deciles_mean!$C$1:$CO$1,0))/$Z$2</f>
        <v>945.78003085797684</v>
      </c>
      <c r="AJ62" s="21">
        <f>INDEX(Deciles_mean!$C$2:$CO$51,MATCH('ResumenCons-FormulasInteracVP'!AJ$1,Deciles_mean!$CQ$2:$CQ$51,0),MATCH('ResumenCons-FormulasInteracVP'!$A62,Deciles_mean!$C$1:$CO$1,0))/$Z$2</f>
        <v>1908.2506578397351</v>
      </c>
    </row>
    <row r="63" spans="1:36">
      <c r="A63" t="s">
        <v>129</v>
      </c>
      <c r="C63" s="3" t="s">
        <v>151</v>
      </c>
      <c r="D63" s="43">
        <f t="shared" si="79"/>
        <v>-0.23561569021096618</v>
      </c>
      <c r="E63" s="44">
        <f t="shared" si="80"/>
        <v>-0.19290584139632105</v>
      </c>
      <c r="F63" s="44">
        <f t="shared" si="81"/>
        <v>-0.24912235340410471</v>
      </c>
      <c r="G63" s="44">
        <f t="shared" si="82"/>
        <v>-0.33540467995312095</v>
      </c>
      <c r="H63" s="44">
        <f t="shared" si="83"/>
        <v>-0.1977078535314909</v>
      </c>
      <c r="I63" s="44">
        <f t="shared" si="84"/>
        <v>-0.43260051769202312</v>
      </c>
      <c r="J63" s="44">
        <f t="shared" si="85"/>
        <v>-0.35822647566067389</v>
      </c>
      <c r="K63" s="44">
        <f t="shared" si="86"/>
        <v>-0.31685609264697678</v>
      </c>
      <c r="L63" s="44">
        <f t="shared" si="87"/>
        <v>-0.29346559306956455</v>
      </c>
      <c r="M63" s="44">
        <f t="shared" si="88"/>
        <v>-0.12890902424162454</v>
      </c>
      <c r="N63" s="45">
        <f t="shared" si="89"/>
        <v>-7.1270999092855059E-2</v>
      </c>
      <c r="O63" s="20">
        <f>INDEX(Nal_mean!$B$2:$CN$6,MATCH('ResumenCons-FormulasInteracVP'!$C$1,Nal_mean!$A$2:$A$6,0),MATCH('ResumenCons-FormulasInteracVP'!$A63,Nal_mean!$B$1:$CN$1,0))/$O$2</f>
        <v>110.03784481526742</v>
      </c>
      <c r="P63" s="17">
        <f>INDEX(Deciles_mean!$C$2:$CO$51,MATCH('ResumenCons-FormulasInteracVP'!P$1,Deciles_mean!$CQ$2:$CQ$51,0),MATCH('ResumenCons-FormulasInteracVP'!$A63,Deciles_mean!$C$1:$CO$1,0))/$O$2</f>
        <v>23.313292296670678</v>
      </c>
      <c r="Q63" s="17">
        <f>INDEX(Deciles_mean!$C$2:$CO$51,MATCH('ResumenCons-FormulasInteracVP'!Q$1,Deciles_mean!$CQ$2:$CQ$51,0),MATCH('ResumenCons-FormulasInteracVP'!$A63,Deciles_mean!$C$1:$CO$1,0))/$O$2</f>
        <v>41.854271079725443</v>
      </c>
      <c r="R63" s="17">
        <f>INDEX(Deciles_mean!$C$2:$CO$51,MATCH('ResumenCons-FormulasInteracVP'!R$1,Deciles_mean!$CQ$2:$CQ$51,0),MATCH('ResumenCons-FormulasInteracVP'!$A63,Deciles_mean!$C$1:$CO$1,0))/$O$2</f>
        <v>53.929064679404611</v>
      </c>
      <c r="S63" s="17">
        <f>INDEX(Deciles_mean!$C$2:$CO$51,MATCH('ResumenCons-FormulasInteracVP'!S$1,Deciles_mean!$CQ$2:$CQ$51,0),MATCH('ResumenCons-FormulasInteracVP'!$A63,Deciles_mean!$C$1:$CO$1,0))/$O$2</f>
        <v>68.605875179326645</v>
      </c>
      <c r="T63" s="17">
        <f>INDEX(Deciles_mean!$C$2:$CO$51,MATCH('ResumenCons-FormulasInteracVP'!T$1,Deciles_mean!$CQ$2:$CQ$51,0),MATCH('ResumenCons-FormulasInteracVP'!$A63,Deciles_mean!$C$1:$CO$1,0))/$O$2</f>
        <v>81.500041185561926</v>
      </c>
      <c r="U63" s="17">
        <f>INDEX(Deciles_mean!$C$2:$CO$51,MATCH('ResumenCons-FormulasInteracVP'!U$1,Deciles_mean!$CQ$2:$CQ$51,0),MATCH('ResumenCons-FormulasInteracVP'!$A63,Deciles_mean!$C$1:$CO$1,0))/$O$2</f>
        <v>90.824996978940348</v>
      </c>
      <c r="V63" s="17">
        <f>INDEX(Deciles_mean!$C$2:$CO$51,MATCH('ResumenCons-FormulasInteracVP'!V$1,Deciles_mean!$CQ$2:$CQ$51,0),MATCH('ResumenCons-FormulasInteracVP'!$A63,Deciles_mean!$C$1:$CO$1,0))/$O$2</f>
        <v>124.37478930948011</v>
      </c>
      <c r="W63" s="17">
        <f>INDEX(Deciles_mean!$C$2:$CO$51,MATCH('ResumenCons-FormulasInteracVP'!W$1,Deciles_mean!$CQ$2:$CQ$51,0),MATCH('ResumenCons-FormulasInteracVP'!$A63,Deciles_mean!$C$1:$CO$1,0))/$O$2</f>
        <v>130.3739148816849</v>
      </c>
      <c r="X63" s="17">
        <f>INDEX(Deciles_mean!$C$2:$CO$51,MATCH('ResumenCons-FormulasInteracVP'!X$1,Deciles_mean!$CQ$2:$CQ$51,0),MATCH('ResumenCons-FormulasInteracVP'!$A63,Deciles_mean!$C$1:$CO$1,0))/$O$2</f>
        <v>191.71221859087311</v>
      </c>
      <c r="Y63" s="21">
        <f>INDEX(Deciles_mean!$C$2:$CO$51,MATCH('ResumenCons-FormulasInteracVP'!Y$1,Deciles_mean!$CQ$2:$CQ$51,0),MATCH('ResumenCons-FormulasInteracVP'!$A63,Deciles_mean!$C$1:$CO$1,0))/$O$2</f>
        <v>293.88998397100653</v>
      </c>
      <c r="Z63" s="20">
        <f>INDEX(Nal_mean!$B$2:$CN$6,MATCH('ResumenCons-FormulasInteracVP'!$C$2,Nal_mean!$A$2:$A$5,0),MATCH('ResumenCons-FormulasInteracVP'!$A63,Nal_mean!$B$1:$CN$1,0))/$Z$2</f>
        <v>143.95617938002587</v>
      </c>
      <c r="AA63" s="17">
        <f>INDEX(Deciles_mean!$C$2:$CO$51,MATCH('ResumenCons-FormulasInteracVP'!AA$1,Deciles_mean!$CQ$2:$CQ$51,0),MATCH('ResumenCons-FormulasInteracVP'!$A63,Deciles_mean!$C$1:$CO$1,0))/$Z$2</f>
        <v>28.885467758810279</v>
      </c>
      <c r="AB63" s="17">
        <f>INDEX(Deciles_mean!$C$2:$CO$51,MATCH('ResumenCons-FormulasInteracVP'!AB$1,Deciles_mean!$CQ$2:$CQ$51,0),MATCH('ResumenCons-FormulasInteracVP'!$A63,Deciles_mean!$C$1:$CO$1,0))/$Z$2</f>
        <v>55.740467530857835</v>
      </c>
      <c r="AC63" s="17">
        <f>INDEX(Deciles_mean!$C$2:$CO$51,MATCH('ResumenCons-FormulasInteracVP'!AC$1,Deciles_mean!$CQ$2:$CQ$51,0),MATCH('ResumenCons-FormulasInteracVP'!$A63,Deciles_mean!$C$1:$CO$1,0))/$Z$2</f>
        <v>81.145718383332252</v>
      </c>
      <c r="AD63" s="17">
        <f>INDEX(Deciles_mean!$C$2:$CO$51,MATCH('ResumenCons-FormulasInteracVP'!AD$1,Deciles_mean!$CQ$2:$CQ$51,0),MATCH('ResumenCons-FormulasInteracVP'!$A63,Deciles_mean!$C$1:$CO$1,0))/$Z$2</f>
        <v>85.512335476936528</v>
      </c>
      <c r="AE63" s="17">
        <f>INDEX(Deciles_mean!$C$2:$CO$51,MATCH('ResumenCons-FormulasInteracVP'!AE$1,Deciles_mean!$CQ$2:$CQ$51,0),MATCH('ResumenCons-FormulasInteracVP'!$A63,Deciles_mean!$C$1:$CO$1,0))/$Z$2</f>
        <v>143.63784904076593</v>
      </c>
      <c r="AF63" s="17">
        <f>INDEX(Deciles_mean!$C$2:$CO$51,MATCH('ResumenCons-FormulasInteracVP'!AF$1,Deciles_mean!$CQ$2:$CQ$51,0),MATCH('ResumenCons-FormulasInteracVP'!$A63,Deciles_mean!$C$1:$CO$1,0))/$Z$2</f>
        <v>141.5218819948052</v>
      </c>
      <c r="AG63" s="17">
        <f>INDEX(Deciles_mean!$C$2:$CO$51,MATCH('ResumenCons-FormulasInteracVP'!AG$1,Deciles_mean!$CQ$2:$CQ$51,0),MATCH('ResumenCons-FormulasInteracVP'!$A63,Deciles_mean!$C$1:$CO$1,0))/$Z$2</f>
        <v>182.06235607281479</v>
      </c>
      <c r="AH63" s="17">
        <f>INDEX(Deciles_mean!$C$2:$CO$51,MATCH('ResumenCons-FormulasInteracVP'!AH$1,Deciles_mean!$CQ$2:$CQ$51,0),MATCH('ResumenCons-FormulasInteracVP'!$A63,Deciles_mean!$C$1:$CO$1,0))/$Z$2</f>
        <v>184.52592485636919</v>
      </c>
      <c r="AI63" s="17">
        <f>INDEX(Deciles_mean!$C$2:$CO$51,MATCH('ResumenCons-FormulasInteracVP'!AI$1,Deciles_mean!$CQ$2:$CQ$51,0),MATCH('ResumenCons-FormulasInteracVP'!$A63,Deciles_mean!$C$1:$CO$1,0))/$Z$2</f>
        <v>220.0828890736328</v>
      </c>
      <c r="AJ63" s="21">
        <f>INDEX(Deciles_mean!$C$2:$CO$51,MATCH('ResumenCons-FormulasInteracVP'!AJ$1,Deciles_mean!$CQ$2:$CQ$51,0),MATCH('ResumenCons-FormulasInteracVP'!$A63,Deciles_mean!$C$1:$CO$1,0))/$Z$2</f>
        <v>316.4432075276498</v>
      </c>
    </row>
    <row r="64" spans="1:36">
      <c r="A64" t="s">
        <v>130</v>
      </c>
      <c r="C64" s="3" t="s">
        <v>153</v>
      </c>
      <c r="D64" s="43">
        <f>O64/Z64-1</f>
        <v>1.3033271415247838</v>
      </c>
      <c r="E64" s="44">
        <f t="shared" si="80"/>
        <v>0.24169122929515963</v>
      </c>
      <c r="F64" s="44">
        <f t="shared" si="81"/>
        <v>0.73397875854386574</v>
      </c>
      <c r="G64" s="44">
        <f t="shared" si="82"/>
        <v>1.6620808602071224</v>
      </c>
      <c r="H64" s="44">
        <f t="shared" si="83"/>
        <v>0.86996927216583941</v>
      </c>
      <c r="I64" s="44">
        <f t="shared" si="84"/>
        <v>1.4908478404291801</v>
      </c>
      <c r="J64" s="44">
        <f t="shared" si="85"/>
        <v>0.82382386500754512</v>
      </c>
      <c r="K64" s="44">
        <f t="shared" si="86"/>
        <v>1.7180284746110956</v>
      </c>
      <c r="L64" s="44">
        <f t="shared" si="87"/>
        <v>1.1454731184374811</v>
      </c>
      <c r="M64" s="44">
        <f t="shared" si="88"/>
        <v>1.2600486201858105</v>
      </c>
      <c r="N64" s="45">
        <f t="shared" si="89"/>
        <v>2.8414281297721118</v>
      </c>
      <c r="O64" s="20">
        <f>INDEX(Nal_mean!$B$2:$CN$6,MATCH('ResumenCons-FormulasInteracVP'!$C$1,Nal_mean!$A$2:$A$6,0),MATCH('ResumenCons-FormulasInteracVP'!$A64,Nal_mean!$B$1:$CN$1,0))/$O$2</f>
        <v>72.945921118175903</v>
      </c>
      <c r="P64" s="17">
        <f>INDEX(Deciles_mean!$C$2:$CO$51,MATCH('ResumenCons-FormulasInteracVP'!P$1,Deciles_mean!$CQ$2:$CQ$51,0),MATCH('ResumenCons-FormulasInteracVP'!$A64,Deciles_mean!$C$1:$CO$1,0))/$O$2</f>
        <v>35.074713869764132</v>
      </c>
      <c r="Q64" s="17">
        <f>INDEX(Deciles_mean!$C$2:$CO$51,MATCH('ResumenCons-FormulasInteracVP'!Q$1,Deciles_mean!$CQ$2:$CQ$51,0),MATCH('ResumenCons-FormulasInteracVP'!$A64,Deciles_mean!$C$1:$CO$1,0))/$O$2</f>
        <v>49.751108814573136</v>
      </c>
      <c r="R64" s="17">
        <f>INDEX(Deciles_mean!$C$2:$CO$51,MATCH('ResumenCons-FormulasInteracVP'!R$1,Deciles_mean!$CQ$2:$CQ$51,0),MATCH('ResumenCons-FormulasInteracVP'!$A64,Deciles_mean!$C$1:$CO$1,0))/$O$2</f>
        <v>43.921628883328331</v>
      </c>
      <c r="S64" s="17">
        <f>INDEX(Deciles_mean!$C$2:$CO$51,MATCH('ResumenCons-FormulasInteracVP'!S$1,Deciles_mean!$CQ$2:$CQ$51,0),MATCH('ResumenCons-FormulasInteracVP'!$A64,Deciles_mean!$C$1:$CO$1,0))/$O$2</f>
        <v>41.303763015591855</v>
      </c>
      <c r="T64" s="17">
        <f>INDEX(Deciles_mean!$C$2:$CO$51,MATCH('ResumenCons-FormulasInteracVP'!T$1,Deciles_mean!$CQ$2:$CQ$51,0),MATCH('ResumenCons-FormulasInteracVP'!$A64,Deciles_mean!$C$1:$CO$1,0))/$O$2</f>
        <v>64.24320782119409</v>
      </c>
      <c r="U64" s="17">
        <f>INDEX(Deciles_mean!$C$2:$CO$51,MATCH('ResumenCons-FormulasInteracVP'!U$1,Deciles_mean!$CQ$2:$CQ$51,0),MATCH('ResumenCons-FormulasInteracVP'!$A64,Deciles_mean!$C$1:$CO$1,0))/$O$2</f>
        <v>63.881237324832028</v>
      </c>
      <c r="V64" s="17">
        <f>INDEX(Deciles_mean!$C$2:$CO$51,MATCH('ResumenCons-FormulasInteracVP'!V$1,Deciles_mean!$CQ$2:$CQ$51,0),MATCH('ResumenCons-FormulasInteracVP'!$A64,Deciles_mean!$C$1:$CO$1,0))/$O$2</f>
        <v>64.577508790228933</v>
      </c>
      <c r="W64" s="17">
        <f>INDEX(Deciles_mean!$C$2:$CO$51,MATCH('ResumenCons-FormulasInteracVP'!W$1,Deciles_mean!$CQ$2:$CQ$51,0),MATCH('ResumenCons-FormulasInteracVP'!$A64,Deciles_mean!$C$1:$CO$1,0))/$O$2</f>
        <v>119.35984622039801</v>
      </c>
      <c r="X64" s="17">
        <f>INDEX(Deciles_mean!$C$2:$CO$51,MATCH('ResumenCons-FormulasInteracVP'!X$1,Deciles_mean!$CQ$2:$CQ$51,0),MATCH('ResumenCons-FormulasInteracVP'!$A64,Deciles_mean!$C$1:$CO$1,0))/$O$2</f>
        <v>90.983368896014895</v>
      </c>
      <c r="Y64" s="21">
        <f>INDEX(Deciles_mean!$C$2:$CO$51,MATCH('ResumenCons-FormulasInteracVP'!Y$1,Deciles_mean!$CQ$2:$CQ$51,0),MATCH('ResumenCons-FormulasInteracVP'!$A64,Deciles_mean!$C$1:$CO$1,0))/$O$2</f>
        <v>156.3628275458336</v>
      </c>
      <c r="Z64" s="20">
        <f>INDEX(Nal_mean!$B$2:$CN$6,MATCH('ResumenCons-FormulasInteracVP'!$C$2,Nal_mean!$A$2:$A$5,0),MATCH('ResumenCons-FormulasInteracVP'!$A64,Nal_mean!$B$1:$CN$1,0))/$Z$2</f>
        <v>31.669804867530146</v>
      </c>
      <c r="AA64" s="17">
        <f>INDEX(Deciles_mean!$C$2:$CO$51,MATCH('ResumenCons-FormulasInteracVP'!AA$1,Deciles_mean!$CQ$2:$CQ$51,0),MATCH('ResumenCons-FormulasInteracVP'!$A64,Deciles_mean!$C$1:$CO$1,0))/$Z$2</f>
        <v>28.247532914985744</v>
      </c>
      <c r="AB64" s="17">
        <f>INDEX(Deciles_mean!$C$2:$CO$51,MATCH('ResumenCons-FormulasInteracVP'!AB$1,Deciles_mean!$CQ$2:$CQ$51,0),MATCH('ResumenCons-FormulasInteracVP'!$A64,Deciles_mean!$C$1:$CO$1,0))/$Z$2</f>
        <v>28.691879049517517</v>
      </c>
      <c r="AC64" s="17">
        <f>INDEX(Deciles_mean!$C$2:$CO$51,MATCH('ResumenCons-FormulasInteracVP'!AC$1,Deciles_mean!$CQ$2:$CQ$51,0),MATCH('ResumenCons-FormulasInteracVP'!$A64,Deciles_mean!$C$1:$CO$1,0))/$Z$2</f>
        <v>16.498983761113486</v>
      </c>
      <c r="AD64" s="17">
        <f>INDEX(Deciles_mean!$C$2:$CO$51,MATCH('ResumenCons-FormulasInteracVP'!AD$1,Deciles_mean!$CQ$2:$CQ$51,0),MATCH('ResumenCons-FormulasInteracVP'!$A64,Deciles_mean!$C$1:$CO$1,0))/$Z$2</f>
        <v>22.087936754037102</v>
      </c>
      <c r="AE64" s="17">
        <f>INDEX(Deciles_mean!$C$2:$CO$51,MATCH('ResumenCons-FormulasInteracVP'!AE$1,Deciles_mean!$CQ$2:$CQ$51,0),MATCH('ResumenCons-FormulasInteracVP'!$A64,Deciles_mean!$C$1:$CO$1,0))/$Z$2</f>
        <v>25.791703041212187</v>
      </c>
      <c r="AF64" s="17">
        <f>INDEX(Deciles_mean!$C$2:$CO$51,MATCH('ResumenCons-FormulasInteracVP'!AF$1,Deciles_mean!$CQ$2:$CQ$51,0),MATCH('ResumenCons-FormulasInteracVP'!$A64,Deciles_mean!$C$1:$CO$1,0))/$Z$2</f>
        <v>35.025990475548333</v>
      </c>
      <c r="AG64" s="17">
        <f>INDEX(Deciles_mean!$C$2:$CO$51,MATCH('ResumenCons-FormulasInteracVP'!AG$1,Deciles_mean!$CQ$2:$CQ$51,0),MATCH('ResumenCons-FormulasInteracVP'!$A64,Deciles_mean!$C$1:$CO$1,0))/$Z$2</f>
        <v>23.758952267587592</v>
      </c>
      <c r="AH64" s="17">
        <f>INDEX(Deciles_mean!$C$2:$CO$51,MATCH('ResumenCons-FormulasInteracVP'!AH$1,Deciles_mean!$CQ$2:$CQ$51,0),MATCH('ResumenCons-FormulasInteracVP'!$A64,Deciles_mean!$C$1:$CO$1,0))/$Z$2</f>
        <v>55.633345015912461</v>
      </c>
      <c r="AI64" s="17">
        <f>INDEX(Deciles_mean!$C$2:$CO$51,MATCH('ResumenCons-FormulasInteracVP'!AI$1,Deciles_mean!$CQ$2:$CQ$51,0),MATCH('ResumenCons-FormulasInteracVP'!$A64,Deciles_mean!$C$1:$CO$1,0))/$Z$2</f>
        <v>40.257261761268957</v>
      </c>
      <c r="AJ64" s="21">
        <f>INDEX(Deciles_mean!$C$2:$CO$51,MATCH('ResumenCons-FormulasInteracVP'!AJ$1,Deciles_mean!$CQ$2:$CQ$51,0),MATCH('ResumenCons-FormulasInteracVP'!$A64,Deciles_mean!$C$1:$CO$1,0))/$Z$2</f>
        <v>40.704348035039153</v>
      </c>
    </row>
    <row r="65" spans="1:36">
      <c r="A65" t="s">
        <v>131</v>
      </c>
      <c r="C65" s="3" t="s">
        <v>152</v>
      </c>
      <c r="D65" s="43">
        <f t="shared" si="79"/>
        <v>0.12056644844887532</v>
      </c>
      <c r="E65" s="44">
        <f t="shared" si="80"/>
        <v>0.28482753202382627</v>
      </c>
      <c r="F65" s="44">
        <f t="shared" si="81"/>
        <v>0.14766865189327683</v>
      </c>
      <c r="G65" s="44">
        <f t="shared" si="82"/>
        <v>0.26100838351743838</v>
      </c>
      <c r="H65" s="44">
        <f t="shared" si="83"/>
        <v>0.1981057296895592</v>
      </c>
      <c r="I65" s="44">
        <f t="shared" si="84"/>
        <v>0.14758484949668049</v>
      </c>
      <c r="J65" s="44">
        <f t="shared" si="85"/>
        <v>0.23268157381062804</v>
      </c>
      <c r="K65" s="44">
        <f t="shared" si="86"/>
        <v>0.15539483922313413</v>
      </c>
      <c r="L65" s="44">
        <f t="shared" si="87"/>
        <v>0.16674317543019734</v>
      </c>
      <c r="M65" s="44">
        <f t="shared" si="88"/>
        <v>8.4617426890666758E-2</v>
      </c>
      <c r="N65" s="45">
        <f t="shared" si="89"/>
        <v>4.2923610214688379E-2</v>
      </c>
      <c r="O65" s="20">
        <f>INDEX(Nal_mean!$B$2:$CN$6,MATCH('ResumenCons-FormulasInteracVP'!$C$1,Nal_mean!$A$2:$A$6,0),MATCH('ResumenCons-FormulasInteracVP'!$A65,Nal_mean!$B$1:$CN$1,0))/$O$2</f>
        <v>3896.100619061865</v>
      </c>
      <c r="P65" s="17">
        <f>INDEX(Deciles_mean!$C$2:$CO$51,MATCH('ResumenCons-FormulasInteracVP'!P$1,Deciles_mean!$CQ$2:$CQ$51,0),MATCH('ResumenCons-FormulasInteracVP'!$A65,Deciles_mean!$C$1:$CO$1,0))/$O$2</f>
        <v>813.2948564835707</v>
      </c>
      <c r="Q65" s="17">
        <f>INDEX(Deciles_mean!$C$2:$CO$51,MATCH('ResumenCons-FormulasInteracVP'!Q$1,Deciles_mean!$CQ$2:$CQ$51,0),MATCH('ResumenCons-FormulasInteracVP'!$A65,Deciles_mean!$C$1:$CO$1,0))/$O$2</f>
        <v>1275.0984072337631</v>
      </c>
      <c r="R65" s="17">
        <f>INDEX(Deciles_mean!$C$2:$CO$51,MATCH('ResumenCons-FormulasInteracVP'!R$1,Deciles_mean!$CQ$2:$CQ$51,0),MATCH('ResumenCons-FormulasInteracVP'!$A65,Deciles_mean!$C$1:$CO$1,0))/$O$2</f>
        <v>1696.4710083817067</v>
      </c>
      <c r="S65" s="17">
        <f>INDEX(Deciles_mean!$C$2:$CO$51,MATCH('ResumenCons-FormulasInteracVP'!S$1,Deciles_mean!$CQ$2:$CQ$51,0),MATCH('ResumenCons-FormulasInteracVP'!$A65,Deciles_mean!$C$1:$CO$1,0))/$O$2</f>
        <v>2109.2135158086562</v>
      </c>
      <c r="T65" s="17">
        <f>INDEX(Deciles_mean!$C$2:$CO$51,MATCH('ResumenCons-FormulasInteracVP'!T$1,Deciles_mean!$CQ$2:$CQ$51,0),MATCH('ResumenCons-FormulasInteracVP'!$A65,Deciles_mean!$C$1:$CO$1,0))/$O$2</f>
        <v>2608.6886009031141</v>
      </c>
      <c r="U65" s="17">
        <f>INDEX(Deciles_mean!$C$2:$CO$51,MATCH('ResumenCons-FormulasInteracVP'!U$1,Deciles_mean!$CQ$2:$CQ$51,0),MATCH('ResumenCons-FormulasInteracVP'!$A65,Deciles_mean!$C$1:$CO$1,0))/$O$2</f>
        <v>3198.8526806901637</v>
      </c>
      <c r="V65" s="17">
        <f>INDEX(Deciles_mean!$C$2:$CO$51,MATCH('ResumenCons-FormulasInteracVP'!V$1,Deciles_mean!$CQ$2:$CQ$51,0),MATCH('ResumenCons-FormulasInteracVP'!$A65,Deciles_mean!$C$1:$CO$1,0))/$O$2</f>
        <v>3805.3413592292245</v>
      </c>
      <c r="W65" s="17">
        <f>INDEX(Deciles_mean!$C$2:$CO$51,MATCH('ResumenCons-FormulasInteracVP'!W$1,Deciles_mean!$CQ$2:$CQ$51,0),MATCH('ResumenCons-FormulasInteracVP'!$A65,Deciles_mean!$C$1:$CO$1,0))/$O$2</f>
        <v>4879.4336749641352</v>
      </c>
      <c r="X65" s="17">
        <f>INDEX(Deciles_mean!$C$2:$CO$51,MATCH('ResumenCons-FormulasInteracVP'!X$1,Deciles_mean!$CQ$2:$CQ$51,0),MATCH('ResumenCons-FormulasInteracVP'!$A65,Deciles_mean!$C$1:$CO$1,0))/$O$2</f>
        <v>6372.9070696224398</v>
      </c>
      <c r="Y65" s="21">
        <f>INDEX(Deciles_mean!$C$2:$CO$51,MATCH('ResumenCons-FormulasInteracVP'!Y$1,Deciles_mean!$CQ$2:$CQ$51,0),MATCH('ResumenCons-FormulasInteracVP'!$A65,Deciles_mean!$C$1:$CO$1,0))/$O$2</f>
        <v>12201.705017301909</v>
      </c>
      <c r="Z65" s="20">
        <f>INDEX(Nal_mean!$B$2:$CN$6,MATCH('ResumenCons-FormulasInteracVP'!$C$2,Nal_mean!$A$2:$A$5,0),MATCH('ResumenCons-FormulasInteracVP'!$A65,Nal_mean!$B$1:$CN$1,0))/$Z$2</f>
        <v>3476.9027972013396</v>
      </c>
      <c r="AA65" s="17">
        <f>INDEX(Deciles_mean!$C$2:$CO$51,MATCH('ResumenCons-FormulasInteracVP'!AA$1,Deciles_mean!$CQ$2:$CQ$51,0),MATCH('ResumenCons-FormulasInteracVP'!$A65,Deciles_mean!$C$1:$CO$1,0))/$Z$2</f>
        <v>632.9992440327693</v>
      </c>
      <c r="AB65" s="17">
        <f>INDEX(Deciles_mean!$C$2:$CO$51,MATCH('ResumenCons-FormulasInteracVP'!AB$1,Deciles_mean!$CQ$2:$CQ$51,0),MATCH('ResumenCons-FormulasInteracVP'!$A65,Deciles_mean!$C$1:$CO$1,0))/$Z$2</f>
        <v>1111.0335767473207</v>
      </c>
      <c r="AC65" s="17">
        <f>INDEX(Deciles_mean!$C$2:$CO$51,MATCH('ResumenCons-FormulasInteracVP'!AC$1,Deciles_mean!$CQ$2:$CQ$51,0),MATCH('ResumenCons-FormulasInteracVP'!$A65,Deciles_mean!$C$1:$CO$1,0))/$Z$2</f>
        <v>1345.3288896062652</v>
      </c>
      <c r="AD65" s="17">
        <f>INDEX(Deciles_mean!$C$2:$CO$51,MATCH('ResumenCons-FormulasInteracVP'!AD$1,Deciles_mean!$CQ$2:$CQ$51,0),MATCH('ResumenCons-FormulasInteracVP'!$A65,Deciles_mean!$C$1:$CO$1,0))/$Z$2</f>
        <v>1760.4569142284076</v>
      </c>
      <c r="AE65" s="17">
        <f>INDEX(Deciles_mean!$C$2:$CO$51,MATCH('ResumenCons-FormulasInteracVP'!AE$1,Deciles_mean!$CQ$2:$CQ$51,0),MATCH('ResumenCons-FormulasInteracVP'!$A65,Deciles_mean!$C$1:$CO$1,0))/$Z$2</f>
        <v>2273.198885509215</v>
      </c>
      <c r="AF65" s="17">
        <f>INDEX(Deciles_mean!$C$2:$CO$51,MATCH('ResumenCons-FormulasInteracVP'!AF$1,Deciles_mean!$CQ$2:$CQ$51,0),MATCH('ResumenCons-FormulasInteracVP'!$A65,Deciles_mean!$C$1:$CO$1,0))/$Z$2</f>
        <v>2595.0356918222178</v>
      </c>
      <c r="AG65" s="17">
        <f>INDEX(Deciles_mean!$C$2:$CO$51,MATCH('ResumenCons-FormulasInteracVP'!AG$1,Deciles_mean!$CQ$2:$CQ$51,0),MATCH('ResumenCons-FormulasInteracVP'!$A65,Deciles_mean!$C$1:$CO$1,0))/$Z$2</f>
        <v>3293.5419391243472</v>
      </c>
      <c r="AH65" s="17">
        <f>INDEX(Deciles_mean!$C$2:$CO$51,MATCH('ResumenCons-FormulasInteracVP'!AH$1,Deciles_mean!$CQ$2:$CQ$51,0),MATCH('ResumenCons-FormulasInteracVP'!$A65,Deciles_mean!$C$1:$CO$1,0))/$Z$2</f>
        <v>4182.0974638784646</v>
      </c>
      <c r="AI65" s="17">
        <f>INDEX(Deciles_mean!$C$2:$CO$51,MATCH('ResumenCons-FormulasInteracVP'!AI$1,Deciles_mean!$CQ$2:$CQ$51,0),MATCH('ResumenCons-FormulasInteracVP'!$A65,Deciles_mean!$C$1:$CO$1,0))/$Z$2</f>
        <v>5875.7188586689108</v>
      </c>
      <c r="AJ65" s="21">
        <f>INDEX(Deciles_mean!$C$2:$CO$51,MATCH('ResumenCons-FormulasInteracVP'!AJ$1,Deciles_mean!$CQ$2:$CQ$51,0),MATCH('ResumenCons-FormulasInteracVP'!$A65,Deciles_mean!$C$1:$CO$1,0))/$Z$2</f>
        <v>11699.519406594083</v>
      </c>
    </row>
    <row r="66" spans="1:36">
      <c r="C66" s="10" t="s">
        <v>154</v>
      </c>
      <c r="D66" s="18"/>
      <c r="E66" s="16"/>
      <c r="F66" s="16"/>
      <c r="G66" s="16"/>
      <c r="H66" s="16"/>
      <c r="I66" s="16"/>
      <c r="J66" s="16"/>
      <c r="K66" s="16"/>
      <c r="L66" s="16"/>
      <c r="M66" s="16"/>
      <c r="N66" s="19"/>
      <c r="O66" s="18"/>
      <c r="P66" s="16"/>
      <c r="Q66" s="16"/>
      <c r="R66" s="16"/>
      <c r="S66" s="16"/>
      <c r="T66" s="16"/>
      <c r="U66" s="16"/>
      <c r="V66" s="16"/>
      <c r="W66" s="16"/>
      <c r="X66" s="16"/>
      <c r="Y66" s="19"/>
      <c r="Z66" s="18"/>
      <c r="AA66" s="16"/>
      <c r="AB66" s="16"/>
      <c r="AC66" s="16"/>
      <c r="AD66" s="16"/>
      <c r="AE66" s="16"/>
      <c r="AF66" s="16"/>
      <c r="AG66" s="16"/>
      <c r="AH66" s="16"/>
      <c r="AI66" s="16"/>
      <c r="AJ66" s="19"/>
    </row>
    <row r="67" spans="1:36">
      <c r="A67" t="s">
        <v>132</v>
      </c>
      <c r="C67" s="3" t="s">
        <v>165</v>
      </c>
      <c r="D67" s="43">
        <f t="shared" ref="D67:D71" si="90">O67/Z67-1</f>
        <v>0.88826054319956604</v>
      </c>
      <c r="E67" s="44">
        <f t="shared" ref="E67:E71" si="91">P67/AA67-1</f>
        <v>0.49768449568609308</v>
      </c>
      <c r="F67" s="44">
        <f t="shared" ref="F67:F71" si="92">Q67/AB67-1</f>
        <v>0.34906953858221956</v>
      </c>
      <c r="G67" s="44">
        <f t="shared" ref="G67:G71" si="93">R67/AC67-1</f>
        <v>3.5419073950656559</v>
      </c>
      <c r="H67" s="44">
        <f t="shared" ref="H67:H71" si="94">S67/AD67-1</f>
        <v>1.9409171060112094</v>
      </c>
      <c r="I67" s="44">
        <f t="shared" ref="I67:I71" si="95">T67/AE67-1</f>
        <v>0.91849922452475918</v>
      </c>
      <c r="J67" s="44">
        <f t="shared" ref="J67:J71" si="96">U67/AF67-1</f>
        <v>1.145506831082284</v>
      </c>
      <c r="K67" s="44">
        <f t="shared" ref="K67:K71" si="97">V67/AG67-1</f>
        <v>1.4691500452764923</v>
      </c>
      <c r="L67" s="44">
        <f t="shared" ref="L67:L71" si="98">W67/AH67-1</f>
        <v>0.59152573819830301</v>
      </c>
      <c r="M67" s="44">
        <f t="shared" ref="M67:M71" si="99">X67/AI67-1</f>
        <v>0.9615549109165038</v>
      </c>
      <c r="N67" s="45">
        <f t="shared" ref="N67:N71" si="100">Y67/AJ67-1</f>
        <v>0.77681907682727536</v>
      </c>
      <c r="O67" s="20">
        <f>INDEX(Nal_mean!$B$2:$CN$6,MATCH('ResumenCons-FormulasInteracVP'!$C$1,Nal_mean!$A$2:$A$6,0),MATCH('ResumenCons-FormulasInteracVP'!$A67,Nal_mean!$B$1:$CN$1,0))/$O$2</f>
        <v>1296.3584989332173</v>
      </c>
      <c r="P67" s="17">
        <f>INDEX(Deciles_mean!$C$2:$CO$51,MATCH('ResumenCons-FormulasInteracVP'!P$1,Deciles_mean!$CQ$2:$CQ$51,0),MATCH('ResumenCons-FormulasInteracVP'!$A67,Deciles_mean!$C$1:$CO$1,0))/$O$2</f>
        <v>77.292982378961199</v>
      </c>
      <c r="Q67" s="17">
        <f>INDEX(Deciles_mean!$C$2:$CO$51,MATCH('ResumenCons-FormulasInteracVP'!Q$1,Deciles_mean!$CQ$2:$CQ$51,0),MATCH('ResumenCons-FormulasInteracVP'!$A67,Deciles_mean!$C$1:$CO$1,0))/$O$2</f>
        <v>145.4422110360747</v>
      </c>
      <c r="R67" s="17">
        <f>INDEX(Deciles_mean!$C$2:$CO$51,MATCH('ResumenCons-FormulasInteracVP'!R$1,Deciles_mean!$CQ$2:$CQ$51,0),MATCH('ResumenCons-FormulasInteracVP'!$A67,Deciles_mean!$C$1:$CO$1,0))/$O$2</f>
        <v>317.40783410256375</v>
      </c>
      <c r="S67" s="17">
        <f>INDEX(Deciles_mean!$C$2:$CO$51,MATCH('ResumenCons-FormulasInteracVP'!S$1,Deciles_mean!$CQ$2:$CQ$51,0),MATCH('ResumenCons-FormulasInteracVP'!$A67,Deciles_mean!$C$1:$CO$1,0))/$O$2</f>
        <v>354.43043343959664</v>
      </c>
      <c r="T67" s="17">
        <f>INDEX(Deciles_mean!$C$2:$CO$51,MATCH('ResumenCons-FormulasInteracVP'!T$1,Deciles_mean!$CQ$2:$CQ$51,0),MATCH('ResumenCons-FormulasInteracVP'!$A67,Deciles_mean!$C$1:$CO$1,0))/$O$2</f>
        <v>305.76343893393761</v>
      </c>
      <c r="U67" s="17">
        <f>INDEX(Deciles_mean!$C$2:$CO$51,MATCH('ResumenCons-FormulasInteracVP'!U$1,Deciles_mean!$CQ$2:$CQ$51,0),MATCH('ResumenCons-FormulasInteracVP'!$A67,Deciles_mean!$C$1:$CO$1,0))/$O$2</f>
        <v>663.66351290429236</v>
      </c>
      <c r="V67" s="17">
        <f>INDEX(Deciles_mean!$C$2:$CO$51,MATCH('ResumenCons-FormulasInteracVP'!V$1,Deciles_mean!$CQ$2:$CQ$51,0),MATCH('ResumenCons-FormulasInteracVP'!$A67,Deciles_mean!$C$1:$CO$1,0))/$O$2</f>
        <v>1145.9617020165888</v>
      </c>
      <c r="W67" s="17">
        <f>INDEX(Deciles_mean!$C$2:$CO$51,MATCH('ResumenCons-FormulasInteracVP'!W$1,Deciles_mean!$CQ$2:$CQ$51,0),MATCH('ResumenCons-FormulasInteracVP'!$A67,Deciles_mean!$C$1:$CO$1,0))/$O$2</f>
        <v>1455.405197086304</v>
      </c>
      <c r="X67" s="17">
        <f>INDEX(Deciles_mean!$C$2:$CO$51,MATCH('ResumenCons-FormulasInteracVP'!X$1,Deciles_mean!$CQ$2:$CQ$51,0),MATCH('ResumenCons-FormulasInteracVP'!$A67,Deciles_mean!$C$1:$CO$1,0))/$O$2</f>
        <v>2162.0598477908384</v>
      </c>
      <c r="Y67" s="21">
        <f>INDEX(Deciles_mean!$C$2:$CO$51,MATCH('ResumenCons-FormulasInteracVP'!Y$1,Deciles_mean!$CQ$2:$CQ$51,0),MATCH('ResumenCons-FormulasInteracVP'!$A67,Deciles_mean!$C$1:$CO$1,0))/$O$2</f>
        <v>6336.1578296430152</v>
      </c>
      <c r="Z67" s="20">
        <f>INDEX(Nal_mean!$B$2:$CN$6,MATCH('ResumenCons-FormulasInteracVP'!$C$2,Nal_mean!$A$2:$A$5,0),MATCH('ResumenCons-FormulasInteracVP'!$A67,Nal_mean!$B$1:$CN$1,0))/$Z$2</f>
        <v>686.5358192236547</v>
      </c>
      <c r="AA67" s="17">
        <f>INDEX(Deciles_mean!$C$2:$CO$51,MATCH('ResumenCons-FormulasInteracVP'!AA$1,Deciles_mean!$CQ$2:$CQ$51,0),MATCH('ResumenCons-FormulasInteracVP'!$A67,Deciles_mean!$C$1:$CO$1,0))/$Z$2</f>
        <v>51.608321112754183</v>
      </c>
      <c r="AB67" s="17">
        <f>INDEX(Deciles_mean!$C$2:$CO$51,MATCH('ResumenCons-FormulasInteracVP'!AB$1,Deciles_mean!$CQ$2:$CQ$51,0),MATCH('ResumenCons-FormulasInteracVP'!$A67,Deciles_mean!$C$1:$CO$1,0))/$Z$2</f>
        <v>107.80927659883609</v>
      </c>
      <c r="AC67" s="17">
        <f>INDEX(Deciles_mean!$C$2:$CO$51,MATCH('ResumenCons-FormulasInteracVP'!AC$1,Deciles_mean!$CQ$2:$CQ$51,0),MATCH('ResumenCons-FormulasInteracVP'!$A67,Deciles_mean!$C$1:$CO$1,0))/$Z$2</f>
        <v>69.884259297623885</v>
      </c>
      <c r="AD67" s="17">
        <f>INDEX(Deciles_mean!$C$2:$CO$51,MATCH('ResumenCons-FormulasInteracVP'!AD$1,Deciles_mean!$CQ$2:$CQ$51,0),MATCH('ResumenCons-FormulasInteracVP'!$A67,Deciles_mean!$C$1:$CO$1,0))/$Z$2</f>
        <v>120.51697503310919</v>
      </c>
      <c r="AE67" s="17">
        <f>INDEX(Deciles_mean!$C$2:$CO$51,MATCH('ResumenCons-FormulasInteracVP'!AE$1,Deciles_mean!$CQ$2:$CQ$51,0),MATCH('ResumenCons-FormulasInteracVP'!$A67,Deciles_mean!$C$1:$CO$1,0))/$Z$2</f>
        <v>159.37636827019296</v>
      </c>
      <c r="AF67" s="17">
        <f>INDEX(Deciles_mean!$C$2:$CO$51,MATCH('ResumenCons-FormulasInteracVP'!AF$1,Deciles_mean!$CQ$2:$CQ$51,0),MATCH('ResumenCons-FormulasInteracVP'!$A67,Deciles_mean!$C$1:$CO$1,0))/$Z$2</f>
        <v>309.32714978563484</v>
      </c>
      <c r="AG67" s="17">
        <f>INDEX(Deciles_mean!$C$2:$CO$51,MATCH('ResumenCons-FormulasInteracVP'!AG$1,Deciles_mean!$CQ$2:$CQ$51,0),MATCH('ResumenCons-FormulasInteracVP'!$A67,Deciles_mean!$C$1:$CO$1,0))/$Z$2</f>
        <v>464.1118121633898</v>
      </c>
      <c r="AH67" s="17">
        <f>INDEX(Deciles_mean!$C$2:$CO$51,MATCH('ResumenCons-FormulasInteracVP'!AH$1,Deciles_mean!$CQ$2:$CQ$51,0),MATCH('ResumenCons-FormulasInteracVP'!$A67,Deciles_mean!$C$1:$CO$1,0))/$Z$2</f>
        <v>914.47166838401552</v>
      </c>
      <c r="AI67" s="17">
        <f>INDEX(Deciles_mean!$C$2:$CO$51,MATCH('ResumenCons-FormulasInteracVP'!AI$1,Deciles_mean!$CQ$2:$CQ$51,0),MATCH('ResumenCons-FormulasInteracVP'!$A67,Deciles_mean!$C$1:$CO$1,0))/$Z$2</f>
        <v>1102.217345922094</v>
      </c>
      <c r="AJ67" s="21">
        <f>INDEX(Deciles_mean!$C$2:$CO$51,MATCH('ResumenCons-FormulasInteracVP'!AJ$1,Deciles_mean!$CQ$2:$CQ$51,0),MATCH('ResumenCons-FormulasInteracVP'!$A67,Deciles_mean!$C$1:$CO$1,0))/$Z$2</f>
        <v>3566.0118198173495</v>
      </c>
    </row>
    <row r="68" spans="1:36">
      <c r="A68" t="s">
        <v>133</v>
      </c>
      <c r="C68" s="3" t="s">
        <v>155</v>
      </c>
      <c r="D68" s="43">
        <f t="shared" si="90"/>
        <v>-1</v>
      </c>
      <c r="E68" s="44">
        <f t="shared" si="91"/>
        <v>-1</v>
      </c>
      <c r="F68" s="44">
        <f t="shared" si="92"/>
        <v>-1</v>
      </c>
      <c r="G68" s="44">
        <f t="shared" si="93"/>
        <v>-1</v>
      </c>
      <c r="H68" s="44">
        <f t="shared" si="94"/>
        <v>-1</v>
      </c>
      <c r="I68" s="44">
        <f t="shared" si="95"/>
        <v>-1</v>
      </c>
      <c r="J68" s="44">
        <f t="shared" si="96"/>
        <v>-1</v>
      </c>
      <c r="K68" s="44">
        <f t="shared" si="97"/>
        <v>-1</v>
      </c>
      <c r="L68" s="44">
        <f t="shared" si="98"/>
        <v>-1</v>
      </c>
      <c r="M68" s="44">
        <f t="shared" si="99"/>
        <v>-1</v>
      </c>
      <c r="N68" s="45">
        <f t="shared" si="100"/>
        <v>-1</v>
      </c>
      <c r="O68" s="20">
        <f>INDEX(Nal_mean!$B$2:$CN$6,MATCH('ResumenCons-FormulasInteracVP'!$C$1,Nal_mean!$A$2:$A$6,0),MATCH('ResumenCons-FormulasInteracVP'!$A68,Nal_mean!$B$1:$CN$1,0))/$O$2</f>
        <v>0</v>
      </c>
      <c r="P68" s="17">
        <f>INDEX(Deciles_mean!$C$2:$CO$51,MATCH('ResumenCons-FormulasInteracVP'!P$1,Deciles_mean!$CQ$2:$CQ$51,0),MATCH('ResumenCons-FormulasInteracVP'!$A68,Deciles_mean!$C$1:$CO$1,0))/$O$2</f>
        <v>0</v>
      </c>
      <c r="Q68" s="17">
        <f>INDEX(Deciles_mean!$C$2:$CO$51,MATCH('ResumenCons-FormulasInteracVP'!Q$1,Deciles_mean!$CQ$2:$CQ$51,0),MATCH('ResumenCons-FormulasInteracVP'!$A68,Deciles_mean!$C$1:$CO$1,0))/$O$2</f>
        <v>0</v>
      </c>
      <c r="R68" s="17">
        <f>INDEX(Deciles_mean!$C$2:$CO$51,MATCH('ResumenCons-FormulasInteracVP'!R$1,Deciles_mean!$CQ$2:$CQ$51,0),MATCH('ResumenCons-FormulasInteracVP'!$A68,Deciles_mean!$C$1:$CO$1,0))/$O$2</f>
        <v>0</v>
      </c>
      <c r="S68" s="17">
        <f>INDEX(Deciles_mean!$C$2:$CO$51,MATCH('ResumenCons-FormulasInteracVP'!S$1,Deciles_mean!$CQ$2:$CQ$51,0),MATCH('ResumenCons-FormulasInteracVP'!$A68,Deciles_mean!$C$1:$CO$1,0))/$O$2</f>
        <v>0</v>
      </c>
      <c r="T68" s="17">
        <f>INDEX(Deciles_mean!$C$2:$CO$51,MATCH('ResumenCons-FormulasInteracVP'!T$1,Deciles_mean!$CQ$2:$CQ$51,0),MATCH('ResumenCons-FormulasInteracVP'!$A68,Deciles_mean!$C$1:$CO$1,0))/$O$2</f>
        <v>0</v>
      </c>
      <c r="U68" s="17">
        <f>INDEX(Deciles_mean!$C$2:$CO$51,MATCH('ResumenCons-FormulasInteracVP'!U$1,Deciles_mean!$CQ$2:$CQ$51,0),MATCH('ResumenCons-FormulasInteracVP'!$A68,Deciles_mean!$C$1:$CO$1,0))/$O$2</f>
        <v>0</v>
      </c>
      <c r="V68" s="17">
        <f>INDEX(Deciles_mean!$C$2:$CO$51,MATCH('ResumenCons-FormulasInteracVP'!V$1,Deciles_mean!$CQ$2:$CQ$51,0),MATCH('ResumenCons-FormulasInteracVP'!$A68,Deciles_mean!$C$1:$CO$1,0))/$O$2</f>
        <v>0</v>
      </c>
      <c r="W68" s="17">
        <f>INDEX(Deciles_mean!$C$2:$CO$51,MATCH('ResumenCons-FormulasInteracVP'!W$1,Deciles_mean!$CQ$2:$CQ$51,0),MATCH('ResumenCons-FormulasInteracVP'!$A68,Deciles_mean!$C$1:$CO$1,0))/$O$2</f>
        <v>0</v>
      </c>
      <c r="X68" s="17">
        <f>INDEX(Deciles_mean!$C$2:$CO$51,MATCH('ResumenCons-FormulasInteracVP'!X$1,Deciles_mean!$CQ$2:$CQ$51,0),MATCH('ResumenCons-FormulasInteracVP'!$A68,Deciles_mean!$C$1:$CO$1,0))/$O$2</f>
        <v>0</v>
      </c>
      <c r="Y68" s="21">
        <f>INDEX(Deciles_mean!$C$2:$CO$51,MATCH('ResumenCons-FormulasInteracVP'!Y$1,Deciles_mean!$CQ$2:$CQ$51,0),MATCH('ResumenCons-FormulasInteracVP'!$A68,Deciles_mean!$C$1:$CO$1,0))/$O$2</f>
        <v>0</v>
      </c>
      <c r="Z68" s="20">
        <f>INDEX(Nal_mean!$B$2:$CN$6,MATCH('ResumenCons-FormulasInteracVP'!$C$2,Nal_mean!$A$2:$A$5,0),MATCH('ResumenCons-FormulasInteracVP'!$A68,Nal_mean!$B$1:$CN$1,0))/$Z$2</f>
        <v>309.65408177394096</v>
      </c>
      <c r="AA68" s="17">
        <f>INDEX(Deciles_mean!$C$2:$CO$51,MATCH('ResumenCons-FormulasInteracVP'!AA$1,Deciles_mean!$CQ$2:$CQ$51,0),MATCH('ResumenCons-FormulasInteracVP'!$A68,Deciles_mean!$C$1:$CO$1,0))/$Z$2</f>
        <v>16.552170418261898</v>
      </c>
      <c r="AB68" s="17">
        <f>INDEX(Deciles_mean!$C$2:$CO$51,MATCH('ResumenCons-FormulasInteracVP'!AB$1,Deciles_mean!$CQ$2:$CQ$51,0),MATCH('ResumenCons-FormulasInteracVP'!$A68,Deciles_mean!$C$1:$CO$1,0))/$Z$2</f>
        <v>22.399946498601903</v>
      </c>
      <c r="AC68" s="17">
        <f>INDEX(Deciles_mean!$C$2:$CO$51,MATCH('ResumenCons-FormulasInteracVP'!AC$1,Deciles_mean!$CQ$2:$CQ$51,0),MATCH('ResumenCons-FormulasInteracVP'!$A68,Deciles_mean!$C$1:$CO$1,0))/$Z$2</f>
        <v>39.104597343336543</v>
      </c>
      <c r="AD68" s="17">
        <f>INDEX(Deciles_mean!$C$2:$CO$51,MATCH('ResumenCons-FormulasInteracVP'!AD$1,Deciles_mean!$CQ$2:$CQ$51,0),MATCH('ResumenCons-FormulasInteracVP'!$A68,Deciles_mean!$C$1:$CO$1,0))/$Z$2</f>
        <v>47.395858897701657</v>
      </c>
      <c r="AE68" s="17">
        <f>INDEX(Deciles_mean!$C$2:$CO$51,MATCH('ResumenCons-FormulasInteracVP'!AE$1,Deciles_mean!$CQ$2:$CQ$51,0),MATCH('ResumenCons-FormulasInteracVP'!$A68,Deciles_mean!$C$1:$CO$1,0))/$Z$2</f>
        <v>77.641746707421675</v>
      </c>
      <c r="AF68" s="17">
        <f>INDEX(Deciles_mean!$C$2:$CO$51,MATCH('ResumenCons-FormulasInteracVP'!AF$1,Deciles_mean!$CQ$2:$CQ$51,0),MATCH('ResumenCons-FormulasInteracVP'!$A68,Deciles_mean!$C$1:$CO$1,0))/$Z$2</f>
        <v>108.35728992535306</v>
      </c>
      <c r="AG68" s="17">
        <f>INDEX(Deciles_mean!$C$2:$CO$51,MATCH('ResumenCons-FormulasInteracVP'!AG$1,Deciles_mean!$CQ$2:$CQ$51,0),MATCH('ResumenCons-FormulasInteracVP'!$A68,Deciles_mean!$C$1:$CO$1,0))/$Z$2</f>
        <v>183.8855287714581</v>
      </c>
      <c r="AH68" s="17">
        <f>INDEX(Deciles_mean!$C$2:$CO$51,MATCH('ResumenCons-FormulasInteracVP'!AH$1,Deciles_mean!$CQ$2:$CQ$51,0),MATCH('ResumenCons-FormulasInteracVP'!$A68,Deciles_mean!$C$1:$CO$1,0))/$Z$2</f>
        <v>161.50903594327502</v>
      </c>
      <c r="AI68" s="17">
        <f>INDEX(Deciles_mean!$C$2:$CO$51,MATCH('ResumenCons-FormulasInteracVP'!AI$1,Deciles_mean!$CQ$2:$CQ$51,0),MATCH('ResumenCons-FormulasInteracVP'!$A68,Deciles_mean!$C$1:$CO$1,0))/$Z$2</f>
        <v>368.15230251116463</v>
      </c>
      <c r="AJ68" s="21">
        <f>INDEX(Deciles_mean!$C$2:$CO$51,MATCH('ResumenCons-FormulasInteracVP'!AJ$1,Deciles_mean!$CQ$2:$CQ$51,0),MATCH('ResumenCons-FormulasInteracVP'!$A68,Deciles_mean!$C$1:$CO$1,0))/$Z$2</f>
        <v>2071.531004006757</v>
      </c>
    </row>
    <row r="69" spans="1:36">
      <c r="A69" t="s">
        <v>134</v>
      </c>
      <c r="C69" s="3" t="s">
        <v>166</v>
      </c>
      <c r="D69" s="43">
        <f t="shared" si="90"/>
        <v>1.1100130626338811</v>
      </c>
      <c r="E69" s="44">
        <f t="shared" si="91"/>
        <v>1.2767939221793716</v>
      </c>
      <c r="F69" s="44">
        <f t="shared" si="92"/>
        <v>1.7417858669843715</v>
      </c>
      <c r="G69" s="44">
        <f t="shared" si="93"/>
        <v>1.4343516569678889</v>
      </c>
      <c r="H69" s="44">
        <f t="shared" si="94"/>
        <v>1.8903956126981312</v>
      </c>
      <c r="I69" s="44">
        <f t="shared" si="95"/>
        <v>7.7514188524152594E-4</v>
      </c>
      <c r="J69" s="44">
        <f t="shared" si="96"/>
        <v>2.0227857603259785</v>
      </c>
      <c r="K69" s="44">
        <f t="shared" si="97"/>
        <v>0.64569294616925577</v>
      </c>
      <c r="L69" s="44">
        <f t="shared" si="98"/>
        <v>1.4076924222140685</v>
      </c>
      <c r="M69" s="44">
        <f t="shared" si="99"/>
        <v>1.0436239505583673</v>
      </c>
      <c r="N69" s="45">
        <f t="shared" si="100"/>
        <v>0.98639703437386306</v>
      </c>
      <c r="O69" s="20">
        <f>INDEX(Nal_mean!$B$2:$CN$6,MATCH('ResumenCons-FormulasInteracVP'!$C$1,Nal_mean!$A$2:$A$6,0),MATCH('ResumenCons-FormulasInteracVP'!$A69,Nal_mean!$B$1:$CN$1,0))/$O$2</f>
        <v>145.54228045353989</v>
      </c>
      <c r="P69" s="17">
        <f>INDEX(Deciles_mean!$C$2:$CO$51,MATCH('ResumenCons-FormulasInteracVP'!P$1,Deciles_mean!$CQ$2:$CQ$51,0),MATCH('ResumenCons-FormulasInteracVP'!$A69,Deciles_mean!$C$1:$CO$1,0))/$O$2</f>
        <v>40.756899037873765</v>
      </c>
      <c r="Q69" s="17">
        <f>INDEX(Deciles_mean!$C$2:$CO$51,MATCH('ResumenCons-FormulasInteracVP'!Q$1,Deciles_mean!$CQ$2:$CQ$51,0),MATCH('ResumenCons-FormulasInteracVP'!$A69,Deciles_mean!$C$1:$CO$1,0))/$O$2</f>
        <v>113.9007292123879</v>
      </c>
      <c r="R69" s="17">
        <f>INDEX(Deciles_mean!$C$2:$CO$51,MATCH('ResumenCons-FormulasInteracVP'!R$1,Deciles_mean!$CQ$2:$CQ$51,0),MATCH('ResumenCons-FormulasInteracVP'!$A69,Deciles_mean!$C$1:$CO$1,0))/$O$2</f>
        <v>86.753162886580981</v>
      </c>
      <c r="S69" s="17">
        <f>INDEX(Deciles_mean!$C$2:$CO$51,MATCH('ResumenCons-FormulasInteracVP'!S$1,Deciles_mean!$CQ$2:$CQ$51,0),MATCH('ResumenCons-FormulasInteracVP'!$A69,Deciles_mean!$C$1:$CO$1,0))/$O$2</f>
        <v>104.17932948125073</v>
      </c>
      <c r="T69" s="17">
        <f>INDEX(Deciles_mean!$C$2:$CO$51,MATCH('ResumenCons-FormulasInteracVP'!T$1,Deciles_mean!$CQ$2:$CQ$51,0),MATCH('ResumenCons-FormulasInteracVP'!$A69,Deciles_mean!$C$1:$CO$1,0))/$O$2</f>
        <v>95.693878577662971</v>
      </c>
      <c r="U69" s="17">
        <f>INDEX(Deciles_mean!$C$2:$CO$51,MATCH('ResumenCons-FormulasInteracVP'!U$1,Deciles_mean!$CQ$2:$CQ$51,0),MATCH('ResumenCons-FormulasInteracVP'!$A69,Deciles_mean!$C$1:$CO$1,0))/$O$2</f>
        <v>228.16528058827799</v>
      </c>
      <c r="V69" s="17">
        <f>INDEX(Deciles_mean!$C$2:$CO$51,MATCH('ResumenCons-FormulasInteracVP'!V$1,Deciles_mean!$CQ$2:$CQ$51,0),MATCH('ResumenCons-FormulasInteracVP'!$A69,Deciles_mean!$C$1:$CO$1,0))/$O$2</f>
        <v>131.15809783821078</v>
      </c>
      <c r="W69" s="17">
        <f>INDEX(Deciles_mean!$C$2:$CO$51,MATCH('ResumenCons-FormulasInteracVP'!W$1,Deciles_mean!$CQ$2:$CQ$51,0),MATCH('ResumenCons-FormulasInteracVP'!$A69,Deciles_mean!$C$1:$CO$1,0))/$O$2</f>
        <v>210.03403641765811</v>
      </c>
      <c r="X69" s="17">
        <f>INDEX(Deciles_mean!$C$2:$CO$51,MATCH('ResumenCons-FormulasInteracVP'!X$1,Deciles_mean!$CQ$2:$CQ$51,0),MATCH('ResumenCons-FormulasInteracVP'!$A69,Deciles_mean!$C$1:$CO$1,0))/$O$2</f>
        <v>234.33435695499614</v>
      </c>
      <c r="Y69" s="21">
        <f>INDEX(Deciles_mean!$C$2:$CO$51,MATCH('ResumenCons-FormulasInteracVP'!Y$1,Deciles_mean!$CQ$2:$CQ$51,0),MATCH('ResumenCons-FormulasInteracVP'!$A69,Deciles_mean!$C$1:$CO$1,0))/$O$2</f>
        <v>210.44703354049958</v>
      </c>
      <c r="Z69" s="20">
        <f>INDEX(Nal_mean!$B$2:$CN$6,MATCH('ResumenCons-FormulasInteracVP'!$C$2,Nal_mean!$A$2:$A$5,0),MATCH('ResumenCons-FormulasInteracVP'!$A69,Nal_mean!$B$1:$CN$1,0))/$Z$2</f>
        <v>68.976957077157991</v>
      </c>
      <c r="AA69" s="17">
        <f>INDEX(Deciles_mean!$C$2:$CO$51,MATCH('ResumenCons-FormulasInteracVP'!AA$1,Deciles_mean!$CQ$2:$CQ$51,0),MATCH('ResumenCons-FormulasInteracVP'!$A69,Deciles_mean!$C$1:$CO$1,0))/$Z$2</f>
        <v>17.901004847580069</v>
      </c>
      <c r="AB69" s="17">
        <f>INDEX(Deciles_mean!$C$2:$CO$51,MATCH('ResumenCons-FormulasInteracVP'!AB$1,Deciles_mean!$CQ$2:$CQ$51,0),MATCH('ResumenCons-FormulasInteracVP'!$A69,Deciles_mean!$C$1:$CO$1,0))/$Z$2</f>
        <v>41.542532764480526</v>
      </c>
      <c r="AC69" s="17">
        <f>INDEX(Deciles_mean!$C$2:$CO$51,MATCH('ResumenCons-FormulasInteracVP'!AC$1,Deciles_mean!$CQ$2:$CQ$51,0),MATCH('ResumenCons-FormulasInteracVP'!$A69,Deciles_mean!$C$1:$CO$1,0))/$Z$2</f>
        <v>35.637071019819928</v>
      </c>
      <c r="AD69" s="17">
        <f>INDEX(Deciles_mean!$C$2:$CO$51,MATCH('ResumenCons-FormulasInteracVP'!AD$1,Deciles_mean!$CQ$2:$CQ$51,0),MATCH('ResumenCons-FormulasInteracVP'!$A69,Deciles_mean!$C$1:$CO$1,0))/$Z$2</f>
        <v>36.043276921528829</v>
      </c>
      <c r="AE69" s="17">
        <f>INDEX(Deciles_mean!$C$2:$CO$51,MATCH('ResumenCons-FormulasInteracVP'!AE$1,Deciles_mean!$CQ$2:$CQ$51,0),MATCH('ResumenCons-FormulasInteracVP'!$A69,Deciles_mean!$C$1:$CO$1,0))/$Z$2</f>
        <v>95.619759696865202</v>
      </c>
      <c r="AF69" s="17">
        <f>INDEX(Deciles_mean!$C$2:$CO$51,MATCH('ResumenCons-FormulasInteracVP'!AF$1,Deciles_mean!$CQ$2:$CQ$51,0),MATCH('ResumenCons-FormulasInteracVP'!$A69,Deciles_mean!$C$1:$CO$1,0))/$Z$2</f>
        <v>75.481790202582062</v>
      </c>
      <c r="AG69" s="17">
        <f>INDEX(Deciles_mean!$C$2:$CO$51,MATCH('ResumenCons-FormulasInteracVP'!AG$1,Deciles_mean!$CQ$2:$CQ$51,0),MATCH('ResumenCons-FormulasInteracVP'!$A69,Deciles_mean!$C$1:$CO$1,0))/$Z$2</f>
        <v>79.697794259562599</v>
      </c>
      <c r="AH69" s="17">
        <f>INDEX(Deciles_mean!$C$2:$CO$51,MATCH('ResumenCons-FormulasInteracVP'!AH$1,Deciles_mean!$CQ$2:$CQ$51,0),MATCH('ResumenCons-FormulasInteracVP'!$A69,Deciles_mean!$C$1:$CO$1,0))/$Z$2</f>
        <v>87.234579666332451</v>
      </c>
      <c r="AI69" s="17">
        <f>INDEX(Deciles_mean!$C$2:$CO$51,MATCH('ResumenCons-FormulasInteracVP'!AI$1,Deciles_mean!$CQ$2:$CQ$51,0),MATCH('ResumenCons-FormulasInteracVP'!$A69,Deciles_mean!$C$1:$CO$1,0))/$Z$2</f>
        <v>114.66608467324448</v>
      </c>
      <c r="AJ69" s="21">
        <f>INDEX(Deciles_mean!$C$2:$CO$51,MATCH('ResumenCons-FormulasInteracVP'!AJ$1,Deciles_mean!$CQ$2:$CQ$51,0),MATCH('ResumenCons-FormulasInteracVP'!$A69,Deciles_mean!$C$1:$CO$1,0))/$Z$2</f>
        <v>105.94409370271492</v>
      </c>
    </row>
    <row r="70" spans="1:36">
      <c r="A70" t="s">
        <v>135</v>
      </c>
      <c r="C70" s="3" t="s">
        <v>168</v>
      </c>
      <c r="D70" s="43">
        <f t="shared" si="90"/>
        <v>0.35368535779730759</v>
      </c>
      <c r="E70" s="44">
        <f t="shared" si="91"/>
        <v>0.37169217808527977</v>
      </c>
      <c r="F70" s="44">
        <f t="shared" si="92"/>
        <v>0.50998712616925923</v>
      </c>
      <c r="G70" s="44">
        <f t="shared" si="93"/>
        <v>1.7945265660601537</v>
      </c>
      <c r="H70" s="44">
        <f t="shared" si="94"/>
        <v>1.2485708371487432</v>
      </c>
      <c r="I70" s="44">
        <f t="shared" si="95"/>
        <v>0.20688997879290705</v>
      </c>
      <c r="J70" s="44">
        <f t="shared" si="96"/>
        <v>0.80837360589119833</v>
      </c>
      <c r="K70" s="44">
        <f t="shared" si="97"/>
        <v>0.75502038984169562</v>
      </c>
      <c r="L70" s="44">
        <f t="shared" si="98"/>
        <v>0.43175494375045753</v>
      </c>
      <c r="M70" s="44">
        <f t="shared" si="99"/>
        <v>0.51188654911214804</v>
      </c>
      <c r="N70" s="45">
        <f t="shared" si="100"/>
        <v>0.1398310742566331</v>
      </c>
      <c r="O70" s="20">
        <f>INDEX(Nal_mean!$B$2:$CN$6,MATCH('ResumenCons-FormulasInteracVP'!$C$1,Nal_mean!$A$2:$A$6,0),MATCH('ResumenCons-FormulasInteracVP'!$A70,Nal_mean!$B$1:$CN$1,0))/$O$2</f>
        <v>1441.900779386757</v>
      </c>
      <c r="P70" s="17">
        <f>INDEX(Deciles_mean!$C$2:$CO$51,MATCH('ResumenCons-FormulasInteracVP'!P$1,Deciles_mean!$CQ$2:$CQ$51,0),MATCH('ResumenCons-FormulasInteracVP'!$A70,Deciles_mean!$C$1:$CO$1,0))/$O$2</f>
        <v>118.04988141683496</v>
      </c>
      <c r="Q70" s="17">
        <f>INDEX(Deciles_mean!$C$2:$CO$51,MATCH('ResumenCons-FormulasInteracVP'!Q$1,Deciles_mean!$CQ$2:$CQ$51,0),MATCH('ResumenCons-FormulasInteracVP'!$A70,Deciles_mean!$C$1:$CO$1,0))/$O$2</f>
        <v>259.34294024846258</v>
      </c>
      <c r="R70" s="17">
        <f>INDEX(Deciles_mean!$C$2:$CO$51,MATCH('ResumenCons-FormulasInteracVP'!R$1,Deciles_mean!$CQ$2:$CQ$51,0),MATCH('ResumenCons-FormulasInteracVP'!$A70,Deciles_mean!$C$1:$CO$1,0))/$O$2</f>
        <v>404.16099698914473</v>
      </c>
      <c r="S70" s="17">
        <f>INDEX(Deciles_mean!$C$2:$CO$51,MATCH('ResumenCons-FormulasInteracVP'!S$1,Deciles_mean!$CQ$2:$CQ$51,0),MATCH('ResumenCons-FormulasInteracVP'!$A70,Deciles_mean!$C$1:$CO$1,0))/$O$2</f>
        <v>458.60976292084734</v>
      </c>
      <c r="T70" s="17">
        <f>INDEX(Deciles_mean!$C$2:$CO$51,MATCH('ResumenCons-FormulasInteracVP'!T$1,Deciles_mean!$CQ$2:$CQ$51,0),MATCH('ResumenCons-FormulasInteracVP'!$A70,Deciles_mean!$C$1:$CO$1,0))/$O$2</f>
        <v>401.45731751160059</v>
      </c>
      <c r="U70" s="17">
        <f>INDEX(Deciles_mean!$C$2:$CO$51,MATCH('ResumenCons-FormulasInteracVP'!U$1,Deciles_mean!$CQ$2:$CQ$51,0),MATCH('ResumenCons-FormulasInteracVP'!$A70,Deciles_mean!$C$1:$CO$1,0))/$O$2</f>
        <v>891.82879349257041</v>
      </c>
      <c r="V70" s="17">
        <f>INDEX(Deciles_mean!$C$2:$CO$51,MATCH('ResumenCons-FormulasInteracVP'!V$1,Deciles_mean!$CQ$2:$CQ$51,0),MATCH('ResumenCons-FormulasInteracVP'!$A70,Deciles_mean!$C$1:$CO$1,0))/$O$2</f>
        <v>1277.1197998547996</v>
      </c>
      <c r="W70" s="17">
        <f>INDEX(Deciles_mean!$C$2:$CO$51,MATCH('ResumenCons-FormulasInteracVP'!W$1,Deciles_mean!$CQ$2:$CQ$51,0),MATCH('ResumenCons-FormulasInteracVP'!$A70,Deciles_mean!$C$1:$CO$1,0))/$O$2</f>
        <v>1665.4392335039622</v>
      </c>
      <c r="X70" s="17">
        <f>INDEX(Deciles_mean!$C$2:$CO$51,MATCH('ResumenCons-FormulasInteracVP'!X$1,Deciles_mean!$CQ$2:$CQ$51,0),MATCH('ResumenCons-FormulasInteracVP'!$A70,Deciles_mean!$C$1:$CO$1,0))/$O$2</f>
        <v>2396.3942047458345</v>
      </c>
      <c r="Y70" s="21">
        <f>INDEX(Deciles_mean!$C$2:$CO$51,MATCH('ResumenCons-FormulasInteracVP'!Y$1,Deciles_mean!$CQ$2:$CQ$51,0),MATCH('ResumenCons-FormulasInteracVP'!$A70,Deciles_mean!$C$1:$CO$1,0))/$O$2</f>
        <v>6546.6048631835147</v>
      </c>
      <c r="Z70" s="20">
        <f>INDEX(Nal_mean!$B$2:$CN$6,MATCH('ResumenCons-FormulasInteracVP'!$C$2,Nal_mean!$A$2:$A$5,0),MATCH('ResumenCons-FormulasInteracVP'!$A70,Nal_mean!$B$1:$CN$1,0))/$Z$2</f>
        <v>1065.1668580747537</v>
      </c>
      <c r="AA70" s="17">
        <f>INDEX(Deciles_mean!$C$2:$CO$51,MATCH('ResumenCons-FormulasInteracVP'!AA$1,Deciles_mean!$CQ$2:$CQ$51,0),MATCH('ResumenCons-FormulasInteracVP'!$A70,Deciles_mean!$C$1:$CO$1,0))/$Z$2</f>
        <v>86.061496378596146</v>
      </c>
      <c r="AB70" s="17">
        <f>INDEX(Deciles_mean!$C$2:$CO$51,MATCH('ResumenCons-FormulasInteracVP'!AB$1,Deciles_mean!$CQ$2:$CQ$51,0),MATCH('ResumenCons-FormulasInteracVP'!$A70,Deciles_mean!$C$1:$CO$1,0))/$Z$2</f>
        <v>171.75175586191853</v>
      </c>
      <c r="AC70" s="17">
        <f>INDEX(Deciles_mean!$C$2:$CO$51,MATCH('ResumenCons-FormulasInteracVP'!AC$1,Deciles_mean!$CQ$2:$CQ$51,0),MATCH('ResumenCons-FormulasInteracVP'!$A70,Deciles_mean!$C$1:$CO$1,0))/$Z$2</f>
        <v>144.62592766078035</v>
      </c>
      <c r="AD70" s="17">
        <f>INDEX(Deciles_mean!$C$2:$CO$51,MATCH('ResumenCons-FormulasInteracVP'!AD$1,Deciles_mean!$CQ$2:$CQ$51,0),MATCH('ResumenCons-FormulasInteracVP'!$A70,Deciles_mean!$C$1:$CO$1,0))/$Z$2</f>
        <v>203.95611085233969</v>
      </c>
      <c r="AE70" s="17">
        <f>INDEX(Deciles_mean!$C$2:$CO$51,MATCH('ResumenCons-FormulasInteracVP'!AE$1,Deciles_mean!$CQ$2:$CQ$51,0),MATCH('ResumenCons-FormulasInteracVP'!$A70,Deciles_mean!$C$1:$CO$1,0))/$Z$2</f>
        <v>332.6378746744798</v>
      </c>
      <c r="AF70" s="17">
        <f>INDEX(Deciles_mean!$C$2:$CO$51,MATCH('ResumenCons-FormulasInteracVP'!AF$1,Deciles_mean!$CQ$2:$CQ$51,0),MATCH('ResumenCons-FormulasInteracVP'!$A70,Deciles_mean!$C$1:$CO$1,0))/$Z$2</f>
        <v>493.16622991357002</v>
      </c>
      <c r="AG70" s="17">
        <f>INDEX(Deciles_mean!$C$2:$CO$51,MATCH('ResumenCons-FormulasInteracVP'!AG$1,Deciles_mean!$CQ$2:$CQ$51,0),MATCH('ResumenCons-FormulasInteracVP'!$A70,Deciles_mean!$C$1:$CO$1,0))/$Z$2</f>
        <v>727.69513519441045</v>
      </c>
      <c r="AH70" s="17">
        <f>INDEX(Deciles_mean!$C$2:$CO$51,MATCH('ResumenCons-FormulasInteracVP'!AH$1,Deciles_mean!$CQ$2:$CQ$51,0),MATCH('ResumenCons-FormulasInteracVP'!$A70,Deciles_mean!$C$1:$CO$1,0))/$Z$2</f>
        <v>1163.215283993623</v>
      </c>
      <c r="AI70" s="17">
        <f>INDEX(Deciles_mean!$C$2:$CO$51,MATCH('ResumenCons-FormulasInteracVP'!AI$1,Deciles_mean!$CQ$2:$CQ$51,0),MATCH('ResumenCons-FormulasInteracVP'!$A70,Deciles_mean!$C$1:$CO$1,0))/$Z$2</f>
        <v>1585.0357331065029</v>
      </c>
      <c r="AJ70" s="21">
        <f>INDEX(Deciles_mean!$C$2:$CO$51,MATCH('ResumenCons-FormulasInteracVP'!AJ$1,Deciles_mean!$CQ$2:$CQ$51,0),MATCH('ResumenCons-FormulasInteracVP'!$A70,Deciles_mean!$C$1:$CO$1,0))/$Z$2</f>
        <v>5743.4869175268213</v>
      </c>
    </row>
    <row r="71" spans="1:36">
      <c r="A71" t="s">
        <v>136</v>
      </c>
      <c r="C71" s="3" t="s">
        <v>167</v>
      </c>
      <c r="D71" s="43">
        <f t="shared" si="90"/>
        <v>0.28220759395743444</v>
      </c>
      <c r="E71" s="44">
        <f t="shared" si="91"/>
        <v>0.81210307976217044</v>
      </c>
      <c r="F71" s="44">
        <f t="shared" si="92"/>
        <v>0.48450442703553742</v>
      </c>
      <c r="G71" s="44">
        <f t="shared" si="93"/>
        <v>0.69419231568643469</v>
      </c>
      <c r="H71" s="44">
        <f t="shared" si="94"/>
        <v>0.81328412158096786</v>
      </c>
      <c r="I71" s="44">
        <f t="shared" si="95"/>
        <v>0.88969056471530306</v>
      </c>
      <c r="J71" s="44">
        <f t="shared" si="96"/>
        <v>0.34981799314169271</v>
      </c>
      <c r="K71" s="44">
        <f t="shared" si="97"/>
        <v>0.5848013155999805</v>
      </c>
      <c r="L71" s="44">
        <f t="shared" si="98"/>
        <v>0.35448471704005891</v>
      </c>
      <c r="M71" s="44">
        <f t="shared" si="99"/>
        <v>0.18806438862399011</v>
      </c>
      <c r="N71" s="45">
        <f t="shared" si="100"/>
        <v>6.5787535555647647E-2</v>
      </c>
      <c r="O71" s="20">
        <f>INDEX(Nal_mean!$B$2:$CN$6,MATCH('ResumenCons-FormulasInteracVP'!$C$1,Nal_mean!$A$2:$A$6,0),MATCH('ResumenCons-FormulasInteracVP'!$A71,Nal_mean!$B$1:$CN$1,0))/$O$2</f>
        <v>331.66269077760217</v>
      </c>
      <c r="P71" s="17">
        <f>INDEX(Deciles_mean!$C$2:$CO$51,MATCH('ResumenCons-FormulasInteracVP'!P$1,Deciles_mean!$CQ$2:$CQ$51,0),MATCH('ResumenCons-FormulasInteracVP'!$A71,Deciles_mean!$C$1:$CO$1,0))/$O$2</f>
        <v>58.658205449826852</v>
      </c>
      <c r="Q71" s="17">
        <f>INDEX(Deciles_mean!$C$2:$CO$51,MATCH('ResumenCons-FormulasInteracVP'!Q$1,Deciles_mean!$CQ$2:$CQ$51,0),MATCH('ResumenCons-FormulasInteracVP'!$A71,Deciles_mean!$C$1:$CO$1,0))/$O$2</f>
        <v>79.330159838416193</v>
      </c>
      <c r="R71" s="17">
        <f>INDEX(Deciles_mean!$C$2:$CO$51,MATCH('ResumenCons-FormulasInteracVP'!R$1,Deciles_mean!$CQ$2:$CQ$51,0),MATCH('ResumenCons-FormulasInteracVP'!$A71,Deciles_mean!$C$1:$CO$1,0))/$O$2</f>
        <v>111.66694970445134</v>
      </c>
      <c r="S71" s="17">
        <f>INDEX(Deciles_mean!$C$2:$CO$51,MATCH('ResumenCons-FormulasInteracVP'!S$1,Deciles_mean!$CQ$2:$CQ$51,0),MATCH('ResumenCons-FormulasInteracVP'!$A71,Deciles_mean!$C$1:$CO$1,0))/$O$2</f>
        <v>153.21136907783563</v>
      </c>
      <c r="T71" s="17">
        <f>INDEX(Deciles_mean!$C$2:$CO$51,MATCH('ResumenCons-FormulasInteracVP'!T$1,Deciles_mean!$CQ$2:$CQ$51,0),MATCH('ResumenCons-FormulasInteracVP'!$A71,Deciles_mean!$C$1:$CO$1,0))/$O$2</f>
        <v>204.92324405596955</v>
      </c>
      <c r="U71" s="17">
        <f>INDEX(Deciles_mean!$C$2:$CO$51,MATCH('ResumenCons-FormulasInteracVP'!U$1,Deciles_mean!$CQ$2:$CQ$51,0),MATCH('ResumenCons-FormulasInteracVP'!$A71,Deciles_mean!$C$1:$CO$1,0))/$O$2</f>
        <v>238.24798398305308</v>
      </c>
      <c r="V71" s="17">
        <f>INDEX(Deciles_mean!$C$2:$CO$51,MATCH('ResumenCons-FormulasInteracVP'!V$1,Deciles_mean!$CQ$2:$CQ$51,0),MATCH('ResumenCons-FormulasInteracVP'!$A71,Deciles_mean!$C$1:$CO$1,0))/$O$2</f>
        <v>343.78088141760878</v>
      </c>
      <c r="W71" s="17">
        <f>INDEX(Deciles_mean!$C$2:$CO$51,MATCH('ResumenCons-FormulasInteracVP'!W$1,Deciles_mean!$CQ$2:$CQ$51,0),MATCH('ResumenCons-FormulasInteracVP'!$A71,Deciles_mean!$C$1:$CO$1,0))/$O$2</f>
        <v>451.18599479608622</v>
      </c>
      <c r="X71" s="17">
        <f>INDEX(Deciles_mean!$C$2:$CO$51,MATCH('ResumenCons-FormulasInteracVP'!X$1,Deciles_mean!$CQ$2:$CQ$51,0),MATCH('ResumenCons-FormulasInteracVP'!$A71,Deciles_mean!$C$1:$CO$1,0))/$O$2</f>
        <v>587.5207692566845</v>
      </c>
      <c r="Y71" s="21">
        <f>INDEX(Deciles_mean!$C$2:$CO$51,MATCH('ResumenCons-FormulasInteracVP'!Y$1,Deciles_mean!$CQ$2:$CQ$51,0),MATCH('ResumenCons-FormulasInteracVP'!$A71,Deciles_mean!$C$1:$CO$1,0))/$O$2</f>
        <v>1088.1013501960913</v>
      </c>
      <c r="Z71" s="20">
        <f>INDEX(Nal_mean!$B$2:$CN$6,MATCH('ResumenCons-FormulasInteracVP'!$C$2,Nal_mean!$A$2:$A$5,0),MATCH('ResumenCons-FormulasInteracVP'!$A71,Nal_mean!$B$1:$CN$1,0))/$Z$2</f>
        <v>258.6653614754776</v>
      </c>
      <c r="AA71" s="17">
        <f>INDEX(Deciles_mean!$C$2:$CO$51,MATCH('ResumenCons-FormulasInteracVP'!AA$1,Deciles_mean!$CQ$2:$CQ$51,0),MATCH('ResumenCons-FormulasInteracVP'!$A71,Deciles_mean!$C$1:$CO$1,0))/$Z$2</f>
        <v>32.37023660791165</v>
      </c>
      <c r="AB71" s="17">
        <f>INDEX(Deciles_mean!$C$2:$CO$51,MATCH('ResumenCons-FormulasInteracVP'!AB$1,Deciles_mean!$CQ$2:$CQ$51,0),MATCH('ResumenCons-FormulasInteracVP'!$A71,Deciles_mean!$C$1:$CO$1,0))/$Z$2</f>
        <v>53.438816613591086</v>
      </c>
      <c r="AC71" s="17">
        <f>INDEX(Deciles_mean!$C$2:$CO$51,MATCH('ResumenCons-FormulasInteracVP'!AC$1,Deciles_mean!$CQ$2:$CQ$51,0),MATCH('ResumenCons-FormulasInteracVP'!$A71,Deciles_mean!$C$1:$CO$1,0))/$Z$2</f>
        <v>65.91161385312229</v>
      </c>
      <c r="AD71" s="17">
        <f>INDEX(Deciles_mean!$C$2:$CO$51,MATCH('ResumenCons-FormulasInteracVP'!AD$1,Deciles_mean!$CQ$2:$CQ$51,0),MATCH('ResumenCons-FormulasInteracVP'!$A71,Deciles_mean!$C$1:$CO$1,0))/$Z$2</f>
        <v>84.493856894447163</v>
      </c>
      <c r="AE71" s="17">
        <f>INDEX(Deciles_mean!$C$2:$CO$51,MATCH('ResumenCons-FormulasInteracVP'!AE$1,Deciles_mean!$CQ$2:$CQ$51,0),MATCH('ResumenCons-FormulasInteracVP'!$A71,Deciles_mean!$C$1:$CO$1,0))/$Z$2</f>
        <v>108.44275135958192</v>
      </c>
      <c r="AF71" s="17">
        <f>INDEX(Deciles_mean!$C$2:$CO$51,MATCH('ResumenCons-FormulasInteracVP'!AF$1,Deciles_mean!$CQ$2:$CQ$51,0),MATCH('ResumenCons-FormulasInteracVP'!$A71,Deciles_mean!$C$1:$CO$1,0))/$Z$2</f>
        <v>176.50378435727652</v>
      </c>
      <c r="AG71" s="17">
        <f>INDEX(Deciles_mean!$C$2:$CO$51,MATCH('ResumenCons-FormulasInteracVP'!AG$1,Deciles_mean!$CQ$2:$CQ$51,0),MATCH('ResumenCons-FormulasInteracVP'!$A71,Deciles_mean!$C$1:$CO$1,0))/$Z$2</f>
        <v>216.92364716864134</v>
      </c>
      <c r="AH71" s="17">
        <f>INDEX(Deciles_mean!$C$2:$CO$51,MATCH('ResumenCons-FormulasInteracVP'!AH$1,Deciles_mean!$CQ$2:$CQ$51,0),MATCH('ResumenCons-FormulasInteracVP'!$A71,Deciles_mean!$C$1:$CO$1,0))/$Z$2</f>
        <v>333.10526809195619</v>
      </c>
      <c r="AI71" s="17">
        <f>INDEX(Deciles_mean!$C$2:$CO$51,MATCH('ResumenCons-FormulasInteracVP'!AI$1,Deciles_mean!$CQ$2:$CQ$51,0),MATCH('ResumenCons-FormulasInteracVP'!$A71,Deciles_mean!$C$1:$CO$1,0))/$Z$2</f>
        <v>494.51929952815772</v>
      </c>
      <c r="AJ71" s="21">
        <f>INDEX(Deciles_mean!$C$2:$CO$51,MATCH('ResumenCons-FormulasInteracVP'!AJ$1,Deciles_mean!$CQ$2:$CQ$51,0),MATCH('ResumenCons-FormulasInteracVP'!$A71,Deciles_mean!$C$1:$CO$1,0))/$Z$2</f>
        <v>1020.9364567477423</v>
      </c>
    </row>
    <row r="72" spans="1:36">
      <c r="C72" s="10" t="s">
        <v>169</v>
      </c>
      <c r="D72" s="18"/>
      <c r="E72" s="16"/>
      <c r="F72" s="16"/>
      <c r="G72" s="16"/>
      <c r="H72" s="16"/>
      <c r="I72" s="16"/>
      <c r="J72" s="16"/>
      <c r="K72" s="16"/>
      <c r="L72" s="16"/>
      <c r="M72" s="16"/>
      <c r="N72" s="19"/>
      <c r="O72" s="18"/>
      <c r="P72" s="16"/>
      <c r="Q72" s="16"/>
      <c r="R72" s="16"/>
      <c r="S72" s="16"/>
      <c r="T72" s="16"/>
      <c r="U72" s="16"/>
      <c r="V72" s="16"/>
      <c r="W72" s="16"/>
      <c r="X72" s="16"/>
      <c r="Y72" s="19"/>
      <c r="Z72" s="18"/>
      <c r="AA72" s="16"/>
      <c r="AB72" s="16"/>
      <c r="AC72" s="16"/>
      <c r="AD72" s="16"/>
      <c r="AE72" s="16"/>
      <c r="AF72" s="16"/>
      <c r="AG72" s="16"/>
      <c r="AH72" s="16"/>
      <c r="AI72" s="16"/>
      <c r="AJ72" s="19"/>
    </row>
    <row r="73" spans="1:36">
      <c r="A73" t="s">
        <v>139</v>
      </c>
      <c r="C73" s="3" t="s">
        <v>170</v>
      </c>
      <c r="D73" s="43">
        <f t="shared" ref="D73:D75" si="101">O73/Z73-1</f>
        <v>8.9811711234631719E-2</v>
      </c>
      <c r="E73" s="44">
        <f t="shared" ref="E73:E74" si="102">P73/AA73-1</f>
        <v>0.16089082056098469</v>
      </c>
      <c r="F73" s="44">
        <f t="shared" ref="F73:F74" si="103">Q73/AB73-1</f>
        <v>0.14432753465443504</v>
      </c>
      <c r="G73" s="44">
        <f t="shared" ref="G73:G74" si="104">R73/AC73-1</f>
        <v>0.18465591143129245</v>
      </c>
      <c r="H73" s="44">
        <f t="shared" ref="H73:H74" si="105">S73/AD73-1</f>
        <v>0.16236363747011584</v>
      </c>
      <c r="I73" s="44">
        <f t="shared" ref="I73:I74" si="106">T73/AE73-1</f>
        <v>0.1900905701512563</v>
      </c>
      <c r="J73" s="44">
        <f t="shared" ref="J73:J74" si="107">U73/AF73-1</f>
        <v>0.13653418560329356</v>
      </c>
      <c r="K73" s="44">
        <f t="shared" ref="K73:K74" si="108">V73/AG73-1</f>
        <v>0.23287050035197621</v>
      </c>
      <c r="L73" s="44">
        <f t="shared" ref="L73:L74" si="109">W73/AH73-1</f>
        <v>0.17127958717019554</v>
      </c>
      <c r="M73" s="44">
        <f t="shared" ref="M73:M74" si="110">X73/AI73-1</f>
        <v>0.16719483539035518</v>
      </c>
      <c r="N73" s="45">
        <f t="shared" ref="N73:N74" si="111">Y73/AJ73-1</f>
        <v>5.4133290166821002E-2</v>
      </c>
      <c r="O73" s="20">
        <f>INDEX(Nal_mean!$B$2:$CN$6,MATCH('ResumenCons-FormulasInteracVP'!$C$1,Nal_mean!$A$2:$A$6,0),MATCH('ResumenCons-FormulasInteracVP'!$A73,Nal_mean!$B$1:$CN$1,0))/$O$2</f>
        <v>3743.6641285277069</v>
      </c>
      <c r="P73" s="17">
        <f>INDEX(Deciles_mean!$C$2:$CO$51,MATCH('ResumenCons-FormulasInteracVP'!P$1,Deciles_mean!$CQ$2:$CQ$51,0),MATCH('ResumenCons-FormulasInteracVP'!$A73,Deciles_mean!$C$1:$CO$1,0))/$O$2</f>
        <v>1884.0722128792165</v>
      </c>
      <c r="Q73" s="17">
        <f>INDEX(Deciles_mean!$C$2:$CO$51,MATCH('ResumenCons-FormulasInteracVP'!Q$1,Deciles_mean!$CQ$2:$CQ$51,0),MATCH('ResumenCons-FormulasInteracVP'!$A73,Deciles_mean!$C$1:$CO$1,0))/$O$2</f>
        <v>2077.1192996388636</v>
      </c>
      <c r="R73" s="17">
        <f>INDEX(Deciles_mean!$C$2:$CO$51,MATCH('ResumenCons-FormulasInteracVP'!R$1,Deciles_mean!$CQ$2:$CQ$51,0),MATCH('ResumenCons-FormulasInteracVP'!$A73,Deciles_mean!$C$1:$CO$1,0))/$O$2</f>
        <v>2310.6880926819285</v>
      </c>
      <c r="S73" s="17">
        <f>INDEX(Deciles_mean!$C$2:$CO$51,MATCH('ResumenCons-FormulasInteracVP'!S$1,Deciles_mean!$CQ$2:$CQ$51,0),MATCH('ResumenCons-FormulasInteracVP'!$A73,Deciles_mean!$C$1:$CO$1,0))/$O$2</f>
        <v>2652.7515963880842</v>
      </c>
      <c r="T73" s="17">
        <f>INDEX(Deciles_mean!$C$2:$CO$51,MATCH('ResumenCons-FormulasInteracVP'!T$1,Deciles_mean!$CQ$2:$CQ$51,0),MATCH('ResumenCons-FormulasInteracVP'!$A73,Deciles_mean!$C$1:$CO$1,0))/$O$2</f>
        <v>2904.2032266576316</v>
      </c>
      <c r="U73" s="17">
        <f>INDEX(Deciles_mean!$C$2:$CO$51,MATCH('ResumenCons-FormulasInteracVP'!U$1,Deciles_mean!$CQ$2:$CQ$51,0),MATCH('ResumenCons-FormulasInteracVP'!$A73,Deciles_mean!$C$1:$CO$1,0))/$O$2</f>
        <v>3218.9665617870587</v>
      </c>
      <c r="V73" s="17">
        <f>INDEX(Deciles_mean!$C$2:$CO$51,MATCH('ResumenCons-FormulasInteracVP'!V$1,Deciles_mean!$CQ$2:$CQ$51,0),MATCH('ResumenCons-FormulasInteracVP'!$A73,Deciles_mean!$C$1:$CO$1,0))/$O$2</f>
        <v>3807.2516138623673</v>
      </c>
      <c r="W73" s="17">
        <f>INDEX(Deciles_mean!$C$2:$CO$51,MATCH('ResumenCons-FormulasInteracVP'!W$1,Deciles_mean!$CQ$2:$CQ$51,0),MATCH('ResumenCons-FormulasInteracVP'!$A73,Deciles_mean!$C$1:$CO$1,0))/$O$2</f>
        <v>4427.7282255028622</v>
      </c>
      <c r="X73" s="17">
        <f>INDEX(Deciles_mean!$C$2:$CO$51,MATCH('ResumenCons-FormulasInteracVP'!X$1,Deciles_mean!$CQ$2:$CQ$51,0),MATCH('ResumenCons-FormulasInteracVP'!$A73,Deciles_mean!$C$1:$CO$1,0))/$O$2</f>
        <v>5827.7472586964705</v>
      </c>
      <c r="Y73" s="21">
        <f>INDEX(Deciles_mean!$C$2:$CO$51,MATCH('ResumenCons-FormulasInteracVP'!Y$1,Deciles_mean!$CQ$2:$CQ$51,0),MATCH('ResumenCons-FormulasInteracVP'!$A73,Deciles_mean!$C$1:$CO$1,0))/$O$2</f>
        <v>10101.577874832597</v>
      </c>
      <c r="Z73" s="20">
        <f>INDEX(Nal_mean!$B$2:$CN$6,MATCH('ResumenCons-FormulasInteracVP'!$C$2,Nal_mean!$A$2:$A$5,0),MATCH('ResumenCons-FormulasInteracVP'!$A73,Nal_mean!$B$1:$CN$1,0))/$Z$2</f>
        <v>3435.1476405833123</v>
      </c>
      <c r="AA73" s="17">
        <f>INDEX(Deciles_mean!$C$2:$CO$51,MATCH('ResumenCons-FormulasInteracVP'!AA$1,Deciles_mean!$CQ$2:$CQ$51,0),MATCH('ResumenCons-FormulasInteracVP'!$A73,Deciles_mean!$C$1:$CO$1,0))/$Z$2</f>
        <v>1622.9538381298978</v>
      </c>
      <c r="AB73" s="17">
        <f>INDEX(Deciles_mean!$C$2:$CO$51,MATCH('ResumenCons-FormulasInteracVP'!AB$1,Deciles_mean!$CQ$2:$CQ$51,0),MATCH('ResumenCons-FormulasInteracVP'!$A73,Deciles_mean!$C$1:$CO$1,0))/$Z$2</f>
        <v>1815.1440358953819</v>
      </c>
      <c r="AC73" s="17">
        <f>INDEX(Deciles_mean!$C$2:$CO$51,MATCH('ResumenCons-FormulasInteracVP'!AC$1,Deciles_mean!$CQ$2:$CQ$51,0),MATCH('ResumenCons-FormulasInteracVP'!$A73,Deciles_mean!$C$1:$CO$1,0))/$Z$2</f>
        <v>1950.514128520384</v>
      </c>
      <c r="AD73" s="17">
        <f>INDEX(Deciles_mean!$C$2:$CO$51,MATCH('ResumenCons-FormulasInteracVP'!AD$1,Deciles_mean!$CQ$2:$CQ$51,0),MATCH('ResumenCons-FormulasInteracVP'!$A73,Deciles_mean!$C$1:$CO$1,0))/$Z$2</f>
        <v>2282.2045622158289</v>
      </c>
      <c r="AE73" s="17">
        <f>INDEX(Deciles_mean!$C$2:$CO$51,MATCH('ResumenCons-FormulasInteracVP'!AE$1,Deciles_mean!$CQ$2:$CQ$51,0),MATCH('ResumenCons-FormulasInteracVP'!$A73,Deciles_mean!$C$1:$CO$1,0))/$Z$2</f>
        <v>2440.3211818479645</v>
      </c>
      <c r="AF73" s="17">
        <f>INDEX(Deciles_mean!$C$2:$CO$51,MATCH('ResumenCons-FormulasInteracVP'!AF$1,Deciles_mean!$CQ$2:$CQ$51,0),MATCH('ResumenCons-FormulasInteracVP'!$A73,Deciles_mean!$C$1:$CO$1,0))/$Z$2</f>
        <v>2832.2654985326035</v>
      </c>
      <c r="AG73" s="17">
        <f>INDEX(Deciles_mean!$C$2:$CO$51,MATCH('ResumenCons-FormulasInteracVP'!AG$1,Deciles_mean!$CQ$2:$CQ$51,0),MATCH('ResumenCons-FormulasInteracVP'!$A73,Deciles_mean!$C$1:$CO$1,0))/$Z$2</f>
        <v>3088.1196466096176</v>
      </c>
      <c r="AH73" s="17">
        <f>INDEX(Deciles_mean!$C$2:$CO$51,MATCH('ResumenCons-FormulasInteracVP'!AH$1,Deciles_mean!$CQ$2:$CQ$51,0),MATCH('ResumenCons-FormulasInteracVP'!$A73,Deciles_mean!$C$1:$CO$1,0))/$Z$2</f>
        <v>3780.2487757856575</v>
      </c>
      <c r="AI73" s="17">
        <f>INDEX(Deciles_mean!$C$2:$CO$51,MATCH('ResumenCons-FormulasInteracVP'!AI$1,Deciles_mean!$CQ$2:$CQ$51,0),MATCH('ResumenCons-FormulasInteracVP'!$A73,Deciles_mean!$C$1:$CO$1,0))/$Z$2</f>
        <v>4992.9515467290821</v>
      </c>
      <c r="AJ73" s="21">
        <f>INDEX(Deciles_mean!$C$2:$CO$51,MATCH('ResumenCons-FormulasInteracVP'!AJ$1,Deciles_mean!$CQ$2:$CQ$51,0),MATCH('ResumenCons-FormulasInteracVP'!$A73,Deciles_mean!$C$1:$CO$1,0))/$Z$2</f>
        <v>9582.8278729665963</v>
      </c>
    </row>
    <row r="74" spans="1:36">
      <c r="A74" t="s">
        <v>138</v>
      </c>
      <c r="B74" t="s">
        <v>141</v>
      </c>
      <c r="C74" s="3" t="s">
        <v>171</v>
      </c>
      <c r="D74" s="43">
        <f t="shared" si="101"/>
        <v>0.47600533449745352</v>
      </c>
      <c r="E74" s="44">
        <f t="shared" si="102"/>
        <v>1.5488031426289215</v>
      </c>
      <c r="F74" s="44">
        <f t="shared" si="103"/>
        <v>1.2281241365307212</v>
      </c>
      <c r="G74" s="44">
        <f t="shared" si="104"/>
        <v>1.3688305893589798</v>
      </c>
      <c r="H74" s="44">
        <f t="shared" si="105"/>
        <v>0.70558384642952987</v>
      </c>
      <c r="I74" s="44">
        <f t="shared" si="106"/>
        <v>0.99522871738715324</v>
      </c>
      <c r="J74" s="44">
        <f t="shared" si="107"/>
        <v>1.0482846988093928</v>
      </c>
      <c r="K74" s="44">
        <f t="shared" si="108"/>
        <v>1.1407605483119094</v>
      </c>
      <c r="L74" s="44">
        <f t="shared" si="109"/>
        <v>1.1359533084516209</v>
      </c>
      <c r="M74" s="44">
        <f t="shared" si="110"/>
        <v>0.77292538115059872</v>
      </c>
      <c r="N74" s="45">
        <f t="shared" si="111"/>
        <v>0.23381080712482549</v>
      </c>
      <c r="O74" s="20">
        <f>(INDEX(Nal_mean!$B$2:$CN$6,MATCH('ResumenCons-FormulasInteracVP'!$C$1,Nal_mean!$A$2:$A$6,0),MATCH('ResumenCons-FormulasInteracVP'!$A74,Nal_mean!$B$1:$CN$1,0))+INDEX(Nal_mean!$B$2:$CN$6,MATCH('ResumenCons-FormulasInteracVP'!$C$1,Nal_mean!$A$2:$A$6,0),MATCH('ResumenCons-FormulasInteracVP'!$B74,Nal_mean!$B$1:$CN$1,0)))/$O$2</f>
        <v>9217.2556318741936</v>
      </c>
      <c r="P74" s="17">
        <f>(INDEX(Deciles_mean!$C$2:$CO$51,MATCH('ResumenCons-FormulasInteracVP'!P$1,Deciles_mean!$CQ$2:$CQ$51,0),MATCH('ResumenCons-FormulasInteracVP'!$A74,Deciles_mean!$C$1:$CO$1,0))+INDEX(Deciles_mean!$C$2:$CO$51,MATCH('ResumenCons-FormulasInteracVP'!P$1,Deciles_mean!$CQ$2:$CQ$51,0),MATCH('ResumenCons-FormulasInteracVP'!$B74,Deciles_mean!$C$1:$CO$1,0)))/$O$2</f>
        <v>2475.5773792195932</v>
      </c>
      <c r="Q74" s="17">
        <f>(INDEX(Deciles_mean!$C$2:$CO$51,MATCH('ResumenCons-FormulasInteracVP'!Q$1,Deciles_mean!$CQ$2:$CQ$51,0),MATCH('ResumenCons-FormulasInteracVP'!$A74,Deciles_mean!$C$1:$CO$1,0))+INDEX(Deciles_mean!$C$2:$CO$51,MATCH('ResumenCons-FormulasInteracVP'!Q$1,Deciles_mean!$CQ$2:$CQ$51,0),MATCH('ResumenCons-FormulasInteracVP'!$B74,Deciles_mean!$C$1:$CO$1,0)))/$O$2</f>
        <v>2967.8705076983319</v>
      </c>
      <c r="R74" s="17">
        <f>(INDEX(Deciles_mean!$C$2:$CO$51,MATCH('ResumenCons-FormulasInteracVP'!R$1,Deciles_mean!$CQ$2:$CQ$51,0),MATCH('ResumenCons-FormulasInteracVP'!$A74,Deciles_mean!$C$1:$CO$1,0))+INDEX(Deciles_mean!$C$2:$CO$51,MATCH('ResumenCons-FormulasInteracVP'!R$1,Deciles_mean!$CQ$2:$CQ$51,0),MATCH('ResumenCons-FormulasInteracVP'!$B74,Deciles_mean!$C$1:$CO$1,0)))/$O$2</f>
        <v>3368.1116689743885</v>
      </c>
      <c r="S74" s="17">
        <f>(INDEX(Deciles_mean!$C$2:$CO$51,MATCH('ResumenCons-FormulasInteracVP'!S$1,Deciles_mean!$CQ$2:$CQ$51,0),MATCH('ResumenCons-FormulasInteracVP'!$A74,Deciles_mean!$C$1:$CO$1,0))+INDEX(Deciles_mean!$C$2:$CO$51,MATCH('ResumenCons-FormulasInteracVP'!S$1,Deciles_mean!$CQ$2:$CQ$51,0),MATCH('ResumenCons-FormulasInteracVP'!$B74,Deciles_mean!$C$1:$CO$1,0)))/$O$2</f>
        <v>3531.5794929513991</v>
      </c>
      <c r="T74" s="17">
        <f>(INDEX(Deciles_mean!$C$2:$CO$51,MATCH('ResumenCons-FormulasInteracVP'!T$1,Deciles_mean!$CQ$2:$CQ$51,0),MATCH('ResumenCons-FormulasInteracVP'!$A74,Deciles_mean!$C$1:$CO$1,0))+INDEX(Deciles_mean!$C$2:$CO$51,MATCH('ResumenCons-FormulasInteracVP'!T$1,Deciles_mean!$CQ$2:$CQ$51,0),MATCH('ResumenCons-FormulasInteracVP'!$B74,Deciles_mean!$C$1:$CO$1,0)))/$O$2</f>
        <v>4478.1708798493783</v>
      </c>
      <c r="U74" s="17">
        <f>(INDEX(Deciles_mean!$C$2:$CO$51,MATCH('ResumenCons-FormulasInteracVP'!U$1,Deciles_mean!$CQ$2:$CQ$51,0),MATCH('ResumenCons-FormulasInteracVP'!$A74,Deciles_mean!$C$1:$CO$1,0))+INDEX(Deciles_mean!$C$2:$CO$51,MATCH('ResumenCons-FormulasInteracVP'!U$1,Deciles_mean!$CQ$2:$CQ$51,0),MATCH('ResumenCons-FormulasInteracVP'!$B74,Deciles_mean!$C$1:$CO$1,0)))/$O$2</f>
        <v>5068.1138649808699</v>
      </c>
      <c r="V74" s="17">
        <f>(INDEX(Deciles_mean!$C$2:$CO$51,MATCH('ResumenCons-FormulasInteracVP'!V$1,Deciles_mean!$CQ$2:$CQ$51,0),MATCH('ResumenCons-FormulasInteracVP'!$A74,Deciles_mean!$C$1:$CO$1,0))+INDEX(Deciles_mean!$C$2:$CO$51,MATCH('ResumenCons-FormulasInteracVP'!V$1,Deciles_mean!$CQ$2:$CQ$51,0),MATCH('ResumenCons-FormulasInteracVP'!$B74,Deciles_mean!$C$1:$CO$1,0)))/$O$2</f>
        <v>6857.8724458947036</v>
      </c>
      <c r="W74" s="17">
        <f>(INDEX(Deciles_mean!$C$2:$CO$51,MATCH('ResumenCons-FormulasInteracVP'!W$1,Deciles_mean!$CQ$2:$CQ$51,0),MATCH('ResumenCons-FormulasInteracVP'!$A74,Deciles_mean!$C$1:$CO$1,0))+INDEX(Deciles_mean!$C$2:$CO$51,MATCH('ResumenCons-FormulasInteracVP'!W$1,Deciles_mean!$CQ$2:$CQ$51,0),MATCH('ResumenCons-FormulasInteracVP'!$B74,Deciles_mean!$C$1:$CO$1,0)))/$O$2</f>
        <v>8680.4318562060507</v>
      </c>
      <c r="X74" s="17">
        <f>(INDEX(Deciles_mean!$C$2:$CO$51,MATCH('ResumenCons-FormulasInteracVP'!X$1,Deciles_mean!$CQ$2:$CQ$51,0),MATCH('ResumenCons-FormulasInteracVP'!$A74,Deciles_mean!$C$1:$CO$1,0))+INDEX(Deciles_mean!$C$2:$CO$51,MATCH('ResumenCons-FormulasInteracVP'!X$1,Deciles_mean!$CQ$2:$CQ$51,0),MATCH('ResumenCons-FormulasInteracVP'!$B74,Deciles_mean!$C$1:$CO$1,0)))/$O$2</f>
        <v>11984.266205030835</v>
      </c>
      <c r="Y74" s="21">
        <f>(INDEX(Deciles_mean!$C$2:$CO$51,MATCH('ResumenCons-FormulasInteracVP'!Y$1,Deciles_mean!$CQ$2:$CQ$51,0),MATCH('ResumenCons-FormulasInteracVP'!$A74,Deciles_mean!$C$1:$CO$1,0))+INDEX(Deciles_mean!$C$2:$CO$51,MATCH('ResumenCons-FormulasInteracVP'!Y$1,Deciles_mean!$CQ$2:$CQ$51,0),MATCH('ResumenCons-FormulasInteracVP'!$B74,Deciles_mean!$C$1:$CO$1,0)))/$O$2</f>
        <v>27422.772952127601</v>
      </c>
      <c r="Z74" s="20">
        <f>(INDEX(Nal_mean!$B$2:$CN$6,MATCH('ResumenCons-FormulasInteracVP'!$C$2,Nal_mean!$A$2:$A$5,0),MATCH('ResumenCons-FormulasInteracVP'!$A74,Nal_mean!$B$1:$CN$1,0))+INDEX(Nal_mean!$B$2:$CN$6,MATCH('ResumenCons-FormulasInteracVP'!$C$2,Nal_mean!$A$2:$A$5,0),MATCH('ResumenCons-FormulasInteracVP'!$B74,Nal_mean!$B$1:$CN$1,0)))/$Z$2</f>
        <v>6244.7305686821655</v>
      </c>
      <c r="AA74" s="17">
        <f>(INDEX(Deciles_mean!$C$2:$CO$51,MATCH('ResumenCons-FormulasInteracVP'!AA$1,Deciles_mean!$CQ$2:$CQ$51,0),MATCH('ResumenCons-FormulasInteracVP'!$A74,Deciles_mean!$C$1:$CO$1,0))+INDEX(Deciles_mean!$C$2:$CO$51,MATCH('ResumenCons-FormulasInteracVP'!AA$1,Deciles_mean!$CQ$2:$CQ$51,0),MATCH('ResumenCons-FormulasInteracVP'!$B74,Deciles_mean!$C$1:$CO$1,0)))/$Z$2</f>
        <v>971.27053000499654</v>
      </c>
      <c r="AB74" s="17">
        <f>(INDEX(Deciles_mean!$C$2:$CO$51,MATCH('ResumenCons-FormulasInteracVP'!AB$1,Deciles_mean!$CQ$2:$CQ$51,0),MATCH('ResumenCons-FormulasInteracVP'!$A74,Deciles_mean!$C$1:$CO$1,0))+INDEX(Deciles_mean!$C$2:$CO$51,MATCH('ResumenCons-FormulasInteracVP'!AB$1,Deciles_mean!$CQ$2:$CQ$51,0),MATCH('ResumenCons-FormulasInteracVP'!$B74,Deciles_mean!$C$1:$CO$1,0)))/$Z$2</f>
        <v>1332.0041101118475</v>
      </c>
      <c r="AC74" s="17">
        <f>(INDEX(Deciles_mean!$C$2:$CO$51,MATCH('ResumenCons-FormulasInteracVP'!AC$1,Deciles_mean!$CQ$2:$CQ$51,0),MATCH('ResumenCons-FormulasInteracVP'!$A74,Deciles_mean!$C$1:$CO$1,0))+INDEX(Deciles_mean!$C$2:$CO$51,MATCH('ResumenCons-FormulasInteracVP'!AC$1,Deciles_mean!$CQ$2:$CQ$51,0),MATCH('ResumenCons-FormulasInteracVP'!$B74,Deciles_mean!$C$1:$CO$1,0)))/$Z$2</f>
        <v>1421.8457343907487</v>
      </c>
      <c r="AD74" s="17">
        <f>(INDEX(Deciles_mean!$C$2:$CO$51,MATCH('ResumenCons-FormulasInteracVP'!AD$1,Deciles_mean!$CQ$2:$CQ$51,0),MATCH('ResumenCons-FormulasInteracVP'!$A74,Deciles_mean!$C$1:$CO$1,0))+INDEX(Deciles_mean!$C$2:$CO$51,MATCH('ResumenCons-FormulasInteracVP'!AD$1,Deciles_mean!$CQ$2:$CQ$51,0),MATCH('ResumenCons-FormulasInteracVP'!$B74,Deciles_mean!$C$1:$CO$1,0)))/$Z$2</f>
        <v>2070.5985814443598</v>
      </c>
      <c r="AE74" s="17">
        <f>(INDEX(Deciles_mean!$C$2:$CO$51,MATCH('ResumenCons-FormulasInteracVP'!AE$1,Deciles_mean!$CQ$2:$CQ$51,0),MATCH('ResumenCons-FormulasInteracVP'!$A74,Deciles_mean!$C$1:$CO$1,0))+INDEX(Deciles_mean!$C$2:$CO$51,MATCH('ResumenCons-FormulasInteracVP'!AE$1,Deciles_mean!$CQ$2:$CQ$51,0),MATCH('ResumenCons-FormulasInteracVP'!$B74,Deciles_mean!$C$1:$CO$1,0)))/$Z$2</f>
        <v>2244.4398683844906</v>
      </c>
      <c r="AF74" s="17">
        <f>(INDEX(Deciles_mean!$C$2:$CO$51,MATCH('ResumenCons-FormulasInteracVP'!AF$1,Deciles_mean!$CQ$2:$CQ$51,0),MATCH('ResumenCons-FormulasInteracVP'!$A74,Deciles_mean!$C$1:$CO$1,0))+INDEX(Deciles_mean!$C$2:$CO$51,MATCH('ResumenCons-FormulasInteracVP'!AF$1,Deciles_mean!$CQ$2:$CQ$51,0),MATCH('ResumenCons-FormulasInteracVP'!$B74,Deciles_mean!$C$1:$CO$1,0)))/$Z$2</f>
        <v>2474.321010124625</v>
      </c>
      <c r="AG74" s="17">
        <f>(INDEX(Deciles_mean!$C$2:$CO$51,MATCH('ResumenCons-FormulasInteracVP'!AG$1,Deciles_mean!$CQ$2:$CQ$51,0),MATCH('ResumenCons-FormulasInteracVP'!$A74,Deciles_mean!$C$1:$CO$1,0))+INDEX(Deciles_mean!$C$2:$CO$51,MATCH('ResumenCons-FormulasInteracVP'!AG$1,Deciles_mean!$CQ$2:$CQ$51,0),MATCH('ResumenCons-FormulasInteracVP'!$B74,Deciles_mean!$C$1:$CO$1,0)))/$Z$2</f>
        <v>3203.4747890428284</v>
      </c>
      <c r="AH74" s="17">
        <f>(INDEX(Deciles_mean!$C$2:$CO$51,MATCH('ResumenCons-FormulasInteracVP'!AH$1,Deciles_mean!$CQ$2:$CQ$51,0),MATCH('ResumenCons-FormulasInteracVP'!$A74,Deciles_mean!$C$1:$CO$1,0))+INDEX(Deciles_mean!$C$2:$CO$51,MATCH('ResumenCons-FormulasInteracVP'!AH$1,Deciles_mean!$CQ$2:$CQ$51,0),MATCH('ResumenCons-FormulasInteracVP'!$B74,Deciles_mean!$C$1:$CO$1,0)))/$Z$2</f>
        <v>4063.9614273678126</v>
      </c>
      <c r="AI74" s="17">
        <f>(INDEX(Deciles_mean!$C$2:$CO$51,MATCH('ResumenCons-FormulasInteracVP'!AI$1,Deciles_mean!$CQ$2:$CQ$51,0),MATCH('ResumenCons-FormulasInteracVP'!$A74,Deciles_mean!$C$1:$CO$1,0))+INDEX(Deciles_mean!$C$2:$CO$51,MATCH('ResumenCons-FormulasInteracVP'!AI$1,Deciles_mean!$CQ$2:$CQ$51,0),MATCH('ResumenCons-FormulasInteracVP'!$B74,Deciles_mean!$C$1:$CO$1,0)))/$Z$2</f>
        <v>6759.599886405399</v>
      </c>
      <c r="AJ74" s="21">
        <f>(INDEX(Deciles_mean!$C$2:$CO$51,MATCH('ResumenCons-FormulasInteracVP'!AJ$1,Deciles_mean!$CQ$2:$CQ$51,0),MATCH('ResumenCons-FormulasInteracVP'!$A74,Deciles_mean!$C$1:$CO$1,0))+INDEX(Deciles_mean!$C$2:$CO$51,MATCH('ResumenCons-FormulasInteracVP'!AJ$1,Deciles_mean!$CQ$2:$CQ$51,0),MATCH('ResumenCons-FormulasInteracVP'!$B74,Deciles_mean!$C$1:$CO$1,0)))/$Z$2</f>
        <v>22226.076148604541</v>
      </c>
    </row>
    <row r="75" spans="1:36">
      <c r="A75" s="3" t="s">
        <v>233</v>
      </c>
      <c r="C75" s="3" t="s">
        <v>234</v>
      </c>
      <c r="D75" s="43">
        <f t="shared" si="101"/>
        <v>8.6930865244314814E-2</v>
      </c>
      <c r="E75" s="44">
        <f t="shared" ref="E75" si="112">P75/AA75-1</f>
        <v>0.15663770889373518</v>
      </c>
      <c r="F75" s="44">
        <f t="shared" ref="F75" si="113">Q75/AB75-1</f>
        <v>7.5500106983337423E-2</v>
      </c>
      <c r="G75" s="44">
        <f t="shared" ref="G75" si="114">R75/AC75-1</f>
        <v>0.12321992751754207</v>
      </c>
      <c r="H75" s="44">
        <f t="shared" ref="H75" si="115">S75/AD75-1</f>
        <v>5.0495992251800237E-2</v>
      </c>
      <c r="I75" s="44">
        <f t="shared" ref="I75" si="116">T75/AE75-1</f>
        <v>0.10468296520961262</v>
      </c>
      <c r="J75" s="44">
        <f t="shared" ref="J75" si="117">U75/AF75-1</f>
        <v>0.1008341647743376</v>
      </c>
      <c r="K75" s="44">
        <f t="shared" ref="K75" si="118">V75/AG75-1</f>
        <v>0.12808845516255607</v>
      </c>
      <c r="L75" s="44">
        <f t="shared" ref="L75" si="119">W75/AH75-1</f>
        <v>0.15977157472738091</v>
      </c>
      <c r="M75" s="44">
        <f t="shared" ref="M75" si="120">X75/AI75-1</f>
        <v>8.4321691569090751E-2</v>
      </c>
      <c r="N75" s="45">
        <f t="shared" ref="N75" si="121">Y75/AJ75-1</f>
        <v>1.1118871427259203E-2</v>
      </c>
      <c r="O75" s="20">
        <f>(INDEX(Nal_mean!$B$2:$CO$6,MATCH('ResumenCons-FormulasInteracVP'!$C$1,Nal_mean!$A$2:$A$6,0),MATCH('ResumenCons-FormulasInteracVP'!$A75,Nal_mean!$B$1:$CO$1,0)))/$O$2</f>
        <v>870.79911327022319</v>
      </c>
      <c r="P75" s="17">
        <f>(INDEX(Deciles_mean!$C$2:$CP$51,MATCH('ResumenCons-FormulasInteracVP'!P$1,Deciles_mean!$CQ$2:$CQ$51,0),MATCH('ResumenCons-FormulasInteracVP'!$A75,Deciles_mean!$C$1:$CP$1,0)))/$O$2</f>
        <v>346.38235778221861</v>
      </c>
      <c r="Q75" s="17">
        <f>(INDEX(Deciles_mean!$C$2:$CP$51,MATCH('ResumenCons-FormulasInteracVP'!Q$1,Deciles_mean!$CQ$2:$CQ$51,0),MATCH('ResumenCons-FormulasInteracVP'!$A75,Deciles_mean!$C$1:$CP$1,0)))/$O$2</f>
        <v>453.94449294430615</v>
      </c>
      <c r="R75" s="17">
        <f>(INDEX(Deciles_mean!$C$2:$CP$51,MATCH('ResumenCons-FormulasInteracVP'!R$1,Deciles_mean!$CQ$2:$CQ$51,0),MATCH('ResumenCons-FormulasInteracVP'!$A75,Deciles_mean!$C$1:$CP$1,0)))/$O$2</f>
        <v>545.39373898406382</v>
      </c>
      <c r="S75" s="17">
        <f>(INDEX(Deciles_mean!$C$2:$CP$51,MATCH('ResumenCons-FormulasInteracVP'!S$1,Deciles_mean!$CQ$2:$CQ$51,0),MATCH('ResumenCons-FormulasInteracVP'!$A75,Deciles_mean!$C$1:$CP$1,0)))/$O$2</f>
        <v>633.14441760325326</v>
      </c>
      <c r="T75" s="17">
        <f>(INDEX(Deciles_mean!$C$2:$CP$51,MATCH('ResumenCons-FormulasInteracVP'!T$1,Deciles_mean!$CQ$2:$CQ$51,0),MATCH('ResumenCons-FormulasInteracVP'!$A75,Deciles_mean!$C$1:$CP$1,0)))/$O$2</f>
        <v>724.46772880916228</v>
      </c>
      <c r="U75" s="17">
        <f>(INDEX(Deciles_mean!$C$2:$CP$51,MATCH('ResumenCons-FormulasInteracVP'!U$1,Deciles_mean!$CQ$2:$CQ$51,0),MATCH('ResumenCons-FormulasInteracVP'!$A75,Deciles_mean!$C$1:$CP$1,0)))/$O$2</f>
        <v>836.75583349915598</v>
      </c>
      <c r="V75" s="17">
        <f>(INDEX(Deciles_mean!$C$2:$CP$51,MATCH('ResumenCons-FormulasInteracVP'!V$1,Deciles_mean!$CQ$2:$CQ$51,0),MATCH('ResumenCons-FormulasInteracVP'!$A75,Deciles_mean!$C$1:$CP$1,0)))/$O$2</f>
        <v>939.79030633917012</v>
      </c>
      <c r="W75" s="17">
        <f>(INDEX(Deciles_mean!$C$2:$CP$51,MATCH('ResumenCons-FormulasInteracVP'!W$1,Deciles_mean!$CQ$2:$CQ$51,0),MATCH('ResumenCons-FormulasInteracVP'!$A75,Deciles_mean!$C$1:$CP$1,0)))/$O$2</f>
        <v>1109.7691804592409</v>
      </c>
      <c r="X75" s="17">
        <f>(INDEX(Deciles_mean!$C$2:$CP$51,MATCH('ResumenCons-FormulasInteracVP'!X$1,Deciles_mean!$CQ$2:$CQ$51,0),MATCH('ResumenCons-FormulasInteracVP'!$A75,Deciles_mean!$C$1:$CP$1,0)))/$O$2</f>
        <v>1321.6700760746246</v>
      </c>
      <c r="Y75" s="17">
        <f>(INDEX(Deciles_mean!$C$2:$CP$51,MATCH('ResumenCons-FormulasInteracVP'!Y$1,Deciles_mean!$CQ$2:$CQ$51,0),MATCH('ResumenCons-FormulasInteracVP'!$A75,Deciles_mean!$C$1:$CP$1,0)))/$O$2</f>
        <v>1796.6730002070367</v>
      </c>
      <c r="Z75" s="20">
        <f>(INDEX(Nal_mean!$B$2:$CO$6,MATCH('ResumenCons-FormulasInteracVP'!$C$2,Nal_mean!$A$2:$A$5,0),MATCH('ResumenCons-FormulasInteracVP'!$A75,Nal_mean!$B$1:$CO$1,0)))/$Z$2</f>
        <v>801.15409463001072</v>
      </c>
      <c r="AA75" s="17">
        <f>(INDEX(Deciles_mean!$C$2:$CP$51,MATCH('ResumenCons-FormulasInteracVP'!AA$1,Deciles_mean!$CQ$2:$CQ$51,0),MATCH('ResumenCons-FormulasInteracVP'!$A75,Deciles_mean!$C$1:$CP$1,0)))/$Z$2</f>
        <v>299.47351285435406</v>
      </c>
      <c r="AB75" s="17">
        <f>(INDEX(Deciles_mean!$C$2:$CP$51,MATCH('ResumenCons-FormulasInteracVP'!AB$1,Deciles_mean!$CQ$2:$CQ$51,0),MATCH('ResumenCons-FormulasInteracVP'!$A75,Deciles_mean!$C$1:$CP$1,0)))/$Z$2</f>
        <v>422.07758976200552</v>
      </c>
      <c r="AC75" s="17">
        <f>(INDEX(Deciles_mean!$C$2:$CP$51,MATCH('ResumenCons-FormulasInteracVP'!AC$1,Deciles_mean!$CQ$2:$CQ$51,0),MATCH('ResumenCons-FormulasInteracVP'!$A75,Deciles_mean!$C$1:$CP$1,0)))/$Z$2</f>
        <v>485.56273408490256</v>
      </c>
      <c r="AD75" s="17">
        <f>(INDEX(Deciles_mean!$C$2:$CP$51,MATCH('ResumenCons-FormulasInteracVP'!AD$1,Deciles_mean!$CQ$2:$CQ$51,0),MATCH('ResumenCons-FormulasInteracVP'!$A75,Deciles_mean!$C$1:$CP$1,0)))/$Z$2</f>
        <v>602.70997916524254</v>
      </c>
      <c r="AE75" s="17">
        <f>(INDEX(Deciles_mean!$C$2:$CP$51,MATCH('ResumenCons-FormulasInteracVP'!AE$1,Deciles_mean!$CQ$2:$CQ$51,0),MATCH('ResumenCons-FormulasInteracVP'!$A75,Deciles_mean!$C$1:$CP$1,0)))/$Z$2</f>
        <v>655.8150633486913</v>
      </c>
      <c r="AF75" s="17">
        <f>(INDEX(Deciles_mean!$C$2:$CP$51,MATCH('ResumenCons-FormulasInteracVP'!AF$1,Deciles_mean!$CQ$2:$CQ$51,0),MATCH('ResumenCons-FormulasInteracVP'!$A75,Deciles_mean!$C$1:$CP$1,0)))/$Z$2</f>
        <v>760.11070538556953</v>
      </c>
      <c r="AG75" s="17">
        <f>(INDEX(Deciles_mean!$C$2:$CP$51,MATCH('ResumenCons-FormulasInteracVP'!AG$1,Deciles_mean!$CQ$2:$CQ$51,0),MATCH('ResumenCons-FormulasInteracVP'!$A75,Deciles_mean!$C$1:$CP$1,0)))/$Z$2</f>
        <v>833.08210631740531</v>
      </c>
      <c r="AH75" s="17">
        <f>(INDEX(Deciles_mean!$C$2:$CP$51,MATCH('ResumenCons-FormulasInteracVP'!AH$1,Deciles_mean!$CQ$2:$CQ$51,0),MATCH('ResumenCons-FormulasInteracVP'!$A75,Deciles_mean!$C$1:$CP$1,0)))/$Z$2</f>
        <v>956.88599776219405</v>
      </c>
      <c r="AI75" s="17">
        <f>(INDEX(Deciles_mean!$C$2:$CP$51,MATCH('ResumenCons-FormulasInteracVP'!AI$1,Deciles_mean!$CQ$2:$CQ$51,0),MATCH('ResumenCons-FormulasInteracVP'!$A75,Deciles_mean!$C$1:$CP$1,0)))/$Z$2</f>
        <v>1218.8911153866836</v>
      </c>
      <c r="AJ75" s="21">
        <f>(INDEX(Deciles_mean!$C$2:$CP$51,MATCH('ResumenCons-FormulasInteracVP'!AJ$1,Deciles_mean!$CQ$2:$CQ$51,0),MATCH('ResumenCons-FormulasInteracVP'!$A75,Deciles_mean!$C$1:$CP$1,0)))/$Z$2</f>
        <v>1776.9157029686505</v>
      </c>
    </row>
    <row r="76" spans="1:36">
      <c r="E76" s="4"/>
      <c r="F76" s="4"/>
      <c r="G76" s="4"/>
      <c r="H76" s="4"/>
      <c r="I76" s="4"/>
      <c r="J76" s="4"/>
      <c r="K76" s="4"/>
      <c r="L76" s="4"/>
      <c r="M76" s="4"/>
      <c r="N76" s="4"/>
      <c r="P76" s="4"/>
      <c r="Q76" s="4"/>
      <c r="R76" s="4"/>
      <c r="S76" s="4"/>
      <c r="T76" s="4"/>
      <c r="U76" s="4"/>
      <c r="V76" s="4"/>
      <c r="W76" s="4"/>
      <c r="X76" s="4"/>
      <c r="Y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</sheetData>
  <mergeCells count="2">
    <mergeCell ref="A1:A2"/>
    <mergeCell ref="A3:C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INPC!$M$11:$M$15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AJ76"/>
  <sheetViews>
    <sheetView workbookViewId="0">
      <pane xSplit="3" ySplit="4" topLeftCell="D14" activePane="bottomRight" state="frozen"/>
      <selection pane="topRight" activeCell="D1" sqref="D1"/>
      <selection pane="bottomLeft" activeCell="A5" sqref="A5"/>
      <selection pane="bottomRight" activeCell="O76" sqref="O76"/>
    </sheetView>
  </sheetViews>
  <sheetFormatPr defaultColWidth="11.42578125" defaultRowHeight="15"/>
  <cols>
    <col min="1" max="1" width="16.140625" bestFit="1" customWidth="1"/>
    <col min="2" max="2" width="7.7109375" bestFit="1" customWidth="1"/>
    <col min="3" max="3" width="35" bestFit="1" customWidth="1"/>
    <col min="4" max="5" width="11.85546875" bestFit="1" customWidth="1"/>
    <col min="15" max="16" width="11.85546875" bestFit="1" customWidth="1"/>
    <col min="26" max="27" width="11.85546875" bestFit="1" customWidth="1"/>
  </cols>
  <sheetData>
    <row r="1" spans="1:36" ht="15" customHeight="1">
      <c r="A1" s="76" t="s">
        <v>204</v>
      </c>
      <c r="B1" s="37" t="s">
        <v>205</v>
      </c>
      <c r="C1" s="38">
        <v>2024</v>
      </c>
      <c r="D1" s="39" t="s">
        <v>209</v>
      </c>
      <c r="E1" s="13">
        <f>VALUE(CONCATENATE(E$2,$C$1))</f>
        <v>12024</v>
      </c>
      <c r="F1" s="13">
        <f t="shared" ref="F1:N1" si="0">VALUE(CONCATENATE(F$2,$C$1))</f>
        <v>22024</v>
      </c>
      <c r="G1" s="13">
        <f t="shared" si="0"/>
        <v>32024</v>
      </c>
      <c r="H1" s="13">
        <f t="shared" si="0"/>
        <v>42024</v>
      </c>
      <c r="I1" s="13">
        <f t="shared" si="0"/>
        <v>52024</v>
      </c>
      <c r="J1" s="13">
        <f t="shared" si="0"/>
        <v>62024</v>
      </c>
      <c r="K1" s="13">
        <f t="shared" si="0"/>
        <v>72024</v>
      </c>
      <c r="L1" s="13">
        <f t="shared" si="0"/>
        <v>82024</v>
      </c>
      <c r="M1" s="13">
        <f t="shared" si="0"/>
        <v>92024</v>
      </c>
      <c r="N1" s="14">
        <f t="shared" si="0"/>
        <v>102024</v>
      </c>
      <c r="O1" s="39" t="s">
        <v>208</v>
      </c>
      <c r="P1" s="13">
        <f>VALUE(CONCATENATE(P$2,$C$1))</f>
        <v>12024</v>
      </c>
      <c r="Q1" s="13">
        <f t="shared" ref="Q1:Y1" si="1">VALUE(CONCATENATE(Q$2,$C$1))</f>
        <v>22024</v>
      </c>
      <c r="R1" s="13">
        <f t="shared" si="1"/>
        <v>32024</v>
      </c>
      <c r="S1" s="13">
        <f t="shared" si="1"/>
        <v>42024</v>
      </c>
      <c r="T1" s="13">
        <f t="shared" si="1"/>
        <v>52024</v>
      </c>
      <c r="U1" s="13">
        <f t="shared" si="1"/>
        <v>62024</v>
      </c>
      <c r="V1" s="13">
        <f t="shared" si="1"/>
        <v>72024</v>
      </c>
      <c r="W1" s="13">
        <f t="shared" si="1"/>
        <v>82024</v>
      </c>
      <c r="X1" s="13">
        <f t="shared" si="1"/>
        <v>92024</v>
      </c>
      <c r="Y1" s="14">
        <f t="shared" si="1"/>
        <v>102024</v>
      </c>
      <c r="Z1" s="39" t="s">
        <v>208</v>
      </c>
      <c r="AA1" s="13">
        <f>VALUE(CONCATENATE(AA$2,$C$2))</f>
        <v>12020</v>
      </c>
      <c r="AB1" s="13">
        <f t="shared" ref="AB1:AJ1" si="2">VALUE(CONCATENATE(AB$2,$C$2))</f>
        <v>22020</v>
      </c>
      <c r="AC1" s="13">
        <f t="shared" si="2"/>
        <v>32020</v>
      </c>
      <c r="AD1" s="13">
        <f t="shared" si="2"/>
        <v>42020</v>
      </c>
      <c r="AE1" s="13">
        <f t="shared" si="2"/>
        <v>52020</v>
      </c>
      <c r="AF1" s="13">
        <f t="shared" si="2"/>
        <v>62020</v>
      </c>
      <c r="AG1" s="13">
        <f t="shared" si="2"/>
        <v>72020</v>
      </c>
      <c r="AH1" s="13">
        <f t="shared" si="2"/>
        <v>82020</v>
      </c>
      <c r="AI1" s="13">
        <f t="shared" si="2"/>
        <v>92020</v>
      </c>
      <c r="AJ1" s="14">
        <f t="shared" si="2"/>
        <v>102020</v>
      </c>
    </row>
    <row r="2" spans="1:36">
      <c r="A2" s="76"/>
      <c r="B2" s="37" t="s">
        <v>206</v>
      </c>
      <c r="C2" s="38">
        <v>2020</v>
      </c>
      <c r="D2" s="40" t="str">
        <f>CONCATENATE(C1," vs. ",C2)</f>
        <v>2024 vs. 2020</v>
      </c>
      <c r="E2" s="13">
        <v>1</v>
      </c>
      <c r="F2" s="13">
        <v>2</v>
      </c>
      <c r="G2" s="13">
        <v>3</v>
      </c>
      <c r="H2" s="13">
        <v>4</v>
      </c>
      <c r="I2" s="13">
        <v>5</v>
      </c>
      <c r="J2" s="13">
        <v>6</v>
      </c>
      <c r="K2" s="13">
        <v>7</v>
      </c>
      <c r="L2" s="13">
        <v>8</v>
      </c>
      <c r="M2" s="13">
        <v>9</v>
      </c>
      <c r="N2" s="14">
        <v>10</v>
      </c>
      <c r="O2" s="40">
        <f>SUMIFS(INPC!$J$11:$J$25,INPC!$H$11:$H$25,'ResumenCons-FormulasInteracTMAC'!$C$1)</f>
        <v>1</v>
      </c>
      <c r="P2" s="13">
        <v>1</v>
      </c>
      <c r="Q2" s="13">
        <v>2</v>
      </c>
      <c r="R2" s="13">
        <v>3</v>
      </c>
      <c r="S2" s="13">
        <v>4</v>
      </c>
      <c r="T2" s="13">
        <v>5</v>
      </c>
      <c r="U2" s="13">
        <v>6</v>
      </c>
      <c r="V2" s="13">
        <v>7</v>
      </c>
      <c r="W2" s="13">
        <v>8</v>
      </c>
      <c r="X2" s="13">
        <v>9</v>
      </c>
      <c r="Y2" s="14">
        <v>10</v>
      </c>
      <c r="Z2" s="40">
        <f>SUMIFS(INPC!$J$11:$J$25,INPC!$H$11:$H$25,'ResumenCons-FormulasInteracTMAC'!$C$2)</f>
        <v>0.79351723331373891</v>
      </c>
      <c r="AA2" s="13">
        <v>1</v>
      </c>
      <c r="AB2" s="13">
        <v>2</v>
      </c>
      <c r="AC2" s="13">
        <v>3</v>
      </c>
      <c r="AD2" s="13">
        <v>4</v>
      </c>
      <c r="AE2" s="13">
        <v>5</v>
      </c>
      <c r="AF2" s="13">
        <v>6</v>
      </c>
      <c r="AG2" s="13">
        <v>7</v>
      </c>
      <c r="AH2" s="13">
        <v>8</v>
      </c>
      <c r="AI2" s="13">
        <v>9</v>
      </c>
      <c r="AJ2" s="14">
        <v>10</v>
      </c>
    </row>
    <row r="3" spans="1:36">
      <c r="A3" s="77" t="s">
        <v>207</v>
      </c>
      <c r="B3" s="77"/>
      <c r="C3" s="77"/>
      <c r="D3" s="11" t="s">
        <v>106</v>
      </c>
      <c r="E3" s="23" t="s">
        <v>46</v>
      </c>
      <c r="F3" s="23" t="s">
        <v>47</v>
      </c>
      <c r="G3" s="23" t="s">
        <v>48</v>
      </c>
      <c r="H3" s="23" t="s">
        <v>49</v>
      </c>
      <c r="I3" s="23" t="s">
        <v>50</v>
      </c>
      <c r="J3" s="23" t="s">
        <v>51</v>
      </c>
      <c r="K3" s="23" t="s">
        <v>52</v>
      </c>
      <c r="L3" s="23" t="s">
        <v>53</v>
      </c>
      <c r="M3" s="23" t="s">
        <v>54</v>
      </c>
      <c r="N3" s="12" t="s">
        <v>55</v>
      </c>
      <c r="O3" s="11" t="s">
        <v>106</v>
      </c>
      <c r="P3" s="23" t="s">
        <v>46</v>
      </c>
      <c r="Q3" s="23" t="s">
        <v>47</v>
      </c>
      <c r="R3" s="23" t="s">
        <v>48</v>
      </c>
      <c r="S3" s="23" t="s">
        <v>49</v>
      </c>
      <c r="T3" s="23" t="s">
        <v>50</v>
      </c>
      <c r="U3" s="23" t="s">
        <v>51</v>
      </c>
      <c r="V3" s="23" t="s">
        <v>52</v>
      </c>
      <c r="W3" s="23" t="s">
        <v>53</v>
      </c>
      <c r="X3" s="23" t="s">
        <v>54</v>
      </c>
      <c r="Y3" s="12" t="s">
        <v>55</v>
      </c>
      <c r="Z3" s="11" t="s">
        <v>106</v>
      </c>
      <c r="AA3" s="23" t="s">
        <v>46</v>
      </c>
      <c r="AB3" s="23" t="s">
        <v>47</v>
      </c>
      <c r="AC3" s="23" t="s">
        <v>48</v>
      </c>
      <c r="AD3" s="23" t="s">
        <v>49</v>
      </c>
      <c r="AE3" s="23" t="s">
        <v>50</v>
      </c>
      <c r="AF3" s="23" t="s">
        <v>51</v>
      </c>
      <c r="AG3" s="23" t="s">
        <v>52</v>
      </c>
      <c r="AH3" s="23" t="s">
        <v>53</v>
      </c>
      <c r="AI3" s="23" t="s">
        <v>54</v>
      </c>
      <c r="AJ3" s="12" t="s">
        <v>55</v>
      </c>
    </row>
    <row r="4" spans="1:36">
      <c r="A4" s="3" t="s">
        <v>0</v>
      </c>
      <c r="C4" s="3" t="s">
        <v>56</v>
      </c>
      <c r="D4" s="43">
        <f>O6/Z6-1</f>
        <v>0.22812852725175414</v>
      </c>
      <c r="E4" s="6"/>
      <c r="F4" s="6"/>
      <c r="G4" s="6"/>
      <c r="H4" s="6"/>
      <c r="I4" s="6"/>
      <c r="J4" s="6"/>
      <c r="K4" s="6"/>
      <c r="L4" s="6"/>
      <c r="M4" s="6"/>
      <c r="N4" s="42"/>
      <c r="O4" s="41">
        <f>INDEX(Nal_mean!$B$2:$CN$6,MATCH('ResumenCons-FormulasInteracTMAC'!$C$1,Nal_mean!$A$2:$A$6,0),MATCH('ResumenCons-FormulasInteracTMAC'!$A4,Nal_mean!$B$1:$CN$1,0))</f>
        <v>38830230</v>
      </c>
      <c r="P4" s="6">
        <f>INDEX(Deciles_mean!$C$2:$CO$51,MATCH('ResumenCons-FormulasInteracTMAC'!P$1,Deciles_mean!$CQ$2:$CQ$51,0),MATCH('ResumenCons-FormulasInteracTMAC'!$A4,Deciles_mean!$C$1:$CO$1,0))</f>
        <v>3883023</v>
      </c>
      <c r="Q4" s="6">
        <f>INDEX(Deciles_mean!$C$2:$CO$51,MATCH('ResumenCons-FormulasInteracTMAC'!Q$1,Deciles_mean!$CQ$2:$CQ$51,0),MATCH('ResumenCons-FormulasInteracTMAC'!$A4,Deciles_mean!$C$1:$CO$1,0))</f>
        <v>3883023</v>
      </c>
      <c r="R4" s="6">
        <f>INDEX(Deciles_mean!$C$2:$CO$51,MATCH('ResumenCons-FormulasInteracTMAC'!R$1,Deciles_mean!$CQ$2:$CQ$51,0),MATCH('ResumenCons-FormulasInteracTMAC'!$A4,Deciles_mean!$C$1:$CO$1,0))</f>
        <v>3883023</v>
      </c>
      <c r="S4" s="6">
        <f>INDEX(Deciles_mean!$C$2:$CO$51,MATCH('ResumenCons-FormulasInteracTMAC'!S$1,Deciles_mean!$CQ$2:$CQ$51,0),MATCH('ResumenCons-FormulasInteracTMAC'!$A4,Deciles_mean!$C$1:$CO$1,0))</f>
        <v>3883023</v>
      </c>
      <c r="T4" s="6">
        <f>INDEX(Deciles_mean!$C$2:$CO$51,MATCH('ResumenCons-FormulasInteracTMAC'!T$1,Deciles_mean!$CQ$2:$CQ$51,0),MATCH('ResumenCons-FormulasInteracTMAC'!$A4,Deciles_mean!$C$1:$CO$1,0))</f>
        <v>3883023</v>
      </c>
      <c r="U4" s="6">
        <f>INDEX(Deciles_mean!$C$2:$CO$51,MATCH('ResumenCons-FormulasInteracTMAC'!U$1,Deciles_mean!$CQ$2:$CQ$51,0),MATCH('ResumenCons-FormulasInteracTMAC'!$A4,Deciles_mean!$C$1:$CO$1,0))</f>
        <v>3883023</v>
      </c>
      <c r="V4" s="6">
        <f>INDEX(Deciles_mean!$C$2:$CO$51,MATCH('ResumenCons-FormulasInteracTMAC'!V$1,Deciles_mean!$CQ$2:$CQ$51,0),MATCH('ResumenCons-FormulasInteracTMAC'!$A4,Deciles_mean!$C$1:$CO$1,0))</f>
        <v>3883023</v>
      </c>
      <c r="W4" s="6">
        <f>INDEX(Deciles_mean!$C$2:$CO$51,MATCH('ResumenCons-FormulasInteracTMAC'!W$1,Deciles_mean!$CQ$2:$CQ$51,0),MATCH('ResumenCons-FormulasInteracTMAC'!$A4,Deciles_mean!$C$1:$CO$1,0))</f>
        <v>3883023</v>
      </c>
      <c r="X4" s="6">
        <f>INDEX(Deciles_mean!$C$2:$CO$51,MATCH('ResumenCons-FormulasInteracTMAC'!X$1,Deciles_mean!$CQ$2:$CQ$51,0),MATCH('ResumenCons-FormulasInteracTMAC'!$A4,Deciles_mean!$C$1:$CO$1,0))</f>
        <v>3883023</v>
      </c>
      <c r="Y4" s="42">
        <f>INDEX(Deciles_mean!$C$2:$CO$51,MATCH('ResumenCons-FormulasInteracTMAC'!Y$1,Deciles_mean!$CQ$2:$CQ$51,0),MATCH('ResumenCons-FormulasInteracTMAC'!$A4,Deciles_mean!$C$1:$CO$1,0))</f>
        <v>3883023</v>
      </c>
      <c r="Z4" s="41" t="e">
        <f>INDEX(Nal_mean!$B$2:$CN$6,MATCH('ResumenCons-FormulasInteracTMAC'!$C$1,Nal_mean!$A$2:$A$5,0),MATCH('ResumenCons-FormulasInteracTMAC'!$A4,Nal_mean!$B$1:$CN$1,0))</f>
        <v>#N/A</v>
      </c>
      <c r="AA4" s="6">
        <f>INDEX(Deciles_mean!$C$2:$CO$51,MATCH('ResumenCons-FormulasInteracTMAC'!AA$1,Deciles_mean!$CQ$2:$CQ$51,0),MATCH('ResumenCons-FormulasInteracTMAC'!$A4,Deciles_mean!$C$1:$CO$1,0))</f>
        <v>3574877</v>
      </c>
      <c r="AB4" s="6">
        <f>INDEX(Deciles_mean!$C$2:$CO$51,MATCH('ResumenCons-FormulasInteracTMAC'!AB$1,Deciles_mean!$CQ$2:$CQ$51,0),MATCH('ResumenCons-FormulasInteracTMAC'!$A4,Deciles_mean!$C$1:$CO$1,0))</f>
        <v>3574965</v>
      </c>
      <c r="AC4" s="6">
        <f>INDEX(Deciles_mean!$C$2:$CO$51,MATCH('ResumenCons-FormulasInteracTMAC'!AC$1,Deciles_mean!$CQ$2:$CQ$51,0),MATCH('ResumenCons-FormulasInteracTMAC'!$A4,Deciles_mean!$C$1:$CO$1,0))</f>
        <v>3574965</v>
      </c>
      <c r="AD4" s="6">
        <f>INDEX(Deciles_mean!$C$2:$CO$51,MATCH('ResumenCons-FormulasInteracTMAC'!AD$1,Deciles_mean!$CQ$2:$CQ$51,0),MATCH('ResumenCons-FormulasInteracTMAC'!$A4,Deciles_mean!$C$1:$CO$1,0))</f>
        <v>3574965</v>
      </c>
      <c r="AE4" s="6">
        <f>INDEX(Deciles_mean!$C$2:$CO$51,MATCH('ResumenCons-FormulasInteracTMAC'!AE$1,Deciles_mean!$CQ$2:$CQ$51,0),MATCH('ResumenCons-FormulasInteracTMAC'!$A4,Deciles_mean!$C$1:$CO$1,0))</f>
        <v>3574965</v>
      </c>
      <c r="AF4" s="6">
        <f>INDEX(Deciles_mean!$C$2:$CO$51,MATCH('ResumenCons-FormulasInteracTMAC'!AF$1,Deciles_mean!$CQ$2:$CQ$51,0),MATCH('ResumenCons-FormulasInteracTMAC'!$A4,Deciles_mean!$C$1:$CO$1,0))</f>
        <v>3574965</v>
      </c>
      <c r="AG4" s="6">
        <f>INDEX(Deciles_mean!$C$2:$CO$51,MATCH('ResumenCons-FormulasInteracTMAC'!AG$1,Deciles_mean!$CQ$2:$CQ$51,0),MATCH('ResumenCons-FormulasInteracTMAC'!$A4,Deciles_mean!$C$1:$CO$1,0))</f>
        <v>3574965</v>
      </c>
      <c r="AH4" s="6">
        <f>INDEX(Deciles_mean!$C$2:$CO$51,MATCH('ResumenCons-FormulasInteracTMAC'!AH$1,Deciles_mean!$CQ$2:$CQ$51,0),MATCH('ResumenCons-FormulasInteracTMAC'!$A4,Deciles_mean!$C$1:$CO$1,0))</f>
        <v>3574965</v>
      </c>
      <c r="AI4" s="6">
        <f>INDEX(Deciles_mean!$C$2:$CO$51,MATCH('ResumenCons-FormulasInteracTMAC'!AI$1,Deciles_mean!$CQ$2:$CQ$51,0),MATCH('ResumenCons-FormulasInteracTMAC'!$A4,Deciles_mean!$C$1:$CO$1,0))</f>
        <v>3574965</v>
      </c>
      <c r="AJ4" s="42">
        <f>INDEX(Deciles_mean!$C$2:$CO$51,MATCH('ResumenCons-FormulasInteracTMAC'!AJ$1,Deciles_mean!$CQ$2:$CQ$51,0),MATCH('ResumenCons-FormulasInteracTMAC'!$A4,Deciles_mean!$C$1:$CO$1,0))</f>
        <v>3574974</v>
      </c>
    </row>
    <row r="5" spans="1:36">
      <c r="A5" t="s">
        <v>44</v>
      </c>
      <c r="C5" s="3" t="s">
        <v>102</v>
      </c>
      <c r="D5" s="43">
        <f>RATE($C$1-$C$2,,-Z5,O5)</f>
        <v>6.0486828454133945E-2</v>
      </c>
      <c r="E5" s="44">
        <f t="shared" ref="E5:N6" si="3">RATE($C$1-$C$2,,-AA5,P5)</f>
        <v>3.1575551485757886E-2</v>
      </c>
      <c r="F5" s="44">
        <f t="shared" si="3"/>
        <v>5.7033223230902791E-2</v>
      </c>
      <c r="G5" s="44">
        <f t="shared" si="3"/>
        <v>6.061793910822745E-2</v>
      </c>
      <c r="H5" s="44">
        <f t="shared" si="3"/>
        <v>6.1415178784126077E-2</v>
      </c>
      <c r="I5" s="44">
        <f t="shared" si="3"/>
        <v>6.2358293823398213E-2</v>
      </c>
      <c r="J5" s="44">
        <f t="shared" si="3"/>
        <v>6.5004895945179553E-2</v>
      </c>
      <c r="K5" s="44">
        <f t="shared" si="3"/>
        <v>6.0741568026010925E-2</v>
      </c>
      <c r="L5" s="44">
        <f t="shared" si="3"/>
        <v>6.4910976510489715E-2</v>
      </c>
      <c r="M5" s="44">
        <f t="shared" si="3"/>
        <v>5.8614729129385305E-2</v>
      </c>
      <c r="N5" s="45">
        <f t="shared" si="3"/>
        <v>6.2007855124855391E-2</v>
      </c>
      <c r="O5" s="20">
        <f>INDEX(Nal_mean!$B$2:$CN$6,MATCH('ResumenCons-FormulasInteracTMAC'!$C$1,Nal_mean!$A$2:$A$6,0),MATCH('ResumenCons-FormulasInteracTMAC'!$A5,Nal_mean!$B$1:$CN$1,0))/$O$2</f>
        <v>47674.3671875</v>
      </c>
      <c r="P5" s="17">
        <f>INDEX(Deciles_mean!$C$2:$CO$51,MATCH('ResumenCons-FormulasInteracTMAC'!P$1,Deciles_mean!$CQ$2:$CQ$51,0),MATCH('ResumenCons-FormulasInteracTMAC'!$A5,Deciles_mean!$C$1:$CO$1,0))/$O$2</f>
        <v>16954.849609375</v>
      </c>
      <c r="Q5" s="17">
        <f>INDEX(Deciles_mean!$C$2:$CO$51,MATCH('ResumenCons-FormulasInteracTMAC'!Q$1,Deciles_mean!$CQ$2:$CQ$51,0),MATCH('ResumenCons-FormulasInteracTMAC'!$A5,Deciles_mean!$C$1:$CO$1,0))/$O$2</f>
        <v>23333.64453125</v>
      </c>
      <c r="R5" s="17">
        <f>INDEX(Deciles_mean!$C$2:$CO$51,MATCH('ResumenCons-FormulasInteracTMAC'!R$1,Deciles_mean!$CQ$2:$CQ$51,0),MATCH('ResumenCons-FormulasInteracTMAC'!$A5,Deciles_mean!$C$1:$CO$1,0))/$O$2</f>
        <v>28329.611328125</v>
      </c>
      <c r="S5" s="17">
        <f>INDEX(Deciles_mean!$C$2:$CO$51,MATCH('ResumenCons-FormulasInteracTMAC'!S$1,Deciles_mean!$CQ$2:$CQ$51,0),MATCH('ResumenCons-FormulasInteracTMAC'!$A5,Deciles_mean!$C$1:$CO$1,0))/$O$2</f>
        <v>32817.234375</v>
      </c>
      <c r="T5" s="17">
        <f>INDEX(Deciles_mean!$C$2:$CO$51,MATCH('ResumenCons-FormulasInteracTMAC'!T$1,Deciles_mean!$CQ$2:$CQ$51,0),MATCH('ResumenCons-FormulasInteracTMAC'!$A5,Deciles_mean!$C$1:$CO$1,0))/$O$2</f>
        <v>37470.43359375</v>
      </c>
      <c r="U5" s="17">
        <f>INDEX(Deciles_mean!$C$2:$CO$51,MATCH('ResumenCons-FormulasInteracTMAC'!U$1,Deciles_mean!$CQ$2:$CQ$51,0),MATCH('ResumenCons-FormulasInteracTMAC'!$A5,Deciles_mean!$C$1:$CO$1,0))/$O$2</f>
        <v>43025.76171875</v>
      </c>
      <c r="V5" s="17">
        <f>INDEX(Deciles_mean!$C$2:$CO$51,MATCH('ResumenCons-FormulasInteracTMAC'!V$1,Deciles_mean!$CQ$2:$CQ$51,0),MATCH('ResumenCons-FormulasInteracTMAC'!$A5,Deciles_mean!$C$1:$CO$1,0))/$O$2</f>
        <v>48844.0859375</v>
      </c>
      <c r="W5" s="17">
        <f>INDEX(Deciles_mean!$C$2:$CO$51,MATCH('ResumenCons-FormulasInteracTMAC'!W$1,Deciles_mean!$CQ$2:$CQ$51,0),MATCH('ResumenCons-FormulasInteracTMAC'!$A5,Deciles_mean!$C$1:$CO$1,0))/$O$2</f>
        <v>57487.99609375</v>
      </c>
      <c r="X5" s="17">
        <f>INDEX(Deciles_mean!$C$2:$CO$51,MATCH('ResumenCons-FormulasInteracTMAC'!X$1,Deciles_mean!$CQ$2:$CQ$51,0),MATCH('ResumenCons-FormulasInteracTMAC'!$A5,Deciles_mean!$C$1:$CO$1,0))/$O$2</f>
        <v>70492.3515625</v>
      </c>
      <c r="Y5" s="21">
        <f>INDEX(Deciles_mean!$C$2:$CO$51,MATCH('ResumenCons-FormulasInteracTMAC'!Y$1,Deciles_mean!$CQ$2:$CQ$51,0),MATCH('ResumenCons-FormulasInteracTMAC'!$A5,Deciles_mean!$C$1:$CO$1,0))/$O$2</f>
        <v>117987.703125</v>
      </c>
      <c r="Z5" s="20">
        <f>INDEX(Nal_mean!$B$2:$CN$6,MATCH('ResumenCons-FormulasInteracTMAC'!$C$2,Nal_mean!$A$2:$A$5,0),MATCH('ResumenCons-FormulasInteracTMAC'!$A5,Nal_mean!$B$1:$CN$1,0))/$Z$2</f>
        <v>37693.270555346782</v>
      </c>
      <c r="AA5" s="17">
        <f>INDEX(Deciles_mean!$C$2:$CO$51,MATCH('ResumenCons-FormulasInteracTMAC'!AA$1,Deciles_mean!$CQ$2:$CQ$51,0),MATCH('ResumenCons-FormulasInteracTMAC'!$A5,Deciles_mean!$C$1:$CO$1,0))/$Z$2</f>
        <v>14972.343386148734</v>
      </c>
      <c r="AB5" s="17">
        <f>INDEX(Deciles_mean!$C$2:$CO$51,MATCH('ResumenCons-FormulasInteracTMAC'!AB$1,Deciles_mean!$CQ$2:$CQ$51,0),MATCH('ResumenCons-FormulasInteracTMAC'!$A5,Deciles_mean!$C$1:$CO$1,0))/$Z$2</f>
        <v>18690.805870168122</v>
      </c>
      <c r="AC5" s="17">
        <f>INDEX(Deciles_mean!$C$2:$CO$51,MATCH('ResumenCons-FormulasInteracTMAC'!AC$1,Deciles_mean!$CQ$2:$CQ$51,0),MATCH('ResumenCons-FormulasInteracTMAC'!$A5,Deciles_mean!$C$1:$CO$1,0))/$Z$2</f>
        <v>22387.455855323791</v>
      </c>
      <c r="AD5" s="17">
        <f>INDEX(Deciles_mean!$C$2:$CO$51,MATCH('ResumenCons-FormulasInteracTMAC'!AD$1,Deciles_mean!$CQ$2:$CQ$51,0),MATCH('ResumenCons-FormulasInteracTMAC'!$A5,Deciles_mean!$C$1:$CO$1,0))/$Z$2</f>
        <v>25855.968073081505</v>
      </c>
      <c r="AE5" s="17">
        <f>INDEX(Deciles_mean!$C$2:$CO$51,MATCH('ResumenCons-FormulasInteracTMAC'!AE$1,Deciles_mean!$CQ$2:$CQ$51,0),MATCH('ResumenCons-FormulasInteracTMAC'!$A5,Deciles_mean!$C$1:$CO$1,0))/$Z$2</f>
        <v>29417.425854153578</v>
      </c>
      <c r="AF5" s="17">
        <f>INDEX(Deciles_mean!$C$2:$CO$51,MATCH('ResumenCons-FormulasInteracTMAC'!AF$1,Deciles_mean!$CQ$2:$CQ$51,0),MATCH('ResumenCons-FormulasInteracTMAC'!$A5,Deciles_mean!$C$1:$CO$1,0))/$Z$2</f>
        <v>33444.303091628281</v>
      </c>
      <c r="AG5" s="17">
        <f>INDEX(Deciles_mean!$C$2:$CO$51,MATCH('ResumenCons-FormulasInteracTMAC'!AG$1,Deciles_mean!$CQ$2:$CQ$51,0),MATCH('ResumenCons-FormulasInteracTMAC'!$A5,Deciles_mean!$C$1:$CO$1,0))/$Z$2</f>
        <v>38581.013661042489</v>
      </c>
      <c r="AH5" s="17">
        <f>INDEX(Deciles_mean!$C$2:$CO$51,MATCH('ResumenCons-FormulasInteracTMAC'!AH$1,Deciles_mean!$CQ$2:$CQ$51,0),MATCH('ResumenCons-FormulasInteracTMAC'!$A5,Deciles_mean!$C$1:$CO$1,0))/$Z$2</f>
        <v>44701.691419945935</v>
      </c>
      <c r="AI5" s="17">
        <f>INDEX(Deciles_mean!$C$2:$CO$51,MATCH('ResumenCons-FormulasInteracTMAC'!AI$1,Deciles_mean!$CQ$2:$CQ$51,0),MATCH('ResumenCons-FormulasInteracTMAC'!$A5,Deciles_mean!$C$1:$CO$1,0))/$Z$2</f>
        <v>56129.383134505952</v>
      </c>
      <c r="AJ5" s="21">
        <f>INDEX(Deciles_mean!$C$2:$CO$51,MATCH('ResumenCons-FormulasInteracTMAC'!AJ$1,Deciles_mean!$CQ$2:$CQ$51,0),MATCH('ResumenCons-FormulasInteracTMAC'!$A5,Deciles_mean!$C$1:$CO$1,0))/$Z$2</f>
        <v>92752.544113178592</v>
      </c>
    </row>
    <row r="6" spans="1:36">
      <c r="A6" t="s">
        <v>45</v>
      </c>
      <c r="C6" s="3" t="s">
        <v>103</v>
      </c>
      <c r="D6" s="43">
        <f>RATE($C$1-$C$2,,-Z6,O6)</f>
        <v>5.2715348223473686E-2</v>
      </c>
      <c r="E6" s="44">
        <f t="shared" si="3"/>
        <v>7.6122890178387415E-2</v>
      </c>
      <c r="F6" s="44">
        <f t="shared" si="3"/>
        <v>7.4219948265210167E-2</v>
      </c>
      <c r="G6" s="44">
        <f t="shared" si="3"/>
        <v>7.0371197149441872E-2</v>
      </c>
      <c r="H6" s="44">
        <f t="shared" si="3"/>
        <v>6.8358793568732659E-2</v>
      </c>
      <c r="I6" s="44">
        <f t="shared" si="3"/>
        <v>6.6046824521866734E-2</v>
      </c>
      <c r="J6" s="44">
        <f t="shared" si="3"/>
        <v>6.3261645933380628E-2</v>
      </c>
      <c r="K6" s="44">
        <f t="shared" si="3"/>
        <v>6.0058265311913245E-2</v>
      </c>
      <c r="L6" s="44">
        <f t="shared" si="3"/>
        <v>5.6910244481558354E-2</v>
      </c>
      <c r="M6" s="44">
        <f t="shared" si="3"/>
        <v>5.1063132835054953E-2</v>
      </c>
      <c r="N6" s="45">
        <f t="shared" si="3"/>
        <v>3.4967413841670687E-2</v>
      </c>
      <c r="O6" s="20">
        <f>INDEX(Nal_mean!$B$2:$CN$6,MATCH('ResumenCons-FormulasInteracTMAC'!$C$1,Nal_mean!$A$2:$A$6,0),MATCH('ResumenCons-FormulasInteracTMAC'!$A6,Nal_mean!$B$1:$CN$1,0))/$O$2</f>
        <v>77863.84375</v>
      </c>
      <c r="P6" s="17">
        <f>INDEX(Deciles_mean!$C$2:$CO$51,MATCH('ResumenCons-FormulasInteracTMAC'!P$1,Deciles_mean!$CQ$2:$CQ$51,0),MATCH('ResumenCons-FormulasInteracTMAC'!$A6,Deciles_mean!$C$1:$CO$1,0))/$O$2</f>
        <v>16795.326171875</v>
      </c>
      <c r="Q6" s="17">
        <f>INDEX(Deciles_mean!$C$2:$CO$51,MATCH('ResumenCons-FormulasInteracTMAC'!Q$1,Deciles_mean!$CQ$2:$CQ$51,0),MATCH('ResumenCons-FormulasInteracTMAC'!$A6,Deciles_mean!$C$1:$CO$1,0))/$O$2</f>
        <v>28296.82421875</v>
      </c>
      <c r="R6" s="17">
        <f>INDEX(Deciles_mean!$C$2:$CO$51,MATCH('ResumenCons-FormulasInteracTMAC'!R$1,Deciles_mean!$CQ$2:$CQ$51,0),MATCH('ResumenCons-FormulasInteracTMAC'!$A6,Deciles_mean!$C$1:$CO$1,0))/$O$2</f>
        <v>36844.60546875</v>
      </c>
      <c r="S6" s="17">
        <f>INDEX(Deciles_mean!$C$2:$CO$51,MATCH('ResumenCons-FormulasInteracTMAC'!S$1,Deciles_mean!$CQ$2:$CQ$51,0),MATCH('ResumenCons-FormulasInteracTMAC'!$A6,Deciles_mean!$C$1:$CO$1,0))/$O$2</f>
        <v>45244.515625</v>
      </c>
      <c r="T6" s="17">
        <f>INDEX(Deciles_mean!$C$2:$CO$51,MATCH('ResumenCons-FormulasInteracTMAC'!T$1,Deciles_mean!$CQ$2:$CQ$51,0),MATCH('ResumenCons-FormulasInteracTMAC'!$A6,Deciles_mean!$C$1:$CO$1,0))/$O$2</f>
        <v>54307.66015625</v>
      </c>
      <c r="U6" s="17">
        <f>INDEX(Deciles_mean!$C$2:$CO$51,MATCH('ResumenCons-FormulasInteracTMAC'!U$1,Deciles_mean!$CQ$2:$CQ$51,0),MATCH('ResumenCons-FormulasInteracTMAC'!$A6,Deciles_mean!$C$1:$CO$1,0))/$O$2</f>
        <v>64599.75</v>
      </c>
      <c r="V6" s="17">
        <f>INDEX(Deciles_mean!$C$2:$CO$51,MATCH('ResumenCons-FormulasInteracTMAC'!V$1,Deciles_mean!$CQ$2:$CQ$51,0),MATCH('ResumenCons-FormulasInteracTMAC'!$A6,Deciles_mean!$C$1:$CO$1,0))/$O$2</f>
        <v>77450.7890625</v>
      </c>
      <c r="W6" s="17">
        <f>INDEX(Deciles_mean!$C$2:$CO$51,MATCH('ResumenCons-FormulasInteracTMAC'!W$1,Deciles_mean!$CQ$2:$CQ$51,0),MATCH('ResumenCons-FormulasInteracTMAC'!$A6,Deciles_mean!$C$1:$CO$1,0))/$O$2</f>
        <v>95291.2109375</v>
      </c>
      <c r="X6" s="17">
        <f>INDEX(Deciles_mean!$C$2:$CO$51,MATCH('ResumenCons-FormulasInteracTMAC'!X$1,Deciles_mean!$CQ$2:$CQ$51,0),MATCH('ResumenCons-FormulasInteracTMAC'!$A6,Deciles_mean!$C$1:$CO$1,0))/$O$2</f>
        <v>123712.4375</v>
      </c>
      <c r="Y6" s="21">
        <f>INDEX(Deciles_mean!$C$2:$CO$51,MATCH('ResumenCons-FormulasInteracTMAC'!Y$1,Deciles_mean!$CQ$2:$CQ$51,0),MATCH('ResumenCons-FormulasInteracTMAC'!$A6,Deciles_mean!$C$1:$CO$1,0))/$O$2</f>
        <v>236095.3125</v>
      </c>
      <c r="Z6" s="20">
        <f>INDEX(Nal_mean!$B$2:$CN$6,MATCH('ResumenCons-FormulasInteracTMAC'!$C$2,Nal_mean!$A$2:$A$5,0),MATCH('ResumenCons-FormulasInteracTMAC'!$A6,Nal_mean!$B$1:$CN$1,0))/$Z$2</f>
        <v>63400.403151810096</v>
      </c>
      <c r="AA6" s="17">
        <f>INDEX(Deciles_mean!$C$2:$CO$51,MATCH('ResumenCons-FormulasInteracTMAC'!AA$1,Deciles_mean!$CQ$2:$CQ$51,0),MATCH('ResumenCons-FormulasInteracTMAC'!$A6,Deciles_mean!$C$1:$CO$1,0))/$Z$2</f>
        <v>12523.939615730125</v>
      </c>
      <c r="AB6" s="17">
        <f>INDEX(Deciles_mean!$C$2:$CO$51,MATCH('ResumenCons-FormulasInteracTMAC'!AB$1,Deciles_mean!$CQ$2:$CQ$51,0),MATCH('ResumenCons-FormulasInteracTMAC'!$A6,Deciles_mean!$C$1:$CO$1,0))/$Z$2</f>
        <v>21250.289212632586</v>
      </c>
      <c r="AC6" s="17">
        <f>INDEX(Deciles_mean!$C$2:$CO$51,MATCH('ResumenCons-FormulasInteracTMAC'!AC$1,Deciles_mean!$CQ$2:$CQ$51,0),MATCH('ResumenCons-FormulasInteracTMAC'!$A6,Deciles_mean!$C$1:$CO$1,0))/$Z$2</f>
        <v>28069.601963916608</v>
      </c>
      <c r="AD6" s="17">
        <f>INDEX(Deciles_mean!$C$2:$CO$51,MATCH('ResumenCons-FormulasInteracTMAC'!AD$1,Deciles_mean!$CQ$2:$CQ$51,0),MATCH('ResumenCons-FormulasInteracTMAC'!$A6,Deciles_mean!$C$1:$CO$1,0))/$Z$2</f>
        <v>34729.411740266558</v>
      </c>
      <c r="AE6" s="17">
        <f>INDEX(Deciles_mean!$C$2:$CO$51,MATCH('ResumenCons-FormulasInteracTMAC'!AE$1,Deciles_mean!$CQ$2:$CQ$51,0),MATCH('ResumenCons-FormulasInteracTMAC'!$A6,Deciles_mean!$C$1:$CO$1,0))/$Z$2</f>
        <v>42049.028685754558</v>
      </c>
      <c r="AF6" s="17">
        <f>INDEX(Deciles_mean!$C$2:$CO$51,MATCH('ResumenCons-FormulasInteracTMAC'!AF$1,Deciles_mean!$CQ$2:$CQ$51,0),MATCH('ResumenCons-FormulasInteracTMAC'!$A6,Deciles_mean!$C$1:$CO$1,0))/$Z$2</f>
        <v>50544.073986282739</v>
      </c>
      <c r="AG6" s="17">
        <f>INDEX(Deciles_mean!$C$2:$CO$51,MATCH('ResumenCons-FormulasInteracTMAC'!AG$1,Deciles_mean!$CQ$2:$CQ$51,0),MATCH('ResumenCons-FormulasInteracTMAC'!$A6,Deciles_mean!$C$1:$CO$1,0))/$Z$2</f>
        <v>61334.792491528526</v>
      </c>
      <c r="AH6" s="17">
        <f>INDEX(Deciles_mean!$C$2:$CO$51,MATCH('ResumenCons-FormulasInteracTMAC'!AH$1,Deciles_mean!$CQ$2:$CQ$51,0),MATCH('ResumenCons-FormulasInteracTMAC'!$A6,Deciles_mean!$C$1:$CO$1,0))/$Z$2</f>
        <v>76366.065560344286</v>
      </c>
      <c r="AI6" s="17">
        <f>INDEX(Deciles_mean!$C$2:$CO$51,MATCH('ResumenCons-FormulasInteracTMAC'!AI$1,Deciles_mean!$CQ$2:$CQ$51,0),MATCH('ResumenCons-FormulasInteracTMAC'!$A6,Deciles_mean!$C$1:$CO$1,0))/$Z$2</f>
        <v>101367.36371067207</v>
      </c>
      <c r="AJ6" s="21">
        <f>INDEX(Deciles_mean!$C$2:$CO$51,MATCH('ResumenCons-FormulasInteracTMAC'!AJ$1,Deciles_mean!$CQ$2:$CQ$51,0),MATCH('ResumenCons-FormulasInteracTMAC'!$A6,Deciles_mean!$C$1:$CO$1,0))/$Z$2</f>
        <v>205769.33779135978</v>
      </c>
    </row>
    <row r="7" spans="1:36">
      <c r="C7" s="10" t="s">
        <v>57</v>
      </c>
      <c r="D7" s="18"/>
      <c r="E7" s="16"/>
      <c r="F7" s="16"/>
      <c r="G7" s="16"/>
      <c r="H7" s="16"/>
      <c r="I7" s="16"/>
      <c r="J7" s="16"/>
      <c r="K7" s="16"/>
      <c r="L7" s="16"/>
      <c r="M7" s="16"/>
      <c r="N7" s="19"/>
      <c r="O7" s="18"/>
      <c r="P7" s="16"/>
      <c r="Q7" s="16"/>
      <c r="R7" s="16"/>
      <c r="S7" s="16"/>
      <c r="T7" s="16"/>
      <c r="U7" s="16"/>
      <c r="V7" s="16"/>
      <c r="W7" s="16"/>
      <c r="X7" s="16"/>
      <c r="Y7" s="19"/>
      <c r="Z7" s="18"/>
      <c r="AA7" s="16"/>
      <c r="AB7" s="16"/>
      <c r="AC7" s="16"/>
      <c r="AD7" s="16"/>
      <c r="AE7" s="16"/>
      <c r="AF7" s="16"/>
      <c r="AG7" s="16"/>
      <c r="AH7" s="16"/>
      <c r="AI7" s="16"/>
      <c r="AJ7" s="19"/>
    </row>
    <row r="8" spans="1:36">
      <c r="A8" t="s">
        <v>4</v>
      </c>
      <c r="C8" t="s">
        <v>58</v>
      </c>
      <c r="D8" s="43">
        <f t="shared" ref="D8:D30" si="4">RATE($C$1-$C$2,,-Z8,O8)</f>
        <v>1.5855400374835081E-3</v>
      </c>
      <c r="E8" s="44">
        <f t="shared" ref="E8:E30" si="5">RATE($C$1-$C$2,,-AA8,P8)</f>
        <v>4.3550420117787671E-3</v>
      </c>
      <c r="F8" s="44">
        <f t="shared" ref="F8:F30" si="6">RATE($C$1-$C$2,,-AB8,Q8)</f>
        <v>5.7887462053521823E-3</v>
      </c>
      <c r="G8" s="44">
        <f t="shared" ref="G8:G30" si="7">RATE($C$1-$C$2,,-AC8,R8)</f>
        <v>5.7288784094741566E-3</v>
      </c>
      <c r="H8" s="44">
        <f t="shared" ref="H8:H30" si="8">RATE($C$1-$C$2,,-AD8,S8)</f>
        <v>1.6550808097386186E-2</v>
      </c>
      <c r="I8" s="44">
        <f t="shared" ref="I8:I30" si="9">RATE($C$1-$C$2,,-AE8,T8)</f>
        <v>5.8404344062857405E-3</v>
      </c>
      <c r="J8" s="44">
        <f t="shared" ref="J8:J30" si="10">RATE($C$1-$C$2,,-AF8,U8)</f>
        <v>4.5909506106548295E-3</v>
      </c>
      <c r="K8" s="44">
        <f t="shared" ref="K8:K30" si="11">RATE($C$1-$C$2,,-AG8,V8)</f>
        <v>-1.1275713788895853E-2</v>
      </c>
      <c r="L8" s="44">
        <f t="shared" ref="L8:L30" si="12">RATE($C$1-$C$2,,-AH8,W8)</f>
        <v>-7.3982171283880037E-3</v>
      </c>
      <c r="M8" s="44">
        <f t="shared" ref="M8:M30" si="13">RATE($C$1-$C$2,,-AI8,X8)</f>
        <v>2.9783232237953755E-4</v>
      </c>
      <c r="N8" s="45">
        <f t="shared" ref="N8:N30" si="14">RATE($C$1-$C$2,,-AJ8,Y8)</f>
        <v>-8.2482427405837014E-3</v>
      </c>
      <c r="O8" s="20">
        <f>INDEX(Nal_mean!$B$2:$CN$6,MATCH('ResumenCons-FormulasInteracTMAC'!$C$1,Nal_mean!$A$2:$A$6,0),MATCH('ResumenCons-FormulasInteracTMAC'!$A8,Nal_mean!$B$1:$CN$1,0))/$O$2</f>
        <v>927.32245299708995</v>
      </c>
      <c r="P8" s="17">
        <f>INDEX(Deciles_mean!$C$2:$CO$51,MATCH('ResumenCons-FormulasInteracTMAC'!P$1,Deciles_mean!$CQ$2:$CQ$51,0),MATCH('ResumenCons-FormulasInteracTMAC'!$A8,Deciles_mean!$C$1:$CO$1,0))/$O$2</f>
        <v>652.28758021758904</v>
      </c>
      <c r="Q8" s="17">
        <f>INDEX(Deciles_mean!$C$2:$CO$51,MATCH('ResumenCons-FormulasInteracTMAC'!Q$1,Deciles_mean!$CQ$2:$CQ$51,0),MATCH('ResumenCons-FormulasInteracTMAC'!$A8,Deciles_mean!$C$1:$CO$1,0))/$O$2</f>
        <v>866.42747820051954</v>
      </c>
      <c r="R8" s="17">
        <f>INDEX(Deciles_mean!$C$2:$CO$51,MATCH('ResumenCons-FormulasInteracTMAC'!R$1,Deciles_mean!$CQ$2:$CQ$51,0),MATCH('ResumenCons-FormulasInteracTMAC'!$A8,Deciles_mean!$C$1:$CO$1,0))/$O$2</f>
        <v>946.43528843655781</v>
      </c>
      <c r="S8" s="17">
        <f>INDEX(Deciles_mean!$C$2:$CO$51,MATCH('ResumenCons-FormulasInteracTMAC'!S$1,Deciles_mean!$CQ$2:$CQ$51,0),MATCH('ResumenCons-FormulasInteracTMAC'!$A8,Deciles_mean!$C$1:$CO$1,0))/$O$2</f>
        <v>1024.0444317195531</v>
      </c>
      <c r="T8" s="17">
        <f>INDEX(Deciles_mean!$C$2:$CO$51,MATCH('ResumenCons-FormulasInteracTMAC'!T$1,Deciles_mean!$CQ$2:$CQ$51,0),MATCH('ResumenCons-FormulasInteracTMAC'!$A8,Deciles_mean!$C$1:$CO$1,0))/$O$2</f>
        <v>1016.3238304132991</v>
      </c>
      <c r="U8" s="17">
        <f>INDEX(Deciles_mean!$C$2:$CO$51,MATCH('ResumenCons-FormulasInteracTMAC'!U$1,Deciles_mean!$CQ$2:$CQ$51,0),MATCH('ResumenCons-FormulasInteracTMAC'!$A8,Deciles_mean!$C$1:$CO$1,0))/$O$2</f>
        <v>1043.8474722257636</v>
      </c>
      <c r="V8" s="17">
        <f>INDEX(Deciles_mean!$C$2:$CO$51,MATCH('ResumenCons-FormulasInteracTMAC'!V$1,Deciles_mean!$CQ$2:$CQ$51,0),MATCH('ResumenCons-FormulasInteracTMAC'!$A8,Deciles_mean!$C$1:$CO$1,0))/$O$2</f>
        <v>1008.0817147784768</v>
      </c>
      <c r="W8" s="17">
        <f>INDEX(Deciles_mean!$C$2:$CO$51,MATCH('ResumenCons-FormulasInteracTMAC'!W$1,Deciles_mean!$CQ$2:$CQ$51,0),MATCH('ResumenCons-FormulasInteracTMAC'!$A8,Deciles_mean!$C$1:$CO$1,0))/$O$2</f>
        <v>998.3370857010724</v>
      </c>
      <c r="X8" s="17">
        <f>INDEX(Deciles_mean!$C$2:$CO$51,MATCH('ResumenCons-FormulasInteracTMAC'!X$1,Deciles_mean!$CQ$2:$CQ$51,0),MATCH('ResumenCons-FormulasInteracTMAC'!$A8,Deciles_mean!$C$1:$CO$1,0))/$O$2</f>
        <v>960.99061460242569</v>
      </c>
      <c r="Y8" s="21">
        <f>INDEX(Deciles_mean!$C$2:$CO$51,MATCH('ResumenCons-FormulasInteracTMAC'!Y$1,Deciles_mean!$CQ$2:$CQ$51,0),MATCH('ResumenCons-FormulasInteracTMAC'!$A8,Deciles_mean!$C$1:$CO$1,0))/$O$2</f>
        <v>756.44903367564234</v>
      </c>
      <c r="Z8" s="20">
        <f>INDEX(Nal_mean!$B$2:$CN$6,MATCH('ResumenCons-FormulasInteracTMAC'!$C$2,Nal_mean!$A$2:$A$5,0),MATCH('ResumenCons-FormulasInteracTMAC'!$A8,Nal_mean!$B$1:$CN$1,0))/$Z$2</f>
        <v>921.46446408730947</v>
      </c>
      <c r="AA8" s="17">
        <f>INDEX(Deciles_mean!$C$2:$CO$51,MATCH('ResumenCons-FormulasInteracTMAC'!AA$1,Deciles_mean!$CQ$2:$CQ$51,0),MATCH('ResumenCons-FormulasInteracTMAC'!$A8,Deciles_mean!$C$1:$CO$1,0))/$Z$2</f>
        <v>641.04726695837678</v>
      </c>
      <c r="AB8" s="17">
        <f>INDEX(Deciles_mean!$C$2:$CO$51,MATCH('ResumenCons-FormulasInteracTMAC'!AB$1,Deciles_mean!$CQ$2:$CQ$51,0),MATCH('ResumenCons-FormulasInteracTMAC'!$A8,Deciles_mean!$C$1:$CO$1,0))/$Z$2</f>
        <v>846.65237170649584</v>
      </c>
      <c r="AC8" s="17">
        <f>INDEX(Deciles_mean!$C$2:$CO$51,MATCH('ResumenCons-FormulasInteracTMAC'!AC$1,Deciles_mean!$CQ$2:$CQ$51,0),MATCH('ResumenCons-FormulasInteracTMAC'!$A8,Deciles_mean!$C$1:$CO$1,0))/$Z$2</f>
        <v>925.05433454189676</v>
      </c>
      <c r="AD8" s="17">
        <f>INDEX(Deciles_mean!$C$2:$CO$51,MATCH('ResumenCons-FormulasInteracTMAC'!AD$1,Deciles_mean!$CQ$2:$CQ$51,0),MATCH('ResumenCons-FormulasInteracTMAC'!$A8,Deciles_mean!$C$1:$CO$1,0))/$Z$2</f>
        <v>958.96430216949079</v>
      </c>
      <c r="AE8" s="17">
        <f>INDEX(Deciles_mean!$C$2:$CO$51,MATCH('ResumenCons-FormulasInteracTMAC'!AE$1,Deciles_mean!$CQ$2:$CQ$51,0),MATCH('ResumenCons-FormulasInteracTMAC'!$A8,Deciles_mean!$C$1:$CO$1,0))/$Z$2</f>
        <v>992.9234062037566</v>
      </c>
      <c r="AF8" s="17">
        <f>INDEX(Deciles_mean!$C$2:$CO$51,MATCH('ResumenCons-FormulasInteracTMAC'!AF$1,Deciles_mean!$CQ$2:$CQ$51,0),MATCH('ResumenCons-FormulasInteracTMAC'!$A8,Deciles_mean!$C$1:$CO$1,0))/$Z$2</f>
        <v>1024.8964694092915</v>
      </c>
      <c r="AG8" s="17">
        <f>INDEX(Deciles_mean!$C$2:$CO$51,MATCH('ResumenCons-FormulasInteracTMAC'!AG$1,Deciles_mean!$CQ$2:$CQ$51,0),MATCH('ResumenCons-FormulasInteracTMAC'!$A8,Deciles_mean!$C$1:$CO$1,0))/$Z$2</f>
        <v>1054.860255599931</v>
      </c>
      <c r="AH8" s="17">
        <f>INDEX(Deciles_mean!$C$2:$CO$51,MATCH('ResumenCons-FormulasInteracTMAC'!AH$1,Deciles_mean!$CQ$2:$CQ$51,0),MATCH('ResumenCons-FormulasInteracTMAC'!$A8,Deciles_mean!$C$1:$CO$1,0))/$Z$2</f>
        <v>1028.4353608908968</v>
      </c>
      <c r="AI8" s="17">
        <f>INDEX(Deciles_mean!$C$2:$CO$51,MATCH('ResumenCons-FormulasInteracTMAC'!AI$1,Deciles_mean!$CQ$2:$CQ$51,0),MATCH('ResumenCons-FormulasInteracTMAC'!$A8,Deciles_mean!$C$1:$CO$1,0))/$Z$2</f>
        <v>959.846610284235</v>
      </c>
      <c r="AJ8" s="21">
        <f>INDEX(Deciles_mean!$C$2:$CO$51,MATCH('ResumenCons-FormulasInteracTMAC'!AJ$1,Deciles_mean!$CQ$2:$CQ$51,0),MATCH('ResumenCons-FormulasInteracTMAC'!$A8,Deciles_mean!$C$1:$CO$1,0))/$Z$2</f>
        <v>781.92978740800015</v>
      </c>
    </row>
    <row r="9" spans="1:36">
      <c r="A9" t="s">
        <v>19</v>
      </c>
      <c r="C9" t="s">
        <v>59</v>
      </c>
      <c r="D9" s="43">
        <f t="shared" si="4"/>
        <v>2.9976985392529323E-2</v>
      </c>
      <c r="E9" s="44">
        <f t="shared" si="5"/>
        <v>3.7832638073866415E-2</v>
      </c>
      <c r="F9" s="44">
        <f t="shared" si="6"/>
        <v>2.8238630687416305E-2</v>
      </c>
      <c r="G9" s="44">
        <f t="shared" si="7"/>
        <v>4.263591661435738E-2</v>
      </c>
      <c r="H9" s="44">
        <f t="shared" si="8"/>
        <v>3.2265310431649895E-2</v>
      </c>
      <c r="I9" s="44">
        <f t="shared" si="9"/>
        <v>4.5266573514784164E-2</v>
      </c>
      <c r="J9" s="44">
        <f t="shared" si="10"/>
        <v>3.556753807114784E-2</v>
      </c>
      <c r="K9" s="44">
        <f t="shared" si="11"/>
        <v>2.8873766183551863E-2</v>
      </c>
      <c r="L9" s="44">
        <f t="shared" si="12"/>
        <v>2.7230123346472856E-2</v>
      </c>
      <c r="M9" s="44">
        <f t="shared" si="13"/>
        <v>1.9971953051157395E-2</v>
      </c>
      <c r="N9" s="45">
        <f t="shared" si="14"/>
        <v>1.3830031377688929E-3</v>
      </c>
      <c r="O9" s="20">
        <f>INDEX(Nal_mean!$B$2:$CN$6,MATCH('ResumenCons-FormulasInteracTMAC'!$C$1,Nal_mean!$A$2:$A$6,0),MATCH('ResumenCons-FormulasInteracTMAC'!$A9,Nal_mean!$B$1:$CN$1,0))/$O$2</f>
        <v>87.826699301778049</v>
      </c>
      <c r="P9" s="17">
        <f>INDEX(Deciles_mean!$C$2:$CO$51,MATCH('ResumenCons-FormulasInteracTMAC'!P$1,Deciles_mean!$CQ$2:$CQ$51,0),MATCH('ResumenCons-FormulasInteracTMAC'!$A9,Deciles_mean!$C$1:$CO$1,0))/$O$2</f>
        <v>91.254748976045008</v>
      </c>
      <c r="Q9" s="17">
        <f>INDEX(Deciles_mean!$C$2:$CO$51,MATCH('ResumenCons-FormulasInteracTMAC'!Q$1,Deciles_mean!$CQ$2:$CQ$51,0),MATCH('ResumenCons-FormulasInteracTMAC'!$A9,Deciles_mean!$C$1:$CO$1,0))/$O$2</f>
        <v>89.007795840171212</v>
      </c>
      <c r="R9" s="17">
        <f>INDEX(Deciles_mean!$C$2:$CO$51,MATCH('ResumenCons-FormulasInteracTMAC'!R$1,Deciles_mean!$CQ$2:$CQ$51,0),MATCH('ResumenCons-FormulasInteracTMAC'!$A9,Deciles_mean!$C$1:$CO$1,0))/$O$2</f>
        <v>92.518602734654706</v>
      </c>
      <c r="S9" s="17">
        <f>INDEX(Deciles_mean!$C$2:$CO$51,MATCH('ResumenCons-FormulasInteracTMAC'!S$1,Deciles_mean!$CQ$2:$CQ$51,0),MATCH('ResumenCons-FormulasInteracTMAC'!$A9,Deciles_mean!$C$1:$CO$1,0))/$O$2</f>
        <v>90.996710389712305</v>
      </c>
      <c r="T9" s="17">
        <f>INDEX(Deciles_mean!$C$2:$CO$51,MATCH('ResumenCons-FormulasInteracTMAC'!T$1,Deciles_mean!$CQ$2:$CQ$51,0),MATCH('ResumenCons-FormulasInteracTMAC'!$A9,Deciles_mean!$C$1:$CO$1,0))/$O$2</f>
        <v>90.991892987376986</v>
      </c>
      <c r="U9" s="17">
        <f>INDEX(Deciles_mean!$C$2:$CO$51,MATCH('ResumenCons-FormulasInteracTMAC'!U$1,Deciles_mean!$CQ$2:$CQ$51,0),MATCH('ResumenCons-FormulasInteracTMAC'!$A9,Deciles_mean!$C$1:$CO$1,0))/$O$2</f>
        <v>90.427514974004012</v>
      </c>
      <c r="V9" s="17">
        <f>INDEX(Deciles_mean!$C$2:$CO$51,MATCH('ResumenCons-FormulasInteracTMAC'!V$1,Deciles_mean!$CQ$2:$CQ$51,0),MATCH('ResumenCons-FormulasInteracTMAC'!$A9,Deciles_mean!$C$1:$CO$1,0))/$O$2</f>
        <v>84.516619339299524</v>
      </c>
      <c r="W9" s="17">
        <f>INDEX(Deciles_mean!$C$2:$CO$51,MATCH('ResumenCons-FormulasInteracTMAC'!W$1,Deciles_mean!$CQ$2:$CQ$51,0),MATCH('ResumenCons-FormulasInteracTMAC'!$A9,Deciles_mean!$C$1:$CO$1,0))/$O$2</f>
        <v>81.918623972249492</v>
      </c>
      <c r="X9" s="17">
        <f>INDEX(Deciles_mean!$C$2:$CO$51,MATCH('ResumenCons-FormulasInteracTMAC'!X$1,Deciles_mean!$CQ$2:$CQ$51,0),MATCH('ResumenCons-FormulasInteracTMAC'!$A9,Deciles_mean!$C$1:$CO$1,0))/$O$2</f>
        <v>83.346097091234341</v>
      </c>
      <c r="Y9" s="21">
        <f>INDEX(Deciles_mean!$C$2:$CO$51,MATCH('ResumenCons-FormulasInteracTMAC'!Y$1,Deciles_mean!$CQ$2:$CQ$51,0),MATCH('ResumenCons-FormulasInteracTMAC'!$A9,Deciles_mean!$C$1:$CO$1,0))/$O$2</f>
        <v>83.288386713032892</v>
      </c>
      <c r="Z9" s="20">
        <f>INDEX(Nal_mean!$B$2:$CN$6,MATCH('ResumenCons-FormulasInteracTMAC'!$C$2,Nal_mean!$A$2:$A$5,0),MATCH('ResumenCons-FormulasInteracTMAC'!$A9,Nal_mean!$B$1:$CN$1,0))/$Z$2</f>
        <v>78.039859534665922</v>
      </c>
      <c r="AA9" s="17">
        <f>INDEX(Deciles_mean!$C$2:$CO$51,MATCH('ResumenCons-FormulasInteracTMAC'!AA$1,Deciles_mean!$CQ$2:$CQ$51,0),MATCH('ResumenCons-FormulasInteracTMAC'!$A9,Deciles_mean!$C$1:$CO$1,0))/$Z$2</f>
        <v>78.658593625827919</v>
      </c>
      <c r="AB9" s="17">
        <f>INDEX(Deciles_mean!$C$2:$CO$51,MATCH('ResumenCons-FormulasInteracTMAC'!AB$1,Deciles_mean!$CQ$2:$CQ$51,0),MATCH('ResumenCons-FormulasInteracTMAC'!$A9,Deciles_mean!$C$1:$CO$1,0))/$Z$2</f>
        <v>79.625538367087771</v>
      </c>
      <c r="AC9" s="17">
        <f>INDEX(Deciles_mean!$C$2:$CO$51,MATCH('ResumenCons-FormulasInteracTMAC'!AC$1,Deciles_mean!$CQ$2:$CQ$51,0),MATCH('ResumenCons-FormulasInteracTMAC'!$A9,Deciles_mean!$C$1:$CO$1,0))/$Z$2</f>
        <v>78.288566261409684</v>
      </c>
      <c r="AD9" s="17">
        <f>INDEX(Deciles_mean!$C$2:$CO$51,MATCH('ResumenCons-FormulasInteracTMAC'!AD$1,Deciles_mean!$CQ$2:$CQ$51,0),MATCH('ResumenCons-FormulasInteracTMAC'!$A9,Deciles_mean!$C$1:$CO$1,0))/$Z$2</f>
        <v>80.14203397977559</v>
      </c>
      <c r="AE9" s="17">
        <f>INDEX(Deciles_mean!$C$2:$CO$51,MATCH('ResumenCons-FormulasInteracTMAC'!AE$1,Deciles_mean!$CQ$2:$CQ$51,0),MATCH('ResumenCons-FormulasInteracTMAC'!$A9,Deciles_mean!$C$1:$CO$1,0))/$Z$2</f>
        <v>76.224476563962028</v>
      </c>
      <c r="AF9" s="17">
        <f>INDEX(Deciles_mean!$C$2:$CO$51,MATCH('ResumenCons-FormulasInteracTMAC'!AF$1,Deciles_mean!$CQ$2:$CQ$51,0),MATCH('ResumenCons-FormulasInteracTMAC'!$A9,Deciles_mean!$C$1:$CO$1,0))/$Z$2</f>
        <v>78.629747967113843</v>
      </c>
      <c r="AG9" s="17">
        <f>INDEX(Deciles_mean!$C$2:$CO$51,MATCH('ResumenCons-FormulasInteracTMAC'!AG$1,Deciles_mean!$CQ$2:$CQ$51,0),MATCH('ResumenCons-FormulasInteracTMAC'!$A9,Deciles_mean!$C$1:$CO$1,0))/$Z$2</f>
        <v>75.421252682722752</v>
      </c>
      <c r="AH9" s="17">
        <f>INDEX(Deciles_mean!$C$2:$CO$51,MATCH('ResumenCons-FormulasInteracTMAC'!AH$1,Deciles_mean!$CQ$2:$CQ$51,0),MATCH('ResumenCons-FormulasInteracTMAC'!$A9,Deciles_mean!$C$1:$CO$1,0))/$Z$2</f>
        <v>73.571847597435763</v>
      </c>
      <c r="AI9" s="17">
        <f>INDEX(Deciles_mean!$C$2:$CO$51,MATCH('ResumenCons-FormulasInteracTMAC'!AI$1,Deciles_mean!$CQ$2:$CQ$51,0),MATCH('ResumenCons-FormulasInteracTMAC'!$A9,Deciles_mean!$C$1:$CO$1,0))/$Z$2</f>
        <v>77.007380116034568</v>
      </c>
      <c r="AJ9" s="21">
        <f>INDEX(Deciles_mean!$C$2:$CO$51,MATCH('ResumenCons-FormulasInteracTMAC'!AJ$1,Deciles_mean!$CQ$2:$CQ$51,0),MATCH('ResumenCons-FormulasInteracTMAC'!$A9,Deciles_mean!$C$1:$CO$1,0))/$Z$2</f>
        <v>82.829222972962839</v>
      </c>
    </row>
    <row r="10" spans="1:36">
      <c r="A10" t="s">
        <v>18</v>
      </c>
      <c r="C10" t="s">
        <v>60</v>
      </c>
      <c r="D10" s="43">
        <f t="shared" si="4"/>
        <v>6.9807337542487052E-2</v>
      </c>
      <c r="E10" s="44">
        <f t="shared" si="5"/>
        <v>5.650743755854315E-2</v>
      </c>
      <c r="F10" s="44">
        <f t="shared" si="6"/>
        <v>7.8556622252735075E-2</v>
      </c>
      <c r="G10" s="44">
        <f t="shared" si="7"/>
        <v>0.1013729025559144</v>
      </c>
      <c r="H10" s="44">
        <f t="shared" si="8"/>
        <v>9.7557936232626138E-2</v>
      </c>
      <c r="I10" s="44">
        <f t="shared" si="9"/>
        <v>8.2618607472762243E-2</v>
      </c>
      <c r="J10" s="44">
        <f t="shared" si="10"/>
        <v>9.1216369348471771E-2</v>
      </c>
      <c r="K10" s="44">
        <f t="shared" si="11"/>
        <v>8.2336810084144049E-2</v>
      </c>
      <c r="L10" s="44">
        <f t="shared" si="12"/>
        <v>6.6822276231849012E-2</v>
      </c>
      <c r="M10" s="44">
        <f t="shared" si="13"/>
        <v>7.294333578738918E-2</v>
      </c>
      <c r="N10" s="45">
        <f t="shared" si="14"/>
        <v>3.1277087648414345E-2</v>
      </c>
      <c r="O10" s="20">
        <f>INDEX(Nal_mean!$B$2:$CN$6,MATCH('ResumenCons-FormulasInteracTMAC'!$C$1,Nal_mean!$A$2:$A$6,0),MATCH('ResumenCons-FormulasInteracTMAC'!$A10,Nal_mean!$B$1:$CN$1,0))/$O$2</f>
        <v>107.76042125343503</v>
      </c>
      <c r="P10" s="17">
        <f>INDEX(Deciles_mean!$C$2:$CO$51,MATCH('ResumenCons-FormulasInteracTMAC'!P$1,Deciles_mean!$CQ$2:$CQ$51,0),MATCH('ResumenCons-FormulasInteracTMAC'!$A10,Deciles_mean!$C$1:$CO$1,0))/$O$2</f>
        <v>29.099226250600584</v>
      </c>
      <c r="Q10" s="17">
        <f>INDEX(Deciles_mean!$C$2:$CO$51,MATCH('ResumenCons-FormulasInteracTMAC'!Q$1,Deciles_mean!$CQ$2:$CQ$51,0),MATCH('ResumenCons-FormulasInteracTMAC'!$A10,Deciles_mean!$C$1:$CO$1,0))/$O$2</f>
        <v>46.99697390685499</v>
      </c>
      <c r="R10" s="17">
        <f>INDEX(Deciles_mean!$C$2:$CO$51,MATCH('ResumenCons-FormulasInteracTMAC'!R$1,Deciles_mean!$CQ$2:$CQ$51,0),MATCH('ResumenCons-FormulasInteracTMAC'!$A10,Deciles_mean!$C$1:$CO$1,0))/$O$2</f>
        <v>67.055847723950464</v>
      </c>
      <c r="S10" s="17">
        <f>INDEX(Deciles_mean!$C$2:$CO$51,MATCH('ResumenCons-FormulasInteracTMAC'!S$1,Deciles_mean!$CQ$2:$CQ$51,0),MATCH('ResumenCons-FormulasInteracTMAC'!$A10,Deciles_mean!$C$1:$CO$1,0))/$O$2</f>
        <v>80.548354511640753</v>
      </c>
      <c r="T10" s="17">
        <f>INDEX(Deciles_mean!$C$2:$CO$51,MATCH('ResumenCons-FormulasInteracTMAC'!T$1,Deciles_mean!$CQ$2:$CQ$51,0),MATCH('ResumenCons-FormulasInteracTMAC'!$A10,Deciles_mean!$C$1:$CO$1,0))/$O$2</f>
        <v>93.697649810022412</v>
      </c>
      <c r="U10" s="17">
        <f>INDEX(Deciles_mean!$C$2:$CO$51,MATCH('ResumenCons-FormulasInteracTMAC'!U$1,Deciles_mean!$CQ$2:$CQ$51,0),MATCH('ResumenCons-FormulasInteracTMAC'!$A10,Deciles_mean!$C$1:$CO$1,0))/$O$2</f>
        <v>112.21486411781635</v>
      </c>
      <c r="V10" s="17">
        <f>INDEX(Deciles_mean!$C$2:$CO$51,MATCH('ResumenCons-FormulasInteracTMAC'!V$1,Deciles_mean!$CQ$2:$CQ$51,0),MATCH('ResumenCons-FormulasInteracTMAC'!$A10,Deciles_mean!$C$1:$CO$1,0))/$O$2</f>
        <v>124.15837367190545</v>
      </c>
      <c r="W10" s="17">
        <f>INDEX(Deciles_mean!$C$2:$CO$51,MATCH('ResumenCons-FormulasInteracTMAC'!W$1,Deciles_mean!$CQ$2:$CQ$51,0),MATCH('ResumenCons-FormulasInteracTMAC'!$A10,Deciles_mean!$C$1:$CO$1,0))/$O$2</f>
        <v>135.56784884112872</v>
      </c>
      <c r="X10" s="17">
        <f>INDEX(Deciles_mean!$C$2:$CO$51,MATCH('ResumenCons-FormulasInteracTMAC'!X$1,Deciles_mean!$CQ$2:$CQ$51,0),MATCH('ResumenCons-FormulasInteracTMAC'!$A10,Deciles_mean!$C$1:$CO$1,0))/$O$2</f>
        <v>171.59803676809148</v>
      </c>
      <c r="Y10" s="21">
        <f>INDEX(Deciles_mean!$C$2:$CO$51,MATCH('ResumenCons-FormulasInteracTMAC'!Y$1,Deciles_mean!$CQ$2:$CQ$51,0),MATCH('ResumenCons-FormulasInteracTMAC'!$A10,Deciles_mean!$C$1:$CO$1,0))/$O$2</f>
        <v>216.66703693233907</v>
      </c>
      <c r="Z10" s="20">
        <f>INDEX(Nal_mean!$B$2:$CN$6,MATCH('ResumenCons-FormulasInteracTMAC'!$C$2,Nal_mean!$A$2:$A$5,0),MATCH('ResumenCons-FormulasInteracTMAC'!$A10,Nal_mean!$B$1:$CN$1,0))/$Z$2</f>
        <v>82.26914641720748</v>
      </c>
      <c r="AA10" s="17">
        <f>INDEX(Deciles_mean!$C$2:$CO$51,MATCH('ResumenCons-FormulasInteracTMAC'!AA$1,Deciles_mean!$CQ$2:$CQ$51,0),MATCH('ResumenCons-FormulasInteracTMAC'!$A10,Deciles_mean!$C$1:$CO$1,0))/$Z$2</f>
        <v>23.355609552654059</v>
      </c>
      <c r="AB10" s="17">
        <f>INDEX(Deciles_mean!$C$2:$CO$51,MATCH('ResumenCons-FormulasInteracTMAC'!AB$1,Deciles_mean!$CQ$2:$CQ$51,0),MATCH('ResumenCons-FormulasInteracTMAC'!$A10,Deciles_mean!$C$1:$CO$1,0))/$Z$2</f>
        <v>34.729465242960785</v>
      </c>
      <c r="AC10" s="17">
        <f>INDEX(Deciles_mean!$C$2:$CO$51,MATCH('ResumenCons-FormulasInteracTMAC'!AC$1,Deciles_mean!$CQ$2:$CQ$51,0),MATCH('ResumenCons-FormulasInteracTMAC'!$A10,Deciles_mean!$C$1:$CO$1,0))/$Z$2</f>
        <v>45.572107012334058</v>
      </c>
      <c r="AD10" s="17">
        <f>INDEX(Deciles_mean!$C$2:$CO$51,MATCH('ResumenCons-FormulasInteracTMAC'!AD$1,Deciles_mean!$CQ$2:$CQ$51,0),MATCH('ResumenCons-FormulasInteracTMAC'!$A10,Deciles_mean!$C$1:$CO$1,0))/$Z$2</f>
        <v>55.506884929867468</v>
      </c>
      <c r="AE10" s="17">
        <f>INDEX(Deciles_mean!$C$2:$CO$51,MATCH('ResumenCons-FormulasInteracTMAC'!AE$1,Deciles_mean!$CQ$2:$CQ$51,0),MATCH('ResumenCons-FormulasInteracTMAC'!$A10,Deciles_mean!$C$1:$CO$1,0))/$Z$2</f>
        <v>68.20665460030618</v>
      </c>
      <c r="AF10" s="17">
        <f>INDEX(Deciles_mean!$C$2:$CO$51,MATCH('ResumenCons-FormulasInteracTMAC'!AF$1,Deciles_mean!$CQ$2:$CQ$51,0),MATCH('ResumenCons-FormulasInteracTMAC'!$A10,Deciles_mean!$C$1:$CO$1,0))/$Z$2</f>
        <v>79.141977749452508</v>
      </c>
      <c r="AG10" s="17">
        <f>INDEX(Deciles_mean!$C$2:$CO$51,MATCH('ResumenCons-FormulasInteracTMAC'!AG$1,Deciles_mean!$CQ$2:$CQ$51,0),MATCH('ResumenCons-FormulasInteracTMAC'!$A10,Deciles_mean!$C$1:$CO$1,0))/$Z$2</f>
        <v>90.474522417014526</v>
      </c>
      <c r="AH10" s="17">
        <f>INDEX(Deciles_mean!$C$2:$CO$51,MATCH('ResumenCons-FormulasInteracTMAC'!AH$1,Deciles_mean!$CQ$2:$CQ$51,0),MATCH('ResumenCons-FormulasInteracTMAC'!$A10,Deciles_mean!$C$1:$CO$1,0))/$Z$2</f>
        <v>104.66184890302604</v>
      </c>
      <c r="AI10" s="17">
        <f>INDEX(Deciles_mean!$C$2:$CO$51,MATCH('ResumenCons-FormulasInteracTMAC'!AI$1,Deciles_mean!$CQ$2:$CQ$51,0),MATCH('ResumenCons-FormulasInteracTMAC'!$A10,Deciles_mean!$C$1:$CO$1,0))/$Z$2</f>
        <v>129.48073865442191</v>
      </c>
      <c r="AJ10" s="21">
        <f>INDEX(Deciles_mean!$C$2:$CO$51,MATCH('ResumenCons-FormulasInteracTMAC'!AJ$1,Deciles_mean!$CQ$2:$CQ$51,0),MATCH('ResumenCons-FormulasInteracTMAC'!$A10,Deciles_mean!$C$1:$CO$1,0))/$Z$2</f>
        <v>191.55406309875377</v>
      </c>
    </row>
    <row r="11" spans="1:36">
      <c r="A11" t="s">
        <v>3</v>
      </c>
      <c r="C11" t="s">
        <v>61</v>
      </c>
      <c r="D11" s="43">
        <f t="shared" si="4"/>
        <v>-2.1040161671675849E-2</v>
      </c>
      <c r="E11" s="44">
        <f t="shared" si="5"/>
        <v>-2.0689378773111434E-2</v>
      </c>
      <c r="F11" s="44">
        <f t="shared" si="6"/>
        <v>-1.4231906864852832E-2</v>
      </c>
      <c r="G11" s="44">
        <f t="shared" si="7"/>
        <v>-1.9251390240176188E-2</v>
      </c>
      <c r="H11" s="44">
        <f t="shared" si="8"/>
        <v>-6.7370651095648004E-3</v>
      </c>
      <c r="I11" s="44">
        <f t="shared" si="9"/>
        <v>-2.206126442804197E-3</v>
      </c>
      <c r="J11" s="44">
        <f t="shared" si="10"/>
        <v>-1.9116871434681999E-2</v>
      </c>
      <c r="K11" s="44">
        <f t="shared" si="11"/>
        <v>-3.2102862500751499E-2</v>
      </c>
      <c r="L11" s="44">
        <f t="shared" si="12"/>
        <v>-1.6709872953389542E-2</v>
      </c>
      <c r="M11" s="44">
        <f t="shared" si="13"/>
        <v>-4.2522429765967769E-2</v>
      </c>
      <c r="N11" s="45">
        <f t="shared" si="14"/>
        <v>-3.5784948974497528E-2</v>
      </c>
      <c r="O11" s="20">
        <f>INDEX(Nal_mean!$B$2:$CN$6,MATCH('ResumenCons-FormulasInteracTMAC'!$C$1,Nal_mean!$A$2:$A$6,0),MATCH('ResumenCons-FormulasInteracTMAC'!$A11,Nal_mean!$B$1:$CN$1,0))/$O$2</f>
        <v>109.91677408132917</v>
      </c>
      <c r="P11" s="17">
        <f>INDEX(Deciles_mean!$C$2:$CO$51,MATCH('ResumenCons-FormulasInteracTMAC'!P$1,Deciles_mean!$CQ$2:$CQ$51,0),MATCH('ResumenCons-FormulasInteracTMAC'!$A11,Deciles_mean!$C$1:$CO$1,0))/$O$2</f>
        <v>108.30924513800336</v>
      </c>
      <c r="Q11" s="17">
        <f>INDEX(Deciles_mean!$C$2:$CO$51,MATCH('ResumenCons-FormulasInteracTMAC'!Q$1,Deciles_mean!$CQ$2:$CQ$51,0),MATCH('ResumenCons-FormulasInteracTMAC'!$A11,Deciles_mean!$C$1:$CO$1,0))/$O$2</f>
        <v>107.54438736272232</v>
      </c>
      <c r="R11" s="17">
        <f>INDEX(Deciles_mean!$C$2:$CO$51,MATCH('ResumenCons-FormulasInteracTMAC'!R$1,Deciles_mean!$CQ$2:$CQ$51,0),MATCH('ResumenCons-FormulasInteracTMAC'!$A11,Deciles_mean!$C$1:$CO$1,0))/$O$2</f>
        <v>113.23452780437906</v>
      </c>
      <c r="S11" s="17">
        <f>INDEX(Deciles_mean!$C$2:$CO$51,MATCH('ResumenCons-FormulasInteracTMAC'!S$1,Deciles_mean!$CQ$2:$CQ$51,0),MATCH('ResumenCons-FormulasInteracTMAC'!$A11,Deciles_mean!$C$1:$CO$1,0))/$O$2</f>
        <v>115.73240033509121</v>
      </c>
      <c r="T11" s="17">
        <f>INDEX(Deciles_mean!$C$2:$CO$51,MATCH('ResumenCons-FormulasInteracTMAC'!T$1,Deciles_mean!$CQ$2:$CQ$51,0),MATCH('ResumenCons-FormulasInteracTMAC'!$A11,Deciles_mean!$C$1:$CO$1,0))/$O$2</f>
        <v>113.21292506005155</v>
      </c>
      <c r="U11" s="17">
        <f>INDEX(Deciles_mean!$C$2:$CO$51,MATCH('ResumenCons-FormulasInteracTMAC'!U$1,Deciles_mean!$CQ$2:$CQ$51,0),MATCH('ResumenCons-FormulasInteracTMAC'!$A11,Deciles_mean!$C$1:$CO$1,0))/$O$2</f>
        <v>108.95112631826102</v>
      </c>
      <c r="V11" s="17">
        <f>INDEX(Deciles_mean!$C$2:$CO$51,MATCH('ResumenCons-FormulasInteracTMAC'!V$1,Deciles_mean!$CQ$2:$CQ$51,0),MATCH('ResumenCons-FormulasInteracTMAC'!$A11,Deciles_mean!$C$1:$CO$1,0))/$O$2</f>
        <v>107.67508491161114</v>
      </c>
      <c r="W11" s="17">
        <f>INDEX(Deciles_mean!$C$2:$CO$51,MATCH('ResumenCons-FormulasInteracTMAC'!W$1,Deciles_mean!$CQ$2:$CQ$51,0),MATCH('ResumenCons-FormulasInteracTMAC'!$A11,Deciles_mean!$C$1:$CO$1,0))/$O$2</f>
        <v>109.80285146530629</v>
      </c>
      <c r="X11" s="17">
        <f>INDEX(Deciles_mean!$C$2:$CO$51,MATCH('ResumenCons-FormulasInteracTMAC'!X$1,Deciles_mean!$CQ$2:$CQ$51,0),MATCH('ResumenCons-FormulasInteracTMAC'!$A11,Deciles_mean!$C$1:$CO$1,0))/$O$2</f>
        <v>101.89758712854923</v>
      </c>
      <c r="Y11" s="21">
        <f>INDEX(Deciles_mean!$C$2:$CO$51,MATCH('ResumenCons-FormulasInteracTMAC'!Y$1,Deciles_mean!$CQ$2:$CQ$51,0),MATCH('ResumenCons-FormulasInteracTMAC'!$A11,Deciles_mean!$C$1:$CO$1,0))/$O$2</f>
        <v>112.80760528931653</v>
      </c>
      <c r="Z11" s="20">
        <f>INDEX(Nal_mean!$B$2:$CN$6,MATCH('ResumenCons-FormulasInteracTMAC'!$C$2,Nal_mean!$A$2:$A$5,0),MATCH('ResumenCons-FormulasInteracTMAC'!$A11,Nal_mean!$B$1:$CN$1,0))/$Z$2</f>
        <v>119.67528562769398</v>
      </c>
      <c r="AA11" s="17">
        <f>INDEX(Deciles_mean!$C$2:$CO$51,MATCH('ResumenCons-FormulasInteracTMAC'!AA$1,Deciles_mean!$CQ$2:$CQ$51,0),MATCH('ResumenCons-FormulasInteracTMAC'!$A11,Deciles_mean!$C$1:$CO$1,0))/$Z$2</f>
        <v>117.75616953055174</v>
      </c>
      <c r="AB11" s="17">
        <f>INDEX(Deciles_mean!$C$2:$CO$51,MATCH('ResumenCons-FormulasInteracTMAC'!AB$1,Deciles_mean!$CQ$2:$CQ$51,0),MATCH('ResumenCons-FormulasInteracTMAC'!$A11,Deciles_mean!$C$1:$CO$1,0))/$Z$2</f>
        <v>113.89082053172859</v>
      </c>
      <c r="AC11" s="17">
        <f>INDEX(Deciles_mean!$C$2:$CO$51,MATCH('ResumenCons-FormulasInteracTMAC'!AC$1,Deciles_mean!$CQ$2:$CQ$51,0),MATCH('ResumenCons-FormulasInteracTMAC'!$A11,Deciles_mean!$C$1:$CO$1,0))/$Z$2</f>
        <v>122.39060136363145</v>
      </c>
      <c r="AD11" s="17">
        <f>INDEX(Deciles_mean!$C$2:$CO$51,MATCH('ResumenCons-FormulasInteracTMAC'!AD$1,Deciles_mean!$CQ$2:$CQ$51,0),MATCH('ResumenCons-FormulasInteracTMAC'!$A11,Deciles_mean!$C$1:$CO$1,0))/$Z$2</f>
        <v>118.90443208959218</v>
      </c>
      <c r="AE11" s="17">
        <f>INDEX(Deciles_mean!$C$2:$CO$51,MATCH('ResumenCons-FormulasInteracTMAC'!AE$1,Deciles_mean!$CQ$2:$CQ$51,0),MATCH('ResumenCons-FormulasInteracTMAC'!$A11,Deciles_mean!$C$1:$CO$1,0))/$Z$2</f>
        <v>114.21750764275492</v>
      </c>
      <c r="AF11" s="17">
        <f>INDEX(Deciles_mean!$C$2:$CO$51,MATCH('ResumenCons-FormulasInteracTMAC'!AF$1,Deciles_mean!$CQ$2:$CQ$51,0),MATCH('ResumenCons-FormulasInteracTMAC'!$A11,Deciles_mean!$C$1:$CO$1,0))/$Z$2</f>
        <v>117.69626085545562</v>
      </c>
      <c r="AG11" s="17">
        <f>INDEX(Deciles_mean!$C$2:$CO$51,MATCH('ResumenCons-FormulasInteracTMAC'!AG$1,Deciles_mean!$CQ$2:$CQ$51,0),MATCH('ResumenCons-FormulasInteracTMAC'!$A11,Deciles_mean!$C$1:$CO$1,0))/$Z$2</f>
        <v>122.68695877244453</v>
      </c>
      <c r="AH11" s="17">
        <f>INDEX(Deciles_mean!$C$2:$CO$51,MATCH('ResumenCons-FormulasInteracTMAC'!AH$1,Deciles_mean!$CQ$2:$CQ$51,0),MATCH('ResumenCons-FormulasInteracTMAC'!$A11,Deciles_mean!$C$1:$CO$1,0))/$Z$2</f>
        <v>117.45916366272829</v>
      </c>
      <c r="AI11" s="17">
        <f>INDEX(Deciles_mean!$C$2:$CO$51,MATCH('ResumenCons-FormulasInteracTMAC'!AI$1,Deciles_mean!$CQ$2:$CQ$51,0),MATCH('ResumenCons-FormulasInteracTMAC'!$A11,Deciles_mean!$C$1:$CO$1,0))/$Z$2</f>
        <v>121.24098727598464</v>
      </c>
      <c r="AJ11" s="21">
        <f>INDEX(Deciles_mean!$C$2:$CO$51,MATCH('ResumenCons-FormulasInteracTMAC'!AJ$1,Deciles_mean!$CQ$2:$CQ$51,0),MATCH('ResumenCons-FormulasInteracTMAC'!$A11,Deciles_mean!$C$1:$CO$1,0))/$Z$2</f>
        <v>130.5096889278793</v>
      </c>
    </row>
    <row r="12" spans="1:36">
      <c r="A12" t="s">
        <v>6</v>
      </c>
      <c r="C12" t="s">
        <v>62</v>
      </c>
      <c r="D12" s="43">
        <f t="shared" si="4"/>
        <v>3.4912182530445361E-2</v>
      </c>
      <c r="E12" s="44">
        <f t="shared" si="5"/>
        <v>7.8790216133532293E-2</v>
      </c>
      <c r="F12" s="44">
        <f t="shared" si="6"/>
        <v>6.1404937522929207E-2</v>
      </c>
      <c r="G12" s="44">
        <f t="shared" si="7"/>
        <v>7.8610018371013807E-2</v>
      </c>
      <c r="H12" s="44">
        <f t="shared" si="8"/>
        <v>6.206971971651927E-2</v>
      </c>
      <c r="I12" s="44">
        <f t="shared" si="9"/>
        <v>4.880703166305491E-2</v>
      </c>
      <c r="J12" s="44">
        <f t="shared" si="10"/>
        <v>3.7269200265834947E-2</v>
      </c>
      <c r="K12" s="44">
        <f t="shared" si="11"/>
        <v>2.4989627354313041E-2</v>
      </c>
      <c r="L12" s="44">
        <f t="shared" si="12"/>
        <v>3.7024940288425207E-2</v>
      </c>
      <c r="M12" s="44">
        <f t="shared" si="13"/>
        <v>1.8264615556154322E-2</v>
      </c>
      <c r="N12" s="45">
        <f t="shared" si="14"/>
        <v>1.6871423287757958E-3</v>
      </c>
      <c r="O12" s="20">
        <f>INDEX(Nal_mean!$B$2:$CN$6,MATCH('ResumenCons-FormulasInteracTMAC'!$C$1,Nal_mean!$A$2:$A$6,0),MATCH('ResumenCons-FormulasInteracTMAC'!$A12,Nal_mean!$B$1:$CN$1,0))/$O$2</f>
        <v>831.16628879195355</v>
      </c>
      <c r="P12" s="17">
        <f>INDEX(Deciles_mean!$C$2:$CO$51,MATCH('ResumenCons-FormulasInteracTMAC'!P$1,Deciles_mean!$CQ$2:$CQ$51,0),MATCH('ResumenCons-FormulasInteracTMAC'!$A12,Deciles_mean!$C$1:$CO$1,0))/$O$2</f>
        <v>303.97348669523285</v>
      </c>
      <c r="Q12" s="17">
        <f>INDEX(Deciles_mean!$C$2:$CO$51,MATCH('ResumenCons-FormulasInteracTMAC'!Q$1,Deciles_mean!$CQ$2:$CQ$51,0),MATCH('ResumenCons-FormulasInteracTMAC'!$A12,Deciles_mean!$C$1:$CO$1,0))/$O$2</f>
        <v>442.70252568077922</v>
      </c>
      <c r="R12" s="17">
        <f>INDEX(Deciles_mean!$C$2:$CO$51,MATCH('ResumenCons-FormulasInteracTMAC'!R$1,Deciles_mean!$CQ$2:$CQ$51,0),MATCH('ResumenCons-FormulasInteracTMAC'!$A12,Deciles_mean!$C$1:$CO$1,0))/$O$2</f>
        <v>584.27851159746433</v>
      </c>
      <c r="S12" s="17">
        <f>INDEX(Deciles_mean!$C$2:$CO$51,MATCH('ResumenCons-FormulasInteracTMAC'!S$1,Deciles_mean!$CQ$2:$CQ$51,0),MATCH('ResumenCons-FormulasInteracTMAC'!$A12,Deciles_mean!$C$1:$CO$1,0))/$O$2</f>
        <v>695.03316883583932</v>
      </c>
      <c r="T12" s="17">
        <f>INDEX(Deciles_mean!$C$2:$CO$51,MATCH('ResumenCons-FormulasInteracTMAC'!T$1,Deciles_mean!$CQ$2:$CQ$51,0),MATCH('ResumenCons-FormulasInteracTMAC'!$A12,Deciles_mean!$C$1:$CO$1,0))/$O$2</f>
        <v>803.8038498194876</v>
      </c>
      <c r="U12" s="17">
        <f>INDEX(Deciles_mean!$C$2:$CO$51,MATCH('ResumenCons-FormulasInteracTMAC'!U$1,Deciles_mean!$CQ$2:$CQ$51,0),MATCH('ResumenCons-FormulasInteracTMAC'!$A12,Deciles_mean!$C$1:$CO$1,0))/$O$2</f>
        <v>907.6163236364448</v>
      </c>
      <c r="V12" s="17">
        <f>INDEX(Deciles_mean!$C$2:$CO$51,MATCH('ResumenCons-FormulasInteracTMAC'!V$1,Deciles_mean!$CQ$2:$CQ$51,0),MATCH('ResumenCons-FormulasInteracTMAC'!$A12,Deciles_mean!$C$1:$CO$1,0))/$O$2</f>
        <v>932.65948212282603</v>
      </c>
      <c r="W12" s="17">
        <f>INDEX(Deciles_mean!$C$2:$CO$51,MATCH('ResumenCons-FormulasInteracTMAC'!W$1,Deciles_mean!$CQ$2:$CQ$51,0),MATCH('ResumenCons-FormulasInteracTMAC'!$A12,Deciles_mean!$C$1:$CO$1,0))/$O$2</f>
        <v>1089.5938186852266</v>
      </c>
      <c r="X12" s="17">
        <f>INDEX(Deciles_mean!$C$2:$CO$51,MATCH('ResumenCons-FormulasInteracTMAC'!X$1,Deciles_mean!$CQ$2:$CQ$51,0),MATCH('ResumenCons-FormulasInteracTMAC'!$A12,Deciles_mean!$C$1:$CO$1,0))/$O$2</f>
        <v>1203.1110752773402</v>
      </c>
      <c r="Y12" s="21">
        <f>INDEX(Deciles_mean!$C$2:$CO$51,MATCH('ResumenCons-FormulasInteracTMAC'!Y$1,Deciles_mean!$CQ$2:$CQ$51,0),MATCH('ResumenCons-FormulasInteracTMAC'!$A12,Deciles_mean!$C$1:$CO$1,0))/$O$2</f>
        <v>1348.8906455688948</v>
      </c>
      <c r="Z12" s="20">
        <f>INDEX(Nal_mean!$B$2:$CN$6,MATCH('ResumenCons-FormulasInteracTMAC'!$C$2,Nal_mean!$A$2:$A$5,0),MATCH('ResumenCons-FormulasInteracTMAC'!$A12,Nal_mean!$B$1:$CN$1,0))/$Z$2</f>
        <v>724.55928003124973</v>
      </c>
      <c r="AA12" s="17">
        <f>INDEX(Deciles_mean!$C$2:$CO$51,MATCH('ResumenCons-FormulasInteracTMAC'!AA$1,Deciles_mean!$CQ$2:$CQ$51,0),MATCH('ResumenCons-FormulasInteracTMAC'!$A12,Deciles_mean!$C$1:$CO$1,0))/$Z$2</f>
        <v>224.43351372929757</v>
      </c>
      <c r="AB12" s="17">
        <f>INDEX(Deciles_mean!$C$2:$CO$51,MATCH('ResumenCons-FormulasInteracTMAC'!AB$1,Deciles_mean!$CQ$2:$CQ$51,0),MATCH('ResumenCons-FormulasInteracTMAC'!$A12,Deciles_mean!$C$1:$CO$1,0))/$Z$2</f>
        <v>348.80892230380209</v>
      </c>
      <c r="AC12" s="17">
        <f>INDEX(Deciles_mean!$C$2:$CO$51,MATCH('ResumenCons-FormulasInteracTMAC'!AC$1,Deciles_mean!$CQ$2:$CQ$51,0),MATCH('ResumenCons-FormulasInteracTMAC'!$A12,Deciles_mean!$C$1:$CO$1,0))/$Z$2</f>
        <v>431.68018596683498</v>
      </c>
      <c r="AD12" s="17">
        <f>INDEX(Deciles_mean!$C$2:$CO$51,MATCH('ResumenCons-FormulasInteracTMAC'!AD$1,Deciles_mean!$CQ$2:$CQ$51,0),MATCH('ResumenCons-FormulasInteracTMAC'!$A12,Deciles_mean!$C$1:$CO$1,0))/$Z$2</f>
        <v>546.25248134508604</v>
      </c>
      <c r="AE12" s="17">
        <f>INDEX(Deciles_mean!$C$2:$CO$51,MATCH('ResumenCons-FormulasInteracTMAC'!AE$1,Deciles_mean!$CQ$2:$CQ$51,0),MATCH('ResumenCons-FormulasInteracTMAC'!$A12,Deciles_mean!$C$1:$CO$1,0))/$Z$2</f>
        <v>664.30530454977884</v>
      </c>
      <c r="AF12" s="17">
        <f>INDEX(Deciles_mean!$C$2:$CO$51,MATCH('ResumenCons-FormulasInteracTMAC'!AF$1,Deciles_mean!$CQ$2:$CQ$51,0),MATCH('ResumenCons-FormulasInteracTMAC'!$A12,Deciles_mean!$C$1:$CO$1,0))/$Z$2</f>
        <v>784.03665653298071</v>
      </c>
      <c r="AG12" s="17">
        <f>INDEX(Deciles_mean!$C$2:$CO$51,MATCH('ResumenCons-FormulasInteracTMAC'!AG$1,Deciles_mean!$CQ$2:$CQ$51,0),MATCH('ResumenCons-FormulasInteracTMAC'!$A12,Deciles_mean!$C$1:$CO$1,0))/$Z$2</f>
        <v>844.97766221639858</v>
      </c>
      <c r="AH12" s="17">
        <f>INDEX(Deciles_mean!$C$2:$CO$51,MATCH('ResumenCons-FormulasInteracTMAC'!AH$1,Deciles_mean!$CQ$2:$CQ$51,0),MATCH('ResumenCons-FormulasInteracTMAC'!$A12,Deciles_mean!$C$1:$CO$1,0))/$Z$2</f>
        <v>942.12347628257305</v>
      </c>
      <c r="AI12" s="17">
        <f>INDEX(Deciles_mean!$C$2:$CO$51,MATCH('ResumenCons-FormulasInteracTMAC'!AI$1,Deciles_mean!$CQ$2:$CQ$51,0),MATCH('ResumenCons-FormulasInteracTMAC'!$A12,Deciles_mean!$C$1:$CO$1,0))/$Z$2</f>
        <v>1119.0851044372107</v>
      </c>
      <c r="AJ12" s="21">
        <f>INDEX(Deciles_mean!$C$2:$CO$51,MATCH('ResumenCons-FormulasInteracTMAC'!AJ$1,Deciles_mean!$CQ$2:$CQ$51,0),MATCH('ResumenCons-FormulasInteracTMAC'!$A12,Deciles_mean!$C$1:$CO$1,0))/$Z$2</f>
        <v>1339.8258298807325</v>
      </c>
    </row>
    <row r="13" spans="1:36">
      <c r="A13" t="s">
        <v>5</v>
      </c>
      <c r="C13" t="s">
        <v>63</v>
      </c>
      <c r="D13" s="43">
        <f t="shared" si="4"/>
        <v>7.3804317698560315E-2</v>
      </c>
      <c r="E13" s="44">
        <f t="shared" si="5"/>
        <v>0.13019796831468752</v>
      </c>
      <c r="F13" s="44">
        <f t="shared" si="6"/>
        <v>9.2284832476490886E-2</v>
      </c>
      <c r="G13" s="44">
        <f t="shared" si="7"/>
        <v>0.14369166649940179</v>
      </c>
      <c r="H13" s="44">
        <f t="shared" si="8"/>
        <v>0.17144711470185645</v>
      </c>
      <c r="I13" s="44">
        <f t="shared" si="9"/>
        <v>4.7104024651156783E-2</v>
      </c>
      <c r="J13" s="44">
        <f t="shared" si="10"/>
        <v>5.8861317214172981E-2</v>
      </c>
      <c r="K13" s="44">
        <f t="shared" si="11"/>
        <v>7.5386842874545501E-2</v>
      </c>
      <c r="L13" s="44">
        <f t="shared" si="12"/>
        <v>2.6500876975268418E-2</v>
      </c>
      <c r="M13" s="44">
        <f t="shared" si="13"/>
        <v>6.2796241250541923E-2</v>
      </c>
      <c r="N13" s="45">
        <f t="shared" si="14"/>
        <v>2.0801730830290455E-2</v>
      </c>
      <c r="O13" s="20">
        <f>INDEX(Nal_mean!$B$2:$CN$6,MATCH('ResumenCons-FormulasInteracTMAC'!$C$1,Nal_mean!$A$2:$A$6,0),MATCH('ResumenCons-FormulasInteracTMAC'!$A13,Nal_mean!$B$1:$CN$1,0))/$O$2</f>
        <v>138.35479221802134</v>
      </c>
      <c r="P13" s="17">
        <f>INDEX(Deciles_mean!$C$2:$CO$51,MATCH('ResumenCons-FormulasInteracTMAC'!P$1,Deciles_mean!$CQ$2:$CQ$51,0),MATCH('ResumenCons-FormulasInteracTMAC'!$A13,Deciles_mean!$C$1:$CO$1,0))/$O$2</f>
        <v>75.780646903636324</v>
      </c>
      <c r="Q13" s="17">
        <f>INDEX(Deciles_mean!$C$2:$CO$51,MATCH('ResumenCons-FormulasInteracTMAC'!Q$1,Deciles_mean!$CQ$2:$CQ$51,0),MATCH('ResumenCons-FormulasInteracTMAC'!$A13,Deciles_mean!$C$1:$CO$1,0))/$O$2</f>
        <v>98.46354921325829</v>
      </c>
      <c r="R13" s="17">
        <f>INDEX(Deciles_mean!$C$2:$CO$51,MATCH('ResumenCons-FormulasInteracTMAC'!R$1,Deciles_mean!$CQ$2:$CQ$51,0),MATCH('ResumenCons-FormulasInteracTMAC'!$A13,Deciles_mean!$C$1:$CO$1,0))/$O$2</f>
        <v>119.56550103954852</v>
      </c>
      <c r="S13" s="17">
        <f>INDEX(Deciles_mean!$C$2:$CO$51,MATCH('ResumenCons-FormulasInteracTMAC'!S$1,Deciles_mean!$CQ$2:$CQ$51,0),MATCH('ResumenCons-FormulasInteracTMAC'!$A13,Deciles_mean!$C$1:$CO$1,0))/$O$2</f>
        <v>161.5008438038758</v>
      </c>
      <c r="T13" s="17">
        <f>INDEX(Deciles_mean!$C$2:$CO$51,MATCH('ResumenCons-FormulasInteracTMAC'!T$1,Deciles_mean!$CQ$2:$CQ$51,0),MATCH('ResumenCons-FormulasInteracTMAC'!$A13,Deciles_mean!$C$1:$CO$1,0))/$O$2</f>
        <v>135.17317249971927</v>
      </c>
      <c r="U13" s="17">
        <f>INDEX(Deciles_mean!$C$2:$CO$51,MATCH('ResumenCons-FormulasInteracTMAC'!U$1,Deciles_mean!$CQ$2:$CQ$51,0),MATCH('ResumenCons-FormulasInteracTMAC'!$A13,Deciles_mean!$C$1:$CO$1,0))/$O$2</f>
        <v>156.22514306235306</v>
      </c>
      <c r="V13" s="17">
        <f>INDEX(Deciles_mean!$C$2:$CO$51,MATCH('ResumenCons-FormulasInteracTMAC'!V$1,Deciles_mean!$CQ$2:$CQ$51,0),MATCH('ResumenCons-FormulasInteracTMAC'!$A13,Deciles_mean!$C$1:$CO$1,0))/$O$2</f>
        <v>155.86393581721592</v>
      </c>
      <c r="W13" s="17">
        <f>INDEX(Deciles_mean!$C$2:$CO$51,MATCH('ResumenCons-FormulasInteracTMAC'!W$1,Deciles_mean!$CQ$2:$CQ$51,0),MATCH('ResumenCons-FormulasInteracTMAC'!$A13,Deciles_mean!$C$1:$CO$1,0))/$O$2</f>
        <v>151.12430228653636</v>
      </c>
      <c r="X13" s="17">
        <f>INDEX(Deciles_mean!$C$2:$CO$51,MATCH('ResumenCons-FormulasInteracTMAC'!X$1,Deciles_mean!$CQ$2:$CQ$51,0),MATCH('ResumenCons-FormulasInteracTMAC'!$A13,Deciles_mean!$C$1:$CO$1,0))/$O$2</f>
        <v>173.48745556541826</v>
      </c>
      <c r="Y13" s="21">
        <f>INDEX(Deciles_mean!$C$2:$CO$51,MATCH('ResumenCons-FormulasInteracTMAC'!Y$1,Deciles_mean!$CQ$2:$CQ$51,0),MATCH('ResumenCons-FormulasInteracTMAC'!$A13,Deciles_mean!$C$1:$CO$1,0))/$O$2</f>
        <v>156.36337198865155</v>
      </c>
      <c r="Z13" s="20">
        <f>INDEX(Nal_mean!$B$2:$CN$6,MATCH('ResumenCons-FormulasInteracTMAC'!$C$2,Nal_mean!$A$2:$A$5,0),MATCH('ResumenCons-FormulasInteracTMAC'!$A13,Nal_mean!$B$1:$CN$1,0))/$Z$2</f>
        <v>104.06234848839097</v>
      </c>
      <c r="AA13" s="17">
        <f>INDEX(Deciles_mean!$C$2:$CO$51,MATCH('ResumenCons-FormulasInteracTMAC'!AA$1,Deciles_mean!$CQ$2:$CQ$51,0),MATCH('ResumenCons-FormulasInteracTMAC'!$A13,Deciles_mean!$C$1:$CO$1,0))/$Z$2</f>
        <v>46.445133902361029</v>
      </c>
      <c r="AB13" s="17">
        <f>INDEX(Deciles_mean!$C$2:$CO$51,MATCH('ResumenCons-FormulasInteracTMAC'!AB$1,Deciles_mean!$CQ$2:$CQ$51,0),MATCH('ResumenCons-FormulasInteracTMAC'!$A13,Deciles_mean!$C$1:$CO$1,0))/$Z$2</f>
        <v>69.172245479984596</v>
      </c>
      <c r="AC13" s="17">
        <f>INDEX(Deciles_mean!$C$2:$CO$51,MATCH('ResumenCons-FormulasInteracTMAC'!AC$1,Deciles_mean!$CQ$2:$CQ$51,0),MATCH('ResumenCons-FormulasInteracTMAC'!$A13,Deciles_mean!$C$1:$CO$1,0))/$Z$2</f>
        <v>69.882762022220859</v>
      </c>
      <c r="AD13" s="17">
        <f>INDEX(Deciles_mean!$C$2:$CO$51,MATCH('ResumenCons-FormulasInteracTMAC'!AD$1,Deciles_mean!$CQ$2:$CQ$51,0),MATCH('ResumenCons-FormulasInteracTMAC'!$A13,Deciles_mean!$C$1:$CO$1,0))/$Z$2</f>
        <v>85.75985688945876</v>
      </c>
      <c r="AE13" s="17">
        <f>INDEX(Deciles_mean!$C$2:$CO$51,MATCH('ResumenCons-FormulasInteracTMAC'!AE$1,Deciles_mean!$CQ$2:$CQ$51,0),MATCH('ResumenCons-FormulasInteracTMAC'!$A13,Deciles_mean!$C$1:$CO$1,0))/$Z$2</f>
        <v>112.44268081988717</v>
      </c>
      <c r="AF13" s="17">
        <f>INDEX(Deciles_mean!$C$2:$CO$51,MATCH('ResumenCons-FormulasInteracTMAC'!AF$1,Deciles_mean!$CQ$2:$CQ$51,0),MATCH('ResumenCons-FormulasInteracTMAC'!$A13,Deciles_mean!$C$1:$CO$1,0))/$Z$2</f>
        <v>124.27809856816894</v>
      </c>
      <c r="AG13" s="17">
        <f>INDEX(Deciles_mean!$C$2:$CO$51,MATCH('ResumenCons-FormulasInteracTMAC'!AG$1,Deciles_mean!$CQ$2:$CQ$51,0),MATCH('ResumenCons-FormulasInteracTMAC'!$A13,Deciles_mean!$C$1:$CO$1,0))/$Z$2</f>
        <v>116.54315313824914</v>
      </c>
      <c r="AH13" s="17">
        <f>INDEX(Deciles_mean!$C$2:$CO$51,MATCH('ResumenCons-FormulasInteracTMAC'!AH$1,Deciles_mean!$CQ$2:$CQ$51,0),MATCH('ResumenCons-FormulasInteracTMAC'!$A13,Deciles_mean!$C$1:$CO$1,0))/$Z$2</f>
        <v>136.11218628934449</v>
      </c>
      <c r="AI13" s="17">
        <f>INDEX(Deciles_mean!$C$2:$CO$51,MATCH('ResumenCons-FormulasInteracTMAC'!AI$1,Deciles_mean!$CQ$2:$CQ$51,0),MATCH('ResumenCons-FormulasInteracTMAC'!$A13,Deciles_mean!$C$1:$CO$1,0))/$Z$2</f>
        <v>135.97780876262223</v>
      </c>
      <c r="AJ13" s="21">
        <f>INDEX(Deciles_mean!$C$2:$CO$51,MATCH('ResumenCons-FormulasInteracTMAC'!AJ$1,Deciles_mean!$CQ$2:$CQ$51,0),MATCH('ResumenCons-FormulasInteracTMAC'!$A13,Deciles_mean!$C$1:$CO$1,0))/$Z$2</f>
        <v>144.00230257613316</v>
      </c>
    </row>
    <row r="14" spans="1:36">
      <c r="A14" t="s">
        <v>7</v>
      </c>
      <c r="C14" t="s">
        <v>64</v>
      </c>
      <c r="D14" s="43">
        <f t="shared" si="4"/>
        <v>2.6764624756392446E-2</v>
      </c>
      <c r="E14" s="44">
        <f t="shared" si="5"/>
        <v>2.2354365448201682E-2</v>
      </c>
      <c r="F14" s="44">
        <f t="shared" si="6"/>
        <v>5.0232147431068401E-2</v>
      </c>
      <c r="G14" s="44">
        <f t="shared" si="7"/>
        <v>3.6964773054685623E-2</v>
      </c>
      <c r="H14" s="44">
        <f t="shared" si="8"/>
        <v>3.8014996785750037E-2</v>
      </c>
      <c r="I14" s="44">
        <f t="shared" si="9"/>
        <v>2.8484793317062263E-2</v>
      </c>
      <c r="J14" s="44">
        <f t="shared" si="10"/>
        <v>3.6986846792092645E-2</v>
      </c>
      <c r="K14" s="44">
        <f t="shared" si="11"/>
        <v>2.6681468785907613E-2</v>
      </c>
      <c r="L14" s="44">
        <f t="shared" si="12"/>
        <v>1.5842406023322021E-2</v>
      </c>
      <c r="M14" s="44">
        <f t="shared" si="13"/>
        <v>1.3757107137577997E-2</v>
      </c>
      <c r="N14" s="45">
        <f t="shared" si="14"/>
        <v>1.4352978594568522E-2</v>
      </c>
      <c r="O14" s="20">
        <f>INDEX(Nal_mean!$B$2:$CN$6,MATCH('ResumenCons-FormulasInteracTMAC'!$C$1,Nal_mean!$A$2:$A$6,0),MATCH('ResumenCons-FormulasInteracTMAC'!$A14,Nal_mean!$B$1:$CN$1,0))/$O$2</f>
        <v>944.11053079033456</v>
      </c>
      <c r="P14" s="17">
        <f>INDEX(Deciles_mean!$C$2:$CO$51,MATCH('ResumenCons-FormulasInteracTMAC'!P$1,Deciles_mean!$CQ$2:$CQ$51,0),MATCH('ResumenCons-FormulasInteracTMAC'!$A14,Deciles_mean!$C$1:$CO$1,0))/$O$2</f>
        <v>556.45062327483504</v>
      </c>
      <c r="Q14" s="17">
        <f>INDEX(Deciles_mean!$C$2:$CO$51,MATCH('ResumenCons-FormulasInteracTMAC'!Q$1,Deciles_mean!$CQ$2:$CQ$51,0),MATCH('ResumenCons-FormulasInteracTMAC'!$A14,Deciles_mean!$C$1:$CO$1,0))/$O$2</f>
        <v>721.22341389908979</v>
      </c>
      <c r="R14" s="17">
        <f>INDEX(Deciles_mean!$C$2:$CO$51,MATCH('ResumenCons-FormulasInteracTMAC'!R$1,Deciles_mean!$CQ$2:$CQ$51,0),MATCH('ResumenCons-FormulasInteracTMAC'!$A14,Deciles_mean!$C$1:$CO$1,0))/$O$2</f>
        <v>829.6722492011553</v>
      </c>
      <c r="S14" s="17">
        <f>INDEX(Deciles_mean!$C$2:$CO$51,MATCH('ResumenCons-FormulasInteracTMAC'!S$1,Deciles_mean!$CQ$2:$CQ$51,0),MATCH('ResumenCons-FormulasInteracTMAC'!$A14,Deciles_mean!$C$1:$CO$1,0))/$O$2</f>
        <v>918.89091865133958</v>
      </c>
      <c r="T14" s="17">
        <f>INDEX(Deciles_mean!$C$2:$CO$51,MATCH('ResumenCons-FormulasInteracTMAC'!T$1,Deciles_mean!$CQ$2:$CQ$51,0),MATCH('ResumenCons-FormulasInteracTMAC'!$A14,Deciles_mean!$C$1:$CO$1,0))/$O$2</f>
        <v>954.27475502552352</v>
      </c>
      <c r="U14" s="17">
        <f>INDEX(Deciles_mean!$C$2:$CO$51,MATCH('ResumenCons-FormulasInteracTMAC'!U$1,Deciles_mean!$CQ$2:$CQ$51,0),MATCH('ResumenCons-FormulasInteracTMAC'!$A14,Deciles_mean!$C$1:$CO$1,0))/$O$2</f>
        <v>978.70799182249982</v>
      </c>
      <c r="V14" s="17">
        <f>INDEX(Deciles_mean!$C$2:$CO$51,MATCH('ResumenCons-FormulasInteracTMAC'!V$1,Deciles_mean!$CQ$2:$CQ$51,0),MATCH('ResumenCons-FormulasInteracTMAC'!$A14,Deciles_mean!$C$1:$CO$1,0))/$O$2</f>
        <v>1033.6705650797235</v>
      </c>
      <c r="W14" s="17">
        <f>INDEX(Deciles_mean!$C$2:$CO$51,MATCH('ResumenCons-FormulasInteracTMAC'!W$1,Deciles_mean!$CQ$2:$CQ$51,0),MATCH('ResumenCons-FormulasInteracTMAC'!$A14,Deciles_mean!$C$1:$CO$1,0))/$O$2</f>
        <v>1074.8268984990352</v>
      </c>
      <c r="X14" s="17">
        <f>INDEX(Deciles_mean!$C$2:$CO$51,MATCH('ResumenCons-FormulasInteracTMAC'!X$1,Deciles_mean!$CQ$2:$CQ$51,0),MATCH('ResumenCons-FormulasInteracTMAC'!$A14,Deciles_mean!$C$1:$CO$1,0))/$O$2</f>
        <v>1113.3474540697275</v>
      </c>
      <c r="Y14" s="21">
        <f>INDEX(Deciles_mean!$C$2:$CO$51,MATCH('ResumenCons-FormulasInteracTMAC'!Y$1,Deciles_mean!$CQ$2:$CQ$51,0),MATCH('ResumenCons-FormulasInteracTMAC'!$A14,Deciles_mean!$C$1:$CO$1,0))/$O$2</f>
        <v>1260.0404383804164</v>
      </c>
      <c r="Z14" s="20">
        <f>INDEX(Nal_mean!$B$2:$CN$6,MATCH('ResumenCons-FormulasInteracTMAC'!$C$2,Nal_mean!$A$2:$A$5,0),MATCH('ResumenCons-FormulasInteracTMAC'!$A14,Nal_mean!$B$1:$CN$1,0))/$Z$2</f>
        <v>849.45279962801499</v>
      </c>
      <c r="AA14" s="17">
        <f>INDEX(Deciles_mean!$C$2:$CO$51,MATCH('ResumenCons-FormulasInteracTMAC'!AA$1,Deciles_mean!$CQ$2:$CQ$51,0),MATCH('ResumenCons-FormulasInteracTMAC'!$A14,Deciles_mean!$C$1:$CO$1,0))/$Z$2</f>
        <v>509.35527731606891</v>
      </c>
      <c r="AB14" s="17">
        <f>INDEX(Deciles_mean!$C$2:$CO$51,MATCH('ResumenCons-FormulasInteracTMAC'!AB$1,Deciles_mean!$CQ$2:$CQ$51,0),MATCH('ResumenCons-FormulasInteracTMAC'!$A14,Deciles_mean!$C$1:$CO$1,0))/$Z$2</f>
        <v>592.82783375270367</v>
      </c>
      <c r="AC14" s="17">
        <f>INDEX(Deciles_mean!$C$2:$CO$51,MATCH('ResumenCons-FormulasInteracTMAC'!AC$1,Deciles_mean!$CQ$2:$CQ$51,0),MATCH('ResumenCons-FormulasInteracTMAC'!$A14,Deciles_mean!$C$1:$CO$1,0))/$Z$2</f>
        <v>717.54732802039098</v>
      </c>
      <c r="AD14" s="17">
        <f>INDEX(Deciles_mean!$C$2:$CO$51,MATCH('ResumenCons-FormulasInteracTMAC'!AD$1,Deciles_mean!$CQ$2:$CQ$51,0),MATCH('ResumenCons-FormulasInteracTMAC'!$A14,Deciles_mean!$C$1:$CO$1,0))/$Z$2</f>
        <v>791.49731733415513</v>
      </c>
      <c r="AE14" s="17">
        <f>INDEX(Deciles_mean!$C$2:$CO$51,MATCH('ResumenCons-FormulasInteracTMAC'!AE$1,Deciles_mean!$CQ$2:$CQ$51,0),MATCH('ResumenCons-FormulasInteracTMAC'!$A14,Deciles_mean!$C$1:$CO$1,0))/$Z$2</f>
        <v>852.86822753453328</v>
      </c>
      <c r="AF14" s="17">
        <f>INDEX(Deciles_mean!$C$2:$CO$51,MATCH('ResumenCons-FormulasInteracTMAC'!AF$1,Deciles_mean!$CQ$2:$CQ$51,0),MATCH('ResumenCons-FormulasInteracTMAC'!$A14,Deciles_mean!$C$1:$CO$1,0))/$Z$2</f>
        <v>846.36977051202848</v>
      </c>
      <c r="AG14" s="17">
        <f>INDEX(Deciles_mean!$C$2:$CO$51,MATCH('ResumenCons-FormulasInteracTMAC'!AG$1,Deciles_mean!$CQ$2:$CQ$51,0),MATCH('ResumenCons-FormulasInteracTMAC'!$A14,Deciles_mean!$C$1:$CO$1,0))/$Z$2</f>
        <v>930.33477865412704</v>
      </c>
      <c r="AH14" s="17">
        <f>INDEX(Deciles_mean!$C$2:$CO$51,MATCH('ResumenCons-FormulasInteracTMAC'!AH$1,Deciles_mean!$CQ$2:$CQ$51,0),MATCH('ResumenCons-FormulasInteracTMAC'!$A14,Deciles_mean!$C$1:$CO$1,0))/$Z$2</f>
        <v>1009.3299796099636</v>
      </c>
      <c r="AI14" s="17">
        <f>INDEX(Deciles_mean!$C$2:$CO$51,MATCH('ResumenCons-FormulasInteracTMAC'!AI$1,Deciles_mean!$CQ$2:$CQ$51,0),MATCH('ResumenCons-FormulasInteracTMAC'!$A14,Deciles_mean!$C$1:$CO$1,0))/$Z$2</f>
        <v>1054.1321828059215</v>
      </c>
      <c r="AJ14" s="21">
        <f>INDEX(Deciles_mean!$C$2:$CO$51,MATCH('ResumenCons-FormulasInteracTMAC'!AJ$1,Deciles_mean!$CQ$2:$CQ$51,0),MATCH('ResumenCons-FormulasInteracTMAC'!$A14,Deciles_mean!$C$1:$CO$1,0))/$Z$2</f>
        <v>1190.2222037520226</v>
      </c>
    </row>
    <row r="15" spans="1:36">
      <c r="A15" t="s">
        <v>21</v>
      </c>
      <c r="B15" t="s">
        <v>23</v>
      </c>
      <c r="C15" t="s">
        <v>65</v>
      </c>
      <c r="D15" s="43">
        <f>RATE($C$1-$C$2,,-Z15,O15)</f>
        <v>4.150080939955259E-3</v>
      </c>
      <c r="E15" s="44">
        <f t="shared" si="5"/>
        <v>1.6855183396027977E-2</v>
      </c>
      <c r="F15" s="44">
        <f t="shared" si="6"/>
        <v>2.4674274668319431E-2</v>
      </c>
      <c r="G15" s="44">
        <f t="shared" si="7"/>
        <v>3.617750633886261E-2</v>
      </c>
      <c r="H15" s="44">
        <f t="shared" si="8"/>
        <v>-1.8055854931374963E-2</v>
      </c>
      <c r="I15" s="44">
        <f t="shared" si="9"/>
        <v>6.8009112889167792E-2</v>
      </c>
      <c r="J15" s="44">
        <f t="shared" si="10"/>
        <v>4.0859103865465679E-2</v>
      </c>
      <c r="K15" s="44">
        <f t="shared" si="11"/>
        <v>3.4763578310294482E-3</v>
      </c>
      <c r="L15" s="44">
        <f t="shared" si="12"/>
        <v>5.7073761751464626E-3</v>
      </c>
      <c r="M15" s="44">
        <f t="shared" si="13"/>
        <v>-2.2607004307810631E-2</v>
      </c>
      <c r="N15" s="45">
        <f t="shared" si="14"/>
        <v>-3.1309808318586076E-2</v>
      </c>
      <c r="O15" s="20">
        <f>(INDEX(Nal_mean!$B$2:$CN$6,MATCH('ResumenCons-FormulasInteracTMAC'!$C$1,Nal_mean!$A$2:$A$6,0),MATCH('ResumenCons-FormulasInteracTMAC'!$A15,Nal_mean!$B$1:$CN$1,0))+INDEX(Nal_mean!$B$2:$CN$6,MATCH('ResumenCons-FormulasInteracTMAC'!$C$1,Nal_mean!$A$2:$A$6,0),MATCH('ResumenCons-FormulasInteracTMAC'!$B15,Nal_mean!$B$1:$CN$1,0)))/$O$2</f>
        <v>77.447861367945691</v>
      </c>
      <c r="P15" s="17">
        <f>(INDEX(Deciles_mean!$C$2:$CO$51,MATCH('ResumenCons-FormulasInteracTMAC'!P$1,Deciles_mean!$CQ$2:$CQ$51,0),MATCH('ResumenCons-FormulasInteracTMAC'!$A15,Deciles_mean!$C$1:$CO$1,0))+INDEX(Deciles_mean!$C$2:$CO$51,MATCH('ResumenCons-FormulasInteracTMAC'!P$1,Deciles_mean!$CQ$2:$CQ$51,0),MATCH('ResumenCons-FormulasInteracTMAC'!$B15,Deciles_mean!$C$1:$CO$1,0)))/$O$2</f>
        <v>41.627845423676618</v>
      </c>
      <c r="Q15" s="17">
        <f>(INDEX(Deciles_mean!$C$2:$CO$51,MATCH('ResumenCons-FormulasInteracTMAC'!Q$1,Deciles_mean!$CQ$2:$CQ$51,0),MATCH('ResumenCons-FormulasInteracTMAC'!$A15,Deciles_mean!$C$1:$CO$1,0))+INDEX(Deciles_mean!$C$2:$CO$51,MATCH('ResumenCons-FormulasInteracTMAC'!Q$1,Deciles_mean!$CQ$2:$CQ$51,0),MATCH('ResumenCons-FormulasInteracTMAC'!$B15,Deciles_mean!$C$1:$CO$1,0)))/$O$2</f>
        <v>52.287772356973662</v>
      </c>
      <c r="R15" s="17">
        <f>(INDEX(Deciles_mean!$C$2:$CO$51,MATCH('ResumenCons-FormulasInteracTMAC'!R$1,Deciles_mean!$CQ$2:$CQ$51,0),MATCH('ResumenCons-FormulasInteracTMAC'!$A15,Deciles_mean!$C$1:$CO$1,0))+INDEX(Deciles_mean!$C$2:$CO$51,MATCH('ResumenCons-FormulasInteracTMAC'!R$1,Deciles_mean!$CQ$2:$CQ$51,0),MATCH('ResumenCons-FormulasInteracTMAC'!$B15,Deciles_mean!$C$1:$CO$1,0)))/$O$2</f>
        <v>54.132177632817218</v>
      </c>
      <c r="S15" s="17">
        <f>(INDEX(Deciles_mean!$C$2:$CO$51,MATCH('ResumenCons-FormulasInteracTMAC'!S$1,Deciles_mean!$CQ$2:$CQ$51,0),MATCH('ResumenCons-FormulasInteracTMAC'!$A15,Deciles_mean!$C$1:$CO$1,0))+INDEX(Deciles_mean!$C$2:$CO$51,MATCH('ResumenCons-FormulasInteracTMAC'!S$1,Deciles_mean!$CQ$2:$CQ$51,0),MATCH('ResumenCons-FormulasInteracTMAC'!$B15,Deciles_mean!$C$1:$CO$1,0)))/$O$2</f>
        <v>52.506443701859666</v>
      </c>
      <c r="T15" s="17">
        <f>(INDEX(Deciles_mean!$C$2:$CO$51,MATCH('ResumenCons-FormulasInteracTMAC'!T$1,Deciles_mean!$CQ$2:$CQ$51,0),MATCH('ResumenCons-FormulasInteracTMAC'!$A15,Deciles_mean!$C$1:$CO$1,0))+INDEX(Deciles_mean!$C$2:$CO$51,MATCH('ResumenCons-FormulasInteracTMAC'!T$1,Deciles_mean!$CQ$2:$CQ$51,0),MATCH('ResumenCons-FormulasInteracTMAC'!$B15,Deciles_mean!$C$1:$CO$1,0)))/$O$2</f>
        <v>71.894187227996483</v>
      </c>
      <c r="U15" s="17">
        <f>(INDEX(Deciles_mean!$C$2:$CO$51,MATCH('ResumenCons-FormulasInteracTMAC'!U$1,Deciles_mean!$CQ$2:$CQ$51,0),MATCH('ResumenCons-FormulasInteracTMAC'!$A15,Deciles_mean!$C$1:$CO$1,0))+INDEX(Deciles_mean!$C$2:$CO$51,MATCH('ResumenCons-FormulasInteracTMAC'!U$1,Deciles_mean!$CQ$2:$CQ$51,0),MATCH('ResumenCons-FormulasInteracTMAC'!$B15,Deciles_mean!$C$1:$CO$1,0)))/$O$2</f>
        <v>79.736359014087938</v>
      </c>
      <c r="V15" s="17">
        <f>(INDEX(Deciles_mean!$C$2:$CO$51,MATCH('ResumenCons-FormulasInteracTMAC'!V$1,Deciles_mean!$CQ$2:$CQ$51,0),MATCH('ResumenCons-FormulasInteracTMAC'!$A15,Deciles_mean!$C$1:$CO$1,0))+INDEX(Deciles_mean!$C$2:$CO$51,MATCH('ResumenCons-FormulasInteracTMAC'!V$1,Deciles_mean!$CQ$2:$CQ$51,0),MATCH('ResumenCons-FormulasInteracTMAC'!$B15,Deciles_mean!$C$1:$CO$1,0)))/$O$2</f>
        <v>83.339493717904318</v>
      </c>
      <c r="W15" s="17">
        <f>(INDEX(Deciles_mean!$C$2:$CO$51,MATCH('ResumenCons-FormulasInteracTMAC'!W$1,Deciles_mean!$CQ$2:$CQ$51,0),MATCH('ResumenCons-FormulasInteracTMAC'!$A15,Deciles_mean!$C$1:$CO$1,0))+INDEX(Deciles_mean!$C$2:$CO$51,MATCH('ResumenCons-FormulasInteracTMAC'!W$1,Deciles_mean!$CQ$2:$CQ$51,0),MATCH('ResumenCons-FormulasInteracTMAC'!$B15,Deciles_mean!$C$1:$CO$1,0)))/$O$2</f>
        <v>91.574916176982867</v>
      </c>
      <c r="X15" s="17">
        <f>(INDEX(Deciles_mean!$C$2:$CO$51,MATCH('ResumenCons-FormulasInteracTMAC'!X$1,Deciles_mean!$CQ$2:$CQ$51,0),MATCH('ResumenCons-FormulasInteracTMAC'!$A15,Deciles_mean!$C$1:$CO$1,0))+INDEX(Deciles_mean!$C$2:$CO$51,MATCH('ResumenCons-FormulasInteracTMAC'!X$1,Deciles_mean!$CQ$2:$CQ$51,0),MATCH('ResumenCons-FormulasInteracTMAC'!$B15,Deciles_mean!$C$1:$CO$1,0)))/$O$2</f>
        <v>97.589686290210835</v>
      </c>
      <c r="Y15" s="21">
        <f>(INDEX(Deciles_mean!$C$2:$CO$51,MATCH('ResumenCons-FormulasInteracTMAC'!Y$1,Deciles_mean!$CQ$2:$CQ$51,0),MATCH('ResumenCons-FormulasInteracTMAC'!$A15,Deciles_mean!$C$1:$CO$1,0))+INDEX(Deciles_mean!$C$2:$CO$51,MATCH('ResumenCons-FormulasInteracTMAC'!Y$1,Deciles_mean!$CQ$2:$CQ$51,0),MATCH('ResumenCons-FormulasInteracTMAC'!$B15,Deciles_mean!$C$1:$CO$1,0)))/$O$2</f>
        <v>149.78973213694724</v>
      </c>
      <c r="Z15" s="20">
        <f>(INDEX(Nal_mean!$B$2:$CN$6,MATCH('ResumenCons-FormulasInteracTMAC'!$C$2,Nal_mean!$A$2:$A$5,0),MATCH('ResumenCons-FormulasInteracTMAC'!$A15,Nal_mean!$B$1:$CN$1,0))+INDEX(Nal_mean!$B$2:$CN$6,MATCH('ResumenCons-FormulasInteracTMAC'!$C$2,Nal_mean!$A$2:$A$5,0),MATCH('ResumenCons-FormulasInteracTMAC'!$B15,Nal_mean!$B$1:$CN$1,0)))/$Z$2</f>
        <v>76.175430856888937</v>
      </c>
      <c r="AA15" s="17">
        <f>(INDEX(Deciles_mean!$C$2:$CO$51,MATCH('ResumenCons-FormulasInteracTMAC'!AA$1,Deciles_mean!$CQ$2:$CQ$51,0),MATCH('ResumenCons-FormulasInteracTMAC'!$A15,Deciles_mean!$C$1:$CO$1,0))+INDEX(Deciles_mean!$C$2:$CO$51,MATCH('ResumenCons-FormulasInteracTMAC'!AA$1,Deciles_mean!$CQ$2:$CQ$51,0),MATCH('ResumenCons-FormulasInteracTMAC'!$B15,Deciles_mean!$C$1:$CO$1,0)))/$Z$2</f>
        <v>38.935656887721144</v>
      </c>
      <c r="AB15" s="17">
        <f>(INDEX(Deciles_mean!$C$2:$CO$51,MATCH('ResumenCons-FormulasInteracTMAC'!AB$1,Deciles_mean!$CQ$2:$CQ$51,0),MATCH('ResumenCons-FormulasInteracTMAC'!$A15,Deciles_mean!$C$1:$CO$1,0))+INDEX(Deciles_mean!$C$2:$CO$51,MATCH('ResumenCons-FormulasInteracTMAC'!AB$1,Deciles_mean!$CQ$2:$CQ$51,0),MATCH('ResumenCons-FormulasInteracTMAC'!$B15,Deciles_mean!$C$1:$CO$1,0)))/$Z$2</f>
        <v>47.430402236429693</v>
      </c>
      <c r="AC15" s="17">
        <f>(INDEX(Deciles_mean!$C$2:$CO$51,MATCH('ResumenCons-FormulasInteracTMAC'!AC$1,Deciles_mean!$CQ$2:$CQ$51,0),MATCH('ResumenCons-FormulasInteracTMAC'!$A15,Deciles_mean!$C$1:$CO$1,0))+INDEX(Deciles_mean!$C$2:$CO$51,MATCH('ResumenCons-FormulasInteracTMAC'!AC$1,Deciles_mean!$CQ$2:$CQ$51,0),MATCH('ResumenCons-FormulasInteracTMAC'!$B15,Deciles_mean!$C$1:$CO$1,0)))/$Z$2</f>
        <v>46.959001869340497</v>
      </c>
      <c r="AD15" s="17">
        <f>(INDEX(Deciles_mean!$C$2:$CO$51,MATCH('ResumenCons-FormulasInteracTMAC'!AD$1,Deciles_mean!$CQ$2:$CQ$51,0),MATCH('ResumenCons-FormulasInteracTMAC'!$A15,Deciles_mean!$C$1:$CO$1,0))+INDEX(Deciles_mean!$C$2:$CO$51,MATCH('ResumenCons-FormulasInteracTMAC'!AD$1,Deciles_mean!$CQ$2:$CQ$51,0),MATCH('ResumenCons-FormulasInteracTMAC'!$B15,Deciles_mean!$C$1:$CO$1,0)))/$Z$2</f>
        <v>56.476199590700041</v>
      </c>
      <c r="AE15" s="17">
        <f>(INDEX(Deciles_mean!$C$2:$CO$51,MATCH('ResumenCons-FormulasInteracTMAC'!AE$1,Deciles_mean!$CQ$2:$CQ$51,0),MATCH('ResumenCons-FormulasInteracTMAC'!$A15,Deciles_mean!$C$1:$CO$1,0))+INDEX(Deciles_mean!$C$2:$CO$51,MATCH('ResumenCons-FormulasInteracTMAC'!AE$1,Deciles_mean!$CQ$2:$CQ$51,0),MATCH('ResumenCons-FormulasInteracTMAC'!$B15,Deciles_mean!$C$1:$CO$1,0)))/$Z$2</f>
        <v>55.257845126183859</v>
      </c>
      <c r="AF15" s="17">
        <f>(INDEX(Deciles_mean!$C$2:$CO$51,MATCH('ResumenCons-FormulasInteracTMAC'!AF$1,Deciles_mean!$CQ$2:$CQ$51,0),MATCH('ResumenCons-FormulasInteracTMAC'!$A15,Deciles_mean!$C$1:$CO$1,0))+INDEX(Deciles_mean!$C$2:$CO$51,MATCH('ResumenCons-FormulasInteracTMAC'!AF$1,Deciles_mean!$CQ$2:$CQ$51,0),MATCH('ResumenCons-FormulasInteracTMAC'!$B15,Deciles_mean!$C$1:$CO$1,0)))/$Z$2</f>
        <v>67.934224204900318</v>
      </c>
      <c r="AG15" s="17">
        <f>(INDEX(Deciles_mean!$C$2:$CO$51,MATCH('ResumenCons-FormulasInteracTMAC'!AG$1,Deciles_mean!$CQ$2:$CQ$51,0),MATCH('ResumenCons-FormulasInteracTMAC'!$A15,Deciles_mean!$C$1:$CO$1,0))+INDEX(Deciles_mean!$C$2:$CO$51,MATCH('ResumenCons-FormulasInteracTMAC'!AG$1,Deciles_mean!$CQ$2:$CQ$51,0),MATCH('ResumenCons-FormulasInteracTMAC'!$B15,Deciles_mean!$C$1:$CO$1,0)))/$Z$2</f>
        <v>82.190624141826618</v>
      </c>
      <c r="AH15" s="17">
        <f>(INDEX(Deciles_mean!$C$2:$CO$51,MATCH('ResumenCons-FormulasInteracTMAC'!AH$1,Deciles_mean!$CQ$2:$CQ$51,0),MATCH('ResumenCons-FormulasInteracTMAC'!$A15,Deciles_mean!$C$1:$CO$1,0))+INDEX(Deciles_mean!$C$2:$CO$51,MATCH('ResumenCons-FormulasInteracTMAC'!AH$1,Deciles_mean!$CQ$2:$CQ$51,0),MATCH('ResumenCons-FormulasInteracTMAC'!$B15,Deciles_mean!$C$1:$CO$1,0)))/$Z$2</f>
        <v>89.513798813361362</v>
      </c>
      <c r="AI15" s="17">
        <f>(INDEX(Deciles_mean!$C$2:$CO$51,MATCH('ResumenCons-FormulasInteracTMAC'!AI$1,Deciles_mean!$CQ$2:$CQ$51,0),MATCH('ResumenCons-FormulasInteracTMAC'!$A15,Deciles_mean!$C$1:$CO$1,0))+INDEX(Deciles_mean!$C$2:$CO$51,MATCH('ResumenCons-FormulasInteracTMAC'!AI$1,Deciles_mean!$CQ$2:$CQ$51,0),MATCH('ResumenCons-FormulasInteracTMAC'!$B15,Deciles_mean!$C$1:$CO$1,0)))/$Z$2</f>
        <v>106.93676263377455</v>
      </c>
      <c r="AJ15" s="21">
        <f>(INDEX(Deciles_mean!$C$2:$CO$51,MATCH('ResumenCons-FormulasInteracTMAC'!AJ$1,Deciles_mean!$CQ$2:$CQ$51,0),MATCH('ResumenCons-FormulasInteracTMAC'!$A15,Deciles_mean!$C$1:$CO$1,0))+INDEX(Deciles_mean!$C$2:$CO$51,MATCH('ResumenCons-FormulasInteracTMAC'!AJ$1,Deciles_mean!$CQ$2:$CQ$51,0),MATCH('ResumenCons-FormulasInteracTMAC'!$B15,Deciles_mean!$C$1:$CO$1,0)))/$Z$2</f>
        <v>170.1149315023288</v>
      </c>
    </row>
    <row r="16" spans="1:36">
      <c r="A16" t="s">
        <v>13</v>
      </c>
      <c r="C16" t="s">
        <v>66</v>
      </c>
      <c r="D16" s="43">
        <f t="shared" si="4"/>
        <v>-5.1058994368730877E-3</v>
      </c>
      <c r="E16" s="44">
        <f t="shared" si="5"/>
        <v>1.604643233708121E-2</v>
      </c>
      <c r="F16" s="44">
        <f t="shared" si="6"/>
        <v>1.7422345265285025E-2</v>
      </c>
      <c r="G16" s="44">
        <f t="shared" si="7"/>
        <v>-7.5188636869553188E-3</v>
      </c>
      <c r="H16" s="44">
        <f t="shared" si="8"/>
        <v>-7.6561094964720513E-3</v>
      </c>
      <c r="I16" s="44">
        <f t="shared" si="9"/>
        <v>1.1125135131791024E-2</v>
      </c>
      <c r="J16" s="44">
        <f t="shared" si="10"/>
        <v>-9.3379305242413703E-3</v>
      </c>
      <c r="K16" s="44">
        <f t="shared" si="11"/>
        <v>1.8262486534227032E-3</v>
      </c>
      <c r="L16" s="44">
        <f t="shared" si="12"/>
        <v>-2.3641712372273953E-3</v>
      </c>
      <c r="M16" s="44">
        <f t="shared" si="13"/>
        <v>-2.1643557577653707E-2</v>
      </c>
      <c r="N16" s="45">
        <f t="shared" si="14"/>
        <v>-1.9204853966161325E-2</v>
      </c>
      <c r="O16" s="20">
        <f>INDEX(Nal_mean!$B$2:$CN$6,MATCH('ResumenCons-FormulasInteracTMAC'!$C$1,Nal_mean!$A$2:$A$6,0),MATCH('ResumenCons-FormulasInteracTMAC'!$A16,Nal_mean!$B$1:$CN$1,0))/$O$2</f>
        <v>501.12390015658178</v>
      </c>
      <c r="P16" s="17">
        <f>INDEX(Deciles_mean!$C$2:$CO$51,MATCH('ResumenCons-FormulasInteracTMAC'!P$1,Deciles_mean!$CQ$2:$CQ$51,0),MATCH('ResumenCons-FormulasInteracTMAC'!$A16,Deciles_mean!$C$1:$CO$1,0))/$O$2</f>
        <v>250.49827554490389</v>
      </c>
      <c r="Q16" s="17">
        <f>INDEX(Deciles_mean!$C$2:$CO$51,MATCH('ResumenCons-FormulasInteracTMAC'!Q$1,Deciles_mean!$CQ$2:$CQ$51,0),MATCH('ResumenCons-FormulasInteracTMAC'!$A16,Deciles_mean!$C$1:$CO$1,0))/$O$2</f>
        <v>350.52689730300506</v>
      </c>
      <c r="R16" s="17">
        <f>INDEX(Deciles_mean!$C$2:$CO$51,MATCH('ResumenCons-FormulasInteracTMAC'!R$1,Deciles_mean!$CQ$2:$CQ$51,0),MATCH('ResumenCons-FormulasInteracTMAC'!$A16,Deciles_mean!$C$1:$CO$1,0))/$O$2</f>
        <v>385.9963750393357</v>
      </c>
      <c r="S16" s="17">
        <f>INDEX(Deciles_mean!$C$2:$CO$51,MATCH('ResumenCons-FormulasInteracTMAC'!S$1,Deciles_mean!$CQ$2:$CQ$51,0),MATCH('ResumenCons-FormulasInteracTMAC'!$A16,Deciles_mean!$C$1:$CO$1,0))/$O$2</f>
        <v>442.81271821041963</v>
      </c>
      <c r="T16" s="17">
        <f>INDEX(Deciles_mean!$C$2:$CO$51,MATCH('ResumenCons-FormulasInteracTMAC'!T$1,Deciles_mean!$CQ$2:$CQ$51,0),MATCH('ResumenCons-FormulasInteracTMAC'!$A16,Deciles_mean!$C$1:$CO$1,0))/$O$2</f>
        <v>496.72076510037385</v>
      </c>
      <c r="U16" s="17">
        <f>INDEX(Deciles_mean!$C$2:$CO$51,MATCH('ResumenCons-FormulasInteracTMAC'!U$1,Deciles_mean!$CQ$2:$CQ$51,0),MATCH('ResumenCons-FormulasInteracTMAC'!$A16,Deciles_mean!$C$1:$CO$1,0))/$O$2</f>
        <v>515.05235169895604</v>
      </c>
      <c r="V16" s="17">
        <f>INDEX(Deciles_mean!$C$2:$CO$51,MATCH('ResumenCons-FormulasInteracTMAC'!V$1,Deciles_mean!$CQ$2:$CQ$51,0),MATCH('ResumenCons-FormulasInteracTMAC'!$A16,Deciles_mean!$C$1:$CO$1,0))/$O$2</f>
        <v>588.48504247148912</v>
      </c>
      <c r="W16" s="17">
        <f>INDEX(Deciles_mean!$C$2:$CO$51,MATCH('ResumenCons-FormulasInteracTMAC'!W$1,Deciles_mean!$CQ$2:$CQ$51,0),MATCH('ResumenCons-FormulasInteracTMAC'!$A16,Deciles_mean!$C$1:$CO$1,0))/$O$2</f>
        <v>614.09720789490052</v>
      </c>
      <c r="X16" s="17">
        <f>INDEX(Deciles_mean!$C$2:$CO$51,MATCH('ResumenCons-FormulasInteracTMAC'!X$1,Deciles_mean!$CQ$2:$CQ$51,0),MATCH('ResumenCons-FormulasInteracTMAC'!$A16,Deciles_mean!$C$1:$CO$1,0))/$O$2</f>
        <v>630.34719736735428</v>
      </c>
      <c r="Y16" s="21">
        <f>INDEX(Deciles_mean!$C$2:$CO$51,MATCH('ResumenCons-FormulasInteracTMAC'!Y$1,Deciles_mean!$CQ$2:$CQ$51,0),MATCH('ResumenCons-FormulasInteracTMAC'!$A16,Deciles_mean!$C$1:$CO$1,0))/$O$2</f>
        <v>736.70217093507972</v>
      </c>
      <c r="Z16" s="20">
        <f>INDEX(Nal_mean!$B$2:$CN$6,MATCH('ResumenCons-FormulasInteracTMAC'!$C$2,Nal_mean!$A$2:$A$5,0),MATCH('ResumenCons-FormulasInteracTMAC'!$A16,Nal_mean!$B$1:$CN$1,0))/$Z$2</f>
        <v>511.49064329304719</v>
      </c>
      <c r="AA16" s="17">
        <f>INDEX(Deciles_mean!$C$2:$CO$51,MATCH('ResumenCons-FormulasInteracTMAC'!AA$1,Deciles_mean!$CQ$2:$CQ$51,0),MATCH('ResumenCons-FormulasInteracTMAC'!$A16,Deciles_mean!$C$1:$CO$1,0))/$Z$2</f>
        <v>235.04473072131222</v>
      </c>
      <c r="AB16" s="17">
        <f>INDEX(Deciles_mean!$C$2:$CO$51,MATCH('ResumenCons-FormulasInteracTMAC'!AB$1,Deciles_mean!$CQ$2:$CQ$51,0),MATCH('ResumenCons-FormulasInteracTMAC'!$A16,Deciles_mean!$C$1:$CO$1,0))/$Z$2</f>
        <v>327.12690302256311</v>
      </c>
      <c r="AC16" s="17">
        <f>INDEX(Deciles_mean!$C$2:$CO$51,MATCH('ResumenCons-FormulasInteracTMAC'!AC$1,Deciles_mean!$CQ$2:$CQ$51,0),MATCH('ResumenCons-FormulasInteracTMAC'!$A16,Deciles_mean!$C$1:$CO$1,0))/$Z$2</f>
        <v>397.82693326518734</v>
      </c>
      <c r="AD16" s="17">
        <f>INDEX(Deciles_mean!$C$2:$CO$51,MATCH('ResumenCons-FormulasInteracTMAC'!AD$1,Deciles_mean!$CQ$2:$CQ$51,0),MATCH('ResumenCons-FormulasInteracTMAC'!$A16,Deciles_mean!$C$1:$CO$1,0))/$Z$2</f>
        <v>456.63719633410244</v>
      </c>
      <c r="AE16" s="17">
        <f>INDEX(Deciles_mean!$C$2:$CO$51,MATCH('ResumenCons-FormulasInteracTMAC'!AE$1,Deciles_mean!$CQ$2:$CQ$51,0),MATCH('ResumenCons-FormulasInteracTMAC'!$A16,Deciles_mean!$C$1:$CO$1,0))/$Z$2</f>
        <v>475.21778959342259</v>
      </c>
      <c r="AF16" s="17">
        <f>INDEX(Deciles_mean!$C$2:$CO$51,MATCH('ResumenCons-FormulasInteracTMAC'!AF$1,Deciles_mean!$CQ$2:$CQ$51,0),MATCH('ResumenCons-FormulasInteracTMAC'!$A16,Deciles_mean!$C$1:$CO$1,0))/$Z$2</f>
        <v>534.74808058340557</v>
      </c>
      <c r="AG16" s="17">
        <f>INDEX(Deciles_mean!$C$2:$CO$51,MATCH('ResumenCons-FormulasInteracTMAC'!AG$1,Deciles_mean!$CQ$2:$CQ$51,0),MATCH('ResumenCons-FormulasInteracTMAC'!$A16,Deciles_mean!$C$1:$CO$1,0))/$Z$2</f>
        <v>584.20571801516144</v>
      </c>
      <c r="AH16" s="17">
        <f>INDEX(Deciles_mean!$C$2:$CO$51,MATCH('ResumenCons-FormulasInteracTMAC'!AH$1,Deciles_mean!$CQ$2:$CQ$51,0),MATCH('ResumenCons-FormulasInteracTMAC'!$A16,Deciles_mean!$C$1:$CO$1,0))/$Z$2</f>
        <v>619.93901845638618</v>
      </c>
      <c r="AI16" s="17">
        <f>INDEX(Deciles_mean!$C$2:$CO$51,MATCH('ResumenCons-FormulasInteracTMAC'!AI$1,Deciles_mean!$CQ$2:$CQ$51,0),MATCH('ResumenCons-FormulasInteracTMAC'!$A16,Deciles_mean!$C$1:$CO$1,0))/$Z$2</f>
        <v>688.00467549219127</v>
      </c>
      <c r="AJ16" s="21">
        <f>INDEX(Deciles_mean!$C$2:$CO$51,MATCH('ResumenCons-FormulasInteracTMAC'!AJ$1,Deciles_mean!$CQ$2:$CQ$51,0),MATCH('ResumenCons-FormulasInteracTMAC'!$A16,Deciles_mean!$C$1:$CO$1,0))/$Z$2</f>
        <v>796.12033713088329</v>
      </c>
    </row>
    <row r="17" spans="1:36">
      <c r="A17" t="s">
        <v>11</v>
      </c>
      <c r="C17" t="s">
        <v>67</v>
      </c>
      <c r="D17" s="43">
        <f t="shared" si="4"/>
        <v>5.4845368348089632E-2</v>
      </c>
      <c r="E17" s="44">
        <f t="shared" si="5"/>
        <v>3.5737848732315322E-2</v>
      </c>
      <c r="F17" s="44">
        <f t="shared" si="6"/>
        <v>5.4900800612658646E-2</v>
      </c>
      <c r="G17" s="44">
        <f t="shared" si="7"/>
        <v>5.5565644193372024E-2</v>
      </c>
      <c r="H17" s="44">
        <f t="shared" si="8"/>
        <v>5.0547043332011134E-2</v>
      </c>
      <c r="I17" s="44">
        <f t="shared" si="9"/>
        <v>5.3456563813721908E-2</v>
      </c>
      <c r="J17" s="44">
        <f t="shared" si="10"/>
        <v>5.6393949279457081E-2</v>
      </c>
      <c r="K17" s="44">
        <f t="shared" si="11"/>
        <v>4.4607925214233533E-2</v>
      </c>
      <c r="L17" s="44">
        <f t="shared" si="12"/>
        <v>6.4252864706965715E-2</v>
      </c>
      <c r="M17" s="44">
        <f t="shared" si="13"/>
        <v>6.3820372026926503E-2</v>
      </c>
      <c r="N17" s="45">
        <f t="shared" si="14"/>
        <v>6.5081512628268376E-2</v>
      </c>
      <c r="O17" s="20">
        <f>INDEX(Nal_mean!$B$2:$CN$6,MATCH('ResumenCons-FormulasInteracTMAC'!$C$1,Nal_mean!$A$2:$A$6,0),MATCH('ResumenCons-FormulasInteracTMAC'!$A17,Nal_mean!$B$1:$CN$1,0))/$O$2</f>
        <v>581.96728989454391</v>
      </c>
      <c r="P17" s="17">
        <f>INDEX(Deciles_mean!$C$2:$CO$51,MATCH('ResumenCons-FormulasInteracTMAC'!P$1,Deciles_mean!$CQ$2:$CQ$51,0),MATCH('ResumenCons-FormulasInteracTMAC'!$A17,Deciles_mean!$C$1:$CO$1,0))/$O$2</f>
        <v>456.12519547007503</v>
      </c>
      <c r="Q17" s="17">
        <f>INDEX(Deciles_mean!$C$2:$CO$51,MATCH('ResumenCons-FormulasInteracTMAC'!Q$1,Deciles_mean!$CQ$2:$CQ$51,0),MATCH('ResumenCons-FormulasInteracTMAC'!$A17,Deciles_mean!$C$1:$CO$1,0))/$O$2</f>
        <v>536.29026158674787</v>
      </c>
      <c r="R17" s="17">
        <f>INDEX(Deciles_mean!$C$2:$CO$51,MATCH('ResumenCons-FormulasInteracTMAC'!R$1,Deciles_mean!$CQ$2:$CQ$51,0),MATCH('ResumenCons-FormulasInteracTMAC'!$A17,Deciles_mean!$C$1:$CO$1,0))/$O$2</f>
        <v>568.11409081146189</v>
      </c>
      <c r="S17" s="17">
        <f>INDEX(Deciles_mean!$C$2:$CO$51,MATCH('ResumenCons-FormulasInteracTMAC'!S$1,Deciles_mean!$CQ$2:$CQ$51,0),MATCH('ResumenCons-FormulasInteracTMAC'!$A17,Deciles_mean!$C$1:$CO$1,0))/$O$2</f>
        <v>574.59720540076682</v>
      </c>
      <c r="T17" s="17">
        <f>INDEX(Deciles_mean!$C$2:$CO$51,MATCH('ResumenCons-FormulasInteracTMAC'!T$1,Deciles_mean!$CQ$2:$CQ$51,0),MATCH('ResumenCons-FormulasInteracTMAC'!$A17,Deciles_mean!$C$1:$CO$1,0))/$O$2</f>
        <v>590.29826748994412</v>
      </c>
      <c r="U17" s="17">
        <f>INDEX(Deciles_mean!$C$2:$CO$51,MATCH('ResumenCons-FormulasInteracTMAC'!U$1,Deciles_mean!$CQ$2:$CQ$51,0),MATCH('ResumenCons-FormulasInteracTMAC'!$A17,Deciles_mean!$C$1:$CO$1,0))/$O$2</f>
        <v>618.5481393656388</v>
      </c>
      <c r="V17" s="17">
        <f>INDEX(Deciles_mean!$C$2:$CO$51,MATCH('ResumenCons-FormulasInteracTMAC'!V$1,Deciles_mean!$CQ$2:$CQ$51,0),MATCH('ResumenCons-FormulasInteracTMAC'!$A17,Deciles_mean!$C$1:$CO$1,0))/$O$2</f>
        <v>606.84627875978595</v>
      </c>
      <c r="W17" s="17">
        <f>INDEX(Deciles_mean!$C$2:$CO$51,MATCH('ResumenCons-FormulasInteracTMAC'!W$1,Deciles_mean!$CQ$2:$CQ$51,0),MATCH('ResumenCons-FormulasInteracTMAC'!$A17,Deciles_mean!$C$1:$CO$1,0))/$O$2</f>
        <v>637.30685072087965</v>
      </c>
      <c r="X17" s="17">
        <f>INDEX(Deciles_mean!$C$2:$CO$51,MATCH('ResumenCons-FormulasInteracTMAC'!X$1,Deciles_mean!$CQ$2:$CQ$51,0),MATCH('ResumenCons-FormulasInteracTMAC'!$A17,Deciles_mean!$C$1:$CO$1,0))/$O$2</f>
        <v>623.28409486384783</v>
      </c>
      <c r="Y17" s="21">
        <f>INDEX(Deciles_mean!$C$2:$CO$51,MATCH('ResumenCons-FormulasInteracTMAC'!Y$1,Deciles_mean!$CQ$2:$CQ$51,0),MATCH('ResumenCons-FormulasInteracTMAC'!$A17,Deciles_mean!$C$1:$CO$1,0))/$O$2</f>
        <v>608.26251447629215</v>
      </c>
      <c r="Z17" s="20">
        <f>INDEX(Nal_mean!$B$2:$CN$6,MATCH('ResumenCons-FormulasInteracTMAC'!$C$2,Nal_mean!$A$2:$A$5,0),MATCH('ResumenCons-FormulasInteracTMAC'!$A17,Nal_mean!$B$1:$CN$1,0))/$Z$2</f>
        <v>470.04926089375351</v>
      </c>
      <c r="AA17" s="17">
        <f>INDEX(Deciles_mean!$C$2:$CO$51,MATCH('ResumenCons-FormulasInteracTMAC'!AA$1,Deciles_mean!$CQ$2:$CQ$51,0),MATCH('ResumenCons-FormulasInteracTMAC'!$A17,Deciles_mean!$C$1:$CO$1,0))/$Z$2</f>
        <v>396.35530470771806</v>
      </c>
      <c r="AB17" s="17">
        <f>INDEX(Deciles_mean!$C$2:$CO$51,MATCH('ResumenCons-FormulasInteracTMAC'!AB$1,Deciles_mean!$CQ$2:$CQ$51,0),MATCH('ResumenCons-FormulasInteracTMAC'!$A17,Deciles_mean!$C$1:$CO$1,0))/$Z$2</f>
        <v>433.06533627027642</v>
      </c>
      <c r="AC17" s="17">
        <f>INDEX(Deciles_mean!$C$2:$CO$51,MATCH('ResumenCons-FormulasInteracTMAC'!AC$1,Deciles_mean!$CQ$2:$CQ$51,0),MATCH('ResumenCons-FormulasInteracTMAC'!$A17,Deciles_mean!$C$1:$CO$1,0))/$Z$2</f>
        <v>457.60901804127042</v>
      </c>
      <c r="AD17" s="17">
        <f>INDEX(Deciles_mean!$C$2:$CO$51,MATCH('ResumenCons-FormulasInteracTMAC'!AD$1,Deciles_mean!$CQ$2:$CQ$51,0),MATCH('ResumenCons-FormulasInteracTMAC'!$A17,Deciles_mean!$C$1:$CO$1,0))/$Z$2</f>
        <v>471.73868291608608</v>
      </c>
      <c r="AE17" s="17">
        <f>INDEX(Deciles_mean!$C$2:$CO$51,MATCH('ResumenCons-FormulasInteracTMAC'!AE$1,Deciles_mean!$CQ$2:$CQ$51,0),MATCH('ResumenCons-FormulasInteracTMAC'!$A17,Deciles_mean!$C$1:$CO$1,0))/$Z$2</f>
        <v>479.29729144050395</v>
      </c>
      <c r="AF17" s="17">
        <f>INDEX(Deciles_mean!$C$2:$CO$51,MATCH('ResumenCons-FormulasInteracTMAC'!AF$1,Deciles_mean!$CQ$2:$CQ$51,0),MATCH('ResumenCons-FormulasInteracTMAC'!$A17,Deciles_mean!$C$1:$CO$1,0))/$Z$2</f>
        <v>496.67223730862275</v>
      </c>
      <c r="AG17" s="17">
        <f>INDEX(Deciles_mean!$C$2:$CO$51,MATCH('ResumenCons-FormulasInteracTMAC'!AG$1,Deciles_mean!$CQ$2:$CQ$51,0),MATCH('ResumenCons-FormulasInteracTMAC'!$A17,Deciles_mean!$C$1:$CO$1,0))/$Z$2</f>
        <v>509.64225364908998</v>
      </c>
      <c r="AH17" s="17">
        <f>INDEX(Deciles_mean!$C$2:$CO$51,MATCH('ResumenCons-FormulasInteracTMAC'!AH$1,Deciles_mean!$CQ$2:$CQ$51,0),MATCH('ResumenCons-FormulasInteracTMAC'!$A17,Deciles_mean!$C$1:$CO$1,0))/$Z$2</f>
        <v>496.78591657005575</v>
      </c>
      <c r="AI17" s="17">
        <f>INDEX(Deciles_mean!$C$2:$CO$51,MATCH('ResumenCons-FormulasInteracTMAC'!AI$1,Deciles_mean!$CQ$2:$CQ$51,0),MATCH('ResumenCons-FormulasInteracTMAC'!$A17,Deciles_mean!$C$1:$CO$1,0))/$Z$2</f>
        <v>486.64563644995189</v>
      </c>
      <c r="AJ17" s="21">
        <f>INDEX(Deciles_mean!$C$2:$CO$51,MATCH('ResumenCons-FormulasInteracTMAC'!AJ$1,Deciles_mean!$CQ$2:$CQ$51,0),MATCH('ResumenCons-FormulasInteracTMAC'!$A17,Deciles_mean!$C$1:$CO$1,0))/$Z$2</f>
        <v>472.67177241200937</v>
      </c>
    </row>
    <row r="18" spans="1:36">
      <c r="A18" t="s">
        <v>2</v>
      </c>
      <c r="C18" t="s">
        <v>68</v>
      </c>
      <c r="D18" s="43">
        <f t="shared" si="4"/>
        <v>1.5724800314551122E-2</v>
      </c>
      <c r="E18" s="44">
        <f t="shared" si="5"/>
        <v>4.5551077182707289E-2</v>
      </c>
      <c r="F18" s="44">
        <f t="shared" si="6"/>
        <v>4.8108132758856108E-2</v>
      </c>
      <c r="G18" s="44">
        <f t="shared" si="7"/>
        <v>2.7288885376715716E-2</v>
      </c>
      <c r="H18" s="44">
        <f t="shared" si="8"/>
        <v>9.4876644550403368E-3</v>
      </c>
      <c r="I18" s="44">
        <f t="shared" si="9"/>
        <v>3.3584039676695557E-2</v>
      </c>
      <c r="J18" s="44">
        <f t="shared" si="10"/>
        <v>5.7047840748298585E-3</v>
      </c>
      <c r="K18" s="44">
        <f t="shared" si="11"/>
        <v>-6.621076013812636E-3</v>
      </c>
      <c r="L18" s="44">
        <f t="shared" si="12"/>
        <v>1.7720373358696234E-2</v>
      </c>
      <c r="M18" s="44">
        <f t="shared" si="13"/>
        <v>1.9175482729962671E-3</v>
      </c>
      <c r="N18" s="45">
        <f t="shared" si="14"/>
        <v>-3.030402360431252E-2</v>
      </c>
      <c r="O18" s="20">
        <f>INDEX(Nal_mean!$B$2:$CN$6,MATCH('ResumenCons-FormulasInteracTMAC'!$C$1,Nal_mean!$A$2:$A$6,0),MATCH('ResumenCons-FormulasInteracTMAC'!$A18,Nal_mean!$B$1:$CN$1,0))/$O$2</f>
        <v>137.18531544588564</v>
      </c>
      <c r="P18" s="17">
        <f>INDEX(Deciles_mean!$C$2:$CO$51,MATCH('ResumenCons-FormulasInteracTMAC'!P$1,Deciles_mean!$CQ$2:$CQ$51,0),MATCH('ResumenCons-FormulasInteracTMAC'!$A18,Deciles_mean!$C$1:$CO$1,0))/$O$2</f>
        <v>157.10944172476857</v>
      </c>
      <c r="Q18" s="17">
        <f>INDEX(Deciles_mean!$C$2:$CO$51,MATCH('ResumenCons-FormulasInteracTMAC'!Q$1,Deciles_mean!$CQ$2:$CQ$51,0),MATCH('ResumenCons-FormulasInteracTMAC'!$A18,Deciles_mean!$C$1:$CO$1,0))/$O$2</f>
        <v>152.30209080645687</v>
      </c>
      <c r="R18" s="17">
        <f>INDEX(Deciles_mean!$C$2:$CO$51,MATCH('ResumenCons-FormulasInteracTMAC'!R$1,Deciles_mean!$CQ$2:$CQ$51,0),MATCH('ResumenCons-FormulasInteracTMAC'!$A18,Deciles_mean!$C$1:$CO$1,0))/$O$2</f>
        <v>147.34870030062399</v>
      </c>
      <c r="S18" s="17">
        <f>INDEX(Deciles_mean!$C$2:$CO$51,MATCH('ResumenCons-FormulasInteracTMAC'!S$1,Deciles_mean!$CQ$2:$CQ$51,0),MATCH('ResumenCons-FormulasInteracTMAC'!$A18,Deciles_mean!$C$1:$CO$1,0))/$O$2</f>
        <v>136.95147500514895</v>
      </c>
      <c r="T18" s="17">
        <f>INDEX(Deciles_mean!$C$2:$CO$51,MATCH('ResumenCons-FormulasInteracTMAC'!T$1,Deciles_mean!$CQ$2:$CQ$51,0),MATCH('ResumenCons-FormulasInteracTMAC'!$A18,Deciles_mean!$C$1:$CO$1,0))/$O$2</f>
        <v>143.70105705019196</v>
      </c>
      <c r="U18" s="17">
        <f>INDEX(Deciles_mean!$C$2:$CO$51,MATCH('ResumenCons-FormulasInteracTMAC'!U$1,Deciles_mean!$CQ$2:$CQ$51,0),MATCH('ResumenCons-FormulasInteracTMAC'!$A18,Deciles_mean!$C$1:$CO$1,0))/$O$2</f>
        <v>131.0468061091839</v>
      </c>
      <c r="V18" s="17">
        <f>INDEX(Deciles_mean!$C$2:$CO$51,MATCH('ResumenCons-FormulasInteracTMAC'!V$1,Deciles_mean!$CQ$2:$CQ$51,0),MATCH('ResumenCons-FormulasInteracTMAC'!$A18,Deciles_mean!$C$1:$CO$1,0))/$O$2</f>
        <v>130.67900883811211</v>
      </c>
      <c r="W18" s="17">
        <f>INDEX(Deciles_mean!$C$2:$CO$51,MATCH('ResumenCons-FormulasInteracTMAC'!W$1,Deciles_mean!$CQ$2:$CQ$51,0),MATCH('ResumenCons-FormulasInteracTMAC'!$A18,Deciles_mean!$C$1:$CO$1,0))/$O$2</f>
        <v>127.76558136389814</v>
      </c>
      <c r="X18" s="17">
        <f>INDEX(Deciles_mean!$C$2:$CO$51,MATCH('ResumenCons-FormulasInteracTMAC'!X$1,Deciles_mean!$CQ$2:$CQ$51,0),MATCH('ResumenCons-FormulasInteracTMAC'!$A18,Deciles_mean!$C$1:$CO$1,0))/$O$2</f>
        <v>125.11658577631404</v>
      </c>
      <c r="Y18" s="21">
        <f>INDEX(Deciles_mean!$C$2:$CO$51,MATCH('ResumenCons-FormulasInteracTMAC'!Y$1,Deciles_mean!$CQ$2:$CQ$51,0),MATCH('ResumenCons-FormulasInteracTMAC'!$A18,Deciles_mean!$C$1:$CO$1,0))/$O$2</f>
        <v>119.83240748415778</v>
      </c>
      <c r="Z18" s="20">
        <f>INDEX(Nal_mean!$B$2:$CN$6,MATCH('ResumenCons-FormulasInteracTMAC'!$C$2,Nal_mean!$A$2:$A$5,0),MATCH('ResumenCons-FormulasInteracTMAC'!$A18,Nal_mean!$B$1:$CN$1,0))/$Z$2</f>
        <v>128.88530402191978</v>
      </c>
      <c r="AA18" s="17">
        <f>INDEX(Deciles_mean!$C$2:$CO$51,MATCH('ResumenCons-FormulasInteracTMAC'!AA$1,Deciles_mean!$CQ$2:$CQ$51,0),MATCH('ResumenCons-FormulasInteracTMAC'!$A18,Deciles_mean!$C$1:$CO$1,0))/$Z$2</f>
        <v>131.46836752376157</v>
      </c>
      <c r="AB18" s="17">
        <f>INDEX(Deciles_mean!$C$2:$CO$51,MATCH('ResumenCons-FormulasInteracTMAC'!AB$1,Deciles_mean!$CQ$2:$CQ$51,0),MATCH('ResumenCons-FormulasInteracTMAC'!$A18,Deciles_mean!$C$1:$CO$1,0))/$Z$2</f>
        <v>126.2064357522793</v>
      </c>
      <c r="AC18" s="17">
        <f>INDEX(Deciles_mean!$C$2:$CO$51,MATCH('ResumenCons-FormulasInteracTMAC'!AC$1,Deciles_mean!$CQ$2:$CQ$51,0),MATCH('ResumenCons-FormulasInteracTMAC'!$A18,Deciles_mean!$C$1:$CO$1,0))/$Z$2</f>
        <v>132.30490707643727</v>
      </c>
      <c r="AD18" s="17">
        <f>INDEX(Deciles_mean!$C$2:$CO$51,MATCH('ResumenCons-FormulasInteracTMAC'!AD$1,Deciles_mean!$CQ$2:$CQ$51,0),MATCH('ResumenCons-FormulasInteracTMAC'!$A18,Deciles_mean!$C$1:$CO$1,0))/$Z$2</f>
        <v>131.87505339271937</v>
      </c>
      <c r="AE18" s="17">
        <f>INDEX(Deciles_mean!$C$2:$CO$51,MATCH('ResumenCons-FormulasInteracTMAC'!AE$1,Deciles_mean!$CQ$2:$CQ$51,0),MATCH('ResumenCons-FormulasInteracTMAC'!$A18,Deciles_mean!$C$1:$CO$1,0))/$Z$2</f>
        <v>125.9148014483973</v>
      </c>
      <c r="AF18" s="17">
        <f>INDEX(Deciles_mean!$C$2:$CO$51,MATCH('ResumenCons-FormulasInteracTMAC'!AF$1,Deciles_mean!$CQ$2:$CQ$51,0),MATCH('ResumenCons-FormulasInteracTMAC'!$A18,Deciles_mean!$C$1:$CO$1,0))/$Z$2</f>
        <v>128.09859800007638</v>
      </c>
      <c r="AG18" s="17">
        <f>INDEX(Deciles_mean!$C$2:$CO$51,MATCH('ResumenCons-FormulasInteracTMAC'!AG$1,Deciles_mean!$CQ$2:$CQ$51,0),MATCH('ResumenCons-FormulasInteracTMAC'!$A18,Deciles_mean!$C$1:$CO$1,0))/$Z$2</f>
        <v>134.1980068512195</v>
      </c>
      <c r="AH18" s="17">
        <f>INDEX(Deciles_mean!$C$2:$CO$51,MATCH('ResumenCons-FormulasInteracTMAC'!AH$1,Deciles_mean!$CQ$2:$CQ$51,0),MATCH('ResumenCons-FormulasInteracTMAC'!$A18,Deciles_mean!$C$1:$CO$1,0))/$Z$2</f>
        <v>119.09677490624968</v>
      </c>
      <c r="AI18" s="17">
        <f>INDEX(Deciles_mean!$C$2:$CO$51,MATCH('ResumenCons-FormulasInteracTMAC'!AI$1,Deciles_mean!$CQ$2:$CQ$51,0),MATCH('ResumenCons-FormulasInteracTMAC'!$A18,Deciles_mean!$C$1:$CO$1,0))/$Z$2</f>
        <v>124.16150034785866</v>
      </c>
      <c r="AJ18" s="21">
        <f>INDEX(Deciles_mean!$C$2:$CO$51,MATCH('ResumenCons-FormulasInteracTMAC'!AJ$1,Deciles_mean!$CQ$2:$CQ$51,0),MATCH('ResumenCons-FormulasInteracTMAC'!$A18,Deciles_mean!$C$1:$CO$1,0))/$Z$2</f>
        <v>135.52889900369061</v>
      </c>
    </row>
    <row r="19" spans="1:36">
      <c r="A19" t="s">
        <v>17</v>
      </c>
      <c r="C19" t="s">
        <v>69</v>
      </c>
      <c r="D19" s="43">
        <f t="shared" si="4"/>
        <v>2.769915786345116E-2</v>
      </c>
      <c r="E19" s="44">
        <f t="shared" si="5"/>
        <v>3.5363636579139851E-2</v>
      </c>
      <c r="F19" s="44">
        <f t="shared" si="6"/>
        <v>3.1674579361000682E-2</v>
      </c>
      <c r="G19" s="44">
        <f t="shared" si="7"/>
        <v>4.4090350840547424E-2</v>
      </c>
      <c r="H19" s="44">
        <f t="shared" si="8"/>
        <v>2.8246796309258852E-2</v>
      </c>
      <c r="I19" s="44">
        <f t="shared" si="9"/>
        <v>3.5612809611377617E-2</v>
      </c>
      <c r="J19" s="44">
        <f t="shared" si="10"/>
        <v>2.9869574584626961E-2</v>
      </c>
      <c r="K19" s="44">
        <f t="shared" si="11"/>
        <v>2.1601640076603899E-2</v>
      </c>
      <c r="L19" s="44">
        <f t="shared" si="12"/>
        <v>2.5336316968957325E-2</v>
      </c>
      <c r="M19" s="44">
        <f t="shared" si="13"/>
        <v>2.4728732855942175E-2</v>
      </c>
      <c r="N19" s="45">
        <f t="shared" si="14"/>
        <v>7.6085799595143316E-3</v>
      </c>
      <c r="O19" s="20">
        <f>INDEX(Nal_mean!$B$2:$CN$6,MATCH('ResumenCons-FormulasInteracTMAC'!$C$1,Nal_mean!$A$2:$A$6,0),MATCH('ResumenCons-FormulasInteracTMAC'!$A19,Nal_mean!$B$1:$CN$1,0))/$O$2</f>
        <v>167.95592502110895</v>
      </c>
      <c r="P19" s="17">
        <f>INDEX(Deciles_mean!$C$2:$CO$51,MATCH('ResumenCons-FormulasInteracTMAC'!P$1,Deciles_mean!$CQ$2:$CQ$51,0),MATCH('ResumenCons-FormulasInteracTMAC'!$A19,Deciles_mean!$C$1:$CO$1,0))/$O$2</f>
        <v>121.98654010653037</v>
      </c>
      <c r="Q19" s="17">
        <f>INDEX(Deciles_mean!$C$2:$CO$51,MATCH('ResumenCons-FormulasInteracTMAC'!Q$1,Deciles_mean!$CQ$2:$CQ$51,0),MATCH('ResumenCons-FormulasInteracTMAC'!$A19,Deciles_mean!$C$1:$CO$1,0))/$O$2</f>
        <v>141.04021658470265</v>
      </c>
      <c r="R19" s="17">
        <f>INDEX(Deciles_mean!$C$2:$CO$51,MATCH('ResumenCons-FormulasInteracTMAC'!R$1,Deciles_mean!$CQ$2:$CQ$51,0),MATCH('ResumenCons-FormulasInteracTMAC'!$A19,Deciles_mean!$C$1:$CO$1,0))/$O$2</f>
        <v>161.55455983669069</v>
      </c>
      <c r="S19" s="17">
        <f>INDEX(Deciles_mean!$C$2:$CO$51,MATCH('ResumenCons-FormulasInteracTMAC'!S$1,Deciles_mean!$CQ$2:$CQ$51,0),MATCH('ResumenCons-FormulasInteracTMAC'!$A19,Deciles_mean!$C$1:$CO$1,0))/$O$2</f>
        <v>169.00184587729902</v>
      </c>
      <c r="T19" s="17">
        <f>INDEX(Deciles_mean!$C$2:$CO$51,MATCH('ResumenCons-FormulasInteracTMAC'!T$1,Deciles_mean!$CQ$2:$CQ$51,0),MATCH('ResumenCons-FormulasInteracTMAC'!$A19,Deciles_mean!$C$1:$CO$1,0))/$O$2</f>
        <v>174.24034688660424</v>
      </c>
      <c r="U19" s="17">
        <f>INDEX(Deciles_mean!$C$2:$CO$51,MATCH('ResumenCons-FormulasInteracTMAC'!U$1,Deciles_mean!$CQ$2:$CQ$51,0),MATCH('ResumenCons-FormulasInteracTMAC'!$A19,Deciles_mean!$C$1:$CO$1,0))/$O$2</f>
        <v>181.5629390021214</v>
      </c>
      <c r="V19" s="17">
        <f>INDEX(Deciles_mean!$C$2:$CO$51,MATCH('ResumenCons-FormulasInteracTMAC'!V$1,Deciles_mean!$CQ$2:$CQ$51,0),MATCH('ResumenCons-FormulasInteracTMAC'!$A19,Deciles_mean!$C$1:$CO$1,0))/$O$2</f>
        <v>182.0794198422949</v>
      </c>
      <c r="W19" s="17">
        <f>INDEX(Deciles_mean!$C$2:$CO$51,MATCH('ResumenCons-FormulasInteracTMAC'!W$1,Deciles_mean!$CQ$2:$CQ$51,0),MATCH('ResumenCons-FormulasInteracTMAC'!$A19,Deciles_mean!$C$1:$CO$1,0))/$O$2</f>
        <v>186.48582480395058</v>
      </c>
      <c r="X19" s="17">
        <f>INDEX(Deciles_mean!$C$2:$CO$51,MATCH('ResumenCons-FormulasInteracTMAC'!X$1,Deciles_mean!$CQ$2:$CQ$51,0),MATCH('ResumenCons-FormulasInteracTMAC'!$A19,Deciles_mean!$C$1:$CO$1,0))/$O$2</f>
        <v>184.87581829201929</v>
      </c>
      <c r="Y19" s="21">
        <f>INDEX(Deciles_mean!$C$2:$CO$51,MATCH('ResumenCons-FormulasInteracTMAC'!Y$1,Deciles_mean!$CQ$2:$CQ$51,0),MATCH('ResumenCons-FormulasInteracTMAC'!$A19,Deciles_mean!$C$1:$CO$1,0))/$O$2</f>
        <v>176.73173897887628</v>
      </c>
      <c r="Z19" s="20">
        <f>INDEX(Nal_mean!$B$2:$CN$6,MATCH('ResumenCons-FormulasInteracTMAC'!$C$2,Nal_mean!$A$2:$A$5,0),MATCH('ResumenCons-FormulasInteracTMAC'!$A19,Nal_mean!$B$1:$CN$1,0))/$Z$2</f>
        <v>150.56753018168905</v>
      </c>
      <c r="AA19" s="17">
        <f>INDEX(Deciles_mean!$C$2:$CO$51,MATCH('ResumenCons-FormulasInteracTMAC'!AA$1,Deciles_mean!$CQ$2:$CQ$51,0),MATCH('ResumenCons-FormulasInteracTMAC'!$A19,Deciles_mean!$C$1:$CO$1,0))/$Z$2</f>
        <v>106.15495781904259</v>
      </c>
      <c r="AB19" s="17">
        <f>INDEX(Deciles_mean!$C$2:$CO$51,MATCH('ResumenCons-FormulasInteracTMAC'!AB$1,Deciles_mean!$CQ$2:$CQ$51,0),MATCH('ResumenCons-FormulasInteracTMAC'!$A19,Deciles_mean!$C$1:$CO$1,0))/$Z$2</f>
        <v>124.50077299632316</v>
      </c>
      <c r="AC19" s="17">
        <f>INDEX(Deciles_mean!$C$2:$CO$51,MATCH('ResumenCons-FormulasInteracTMAC'!AC$1,Deciles_mean!$CQ$2:$CQ$51,0),MATCH('ResumenCons-FormulasInteracTMAC'!$A19,Deciles_mean!$C$1:$CO$1,0))/$Z$2</f>
        <v>135.94614338049917</v>
      </c>
      <c r="AD19" s="17">
        <f>INDEX(Deciles_mean!$C$2:$CO$51,MATCH('ResumenCons-FormulasInteracTMAC'!AD$1,Deciles_mean!$CQ$2:$CQ$51,0),MATCH('ResumenCons-FormulasInteracTMAC'!$A19,Deciles_mean!$C$1:$CO$1,0))/$Z$2</f>
        <v>151.18266193258319</v>
      </c>
      <c r="AE19" s="17">
        <f>INDEX(Deciles_mean!$C$2:$CO$51,MATCH('ResumenCons-FormulasInteracTMAC'!AE$1,Deciles_mean!$CQ$2:$CQ$51,0),MATCH('ResumenCons-FormulasInteracTMAC'!$A19,Deciles_mean!$C$1:$CO$1,0))/$Z$2</f>
        <v>151.48131707391565</v>
      </c>
      <c r="AF19" s="17">
        <f>INDEX(Deciles_mean!$C$2:$CO$51,MATCH('ResumenCons-FormulasInteracTMAC'!AF$1,Deciles_mean!$CQ$2:$CQ$51,0),MATCH('ResumenCons-FormulasInteracTMAC'!$A19,Deciles_mean!$C$1:$CO$1,0))/$Z$2</f>
        <v>161.39805331664473</v>
      </c>
      <c r="AG19" s="17">
        <f>INDEX(Deciles_mean!$C$2:$CO$51,MATCH('ResumenCons-FormulasInteracTMAC'!AG$1,Deciles_mean!$CQ$2:$CQ$51,0),MATCH('ResumenCons-FormulasInteracTMAC'!$A19,Deciles_mean!$C$1:$CO$1,0))/$Z$2</f>
        <v>167.1608362259025</v>
      </c>
      <c r="AH19" s="17">
        <f>INDEX(Deciles_mean!$C$2:$CO$51,MATCH('ResumenCons-FormulasInteracTMAC'!AH$1,Deciles_mean!$CQ$2:$CQ$51,0),MATCH('ResumenCons-FormulasInteracTMAC'!$A19,Deciles_mean!$C$1:$CO$1,0))/$Z$2</f>
        <v>168.72539947344592</v>
      </c>
      <c r="AI19" s="17">
        <f>INDEX(Deciles_mean!$C$2:$CO$51,MATCH('ResumenCons-FormulasInteracTMAC'!AI$1,Deciles_mean!$CQ$2:$CQ$51,0),MATCH('ResumenCons-FormulasInteracTMAC'!$A19,Deciles_mean!$C$1:$CO$1,0))/$Z$2</f>
        <v>167.66578793018081</v>
      </c>
      <c r="AJ19" s="21">
        <f>INDEX(Deciles_mean!$C$2:$CO$51,MATCH('ResumenCons-FormulasInteracTMAC'!AJ$1,Deciles_mean!$CQ$2:$CQ$51,0),MATCH('ResumenCons-FormulasInteracTMAC'!$A19,Deciles_mean!$C$1:$CO$1,0))/$Z$2</f>
        <v>171.45380317786794</v>
      </c>
    </row>
    <row r="20" spans="1:36">
      <c r="A20" t="s">
        <v>8</v>
      </c>
      <c r="C20" t="s">
        <v>70</v>
      </c>
      <c r="D20" s="43">
        <f t="shared" si="4"/>
        <v>1.4242511185521544E-2</v>
      </c>
      <c r="E20" s="44">
        <f t="shared" si="5"/>
        <v>2.4568015507464232E-2</v>
      </c>
      <c r="F20" s="44">
        <f t="shared" si="6"/>
        <v>2.5027398532503266E-2</v>
      </c>
      <c r="G20" s="44">
        <f t="shared" si="7"/>
        <v>3.3822392505142303E-2</v>
      </c>
      <c r="H20" s="44">
        <f t="shared" si="8"/>
        <v>2.8958661219352668E-2</v>
      </c>
      <c r="I20" s="44">
        <f t="shared" si="9"/>
        <v>1.0632826274594673E-2</v>
      </c>
      <c r="J20" s="44">
        <f t="shared" si="10"/>
        <v>2.3130712833431637E-2</v>
      </c>
      <c r="K20" s="44">
        <f t="shared" si="11"/>
        <v>1.7263218607503197E-2</v>
      </c>
      <c r="L20" s="44">
        <f t="shared" si="12"/>
        <v>6.1538234832031547E-3</v>
      </c>
      <c r="M20" s="44">
        <f t="shared" si="13"/>
        <v>-4.2342590505884434E-4</v>
      </c>
      <c r="N20" s="45">
        <f t="shared" si="14"/>
        <v>-1.067973677964492E-2</v>
      </c>
      <c r="O20" s="20">
        <f>INDEX(Nal_mean!$B$2:$CN$6,MATCH('ResumenCons-FormulasInteracTMAC'!$C$1,Nal_mean!$A$2:$A$6,0),MATCH('ResumenCons-FormulasInteracTMAC'!$A20,Nal_mean!$B$1:$CN$1,0))/$O$2</f>
        <v>145.38333394804602</v>
      </c>
      <c r="P20" s="17">
        <f>INDEX(Deciles_mean!$C$2:$CO$51,MATCH('ResumenCons-FormulasInteracTMAC'!P$1,Deciles_mean!$CQ$2:$CQ$51,0),MATCH('ResumenCons-FormulasInteracTMAC'!$A20,Deciles_mean!$C$1:$CO$1,0))/$O$2</f>
        <v>109.17862806229384</v>
      </c>
      <c r="Q20" s="17">
        <f>INDEX(Deciles_mean!$C$2:$CO$51,MATCH('ResumenCons-FormulasInteracTMAC'!Q$1,Deciles_mean!$CQ$2:$CQ$51,0),MATCH('ResumenCons-FormulasInteracTMAC'!$A20,Deciles_mean!$C$1:$CO$1,0))/$O$2</f>
        <v>123.50763388462438</v>
      </c>
      <c r="R20" s="17">
        <f>INDEX(Deciles_mean!$C$2:$CO$51,MATCH('ResumenCons-FormulasInteracTMAC'!R$1,Deciles_mean!$CQ$2:$CQ$51,0),MATCH('ResumenCons-FormulasInteracTMAC'!$A20,Deciles_mean!$C$1:$CO$1,0))/$O$2</f>
        <v>136.86977299069636</v>
      </c>
      <c r="S20" s="17">
        <f>INDEX(Deciles_mean!$C$2:$CO$51,MATCH('ResumenCons-FormulasInteracTMAC'!S$1,Deciles_mean!$CQ$2:$CQ$51,0),MATCH('ResumenCons-FormulasInteracTMAC'!$A20,Deciles_mean!$C$1:$CO$1,0))/$O$2</f>
        <v>141.59325785980036</v>
      </c>
      <c r="T20" s="17">
        <f>INDEX(Deciles_mean!$C$2:$CO$51,MATCH('ResumenCons-FormulasInteracTMAC'!T$1,Deciles_mean!$CQ$2:$CQ$51,0),MATCH('ResumenCons-FormulasInteracTMAC'!$A20,Deciles_mean!$C$1:$CO$1,0))/$O$2</f>
        <v>144.37457412282973</v>
      </c>
      <c r="U20" s="17">
        <f>INDEX(Deciles_mean!$C$2:$CO$51,MATCH('ResumenCons-FormulasInteracTMAC'!U$1,Deciles_mean!$CQ$2:$CQ$51,0),MATCH('ResumenCons-FormulasInteracTMAC'!$A20,Deciles_mean!$C$1:$CO$1,0))/$O$2</f>
        <v>154.71951669318142</v>
      </c>
      <c r="V20" s="17">
        <f>INDEX(Deciles_mean!$C$2:$CO$51,MATCH('ResumenCons-FormulasInteracTMAC'!V$1,Deciles_mean!$CQ$2:$CQ$51,0),MATCH('ResumenCons-FormulasInteracTMAC'!$A20,Deciles_mean!$C$1:$CO$1,0))/$O$2</f>
        <v>156.06408904375471</v>
      </c>
      <c r="W20" s="17">
        <f>INDEX(Deciles_mean!$C$2:$CO$51,MATCH('ResumenCons-FormulasInteracTMAC'!W$1,Deciles_mean!$CQ$2:$CQ$51,0),MATCH('ResumenCons-FormulasInteracTMAC'!$A20,Deciles_mean!$C$1:$CO$1,0))/$O$2</f>
        <v>156.33631144074454</v>
      </c>
      <c r="X20" s="17">
        <f>INDEX(Deciles_mean!$C$2:$CO$51,MATCH('ResumenCons-FormulasInteracTMAC'!X$1,Deciles_mean!$CQ$2:$CQ$51,0),MATCH('ResumenCons-FormulasInteracTMAC'!$A20,Deciles_mean!$C$1:$CO$1,0))/$O$2</f>
        <v>161.54239414202266</v>
      </c>
      <c r="Y20" s="21">
        <f>INDEX(Deciles_mean!$C$2:$CO$51,MATCH('ResumenCons-FormulasInteracTMAC'!Y$1,Deciles_mean!$CQ$2:$CQ$51,0),MATCH('ResumenCons-FormulasInteracTMAC'!$A20,Deciles_mean!$C$1:$CO$1,0))/$O$2</f>
        <v>169.64716124051208</v>
      </c>
      <c r="Z20" s="20">
        <f>INDEX(Nal_mean!$B$2:$CN$6,MATCH('ResumenCons-FormulasInteracTMAC'!$C$2,Nal_mean!$A$2:$A$5,0),MATCH('ResumenCons-FormulasInteracTMAC'!$A20,Nal_mean!$B$1:$CN$1,0))/$Z$2</f>
        <v>137.3875519504889</v>
      </c>
      <c r="AA20" s="17">
        <f>INDEX(Deciles_mean!$C$2:$CO$51,MATCH('ResumenCons-FormulasInteracTMAC'!AA$1,Deciles_mean!$CQ$2:$CQ$51,0),MATCH('ResumenCons-FormulasInteracTMAC'!$A20,Deciles_mean!$C$1:$CO$1,0))/$Z$2</f>
        <v>99.07736687873782</v>
      </c>
      <c r="AB20" s="17">
        <f>INDEX(Deciles_mean!$C$2:$CO$51,MATCH('ResumenCons-FormulasInteracTMAC'!AB$1,Deciles_mean!$CQ$2:$CQ$51,0),MATCH('ResumenCons-FormulasInteracTMAC'!$A20,Deciles_mean!$C$1:$CO$1,0))/$Z$2</f>
        <v>111.87985775814104</v>
      </c>
      <c r="AC20" s="17">
        <f>INDEX(Deciles_mean!$C$2:$CO$51,MATCH('ResumenCons-FormulasInteracTMAC'!AC$1,Deciles_mean!$CQ$2:$CQ$51,0),MATCH('ResumenCons-FormulasInteracTMAC'!$A20,Deciles_mean!$C$1:$CO$1,0))/$Z$2</f>
        <v>119.81848060487094</v>
      </c>
      <c r="AD20" s="17">
        <f>INDEX(Deciles_mean!$C$2:$CO$51,MATCH('ResumenCons-FormulasInteracTMAC'!AD$1,Deciles_mean!$CQ$2:$CQ$51,0),MATCH('ResumenCons-FormulasInteracTMAC'!$A20,Deciles_mean!$C$1:$CO$1,0))/$Z$2</f>
        <v>126.31381893254938</v>
      </c>
      <c r="AE20" s="17">
        <f>INDEX(Deciles_mean!$C$2:$CO$51,MATCH('ResumenCons-FormulasInteracTMAC'!AE$1,Deciles_mean!$CQ$2:$CQ$51,0),MATCH('ResumenCons-FormulasInteracTMAC'!$A20,Deciles_mean!$C$1:$CO$1,0))/$Z$2</f>
        <v>138.39395302620943</v>
      </c>
      <c r="AF20" s="17">
        <f>INDEX(Deciles_mean!$C$2:$CO$51,MATCH('ResumenCons-FormulasInteracTMAC'!AF$1,Deciles_mean!$CQ$2:$CQ$51,0),MATCH('ResumenCons-FormulasInteracTMAC'!$A20,Deciles_mean!$C$1:$CO$1,0))/$Z$2</f>
        <v>141.19542117553982</v>
      </c>
      <c r="AG20" s="17">
        <f>INDEX(Deciles_mean!$C$2:$CO$51,MATCH('ResumenCons-FormulasInteracTMAC'!AG$1,Deciles_mean!$CQ$2:$CQ$51,0),MATCH('ResumenCons-FormulasInteracTMAC'!$A20,Deciles_mean!$C$1:$CO$1,0))/$Z$2</f>
        <v>145.7369291116558</v>
      </c>
      <c r="AH20" s="17">
        <f>INDEX(Deciles_mean!$C$2:$CO$51,MATCH('ResumenCons-FormulasInteracTMAC'!AH$1,Deciles_mean!$CQ$2:$CQ$51,0),MATCH('ResumenCons-FormulasInteracTMAC'!$A20,Deciles_mean!$C$1:$CO$1,0))/$Z$2</f>
        <v>152.54653014139723</v>
      </c>
      <c r="AI20" s="17">
        <f>INDEX(Deciles_mean!$C$2:$CO$51,MATCH('ResumenCons-FormulasInteracTMAC'!AI$1,Deciles_mean!$CQ$2:$CQ$51,0),MATCH('ResumenCons-FormulasInteracTMAC'!$A20,Deciles_mean!$C$1:$CO$1,0))/$Z$2</f>
        <v>161.81628895703233</v>
      </c>
      <c r="AJ20" s="21">
        <f>INDEX(Deciles_mean!$C$2:$CO$51,MATCH('ResumenCons-FormulasInteracTMAC'!AJ$1,Deciles_mean!$CQ$2:$CQ$51,0),MATCH('ResumenCons-FormulasInteracTMAC'!$A20,Deciles_mean!$C$1:$CO$1,0))/$Z$2</f>
        <v>177.09201495165939</v>
      </c>
    </row>
    <row r="21" spans="1:36">
      <c r="A21" t="s">
        <v>9</v>
      </c>
      <c r="C21" t="s">
        <v>71</v>
      </c>
      <c r="D21" s="43">
        <f t="shared" si="4"/>
        <v>3.0431280612317475E-3</v>
      </c>
      <c r="E21" s="44">
        <f t="shared" si="5"/>
        <v>-7.4926066283681316E-3</v>
      </c>
      <c r="F21" s="44">
        <f t="shared" si="6"/>
        <v>8.6829124011140301E-3</v>
      </c>
      <c r="G21" s="44">
        <f t="shared" si="7"/>
        <v>1.1067453859153011E-2</v>
      </c>
      <c r="H21" s="44">
        <f t="shared" si="8"/>
        <v>3.0880174762992572E-3</v>
      </c>
      <c r="I21" s="44">
        <f t="shared" si="9"/>
        <v>3.3496266315158401E-3</v>
      </c>
      <c r="J21" s="44">
        <f t="shared" si="10"/>
        <v>1.0512090987606216E-2</v>
      </c>
      <c r="K21" s="44">
        <f t="shared" si="11"/>
        <v>5.3399284331737476E-3</v>
      </c>
      <c r="L21" s="44">
        <f t="shared" si="12"/>
        <v>3.4157411955792476E-3</v>
      </c>
      <c r="M21" s="44">
        <f t="shared" si="13"/>
        <v>6.8454472477467313E-3</v>
      </c>
      <c r="N21" s="45">
        <f t="shared" si="14"/>
        <v>-1.399024448712026E-2</v>
      </c>
      <c r="O21" s="20">
        <f>INDEX(Nal_mean!$B$2:$CN$6,MATCH('ResumenCons-FormulasInteracTMAC'!$C$1,Nal_mean!$A$2:$A$6,0),MATCH('ResumenCons-FormulasInteracTMAC'!$A21,Nal_mean!$B$1:$CN$1,0))/$O$2</f>
        <v>121.54397832151004</v>
      </c>
      <c r="P21" s="17">
        <f>INDEX(Deciles_mean!$C$2:$CO$51,MATCH('ResumenCons-FormulasInteracTMAC'!P$1,Deciles_mean!$CQ$2:$CQ$51,0),MATCH('ResumenCons-FormulasInteracTMAC'!$A21,Deciles_mean!$C$1:$CO$1,0))/$O$2</f>
        <v>89.14585100274283</v>
      </c>
      <c r="Q21" s="17">
        <f>INDEX(Deciles_mean!$C$2:$CO$51,MATCH('ResumenCons-FormulasInteracTMAC'!Q$1,Deciles_mean!$CQ$2:$CQ$51,0),MATCH('ResumenCons-FormulasInteracTMAC'!$A21,Deciles_mean!$C$1:$CO$1,0))/$O$2</f>
        <v>104.78302083081519</v>
      </c>
      <c r="R21" s="17">
        <f>INDEX(Deciles_mean!$C$2:$CO$51,MATCH('ResumenCons-FormulasInteracTMAC'!R$1,Deciles_mean!$CQ$2:$CQ$51,0),MATCH('ResumenCons-FormulasInteracTMAC'!$A21,Deciles_mean!$C$1:$CO$1,0))/$O$2</f>
        <v>119.04417687609644</v>
      </c>
      <c r="S21" s="17">
        <f>INDEX(Deciles_mean!$C$2:$CO$51,MATCH('ResumenCons-FormulasInteracTMAC'!S$1,Deciles_mean!$CQ$2:$CQ$51,0),MATCH('ResumenCons-FormulasInteracTMAC'!$A21,Deciles_mean!$C$1:$CO$1,0))/$O$2</f>
        <v>115.60588308997484</v>
      </c>
      <c r="T21" s="17">
        <f>INDEX(Deciles_mean!$C$2:$CO$51,MATCH('ResumenCons-FormulasInteracTMAC'!T$1,Deciles_mean!$CQ$2:$CQ$51,0),MATCH('ResumenCons-FormulasInteracTMAC'!$A21,Deciles_mean!$C$1:$CO$1,0))/$O$2</f>
        <v>122.70391344292973</v>
      </c>
      <c r="U21" s="17">
        <f>INDEX(Deciles_mean!$C$2:$CO$51,MATCH('ResumenCons-FormulasInteracTMAC'!U$1,Deciles_mean!$CQ$2:$CQ$51,0),MATCH('ResumenCons-FormulasInteracTMAC'!$A21,Deciles_mean!$C$1:$CO$1,0))/$O$2</f>
        <v>128.49807156199722</v>
      </c>
      <c r="V21" s="17">
        <f>INDEX(Deciles_mean!$C$2:$CO$51,MATCH('ResumenCons-FormulasInteracTMAC'!V$1,Deciles_mean!$CQ$2:$CQ$51,0),MATCH('ResumenCons-FormulasInteracTMAC'!$A21,Deciles_mean!$C$1:$CO$1,0))/$O$2</f>
        <v>131.90831047796925</v>
      </c>
      <c r="W21" s="17">
        <f>INDEX(Deciles_mean!$C$2:$CO$51,MATCH('ResumenCons-FormulasInteracTMAC'!W$1,Deciles_mean!$CQ$2:$CQ$51,0),MATCH('ResumenCons-FormulasInteracTMAC'!$A21,Deciles_mean!$C$1:$CO$1,0))/$O$2</f>
        <v>127.39430443430872</v>
      </c>
      <c r="X21" s="17">
        <f>INDEX(Deciles_mean!$C$2:$CO$51,MATCH('ResumenCons-FormulasInteracTMAC'!X$1,Deciles_mean!$CQ$2:$CQ$51,0),MATCH('ResumenCons-FormulasInteracTMAC'!$A21,Deciles_mean!$C$1:$CO$1,0))/$O$2</f>
        <v>140.45917507559457</v>
      </c>
      <c r="Y21" s="21">
        <f>INDEX(Deciles_mean!$C$2:$CO$51,MATCH('ResumenCons-FormulasInteracTMAC'!Y$1,Deciles_mean!$CQ$2:$CQ$51,0),MATCH('ResumenCons-FormulasInteracTMAC'!$A21,Deciles_mean!$C$1:$CO$1,0))/$O$2</f>
        <v>135.89707642267155</v>
      </c>
      <c r="Z21" s="20">
        <f>INDEX(Nal_mean!$B$2:$CN$6,MATCH('ResumenCons-FormulasInteracTMAC'!$C$2,Nal_mean!$A$2:$A$5,0),MATCH('ResumenCons-FormulasInteracTMAC'!$A21,Nal_mean!$B$1:$CN$1,0))/$Z$2</f>
        <v>120.0756703525436</v>
      </c>
      <c r="AA21" s="17">
        <f>INDEX(Deciles_mean!$C$2:$CO$51,MATCH('ResumenCons-FormulasInteracTMAC'!AA$1,Deciles_mean!$CQ$2:$CQ$51,0),MATCH('ResumenCons-FormulasInteracTMAC'!$A21,Deciles_mean!$C$1:$CO$1,0))/$Z$2</f>
        <v>91.86839580430464</v>
      </c>
      <c r="AB21" s="17">
        <f>INDEX(Deciles_mean!$C$2:$CO$51,MATCH('ResumenCons-FormulasInteracTMAC'!AB$1,Deciles_mean!$CQ$2:$CQ$51,0),MATCH('ResumenCons-FormulasInteracTMAC'!$A21,Deciles_mean!$C$1:$CO$1,0))/$Z$2</f>
        <v>101.22138137324791</v>
      </c>
      <c r="AC21" s="17">
        <f>INDEX(Deciles_mean!$C$2:$CO$51,MATCH('ResumenCons-FormulasInteracTMAC'!AC$1,Deciles_mean!$CQ$2:$CQ$51,0),MATCH('ResumenCons-FormulasInteracTMAC'!$A21,Deciles_mean!$C$1:$CO$1,0))/$Z$2</f>
        <v>113.91676241734605</v>
      </c>
      <c r="AD21" s="17">
        <f>INDEX(Deciles_mean!$C$2:$CO$51,MATCH('ResumenCons-FormulasInteracTMAC'!AD$1,Deciles_mean!$CQ$2:$CQ$51,0),MATCH('ResumenCons-FormulasInteracTMAC'!$A21,Deciles_mean!$C$1:$CO$1,0))/$Z$2</f>
        <v>114.18886742934372</v>
      </c>
      <c r="AE21" s="17">
        <f>INDEX(Deciles_mean!$C$2:$CO$51,MATCH('ResumenCons-FormulasInteracTMAC'!AE$1,Deciles_mean!$CQ$2:$CQ$51,0),MATCH('ResumenCons-FormulasInteracTMAC'!$A21,Deciles_mean!$C$1:$CO$1,0))/$Z$2</f>
        <v>121.07353994330671</v>
      </c>
      <c r="AF21" s="17">
        <f>INDEX(Deciles_mean!$C$2:$CO$51,MATCH('ResumenCons-FormulasInteracTMAC'!AF$1,Deciles_mean!$CQ$2:$CQ$51,0),MATCH('ResumenCons-FormulasInteracTMAC'!$A21,Deciles_mean!$C$1:$CO$1,0))/$Z$2</f>
        <v>123.23400213323319</v>
      </c>
      <c r="AG21" s="17">
        <f>INDEX(Deciles_mean!$C$2:$CO$51,MATCH('ResumenCons-FormulasInteracTMAC'!AG$1,Deciles_mean!$CQ$2:$CQ$51,0),MATCH('ResumenCons-FormulasInteracTMAC'!$A21,Deciles_mean!$C$1:$CO$1,0))/$Z$2</f>
        <v>129.12800218230115</v>
      </c>
      <c r="AH21" s="17">
        <f>INDEX(Deciles_mean!$C$2:$CO$51,MATCH('ResumenCons-FormulasInteracTMAC'!AH$1,Deciles_mean!$CQ$2:$CQ$51,0),MATCH('ResumenCons-FormulasInteracTMAC'!$A21,Deciles_mean!$C$1:$CO$1,0))/$Z$2</f>
        <v>125.6684830653396</v>
      </c>
      <c r="AI21" s="17">
        <f>INDEX(Deciles_mean!$C$2:$CO$51,MATCH('ResumenCons-FormulasInteracTMAC'!AI$1,Deciles_mean!$CQ$2:$CQ$51,0),MATCH('ResumenCons-FormulasInteracTMAC'!$A21,Deciles_mean!$C$1:$CO$1,0))/$Z$2</f>
        <v>136.67808051208797</v>
      </c>
      <c r="AJ21" s="21">
        <f>INDEX(Deciles_mean!$C$2:$CO$51,MATCH('ResumenCons-FormulasInteracTMAC'!AJ$1,Deciles_mean!$CQ$2:$CQ$51,0),MATCH('ResumenCons-FormulasInteracTMAC'!$A21,Deciles_mean!$C$1:$CO$1,0))/$Z$2</f>
        <v>143.77562574067335</v>
      </c>
    </row>
    <row r="22" spans="1:36">
      <c r="A22" t="s">
        <v>12</v>
      </c>
      <c r="C22" t="s">
        <v>72</v>
      </c>
      <c r="D22" s="43">
        <f t="shared" si="4"/>
        <v>7.2706002359712116E-3</v>
      </c>
      <c r="E22" s="44">
        <f t="shared" si="5"/>
        <v>2.8690134648862622E-2</v>
      </c>
      <c r="F22" s="44">
        <f t="shared" si="6"/>
        <v>1.9553145694431676E-2</v>
      </c>
      <c r="G22" s="44">
        <f t="shared" si="7"/>
        <v>1.5506584037991631E-2</v>
      </c>
      <c r="H22" s="44">
        <f t="shared" si="8"/>
        <v>1.1213747987962023E-2</v>
      </c>
      <c r="I22" s="44">
        <f t="shared" si="9"/>
        <v>4.1346947147895829E-3</v>
      </c>
      <c r="J22" s="44">
        <f t="shared" si="10"/>
        <v>4.2419583183767968E-3</v>
      </c>
      <c r="K22" s="44">
        <f t="shared" si="11"/>
        <v>1.0110979870891644E-2</v>
      </c>
      <c r="L22" s="44">
        <f t="shared" si="12"/>
        <v>-4.5052129440837007E-3</v>
      </c>
      <c r="M22" s="44">
        <f t="shared" si="13"/>
        <v>-1.453353359079058E-3</v>
      </c>
      <c r="N22" s="45">
        <f t="shared" si="14"/>
        <v>-8.4638643114951818E-3</v>
      </c>
      <c r="O22" s="20">
        <f>INDEX(Nal_mean!$B$2:$CN$6,MATCH('ResumenCons-FormulasInteracTMAC'!$C$1,Nal_mean!$A$2:$A$6,0),MATCH('ResumenCons-FormulasInteracTMAC'!$A22,Nal_mean!$B$1:$CN$1,0))/$O$2</f>
        <v>313.45392892916055</v>
      </c>
      <c r="P22" s="17">
        <f>INDEX(Deciles_mean!$C$2:$CO$51,MATCH('ResumenCons-FormulasInteracTMAC'!P$1,Deciles_mean!$CQ$2:$CQ$51,0),MATCH('ResumenCons-FormulasInteracTMAC'!$A22,Deciles_mean!$C$1:$CO$1,0))/$O$2</f>
        <v>276.31650627732887</v>
      </c>
      <c r="Q22" s="17">
        <f>INDEX(Deciles_mean!$C$2:$CO$51,MATCH('ResumenCons-FormulasInteracTMAC'!Q$1,Deciles_mean!$CQ$2:$CQ$51,0),MATCH('ResumenCons-FormulasInteracTMAC'!$A22,Deciles_mean!$C$1:$CO$1,0))/$O$2</f>
        <v>304.75938151890097</v>
      </c>
      <c r="R22" s="17">
        <f>INDEX(Deciles_mean!$C$2:$CO$51,MATCH('ResumenCons-FormulasInteracTMAC'!R$1,Deciles_mean!$CQ$2:$CQ$51,0),MATCH('ResumenCons-FormulasInteracTMAC'!$A22,Deciles_mean!$C$1:$CO$1,0))/$O$2</f>
        <v>314.18151259394546</v>
      </c>
      <c r="S22" s="17">
        <f>INDEX(Deciles_mean!$C$2:$CO$51,MATCH('ResumenCons-FormulasInteracTMAC'!S$1,Deciles_mean!$CQ$2:$CQ$51,0),MATCH('ResumenCons-FormulasInteracTMAC'!$A22,Deciles_mean!$C$1:$CO$1,0))/$O$2</f>
        <v>319.54501757682527</v>
      </c>
      <c r="T22" s="17">
        <f>INDEX(Deciles_mean!$C$2:$CO$51,MATCH('ResumenCons-FormulasInteracTMAC'!T$1,Deciles_mean!$CQ$2:$CQ$51,0),MATCH('ResumenCons-FormulasInteracTMAC'!$A22,Deciles_mean!$C$1:$CO$1,0))/$O$2</f>
        <v>313.27582735670916</v>
      </c>
      <c r="U22" s="17">
        <f>INDEX(Deciles_mean!$C$2:$CO$51,MATCH('ResumenCons-FormulasInteracTMAC'!U$1,Deciles_mean!$CQ$2:$CQ$51,0),MATCH('ResumenCons-FormulasInteracTMAC'!$A22,Deciles_mean!$C$1:$CO$1,0))/$O$2</f>
        <v>321.22457290656871</v>
      </c>
      <c r="V22" s="17">
        <f>INDEX(Deciles_mean!$C$2:$CO$51,MATCH('ResumenCons-FormulasInteracTMAC'!V$1,Deciles_mean!$CQ$2:$CQ$51,0),MATCH('ResumenCons-FormulasInteracTMAC'!$A22,Deciles_mean!$C$1:$CO$1,0))/$O$2</f>
        <v>326.94582409078959</v>
      </c>
      <c r="W22" s="17">
        <f>INDEX(Deciles_mean!$C$2:$CO$51,MATCH('ResumenCons-FormulasInteracTMAC'!W$1,Deciles_mean!$CQ$2:$CQ$51,0),MATCH('ResumenCons-FormulasInteracTMAC'!$A22,Deciles_mean!$C$1:$CO$1,0))/$O$2</f>
        <v>309.88121803780007</v>
      </c>
      <c r="X22" s="17">
        <f>INDEX(Deciles_mean!$C$2:$CO$51,MATCH('ResumenCons-FormulasInteracTMAC'!X$1,Deciles_mean!$CQ$2:$CQ$51,0),MATCH('ResumenCons-FormulasInteracTMAC'!$A22,Deciles_mean!$C$1:$CO$1,0))/$O$2</f>
        <v>320.69498352409801</v>
      </c>
      <c r="Y22" s="21">
        <f>INDEX(Deciles_mean!$C$2:$CO$51,MATCH('ResumenCons-FormulasInteracTMAC'!Y$1,Deciles_mean!$CQ$2:$CQ$51,0),MATCH('ResumenCons-FormulasInteracTMAC'!$A22,Deciles_mean!$C$1:$CO$1,0))/$O$2</f>
        <v>327.71444540863934</v>
      </c>
      <c r="Z22" s="20">
        <f>INDEX(Nal_mean!$B$2:$CN$6,MATCH('ResumenCons-FormulasInteracTMAC'!$C$2,Nal_mean!$A$2:$A$5,0),MATCH('ResumenCons-FormulasInteracTMAC'!$A22,Nal_mean!$B$1:$CN$1,0))/$Z$2</f>
        <v>304.50125381460515</v>
      </c>
      <c r="AA22" s="17">
        <f>INDEX(Deciles_mean!$C$2:$CO$51,MATCH('ResumenCons-FormulasInteracTMAC'!AA$1,Deciles_mean!$CQ$2:$CQ$51,0),MATCH('ResumenCons-FormulasInteracTMAC'!$A22,Deciles_mean!$C$1:$CO$1,0))/$Z$2</f>
        <v>246.75645907988653</v>
      </c>
      <c r="AB22" s="17">
        <f>INDEX(Deciles_mean!$C$2:$CO$51,MATCH('ResumenCons-FormulasInteracTMAC'!AB$1,Deciles_mean!$CQ$2:$CQ$51,0),MATCH('ResumenCons-FormulasInteracTMAC'!$A22,Deciles_mean!$C$1:$CO$1,0))/$Z$2</f>
        <v>282.04448220187493</v>
      </c>
      <c r="AC22" s="17">
        <f>INDEX(Deciles_mean!$C$2:$CO$51,MATCH('ResumenCons-FormulasInteracTMAC'!AC$1,Deciles_mean!$CQ$2:$CQ$51,0),MATCH('ResumenCons-FormulasInteracTMAC'!$A22,Deciles_mean!$C$1:$CO$1,0))/$Z$2</f>
        <v>295.42663805170702</v>
      </c>
      <c r="AD22" s="17">
        <f>INDEX(Deciles_mean!$C$2:$CO$51,MATCH('ResumenCons-FormulasInteracTMAC'!AD$1,Deciles_mean!$CQ$2:$CQ$51,0),MATCH('ResumenCons-FormulasInteracTMAC'!$A22,Deciles_mean!$C$1:$CO$1,0))/$Z$2</f>
        <v>305.60481218411707</v>
      </c>
      <c r="AE22" s="17">
        <f>INDEX(Deciles_mean!$C$2:$CO$51,MATCH('ResumenCons-FormulasInteracTMAC'!AE$1,Deciles_mean!$CQ$2:$CQ$51,0),MATCH('ResumenCons-FormulasInteracTMAC'!$A22,Deciles_mean!$C$1:$CO$1,0))/$Z$2</f>
        <v>308.14774472862661</v>
      </c>
      <c r="AF22" s="17">
        <f>INDEX(Deciles_mean!$C$2:$CO$51,MATCH('ResumenCons-FormulasInteracTMAC'!AF$1,Deciles_mean!$CQ$2:$CQ$51,0),MATCH('ResumenCons-FormulasInteracTMAC'!$A22,Deciles_mean!$C$1:$CO$1,0))/$Z$2</f>
        <v>315.83140296887649</v>
      </c>
      <c r="AG22" s="17">
        <f>INDEX(Deciles_mean!$C$2:$CO$51,MATCH('ResumenCons-FormulasInteracTMAC'!AG$1,Deciles_mean!$CQ$2:$CQ$51,0),MATCH('ResumenCons-FormulasInteracTMAC'!$A22,Deciles_mean!$C$1:$CO$1,0))/$Z$2</f>
        <v>314.05045512304298</v>
      </c>
      <c r="AH22" s="17">
        <f>INDEX(Deciles_mean!$C$2:$CO$51,MATCH('ResumenCons-FormulasInteracTMAC'!AH$1,Deciles_mean!$CQ$2:$CQ$51,0),MATCH('ResumenCons-FormulasInteracTMAC'!$A22,Deciles_mean!$C$1:$CO$1,0))/$Z$2</f>
        <v>315.52900917664499</v>
      </c>
      <c r="AI22" s="17">
        <f>INDEX(Deciles_mean!$C$2:$CO$51,MATCH('ResumenCons-FormulasInteracTMAC'!AI$1,Deciles_mean!$CQ$2:$CQ$51,0),MATCH('ResumenCons-FormulasInteracTMAC'!$A22,Deciles_mean!$C$1:$CO$1,0))/$Z$2</f>
        <v>322.56610962487042</v>
      </c>
      <c r="AJ22" s="21">
        <f>INDEX(Deciles_mean!$C$2:$CO$51,MATCH('ResumenCons-FormulasInteracTMAC'!AJ$1,Deciles_mean!$CQ$2:$CQ$51,0),MATCH('ResumenCons-FormulasInteracTMAC'!$A22,Deciles_mean!$C$1:$CO$1,0))/$Z$2</f>
        <v>339.04816630287166</v>
      </c>
    </row>
    <row r="23" spans="1:36">
      <c r="A23" t="s">
        <v>10</v>
      </c>
      <c r="C23" t="s">
        <v>73</v>
      </c>
      <c r="D23" s="43">
        <f t="shared" si="4"/>
        <v>-3.2171883866028879E-2</v>
      </c>
      <c r="E23" s="44">
        <f t="shared" si="5"/>
        <v>1.5707919829393607E-2</v>
      </c>
      <c r="F23" s="44">
        <f t="shared" si="6"/>
        <v>-5.6846459150156339E-3</v>
      </c>
      <c r="G23" s="44">
        <f t="shared" si="7"/>
        <v>-3.0147033455838652E-2</v>
      </c>
      <c r="H23" s="44">
        <f t="shared" si="8"/>
        <v>-3.1822868244333051E-2</v>
      </c>
      <c r="I23" s="44">
        <f t="shared" si="9"/>
        <v>-4.7857230271340319E-2</v>
      </c>
      <c r="J23" s="44">
        <f t="shared" si="10"/>
        <v>-3.9749574462336547E-2</v>
      </c>
      <c r="K23" s="44">
        <f t="shared" si="11"/>
        <v>-3.540917529247984E-2</v>
      </c>
      <c r="L23" s="44">
        <f t="shared" si="12"/>
        <v>-5.0432706001119425E-2</v>
      </c>
      <c r="M23" s="44">
        <f t="shared" si="13"/>
        <v>-5.4263817359203617E-2</v>
      </c>
      <c r="N23" s="45">
        <f t="shared" si="14"/>
        <v>-7.4713572038963449E-2</v>
      </c>
      <c r="O23" s="20">
        <f>INDEX(Nal_mean!$B$2:$CN$6,MATCH('ResumenCons-FormulasInteracTMAC'!$C$1,Nal_mean!$A$2:$A$6,0),MATCH('ResumenCons-FormulasInteracTMAC'!$A23,Nal_mean!$B$1:$CN$1,0))/$O$2</f>
        <v>191.29993966411459</v>
      </c>
      <c r="P23" s="17">
        <f>INDEX(Deciles_mean!$C$2:$CO$51,MATCH('ResumenCons-FormulasInteracTMAC'!P$1,Deciles_mean!$CQ$2:$CQ$51,0),MATCH('ResumenCons-FormulasInteracTMAC'!$A23,Deciles_mean!$C$1:$CO$1,0))/$O$2</f>
        <v>271.08862139230041</v>
      </c>
      <c r="Q23" s="17">
        <f>INDEX(Deciles_mean!$C$2:$CO$51,MATCH('ResumenCons-FormulasInteracTMAC'!Q$1,Deciles_mean!$CQ$2:$CQ$51,0),MATCH('ResumenCons-FormulasInteracTMAC'!$A23,Deciles_mean!$C$1:$CO$1,0))/$O$2</f>
        <v>233.96065232773415</v>
      </c>
      <c r="R23" s="17">
        <f>INDEX(Deciles_mean!$C$2:$CO$51,MATCH('ResumenCons-FormulasInteracTMAC'!R$1,Deciles_mean!$CQ$2:$CQ$51,0),MATCH('ResumenCons-FormulasInteracTMAC'!$A23,Deciles_mean!$C$1:$CO$1,0))/$O$2</f>
        <v>204.60270603366519</v>
      </c>
      <c r="S23" s="17">
        <f>INDEX(Deciles_mean!$C$2:$CO$51,MATCH('ResumenCons-FormulasInteracTMAC'!S$1,Deciles_mean!$CQ$2:$CQ$51,0),MATCH('ResumenCons-FormulasInteracTMAC'!$A23,Deciles_mean!$C$1:$CO$1,0))/$O$2</f>
        <v>206.38986837942431</v>
      </c>
      <c r="T23" s="17">
        <f>INDEX(Deciles_mean!$C$2:$CO$51,MATCH('ResumenCons-FormulasInteracTMAC'!T$1,Deciles_mean!$CQ$2:$CQ$51,0),MATCH('ResumenCons-FormulasInteracTMAC'!$A23,Deciles_mean!$C$1:$CO$1,0))/$O$2</f>
        <v>184.42417264083051</v>
      </c>
      <c r="U23" s="17">
        <f>INDEX(Deciles_mean!$C$2:$CO$51,MATCH('ResumenCons-FormulasInteracTMAC'!U$1,Deciles_mean!$CQ$2:$CQ$51,0),MATCH('ResumenCons-FormulasInteracTMAC'!$A23,Deciles_mean!$C$1:$CO$1,0))/$O$2</f>
        <v>191.00844224840023</v>
      </c>
      <c r="V23" s="17">
        <f>INDEX(Deciles_mean!$C$2:$CO$51,MATCH('ResumenCons-FormulasInteracTMAC'!V$1,Deciles_mean!$CQ$2:$CQ$51,0),MATCH('ResumenCons-FormulasInteracTMAC'!$A23,Deciles_mean!$C$1:$CO$1,0))/$O$2</f>
        <v>180.45417241741083</v>
      </c>
      <c r="W23" s="17">
        <f>INDEX(Deciles_mean!$C$2:$CO$51,MATCH('ResumenCons-FormulasInteracTMAC'!W$1,Deciles_mean!$CQ$2:$CQ$51,0),MATCH('ResumenCons-FormulasInteracTMAC'!$A23,Deciles_mean!$C$1:$CO$1,0))/$O$2</f>
        <v>164.74256787986133</v>
      </c>
      <c r="X23" s="17">
        <f>INDEX(Deciles_mean!$C$2:$CO$51,MATCH('ResumenCons-FormulasInteracTMAC'!X$1,Deciles_mean!$CQ$2:$CQ$51,0),MATCH('ResumenCons-FormulasInteracTMAC'!$A23,Deciles_mean!$C$1:$CO$1,0))/$O$2</f>
        <v>148.64491096159477</v>
      </c>
      <c r="Y23" s="21">
        <f>INDEX(Deciles_mean!$C$2:$CO$51,MATCH('ResumenCons-FormulasInteracTMAC'!Y$1,Deciles_mean!$CQ$2:$CQ$51,0),MATCH('ResumenCons-FormulasInteracTMAC'!$A23,Deciles_mean!$C$1:$CO$1,0))/$O$2</f>
        <v>127.68328235992411</v>
      </c>
      <c r="Z23" s="20">
        <f>INDEX(Nal_mean!$B$2:$CN$6,MATCH('ResumenCons-FormulasInteracTMAC'!$C$2,Nal_mean!$A$2:$A$5,0),MATCH('ResumenCons-FormulasInteracTMAC'!$A23,Nal_mean!$B$1:$CN$1,0))/$Z$2</f>
        <v>218.03283154023964</v>
      </c>
      <c r="AA23" s="17">
        <f>INDEX(Deciles_mean!$C$2:$CO$51,MATCH('ResumenCons-FormulasInteracTMAC'!AA$1,Deciles_mean!$CQ$2:$CQ$51,0),MATCH('ResumenCons-FormulasInteracTMAC'!$A23,Deciles_mean!$C$1:$CO$1,0))/$Z$2</f>
        <v>254.70409873517619</v>
      </c>
      <c r="AB23" s="17">
        <f>INDEX(Deciles_mean!$C$2:$CO$51,MATCH('ResumenCons-FormulasInteracTMAC'!AB$1,Deciles_mean!$CQ$2:$CQ$51,0),MATCH('ResumenCons-FormulasInteracTMAC'!$A23,Deciles_mean!$C$1:$CO$1,0))/$Z$2</f>
        <v>239.35705924785955</v>
      </c>
      <c r="AC23" s="17">
        <f>INDEX(Deciles_mean!$C$2:$CO$51,MATCH('ResumenCons-FormulasInteracTMAC'!AC$1,Deciles_mean!$CQ$2:$CQ$51,0),MATCH('ResumenCons-FormulasInteracTMAC'!$A23,Deciles_mean!$C$1:$CO$1,0))/$Z$2</f>
        <v>231.25321496038629</v>
      </c>
      <c r="AD23" s="17">
        <f>INDEX(Deciles_mean!$C$2:$CO$51,MATCH('ResumenCons-FormulasInteracTMAC'!AD$1,Deciles_mean!$CQ$2:$CQ$51,0),MATCH('ResumenCons-FormulasInteracTMAC'!$A23,Deciles_mean!$C$1:$CO$1,0))/$Z$2</f>
        <v>234.89246871182522</v>
      </c>
      <c r="AE23" s="17">
        <f>INDEX(Deciles_mean!$C$2:$CO$51,MATCH('ResumenCons-FormulasInteracTMAC'!AE$1,Deciles_mean!$CQ$2:$CQ$51,0),MATCH('ResumenCons-FormulasInteracTMAC'!$A23,Deciles_mean!$C$1:$CO$1,0))/$Z$2</f>
        <v>224.3931258102478</v>
      </c>
      <c r="AF23" s="17">
        <f>INDEX(Deciles_mean!$C$2:$CO$51,MATCH('ResumenCons-FormulasInteracTMAC'!AF$1,Deciles_mean!$CQ$2:$CQ$51,0),MATCH('ResumenCons-FormulasInteracTMAC'!$A23,Deciles_mean!$C$1:$CO$1,0))/$Z$2</f>
        <v>224.65419340545364</v>
      </c>
      <c r="AG23" s="17">
        <f>INDEX(Deciles_mean!$C$2:$CO$51,MATCH('ResumenCons-FormulasInteracTMAC'!AG$1,Deciles_mean!$CQ$2:$CQ$51,0),MATCH('ResumenCons-FormulasInteracTMAC'!$A23,Deciles_mean!$C$1:$CO$1,0))/$Z$2</f>
        <v>208.4464110278785</v>
      </c>
      <c r="AH23" s="17">
        <f>INDEX(Deciles_mean!$C$2:$CO$51,MATCH('ResumenCons-FormulasInteracTMAC'!AH$1,Deciles_mean!$CQ$2:$CQ$51,0),MATCH('ResumenCons-FormulasInteracTMAC'!$A23,Deciles_mean!$C$1:$CO$1,0))/$Z$2</f>
        <v>202.62957804164745</v>
      </c>
      <c r="AI23" s="17">
        <f>INDEX(Deciles_mean!$C$2:$CO$51,MATCH('ResumenCons-FormulasInteracTMAC'!AI$1,Deciles_mean!$CQ$2:$CQ$51,0),MATCH('ResumenCons-FormulasInteracTMAC'!$A23,Deciles_mean!$C$1:$CO$1,0))/$Z$2</f>
        <v>185.81040314756763</v>
      </c>
      <c r="AJ23" s="21">
        <f>INDEX(Deciles_mean!$C$2:$CO$51,MATCH('ResumenCons-FormulasInteracTMAC'!AJ$1,Deciles_mean!$CQ$2:$CQ$51,0),MATCH('ResumenCons-FormulasInteracTMAC'!$A23,Deciles_mean!$C$1:$CO$1,0))/$Z$2</f>
        <v>174.19242714499558</v>
      </c>
    </row>
    <row r="24" spans="1:36">
      <c r="A24" t="s">
        <v>14</v>
      </c>
      <c r="C24" t="s">
        <v>74</v>
      </c>
      <c r="D24" s="43">
        <f t="shared" si="4"/>
        <v>1.0619440961943635E-2</v>
      </c>
      <c r="E24" s="44">
        <f t="shared" si="5"/>
        <v>5.9855769014655969E-3</v>
      </c>
      <c r="F24" s="44">
        <f t="shared" si="6"/>
        <v>4.9353605665167888E-2</v>
      </c>
      <c r="G24" s="44">
        <f t="shared" si="7"/>
        <v>1.9564072149824873E-2</v>
      </c>
      <c r="H24" s="44">
        <f t="shared" si="8"/>
        <v>2.9152247123185097E-2</v>
      </c>
      <c r="I24" s="44">
        <f t="shared" si="9"/>
        <v>3.3519925326841088E-2</v>
      </c>
      <c r="J24" s="44">
        <f t="shared" si="10"/>
        <v>3.0800079561056137E-2</v>
      </c>
      <c r="K24" s="44">
        <f t="shared" si="11"/>
        <v>2.9477205684391897E-2</v>
      </c>
      <c r="L24" s="44">
        <f t="shared" si="12"/>
        <v>-1.7068943657621732E-3</v>
      </c>
      <c r="M24" s="44">
        <f t="shared" si="13"/>
        <v>4.7401993051672956E-3</v>
      </c>
      <c r="N24" s="45">
        <f t="shared" si="14"/>
        <v>-3.1852377765726775E-2</v>
      </c>
      <c r="O24" s="20">
        <f>INDEX(Nal_mean!$B$2:$CN$6,MATCH('ResumenCons-FormulasInteracTMAC'!$C$1,Nal_mean!$A$2:$A$6,0),MATCH('ResumenCons-FormulasInteracTMAC'!$A24,Nal_mean!$B$1:$CN$1,0))/$O$2</f>
        <v>64.043715824587807</v>
      </c>
      <c r="P24" s="17">
        <f>INDEX(Deciles_mean!$C$2:$CO$51,MATCH('ResumenCons-FormulasInteracTMAC'!P$1,Deciles_mean!$CQ$2:$CQ$51,0),MATCH('ResumenCons-FormulasInteracTMAC'!$A24,Deciles_mean!$C$1:$CO$1,0))/$O$2</f>
        <v>20.86906080793738</v>
      </c>
      <c r="Q24" s="17">
        <f>INDEX(Deciles_mean!$C$2:$CO$51,MATCH('ResumenCons-FormulasInteracTMAC'!Q$1,Deciles_mean!$CQ$2:$CQ$51,0),MATCH('ResumenCons-FormulasInteracTMAC'!$A24,Deciles_mean!$C$1:$CO$1,0))/$O$2</f>
        <v>34.969851776158464</v>
      </c>
      <c r="R24" s="17">
        <f>INDEX(Deciles_mean!$C$2:$CO$51,MATCH('ResumenCons-FormulasInteracTMAC'!R$1,Deciles_mean!$CQ$2:$CQ$51,0),MATCH('ResumenCons-FormulasInteracTMAC'!$A24,Deciles_mean!$C$1:$CO$1,0))/$O$2</f>
        <v>44.033637394926608</v>
      </c>
      <c r="S24" s="17">
        <f>INDEX(Deciles_mean!$C$2:$CO$51,MATCH('ResumenCons-FormulasInteracTMAC'!S$1,Deciles_mean!$CQ$2:$CQ$51,0),MATCH('ResumenCons-FormulasInteracTMAC'!$A24,Deciles_mean!$C$1:$CO$1,0))/$O$2</f>
        <v>56.991577395174154</v>
      </c>
      <c r="T24" s="17">
        <f>INDEX(Deciles_mean!$C$2:$CO$51,MATCH('ResumenCons-FormulasInteracTMAC'!T$1,Deciles_mean!$CQ$2:$CQ$51,0),MATCH('ResumenCons-FormulasInteracTMAC'!$A24,Deciles_mean!$C$1:$CO$1,0))/$O$2</f>
        <v>60.314001070140549</v>
      </c>
      <c r="U24" s="17">
        <f>INDEX(Deciles_mean!$C$2:$CO$51,MATCH('ResumenCons-FormulasInteracTMAC'!U$1,Deciles_mean!$CQ$2:$CQ$51,0),MATCH('ResumenCons-FormulasInteracTMAC'!$A24,Deciles_mean!$C$1:$CO$1,0))/$O$2</f>
        <v>68.281833915344393</v>
      </c>
      <c r="V24" s="17">
        <f>INDEX(Deciles_mean!$C$2:$CO$51,MATCH('ResumenCons-FormulasInteracTMAC'!V$1,Deciles_mean!$CQ$2:$CQ$51,0),MATCH('ResumenCons-FormulasInteracTMAC'!$A24,Deciles_mean!$C$1:$CO$1,0))/$O$2</f>
        <v>76.065119669846894</v>
      </c>
      <c r="W24" s="17">
        <f>INDEX(Deciles_mean!$C$2:$CO$51,MATCH('ResumenCons-FormulasInteracTMAC'!W$1,Deciles_mean!$CQ$2:$CQ$51,0),MATCH('ResumenCons-FormulasInteracTMAC'!$A24,Deciles_mean!$C$1:$CO$1,0))/$O$2</f>
        <v>80.197320836679594</v>
      </c>
      <c r="X24" s="17">
        <f>INDEX(Deciles_mean!$C$2:$CO$51,MATCH('ResumenCons-FormulasInteracTMAC'!X$1,Deciles_mean!$CQ$2:$CQ$51,0),MATCH('ResumenCons-FormulasInteracTMAC'!$A24,Deciles_mean!$C$1:$CO$1,0))/$O$2</f>
        <v>94.470386095738576</v>
      </c>
      <c r="Y24" s="21">
        <f>INDEX(Deciles_mean!$C$2:$CO$51,MATCH('ResumenCons-FormulasInteracTMAC'!Y$1,Deciles_mean!$CQ$2:$CQ$51,0),MATCH('ResumenCons-FormulasInteracTMAC'!$A24,Deciles_mean!$C$1:$CO$1,0))/$O$2</f>
        <v>104.24436928393142</v>
      </c>
      <c r="Z24" s="20">
        <f>INDEX(Nal_mean!$B$2:$CN$6,MATCH('ResumenCons-FormulasInteracTMAC'!$C$2,Nal_mean!$A$2:$A$5,0),MATCH('ResumenCons-FormulasInteracTMAC'!$A24,Nal_mean!$B$1:$CN$1,0))/$Z$2</f>
        <v>61.393999783656554</v>
      </c>
      <c r="AA24" s="17">
        <f>INDEX(Deciles_mean!$C$2:$CO$51,MATCH('ResumenCons-FormulasInteracTMAC'!AA$1,Deciles_mean!$CQ$2:$CQ$51,0),MATCH('ResumenCons-FormulasInteracTMAC'!$A24,Deciles_mean!$C$1:$CO$1,0))/$Z$2</f>
        <v>20.376795543422435</v>
      </c>
      <c r="AB24" s="17">
        <f>INDEX(Deciles_mean!$C$2:$CO$51,MATCH('ResumenCons-FormulasInteracTMAC'!AB$1,Deciles_mean!$CQ$2:$CQ$51,0),MATCH('ResumenCons-FormulasInteracTMAC'!$A24,Deciles_mean!$C$1:$CO$1,0))/$Z$2</f>
        <v>28.840737051733882</v>
      </c>
      <c r="AC24" s="17">
        <f>INDEX(Deciles_mean!$C$2:$CO$51,MATCH('ResumenCons-FormulasInteracTMAC'!AC$1,Deciles_mean!$CQ$2:$CQ$51,0),MATCH('ResumenCons-FormulasInteracTMAC'!$A24,Deciles_mean!$C$1:$CO$1,0))/$Z$2</f>
        <v>40.749892649086746</v>
      </c>
      <c r="AD24" s="17">
        <f>INDEX(Deciles_mean!$C$2:$CO$51,MATCH('ResumenCons-FormulasInteracTMAC'!AD$1,Deciles_mean!$CQ$2:$CQ$51,0),MATCH('ResumenCons-FormulasInteracTMAC'!$A24,Deciles_mean!$C$1:$CO$1,0))/$Z$2</f>
        <v>50.803328939268091</v>
      </c>
      <c r="AE24" s="17">
        <f>INDEX(Deciles_mean!$C$2:$CO$51,MATCH('ResumenCons-FormulasInteracTMAC'!AE$1,Deciles_mean!$CQ$2:$CQ$51,0),MATCH('ResumenCons-FormulasInteracTMAC'!$A24,Deciles_mean!$C$1:$CO$1,0))/$Z$2</f>
        <v>52.861894544204638</v>
      </c>
      <c r="AF24" s="17">
        <f>INDEX(Deciles_mean!$C$2:$CO$51,MATCH('ResumenCons-FormulasInteracTMAC'!AF$1,Deciles_mean!$CQ$2:$CQ$51,0),MATCH('ResumenCons-FormulasInteracTMAC'!$A24,Deciles_mean!$C$1:$CO$1,0))/$Z$2</f>
        <v>60.479390154411256</v>
      </c>
      <c r="AG24" s="17">
        <f>INDEX(Deciles_mean!$C$2:$CO$51,MATCH('ResumenCons-FormulasInteracTMAC'!AG$1,Deciles_mean!$CQ$2:$CQ$51,0),MATCH('ResumenCons-FormulasInteracTMAC'!$A24,Deciles_mean!$C$1:$CO$1,0))/$Z$2</f>
        <v>67.720259337690777</v>
      </c>
      <c r="AH24" s="17">
        <f>INDEX(Deciles_mean!$C$2:$CO$51,MATCH('ResumenCons-FormulasInteracTMAC'!AH$1,Deciles_mean!$CQ$2:$CQ$51,0),MATCH('ResumenCons-FormulasInteracTMAC'!$A24,Deciles_mean!$C$1:$CO$1,0))/$Z$2</f>
        <v>80.747218796985393</v>
      </c>
      <c r="AI24" s="17">
        <f>INDEX(Deciles_mean!$C$2:$CO$51,MATCH('ResumenCons-FormulasInteracTMAC'!AI$1,Deciles_mean!$CQ$2:$CQ$51,0),MATCH('ResumenCons-FormulasInteracTMAC'!$A24,Deciles_mean!$C$1:$CO$1,0))/$Z$2</f>
        <v>92.7001796922289</v>
      </c>
      <c r="AJ24" s="21">
        <f>INDEX(Deciles_mean!$C$2:$CO$51,MATCH('ResumenCons-FormulasInteracTMAC'!AJ$1,Deciles_mean!$CQ$2:$CQ$51,0),MATCH('ResumenCons-FormulasInteracTMAC'!$A24,Deciles_mean!$C$1:$CO$1,0))/$Z$2</f>
        <v>118.65506275785718</v>
      </c>
    </row>
    <row r="25" spans="1:36">
      <c r="A25" t="s">
        <v>15</v>
      </c>
      <c r="C25" t="s">
        <v>75</v>
      </c>
      <c r="D25" s="43">
        <f t="shared" si="4"/>
        <v>5.3226185834858934E-2</v>
      </c>
      <c r="E25" s="44">
        <f t="shared" si="5"/>
        <v>0.10305432696242658</v>
      </c>
      <c r="F25" s="44">
        <f t="shared" si="6"/>
        <v>0.12320767456171841</v>
      </c>
      <c r="G25" s="44">
        <f t="shared" si="7"/>
        <v>8.623233637066291E-2</v>
      </c>
      <c r="H25" s="44">
        <f t="shared" si="8"/>
        <v>7.1894438603386124E-2</v>
      </c>
      <c r="I25" s="44">
        <f t="shared" si="9"/>
        <v>9.5489545955230154E-2</v>
      </c>
      <c r="J25" s="44">
        <f t="shared" si="10"/>
        <v>7.0608276933829595E-2</v>
      </c>
      <c r="K25" s="44">
        <f t="shared" si="11"/>
        <v>3.8542714069286887E-2</v>
      </c>
      <c r="L25" s="44">
        <f t="shared" si="12"/>
        <v>3.2604133156436343E-2</v>
      </c>
      <c r="M25" s="44">
        <f t="shared" si="13"/>
        <v>4.3255364636701911E-2</v>
      </c>
      <c r="N25" s="45">
        <f t="shared" si="14"/>
        <v>6.619886495338425E-3</v>
      </c>
      <c r="O25" s="20">
        <f>INDEX(Nal_mean!$B$2:$CN$6,MATCH('ResumenCons-FormulasInteracTMAC'!$C$1,Nal_mean!$A$2:$A$6,0),MATCH('ResumenCons-FormulasInteracTMAC'!$A25,Nal_mean!$B$1:$CN$1,0))/$O$2</f>
        <v>136.40325856418394</v>
      </c>
      <c r="P25" s="17">
        <f>INDEX(Deciles_mean!$C$2:$CO$51,MATCH('ResumenCons-FormulasInteracTMAC'!P$1,Deciles_mean!$CQ$2:$CQ$51,0),MATCH('ResumenCons-FormulasInteracTMAC'!$A25,Deciles_mean!$C$1:$CO$1,0))/$O$2</f>
        <v>65.794164881906056</v>
      </c>
      <c r="Q25" s="17">
        <f>INDEX(Deciles_mean!$C$2:$CO$51,MATCH('ResumenCons-FormulasInteracTMAC'!Q$1,Deciles_mean!$CQ$2:$CQ$51,0),MATCH('ResumenCons-FormulasInteracTMAC'!$A25,Deciles_mean!$C$1:$CO$1,0))/$O$2</f>
        <v>84.795576571598517</v>
      </c>
      <c r="R25" s="17">
        <f>INDEX(Deciles_mean!$C$2:$CO$51,MATCH('ResumenCons-FormulasInteracTMAC'!R$1,Deciles_mean!$CQ$2:$CQ$51,0),MATCH('ResumenCons-FormulasInteracTMAC'!$A25,Deciles_mean!$C$1:$CO$1,0))/$O$2</f>
        <v>99.887414875355546</v>
      </c>
      <c r="S25" s="17">
        <f>INDEX(Deciles_mean!$C$2:$CO$51,MATCH('ResumenCons-FormulasInteracTMAC'!S$1,Deciles_mean!$CQ$2:$CQ$51,0),MATCH('ResumenCons-FormulasInteracTMAC'!$A25,Deciles_mean!$C$1:$CO$1,0))/$O$2</f>
        <v>115.92372541094605</v>
      </c>
      <c r="T25" s="17">
        <f>INDEX(Deciles_mean!$C$2:$CO$51,MATCH('ResumenCons-FormulasInteracTMAC'!T$1,Deciles_mean!$CQ$2:$CQ$51,0),MATCH('ResumenCons-FormulasInteracTMAC'!$A25,Deciles_mean!$C$1:$CO$1,0))/$O$2</f>
        <v>131.33988355619994</v>
      </c>
      <c r="U25" s="17">
        <f>INDEX(Deciles_mean!$C$2:$CO$51,MATCH('ResumenCons-FormulasInteracTMAC'!U$1,Deciles_mean!$CQ$2:$CQ$51,0),MATCH('ResumenCons-FormulasInteracTMAC'!$A25,Deciles_mean!$C$1:$CO$1,0))/$O$2</f>
        <v>131.79860333495526</v>
      </c>
      <c r="V25" s="17">
        <f>INDEX(Deciles_mean!$C$2:$CO$51,MATCH('ResumenCons-FormulasInteracTMAC'!V$1,Deciles_mean!$CQ$2:$CQ$51,0),MATCH('ResumenCons-FormulasInteracTMAC'!$A25,Deciles_mean!$C$1:$CO$1,0))/$O$2</f>
        <v>141.19130584258343</v>
      </c>
      <c r="W25" s="17">
        <f>INDEX(Deciles_mean!$C$2:$CO$51,MATCH('ResumenCons-FormulasInteracTMAC'!W$1,Deciles_mean!$CQ$2:$CQ$51,0),MATCH('ResumenCons-FormulasInteracTMAC'!$A25,Deciles_mean!$C$1:$CO$1,0))/$O$2</f>
        <v>159.79492941622772</v>
      </c>
      <c r="X25" s="17">
        <f>INDEX(Deciles_mean!$C$2:$CO$51,MATCH('ResumenCons-FormulasInteracTMAC'!X$1,Deciles_mean!$CQ$2:$CQ$51,0),MATCH('ResumenCons-FormulasInteracTMAC'!$A25,Deciles_mean!$C$1:$CO$1,0))/$O$2</f>
        <v>188.27897680443002</v>
      </c>
      <c r="Y25" s="21">
        <f>INDEX(Deciles_mean!$C$2:$CO$51,MATCH('ResumenCons-FormulasInteracTMAC'!Y$1,Deciles_mean!$CQ$2:$CQ$51,0),MATCH('ResumenCons-FormulasInteracTMAC'!$A25,Deciles_mean!$C$1:$CO$1,0))/$O$2</f>
        <v>245.22800494763683</v>
      </c>
      <c r="Z25" s="20">
        <f>INDEX(Nal_mean!$B$2:$CN$6,MATCH('ResumenCons-FormulasInteracTMAC'!$C$2,Nal_mean!$A$2:$A$5,0),MATCH('ResumenCons-FormulasInteracTMAC'!$A25,Nal_mean!$B$1:$CN$1,0))/$Z$2</f>
        <v>110.85062664087383</v>
      </c>
      <c r="AA25" s="17">
        <f>INDEX(Deciles_mean!$C$2:$CO$51,MATCH('ResumenCons-FormulasInteracTMAC'!AA$1,Deciles_mean!$CQ$2:$CQ$51,0),MATCH('ResumenCons-FormulasInteracTMAC'!$A25,Deciles_mean!$C$1:$CO$1,0))/$Z$2</f>
        <v>44.442631748217529</v>
      </c>
      <c r="AB25" s="17">
        <f>INDEX(Deciles_mean!$C$2:$CO$51,MATCH('ResumenCons-FormulasInteracTMAC'!AB$1,Deciles_mean!$CQ$2:$CQ$51,0),MATCH('ResumenCons-FormulasInteracTMAC'!$A25,Deciles_mean!$C$1:$CO$1,0))/$Z$2</f>
        <v>53.276164191902268</v>
      </c>
      <c r="AC25" s="17">
        <f>INDEX(Deciles_mean!$C$2:$CO$51,MATCH('ResumenCons-FormulasInteracTMAC'!AC$1,Deciles_mean!$CQ$2:$CQ$51,0),MATCH('ResumenCons-FormulasInteracTMAC'!$A25,Deciles_mean!$C$1:$CO$1,0))/$Z$2</f>
        <v>71.749662806588049</v>
      </c>
      <c r="AD25" s="17">
        <f>INDEX(Deciles_mean!$C$2:$CO$51,MATCH('ResumenCons-FormulasInteracTMAC'!AD$1,Deciles_mean!$CQ$2:$CQ$51,0),MATCH('ResumenCons-FormulasInteracTMAC'!$A25,Deciles_mean!$C$1:$CO$1,0))/$Z$2</f>
        <v>87.814100868702837</v>
      </c>
      <c r="AE25" s="17">
        <f>INDEX(Deciles_mean!$C$2:$CO$51,MATCH('ResumenCons-FormulasInteracTMAC'!AE$1,Deciles_mean!$CQ$2:$CQ$51,0),MATCH('ResumenCons-FormulasInteracTMAC'!$A25,Deciles_mean!$C$1:$CO$1,0))/$Z$2</f>
        <v>91.193456445939375</v>
      </c>
      <c r="AF25" s="17">
        <f>INDEX(Deciles_mean!$C$2:$CO$51,MATCH('ResumenCons-FormulasInteracTMAC'!AF$1,Deciles_mean!$CQ$2:$CQ$51,0),MATCH('ResumenCons-FormulasInteracTMAC'!$A25,Deciles_mean!$C$1:$CO$1,0))/$Z$2</f>
        <v>100.32020746605947</v>
      </c>
      <c r="AG25" s="17">
        <f>INDEX(Deciles_mean!$C$2:$CO$51,MATCH('ResumenCons-FormulasInteracTMAC'!AG$1,Deciles_mean!$CQ$2:$CQ$51,0),MATCH('ResumenCons-FormulasInteracTMAC'!$A25,Deciles_mean!$C$1:$CO$1,0))/$Z$2</f>
        <v>121.36976242648514</v>
      </c>
      <c r="AH25" s="17">
        <f>INDEX(Deciles_mean!$C$2:$CO$51,MATCH('ResumenCons-FormulasInteracTMAC'!AH$1,Deciles_mean!$CQ$2:$CQ$51,0),MATCH('ResumenCons-FormulasInteracTMAC'!$A25,Deciles_mean!$C$1:$CO$1,0))/$Z$2</f>
        <v>140.54893465822303</v>
      </c>
      <c r="AI25" s="17">
        <f>INDEX(Deciles_mean!$C$2:$CO$51,MATCH('ResumenCons-FormulasInteracTMAC'!AI$1,Deciles_mean!$CQ$2:$CQ$51,0),MATCH('ResumenCons-FormulasInteracTMAC'!$A25,Deciles_mean!$C$1:$CO$1,0))/$Z$2</f>
        <v>158.94223768830417</v>
      </c>
      <c r="AJ25" s="21">
        <f>INDEX(Deciles_mean!$C$2:$CO$51,MATCH('ResumenCons-FormulasInteracTMAC'!AJ$1,Deciles_mean!$CQ$2:$CQ$51,0),MATCH('ResumenCons-FormulasInteracTMAC'!$A25,Deciles_mean!$C$1:$CO$1,0))/$Z$2</f>
        <v>238.84053821771994</v>
      </c>
    </row>
    <row r="26" spans="1:36">
      <c r="A26" t="s">
        <v>16</v>
      </c>
      <c r="C26" t="s">
        <v>76</v>
      </c>
      <c r="D26" s="43">
        <f t="shared" si="4"/>
        <v>-6.4899170073281373E-2</v>
      </c>
      <c r="E26" s="44">
        <f t="shared" si="5"/>
        <v>-7.683168566907711E-2</v>
      </c>
      <c r="F26" s="44">
        <f t="shared" si="6"/>
        <v>-3.2126597258363539E-2</v>
      </c>
      <c r="G26" s="44">
        <f t="shared" si="7"/>
        <v>-3.6177041865682942E-2</v>
      </c>
      <c r="H26" s="44">
        <f t="shared" si="8"/>
        <v>-2.7039059869902633E-2</v>
      </c>
      <c r="I26" s="44">
        <f t="shared" si="9"/>
        <v>-4.1701730104982009E-2</v>
      </c>
      <c r="J26" s="44">
        <f t="shared" si="10"/>
        <v>-4.2162004961919103E-2</v>
      </c>
      <c r="K26" s="44">
        <f t="shared" si="11"/>
        <v>-6.5457919805249593E-2</v>
      </c>
      <c r="L26" s="44">
        <f t="shared" si="12"/>
        <v>-7.0823186525504719E-2</v>
      </c>
      <c r="M26" s="44">
        <f t="shared" si="13"/>
        <v>-8.0028921862915006E-2</v>
      </c>
      <c r="N26" s="45">
        <f t="shared" si="14"/>
        <v>-0.10693988887982875</v>
      </c>
      <c r="O26" s="20">
        <f>INDEX(Nal_mean!$B$2:$CN$6,MATCH('ResumenCons-FormulasInteracTMAC'!$C$1,Nal_mean!$A$2:$A$6,0),MATCH('ResumenCons-FormulasInteracTMAC'!$A26,Nal_mean!$B$1:$CN$1,0))/$O$2</f>
        <v>30.925389067989496</v>
      </c>
      <c r="P26" s="17">
        <f>INDEX(Deciles_mean!$C$2:$CO$51,MATCH('ResumenCons-FormulasInteracTMAC'!P$1,Deciles_mean!$CQ$2:$CQ$51,0),MATCH('ResumenCons-FormulasInteracTMAC'!$A26,Deciles_mean!$C$1:$CO$1,0))/$O$2</f>
        <v>13.149398173092067</v>
      </c>
      <c r="Q26" s="17">
        <f>INDEX(Deciles_mean!$C$2:$CO$51,MATCH('ResumenCons-FormulasInteracTMAC'!Q$1,Deciles_mean!$CQ$2:$CQ$51,0),MATCH('ResumenCons-FormulasInteracTMAC'!$A26,Deciles_mean!$C$1:$CO$1,0))/$O$2</f>
        <v>20.647517102103603</v>
      </c>
      <c r="R26" s="17">
        <f>INDEX(Deciles_mean!$C$2:$CO$51,MATCH('ResumenCons-FormulasInteracTMAC'!R$1,Deciles_mean!$CQ$2:$CQ$51,0),MATCH('ResumenCons-FormulasInteracTMAC'!$A26,Deciles_mean!$C$1:$CO$1,0))/$O$2</f>
        <v>23.612230626615922</v>
      </c>
      <c r="S26" s="17">
        <f>INDEX(Deciles_mean!$C$2:$CO$51,MATCH('ResumenCons-FormulasInteracTMAC'!S$1,Deciles_mean!$CQ$2:$CQ$51,0),MATCH('ResumenCons-FormulasInteracTMAC'!$A26,Deciles_mean!$C$1:$CO$1,0))/$O$2</f>
        <v>26.877874511145688</v>
      </c>
      <c r="T26" s="17">
        <f>INDEX(Deciles_mean!$C$2:$CO$51,MATCH('ResumenCons-FormulasInteracTMAC'!T$1,Deciles_mean!$CQ$2:$CQ$51,0),MATCH('ResumenCons-FormulasInteracTMAC'!$A26,Deciles_mean!$C$1:$CO$1,0))/$O$2</f>
        <v>30.262994839018223</v>
      </c>
      <c r="U26" s="17">
        <f>INDEX(Deciles_mean!$C$2:$CO$51,MATCH('ResumenCons-FormulasInteracTMAC'!U$1,Deciles_mean!$CQ$2:$CQ$51,0),MATCH('ResumenCons-FormulasInteracTMAC'!$A26,Deciles_mean!$C$1:$CO$1,0))/$O$2</f>
        <v>31.884143948901322</v>
      </c>
      <c r="V26" s="17">
        <f>INDEX(Deciles_mean!$C$2:$CO$51,MATCH('ResumenCons-FormulasInteracTMAC'!V$1,Deciles_mean!$CQ$2:$CQ$51,0),MATCH('ResumenCons-FormulasInteracTMAC'!$A26,Deciles_mean!$C$1:$CO$1,0))/$O$2</f>
        <v>34.0231908483347</v>
      </c>
      <c r="W26" s="17">
        <f>INDEX(Deciles_mean!$C$2:$CO$51,MATCH('ResumenCons-FormulasInteracTMAC'!W$1,Deciles_mean!$CQ$2:$CQ$51,0),MATCH('ResumenCons-FormulasInteracTMAC'!$A26,Deciles_mean!$C$1:$CO$1,0))/$O$2</f>
        <v>37.154150871009939</v>
      </c>
      <c r="X26" s="17">
        <f>INDEX(Deciles_mean!$C$2:$CO$51,MATCH('ResumenCons-FormulasInteracTMAC'!X$1,Deciles_mean!$CQ$2:$CQ$51,0),MATCH('ResumenCons-FormulasInteracTMAC'!$A26,Deciles_mean!$C$1:$CO$1,0))/$O$2</f>
        <v>38.67432634432533</v>
      </c>
      <c r="Y26" s="21">
        <f>INDEX(Deciles_mean!$C$2:$CO$51,MATCH('ResumenCons-FormulasInteracTMAC'!Y$1,Deciles_mean!$CQ$2:$CQ$51,0),MATCH('ResumenCons-FormulasInteracTMAC'!$A26,Deciles_mean!$C$1:$CO$1,0))/$O$2</f>
        <v>52.968063415348183</v>
      </c>
      <c r="Z26" s="20">
        <f>INDEX(Nal_mean!$B$2:$CN$6,MATCH('ResumenCons-FormulasInteracTMAC'!$C$2,Nal_mean!$A$2:$A$5,0),MATCH('ResumenCons-FormulasInteracTMAC'!$A26,Nal_mean!$B$1:$CN$1,0))/$Z$2</f>
        <v>40.446542472426678</v>
      </c>
      <c r="AA26" s="17">
        <f>INDEX(Deciles_mean!$C$2:$CO$51,MATCH('ResumenCons-FormulasInteracTMAC'!AA$1,Deciles_mean!$CQ$2:$CQ$51,0),MATCH('ResumenCons-FormulasInteracTMAC'!$A26,Deciles_mean!$C$1:$CO$1,0))/$Z$2</f>
        <v>18.10432414544908</v>
      </c>
      <c r="AB26" s="17">
        <f>INDEX(Deciles_mean!$C$2:$CO$51,MATCH('ResumenCons-FormulasInteracTMAC'!AB$1,Deciles_mean!$CQ$2:$CQ$51,0),MATCH('ResumenCons-FormulasInteracTMAC'!$A26,Deciles_mean!$C$1:$CO$1,0))/$Z$2</f>
        <v>23.528465951715148</v>
      </c>
      <c r="AC26" s="17">
        <f>INDEX(Deciles_mean!$C$2:$CO$51,MATCH('ResumenCons-FormulasInteracTMAC'!AC$1,Deciles_mean!$CQ$2:$CQ$51,0),MATCH('ResumenCons-FormulasInteracTMAC'!$A26,Deciles_mean!$C$1:$CO$1,0))/$Z$2</f>
        <v>27.362006941272913</v>
      </c>
      <c r="AD26" s="17">
        <f>INDEX(Deciles_mean!$C$2:$CO$51,MATCH('ResumenCons-FormulasInteracTMAC'!AD$1,Deciles_mean!$CQ$2:$CQ$51,0),MATCH('ResumenCons-FormulasInteracTMAC'!$A26,Deciles_mean!$C$1:$CO$1,0))/$Z$2</f>
        <v>29.992543617760809</v>
      </c>
      <c r="AE26" s="17">
        <f>INDEX(Deciles_mean!$C$2:$CO$51,MATCH('ResumenCons-FormulasInteracTMAC'!AE$1,Deciles_mean!$CQ$2:$CQ$51,0),MATCH('ResumenCons-FormulasInteracTMAC'!$A26,Deciles_mean!$C$1:$CO$1,0))/$Z$2</f>
        <v>35.884680800806649</v>
      </c>
      <c r="AF26" s="17">
        <f>INDEX(Deciles_mean!$C$2:$CO$51,MATCH('ResumenCons-FormulasInteracTMAC'!AF$1,Deciles_mean!$CQ$2:$CQ$51,0),MATCH('ResumenCons-FormulasInteracTMAC'!$A26,Deciles_mean!$C$1:$CO$1,0))/$Z$2</f>
        <v>37.879699012650747</v>
      </c>
      <c r="AG26" s="17">
        <f>INDEX(Deciles_mean!$C$2:$CO$51,MATCH('ResumenCons-FormulasInteracTMAC'!AG$1,Deciles_mean!$CQ$2:$CQ$51,0),MATCH('ResumenCons-FormulasInteracTMAC'!$A26,Deciles_mean!$C$1:$CO$1,0))/$Z$2</f>
        <v>44.604594514262473</v>
      </c>
      <c r="AH26" s="17">
        <f>INDEX(Deciles_mean!$C$2:$CO$51,MATCH('ResumenCons-FormulasInteracTMAC'!AH$1,Deciles_mean!$CQ$2:$CQ$51,0),MATCH('ResumenCons-FormulasInteracTMAC'!$A26,Deciles_mean!$C$1:$CO$1,0))/$Z$2</f>
        <v>49.844114442701304</v>
      </c>
      <c r="AI26" s="17">
        <f>INDEX(Deciles_mean!$C$2:$CO$51,MATCH('ResumenCons-FormulasInteracTMAC'!AI$1,Deciles_mean!$CQ$2:$CQ$51,0),MATCH('ResumenCons-FormulasInteracTMAC'!$A26,Deciles_mean!$C$1:$CO$1,0))/$Z$2</f>
        <v>53.991582937936364</v>
      </c>
      <c r="AJ26" s="21">
        <f>INDEX(Deciles_mean!$C$2:$CO$51,MATCH('ResumenCons-FormulasInteracTMAC'!AJ$1,Deciles_mean!$CQ$2:$CQ$51,0),MATCH('ResumenCons-FormulasInteracTMAC'!$A26,Deciles_mean!$C$1:$CO$1,0))/$Z$2</f>
        <v>83.270529713077721</v>
      </c>
    </row>
    <row r="27" spans="1:36">
      <c r="A27" t="s">
        <v>20</v>
      </c>
      <c r="C27" t="s">
        <v>77</v>
      </c>
      <c r="D27" s="43">
        <f t="shared" si="4"/>
        <v>-3.0650275379652484E-2</v>
      </c>
      <c r="E27" s="44">
        <f t="shared" si="5"/>
        <v>-3.123609856694429E-2</v>
      </c>
      <c r="F27" s="44">
        <f t="shared" si="6"/>
        <v>-1.4460986917159566E-2</v>
      </c>
      <c r="G27" s="44">
        <f t="shared" si="7"/>
        <v>-2.7217147658660519E-2</v>
      </c>
      <c r="H27" s="44">
        <f t="shared" si="8"/>
        <v>-3.5164992330365914E-2</v>
      </c>
      <c r="I27" s="44">
        <f t="shared" si="9"/>
        <v>-2.3519268302762426E-2</v>
      </c>
      <c r="J27" s="44">
        <f t="shared" si="10"/>
        <v>-1.9803669658816744E-2</v>
      </c>
      <c r="K27" s="44">
        <f t="shared" si="11"/>
        <v>-3.0332729478519112E-2</v>
      </c>
      <c r="L27" s="44">
        <f t="shared" si="12"/>
        <v>-6.3452278341259091E-2</v>
      </c>
      <c r="M27" s="44">
        <f t="shared" si="13"/>
        <v>-2.0407842595874203E-2</v>
      </c>
      <c r="N27" s="45">
        <f t="shared" si="14"/>
        <v>-4.9863450359687159E-2</v>
      </c>
      <c r="O27" s="20">
        <f>INDEX(Nal_mean!$B$2:$CN$6,MATCH('ResumenCons-FormulasInteracTMAC'!$C$1,Nal_mean!$A$2:$A$6,0),MATCH('ResumenCons-FormulasInteracTMAC'!$A27,Nal_mean!$B$1:$CN$1,0))/$O$2</f>
        <v>118.09755197006227</v>
      </c>
      <c r="P27" s="17">
        <f>INDEX(Deciles_mean!$C$2:$CO$51,MATCH('ResumenCons-FormulasInteracTMAC'!P$1,Deciles_mean!$CQ$2:$CQ$51,0),MATCH('ResumenCons-FormulasInteracTMAC'!$A27,Deciles_mean!$C$1:$CO$1,0))/$O$2</f>
        <v>156.3227020569168</v>
      </c>
      <c r="Q27" s="17">
        <f>INDEX(Deciles_mean!$C$2:$CO$51,MATCH('ResumenCons-FormulasInteracTMAC'!Q$1,Deciles_mean!$CQ$2:$CQ$51,0),MATCH('ResumenCons-FormulasInteracTMAC'!$A27,Deciles_mean!$C$1:$CO$1,0))/$O$2</f>
        <v>139.67926057587738</v>
      </c>
      <c r="R27" s="17">
        <f>INDEX(Deciles_mean!$C$2:$CO$51,MATCH('ResumenCons-FormulasInteracTMAC'!R$1,Deciles_mean!$CQ$2:$CQ$51,0),MATCH('ResumenCons-FormulasInteracTMAC'!$A27,Deciles_mean!$C$1:$CO$1,0))/$O$2</f>
        <v>126.55289134614536</v>
      </c>
      <c r="S27" s="17">
        <f>INDEX(Deciles_mean!$C$2:$CO$51,MATCH('ResumenCons-FormulasInteracTMAC'!S$1,Deciles_mean!$CQ$2:$CQ$51,0),MATCH('ResumenCons-FormulasInteracTMAC'!$A27,Deciles_mean!$C$1:$CO$1,0))/$O$2</f>
        <v>118.60103548286938</v>
      </c>
      <c r="T27" s="17">
        <f>INDEX(Deciles_mean!$C$2:$CO$51,MATCH('ResumenCons-FormulasInteracTMAC'!T$1,Deciles_mean!$CQ$2:$CQ$51,0),MATCH('ResumenCons-FormulasInteracTMAC'!$A27,Deciles_mean!$C$1:$CO$1,0))/$O$2</f>
        <v>118.1254940651456</v>
      </c>
      <c r="U27" s="17">
        <f>INDEX(Deciles_mean!$C$2:$CO$51,MATCH('ResumenCons-FormulasInteracTMAC'!U$1,Deciles_mean!$CQ$2:$CQ$51,0),MATCH('ResumenCons-FormulasInteracTMAC'!$A27,Deciles_mean!$C$1:$CO$1,0))/$O$2</f>
        <v>122.98615164659078</v>
      </c>
      <c r="V27" s="17">
        <f>INDEX(Deciles_mean!$C$2:$CO$51,MATCH('ResumenCons-FormulasInteracTMAC'!V$1,Deciles_mean!$CQ$2:$CQ$51,0),MATCH('ResumenCons-FormulasInteracTMAC'!$A27,Deciles_mean!$C$1:$CO$1,0))/$O$2</f>
        <v>107.63678237011459</v>
      </c>
      <c r="W27" s="17">
        <f>INDEX(Deciles_mean!$C$2:$CO$51,MATCH('ResumenCons-FormulasInteracTMAC'!W$1,Deciles_mean!$CQ$2:$CQ$51,0),MATCH('ResumenCons-FormulasInteracTMAC'!$A27,Deciles_mean!$C$1:$CO$1,0))/$O$2</f>
        <v>97.563626057063757</v>
      </c>
      <c r="X27" s="17">
        <f>INDEX(Deciles_mean!$C$2:$CO$51,MATCH('ResumenCons-FormulasInteracTMAC'!X$1,Deciles_mean!$CQ$2:$CQ$51,0),MATCH('ResumenCons-FormulasInteracTMAC'!$A27,Deciles_mean!$C$1:$CO$1,0))/$O$2</f>
        <v>108.44707893700061</v>
      </c>
      <c r="Y27" s="21">
        <f>INDEX(Deciles_mean!$C$2:$CO$51,MATCH('ResumenCons-FormulasInteracTMAC'!Y$1,Deciles_mean!$CQ$2:$CQ$51,0),MATCH('ResumenCons-FormulasInteracTMAC'!$A27,Deciles_mean!$C$1:$CO$1,0))/$O$2</f>
        <v>85.060497162898457</v>
      </c>
      <c r="Z27" s="20">
        <f>INDEX(Nal_mean!$B$2:$CN$6,MATCH('ResumenCons-FormulasInteracTMAC'!$C$2,Nal_mean!$A$2:$A$5,0),MATCH('ResumenCons-FormulasInteracTMAC'!$A27,Nal_mean!$B$1:$CN$1,0))/$Z$2</f>
        <v>133.75774246293636</v>
      </c>
      <c r="AA27" s="17">
        <f>INDEX(Deciles_mean!$C$2:$CO$51,MATCH('ResumenCons-FormulasInteracTMAC'!AA$1,Deciles_mean!$CQ$2:$CQ$51,0),MATCH('ResumenCons-FormulasInteracTMAC'!$A27,Deciles_mean!$C$1:$CO$1,0))/$Z$2</f>
        <v>177.48034453505392</v>
      </c>
      <c r="AB27" s="17">
        <f>INDEX(Deciles_mean!$C$2:$CO$51,MATCH('ResumenCons-FormulasInteracTMAC'!AB$1,Deciles_mean!$CQ$2:$CQ$51,0),MATCH('ResumenCons-FormulasInteracTMAC'!$A27,Deciles_mean!$C$1:$CO$1,0))/$Z$2</f>
        <v>148.05962476761908</v>
      </c>
      <c r="AC27" s="17">
        <f>INDEX(Deciles_mean!$C$2:$CO$51,MATCH('ResumenCons-FormulasInteracTMAC'!AC$1,Deciles_mean!$CQ$2:$CQ$51,0),MATCH('ResumenCons-FormulasInteracTMAC'!$A27,Deciles_mean!$C$1:$CO$1,0))/$Z$2</f>
        <v>141.32156751135236</v>
      </c>
      <c r="AD27" s="17">
        <f>INDEX(Deciles_mean!$C$2:$CO$51,MATCH('ResumenCons-FormulasInteracTMAC'!AD$1,Deciles_mean!$CQ$2:$CQ$51,0),MATCH('ResumenCons-FormulasInteracTMAC'!$A27,Deciles_mean!$C$1:$CO$1,0))/$Z$2</f>
        <v>136.85991609980866</v>
      </c>
      <c r="AE27" s="17">
        <f>INDEX(Deciles_mean!$C$2:$CO$51,MATCH('ResumenCons-FormulasInteracTMAC'!AE$1,Deciles_mean!$CQ$2:$CQ$51,0),MATCH('ResumenCons-FormulasInteracTMAC'!$A27,Deciles_mean!$C$1:$CO$1,0))/$Z$2</f>
        <v>129.92386328238678</v>
      </c>
      <c r="AF27" s="17">
        <f>INDEX(Deciles_mean!$C$2:$CO$51,MATCH('ResumenCons-FormulasInteracTMAC'!AF$1,Deciles_mean!$CQ$2:$CQ$51,0),MATCH('ResumenCons-FormulasInteracTMAC'!$A27,Deciles_mean!$C$1:$CO$1,0))/$Z$2</f>
        <v>133.2305814197276</v>
      </c>
      <c r="AG27" s="17">
        <f>INDEX(Deciles_mean!$C$2:$CO$51,MATCH('ResumenCons-FormulasInteracTMAC'!AG$1,Deciles_mean!$CQ$2:$CQ$51,0),MATCH('ResumenCons-FormulasInteracTMAC'!$A27,Deciles_mean!$C$1:$CO$1,0))/$Z$2</f>
        <v>121.75022116884121</v>
      </c>
      <c r="AH27" s="17">
        <f>INDEX(Deciles_mean!$C$2:$CO$51,MATCH('ResumenCons-FormulasInteracTMAC'!AH$1,Deciles_mean!$CQ$2:$CQ$51,0),MATCH('ResumenCons-FormulasInteracTMAC'!$A27,Deciles_mean!$C$1:$CO$1,0))/$Z$2</f>
        <v>126.81431676486088</v>
      </c>
      <c r="AI27" s="17">
        <f>INDEX(Deciles_mean!$C$2:$CO$51,MATCH('ResumenCons-FormulasInteracTMAC'!AI$1,Deciles_mean!$CQ$2:$CQ$51,0),MATCH('ResumenCons-FormulasInteracTMAC'!$A27,Deciles_mean!$C$1:$CO$1,0))/$Z$2</f>
        <v>117.77053842397181</v>
      </c>
      <c r="AJ27" s="21">
        <f>INDEX(Deciles_mean!$C$2:$CO$51,MATCH('ResumenCons-FormulasInteracTMAC'!AJ$1,Deciles_mean!$CQ$2:$CQ$51,0),MATCH('ResumenCons-FormulasInteracTMAC'!$A27,Deciles_mean!$C$1:$CO$1,0))/$Z$2</f>
        <v>104.37195485156113</v>
      </c>
    </row>
    <row r="28" spans="1:36">
      <c r="A28" t="s">
        <v>22</v>
      </c>
      <c r="C28" t="s">
        <v>78</v>
      </c>
      <c r="D28" s="43">
        <f t="shared" si="4"/>
        <v>4.6441022493046311E-2</v>
      </c>
      <c r="E28" s="44">
        <f t="shared" si="5"/>
        <v>7.038997403883733E-2</v>
      </c>
      <c r="F28" s="44">
        <f t="shared" si="6"/>
        <v>9.6699001390385814E-2</v>
      </c>
      <c r="G28" s="44">
        <f t="shared" si="7"/>
        <v>7.7110795284496672E-2</v>
      </c>
      <c r="H28" s="44">
        <f t="shared" si="8"/>
        <v>5.727271740476416E-2</v>
      </c>
      <c r="I28" s="44">
        <f t="shared" si="9"/>
        <v>6.9305588596534962E-2</v>
      </c>
      <c r="J28" s="44">
        <f t="shared" si="10"/>
        <v>6.6525715809603383E-2</v>
      </c>
      <c r="K28" s="44">
        <f t="shared" si="11"/>
        <v>2.2703669356372403E-2</v>
      </c>
      <c r="L28" s="44">
        <f t="shared" si="12"/>
        <v>3.8988799607834142E-2</v>
      </c>
      <c r="M28" s="44">
        <f t="shared" si="13"/>
        <v>4.4476618560819942E-2</v>
      </c>
      <c r="N28" s="45">
        <f t="shared" si="14"/>
        <v>-8.411028114209513E-4</v>
      </c>
      <c r="O28" s="20">
        <f>INDEX(Nal_mean!$B$2:$CN$6,MATCH('ResumenCons-FormulasInteracTMAC'!$C$1,Nal_mean!$A$2:$A$6,0),MATCH('ResumenCons-FormulasInteracTMAC'!$A28,Nal_mean!$B$1:$CN$1,0))/$O$2</f>
        <v>55.462222007760971</v>
      </c>
      <c r="P28" s="17">
        <f>INDEX(Deciles_mean!$C$2:$CO$51,MATCH('ResumenCons-FormulasInteracTMAC'!P$1,Deciles_mean!$CQ$2:$CQ$51,0),MATCH('ResumenCons-FormulasInteracTMAC'!$A28,Deciles_mean!$C$1:$CO$1,0))/$O$2</f>
        <v>26.656749877176999</v>
      </c>
      <c r="Q28" s="17">
        <f>INDEX(Deciles_mean!$C$2:$CO$51,MATCH('ResumenCons-FormulasInteracTMAC'!Q$1,Deciles_mean!$CQ$2:$CQ$51,0),MATCH('ResumenCons-FormulasInteracTMAC'!$A28,Deciles_mean!$C$1:$CO$1,0))/$O$2</f>
        <v>37.714797262431276</v>
      </c>
      <c r="R28" s="17">
        <f>INDEX(Deciles_mean!$C$2:$CO$51,MATCH('ResumenCons-FormulasInteracTMAC'!R$1,Deciles_mean!$CQ$2:$CQ$51,0),MATCH('ResumenCons-FormulasInteracTMAC'!$A28,Deciles_mean!$C$1:$CO$1,0))/$O$2</f>
        <v>45.768957306706398</v>
      </c>
      <c r="S28" s="17">
        <f>INDEX(Deciles_mean!$C$2:$CO$51,MATCH('ResumenCons-FormulasInteracTMAC'!S$1,Deciles_mean!$CQ$2:$CQ$51,0),MATCH('ResumenCons-FormulasInteracTMAC'!$A28,Deciles_mean!$C$1:$CO$1,0))/$O$2</f>
        <v>50.995652774784539</v>
      </c>
      <c r="T28" s="17">
        <f>INDEX(Deciles_mean!$C$2:$CO$51,MATCH('ResumenCons-FormulasInteracTMAC'!T$1,Deciles_mean!$CQ$2:$CQ$51,0),MATCH('ResumenCons-FormulasInteracTMAC'!$A28,Deciles_mean!$C$1:$CO$1,0))/$O$2</f>
        <v>54.96191730367719</v>
      </c>
      <c r="U28" s="17">
        <f>INDEX(Deciles_mean!$C$2:$CO$51,MATCH('ResumenCons-FormulasInteracTMAC'!U$1,Deciles_mean!$CQ$2:$CQ$51,0),MATCH('ResumenCons-FormulasInteracTMAC'!$A28,Deciles_mean!$C$1:$CO$1,0))/$O$2</f>
        <v>59.100324629535336</v>
      </c>
      <c r="V28" s="17">
        <f>INDEX(Deciles_mean!$C$2:$CO$51,MATCH('ResumenCons-FormulasInteracTMAC'!V$1,Deciles_mean!$CQ$2:$CQ$51,0),MATCH('ResumenCons-FormulasInteracTMAC'!$A28,Deciles_mean!$C$1:$CO$1,0))/$O$2</f>
        <v>61.065434751541531</v>
      </c>
      <c r="W28" s="17">
        <f>INDEX(Deciles_mean!$C$2:$CO$51,MATCH('ResumenCons-FormulasInteracTMAC'!W$1,Deciles_mean!$CQ$2:$CQ$51,0),MATCH('ResumenCons-FormulasInteracTMAC'!$A28,Deciles_mean!$C$1:$CO$1,0))/$O$2</f>
        <v>64.104568017542363</v>
      </c>
      <c r="X28" s="17">
        <f>INDEX(Deciles_mean!$C$2:$CO$51,MATCH('ResumenCons-FormulasInteracTMAC'!X$1,Deciles_mean!$CQ$2:$CQ$51,0),MATCH('ResumenCons-FormulasInteracTMAC'!$A28,Deciles_mean!$C$1:$CO$1,0))/$O$2</f>
        <v>73.505789442727121</v>
      </c>
      <c r="Y28" s="21">
        <f>INDEX(Deciles_mean!$C$2:$CO$51,MATCH('ResumenCons-FormulasInteracTMAC'!Y$1,Deciles_mean!$CQ$2:$CQ$51,0),MATCH('ResumenCons-FormulasInteracTMAC'!$A28,Deciles_mean!$C$1:$CO$1,0))/$O$2</f>
        <v>80.748028711486981</v>
      </c>
      <c r="Z28" s="20">
        <f>INDEX(Nal_mean!$B$2:$CN$6,MATCH('ResumenCons-FormulasInteracTMAC'!$C$2,Nal_mean!$A$2:$A$5,0),MATCH('ResumenCons-FormulasInteracTMAC'!$A28,Nal_mean!$B$1:$CN$1,0))/$Z$2</f>
        <v>46.252822393270073</v>
      </c>
      <c r="AA28" s="17">
        <f>INDEX(Deciles_mean!$C$2:$CO$51,MATCH('ResumenCons-FormulasInteracTMAC'!AA$1,Deciles_mean!$CQ$2:$CQ$51,0),MATCH('ResumenCons-FormulasInteracTMAC'!$A28,Deciles_mean!$C$1:$CO$1,0))/$Z$2</f>
        <v>20.30668662265402</v>
      </c>
      <c r="AB28" s="17">
        <f>INDEX(Deciles_mean!$C$2:$CO$51,MATCH('ResumenCons-FormulasInteracTMAC'!AB$1,Deciles_mean!$CQ$2:$CQ$51,0),MATCH('ResumenCons-FormulasInteracTMAC'!$A28,Deciles_mean!$C$1:$CO$1,0))/$Z$2</f>
        <v>26.071257879954114</v>
      </c>
      <c r="AC28" s="17">
        <f>INDEX(Deciles_mean!$C$2:$CO$51,MATCH('ResumenCons-FormulasInteracTMAC'!AC$1,Deciles_mean!$CQ$2:$CQ$51,0),MATCH('ResumenCons-FormulasInteracTMAC'!$A28,Deciles_mean!$C$1:$CO$1,0))/$Z$2</f>
        <v>34.003960590084802</v>
      </c>
      <c r="AD28" s="17">
        <f>INDEX(Deciles_mean!$C$2:$CO$51,MATCH('ResumenCons-FormulasInteracTMAC'!AD$1,Deciles_mean!$CQ$2:$CQ$51,0),MATCH('ResumenCons-FormulasInteracTMAC'!$A28,Deciles_mean!$C$1:$CO$1,0))/$Z$2</f>
        <v>40.811734558508881</v>
      </c>
      <c r="AE28" s="17">
        <f>INDEX(Deciles_mean!$C$2:$CO$51,MATCH('ResumenCons-FormulasInteracTMAC'!AE$1,Deciles_mean!$CQ$2:$CQ$51,0),MATCH('ResumenCons-FormulasInteracTMAC'!$A28,Deciles_mean!$C$1:$CO$1,0))/$Z$2</f>
        <v>42.039208227838259</v>
      </c>
      <c r="AF28" s="17">
        <f>INDEX(Deciles_mean!$C$2:$CO$51,MATCH('ResumenCons-FormulasInteracTMAC'!AF$1,Deciles_mean!$CQ$2:$CQ$51,0),MATCH('ResumenCons-FormulasInteracTMAC'!$A28,Deciles_mean!$C$1:$CO$1,0))/$Z$2</f>
        <v>45.67773286760908</v>
      </c>
      <c r="AG28" s="17">
        <f>INDEX(Deciles_mean!$C$2:$CO$51,MATCH('ResumenCons-FormulasInteracTMAC'!AG$1,Deciles_mean!$CQ$2:$CQ$51,0),MATCH('ResumenCons-FormulasInteracTMAC'!$A28,Deciles_mean!$C$1:$CO$1,0))/$Z$2</f>
        <v>55.820818050413109</v>
      </c>
      <c r="AH28" s="17">
        <f>INDEX(Deciles_mean!$C$2:$CO$51,MATCH('ResumenCons-FormulasInteracTMAC'!AH$1,Deciles_mean!$CQ$2:$CQ$51,0),MATCH('ResumenCons-FormulasInteracTMAC'!$A28,Deciles_mean!$C$1:$CO$1,0))/$Z$2</f>
        <v>55.010490145753302</v>
      </c>
      <c r="AI28" s="17">
        <f>INDEX(Deciles_mean!$C$2:$CO$51,MATCH('ResumenCons-FormulasInteracTMAC'!AI$1,Deciles_mean!$CQ$2:$CQ$51,0),MATCH('ResumenCons-FormulasInteracTMAC'!$A28,Deciles_mean!$C$1:$CO$1,0))/$Z$2</f>
        <v>61.762754523286823</v>
      </c>
      <c r="AJ28" s="21">
        <f>INDEX(Deciles_mean!$C$2:$CO$51,MATCH('ResumenCons-FormulasInteracTMAC'!AJ$1,Deciles_mean!$CQ$2:$CQ$51,0),MATCH('ResumenCons-FormulasInteracTMAC'!$A28,Deciles_mean!$C$1:$CO$1,0))/$Z$2</f>
        <v>81.020270506552592</v>
      </c>
    </row>
    <row r="29" spans="1:36">
      <c r="A29" t="s">
        <v>24</v>
      </c>
      <c r="C29" t="s">
        <v>79</v>
      </c>
      <c r="D29" s="43">
        <f t="shared" si="4"/>
        <v>-4.5564089016205275E-2</v>
      </c>
      <c r="E29" s="44">
        <f t="shared" si="5"/>
        <v>-8.0967629655905968E-2</v>
      </c>
      <c r="F29" s="44">
        <f t="shared" si="6"/>
        <v>-5.6190355233337722E-2</v>
      </c>
      <c r="G29" s="44">
        <f t="shared" si="7"/>
        <v>-4.4090186352508408E-2</v>
      </c>
      <c r="H29" s="44">
        <f t="shared" si="8"/>
        <v>-2.9842343849286988E-2</v>
      </c>
      <c r="I29" s="44">
        <f t="shared" si="9"/>
        <v>-4.2062865935355652E-2</v>
      </c>
      <c r="J29" s="44">
        <f t="shared" si="10"/>
        <v>-4.4691905619924081E-2</v>
      </c>
      <c r="K29" s="44">
        <f t="shared" si="11"/>
        <v>-3.8828958432018106E-2</v>
      </c>
      <c r="L29" s="44">
        <f t="shared" si="12"/>
        <v>-4.3290949810504895E-2</v>
      </c>
      <c r="M29" s="44">
        <f t="shared" si="13"/>
        <v>-4.2455729671290819E-2</v>
      </c>
      <c r="N29" s="45">
        <f t="shared" si="14"/>
        <v>-4.9917474212625455E-2</v>
      </c>
      <c r="O29" s="20">
        <f>INDEX(Nal_mean!$B$2:$CN$6,MATCH('ResumenCons-FormulasInteracTMAC'!$C$1,Nal_mean!$A$2:$A$6,0),MATCH('ResumenCons-FormulasInteracTMAC'!$A29,Nal_mean!$B$1:$CN$1,0))/$O$2</f>
        <v>140.49589871400232</v>
      </c>
      <c r="P29" s="17">
        <f>INDEX(Deciles_mean!$C$2:$CO$51,MATCH('ResumenCons-FormulasInteracTMAC'!P$1,Deciles_mean!$CQ$2:$CQ$51,0),MATCH('ResumenCons-FormulasInteracTMAC'!$A29,Deciles_mean!$C$1:$CO$1,0))/$O$2</f>
        <v>66.353909871469497</v>
      </c>
      <c r="Q29" s="17">
        <f>INDEX(Deciles_mean!$C$2:$CO$51,MATCH('ResumenCons-FormulasInteracTMAC'!Q$1,Deciles_mean!$CQ$2:$CQ$51,0),MATCH('ResumenCons-FormulasInteracTMAC'!$A29,Deciles_mean!$C$1:$CO$1,0))/$O$2</f>
        <v>90.385783368689744</v>
      </c>
      <c r="R29" s="17">
        <f>INDEX(Deciles_mean!$C$2:$CO$51,MATCH('ResumenCons-FormulasInteracTMAC'!R$1,Deciles_mean!$CQ$2:$CQ$51,0),MATCH('ResumenCons-FormulasInteracTMAC'!$A29,Deciles_mean!$C$1:$CO$1,0))/$O$2</f>
        <v>105.28163122310141</v>
      </c>
      <c r="S29" s="17">
        <f>INDEX(Deciles_mean!$C$2:$CO$51,MATCH('ResumenCons-FormulasInteracTMAC'!S$1,Deciles_mean!$CQ$2:$CQ$51,0),MATCH('ResumenCons-FormulasInteracTMAC'!$A29,Deciles_mean!$C$1:$CO$1,0))/$O$2</f>
        <v>124.09467937766365</v>
      </c>
      <c r="T29" s="17">
        <f>INDEX(Deciles_mean!$C$2:$CO$51,MATCH('ResumenCons-FormulasInteracTMAC'!T$1,Deciles_mean!$CQ$2:$CQ$51,0),MATCH('ResumenCons-FormulasInteracTMAC'!$A29,Deciles_mean!$C$1:$CO$1,0))/$O$2</f>
        <v>132.92282027966502</v>
      </c>
      <c r="U29" s="17">
        <f>INDEX(Deciles_mean!$C$2:$CO$51,MATCH('ResumenCons-FormulasInteracTMAC'!U$1,Deciles_mean!$CQ$2:$CQ$51,0),MATCH('ResumenCons-FormulasInteracTMAC'!$A29,Deciles_mean!$C$1:$CO$1,0))/$O$2</f>
        <v>144.30314638704556</v>
      </c>
      <c r="V29" s="17">
        <f>INDEX(Deciles_mean!$C$2:$CO$51,MATCH('ResumenCons-FormulasInteracTMAC'!V$1,Deciles_mean!$CQ$2:$CQ$51,0),MATCH('ResumenCons-FormulasInteracTMAC'!$A29,Deciles_mean!$C$1:$CO$1,0))/$O$2</f>
        <v>154.74727948682033</v>
      </c>
      <c r="W29" s="17">
        <f>INDEX(Deciles_mean!$C$2:$CO$51,MATCH('ResumenCons-FormulasInteracTMAC'!W$1,Deciles_mean!$CQ$2:$CQ$51,0),MATCH('ResumenCons-FormulasInteracTMAC'!$A29,Deciles_mean!$C$1:$CO$1,0))/$O$2</f>
        <v>165.82368546759534</v>
      </c>
      <c r="X29" s="17">
        <f>INDEX(Deciles_mean!$C$2:$CO$51,MATCH('ResumenCons-FormulasInteracTMAC'!X$1,Deciles_mean!$CQ$2:$CQ$51,0),MATCH('ResumenCons-FormulasInteracTMAC'!$A29,Deciles_mean!$C$1:$CO$1,0))/$O$2</f>
        <v>188.96928857291488</v>
      </c>
      <c r="Y29" s="21">
        <f>INDEX(Deciles_mean!$C$2:$CO$51,MATCH('ResumenCons-FormulasInteracTMAC'!Y$1,Deciles_mean!$CQ$2:$CQ$51,0),MATCH('ResumenCons-FormulasInteracTMAC'!$A29,Deciles_mean!$C$1:$CO$1,0))/$O$2</f>
        <v>232.07676310505775</v>
      </c>
      <c r="Z29" s="20">
        <f>INDEX(Nal_mean!$B$2:$CN$6,MATCH('ResumenCons-FormulasInteracTMAC'!$C$2,Nal_mean!$A$2:$A$5,0),MATCH('ResumenCons-FormulasInteracTMAC'!$A29,Nal_mean!$B$1:$CN$1,0))/$Z$2</f>
        <v>169.30764188844103</v>
      </c>
      <c r="AA29" s="17">
        <f>INDEX(Deciles_mean!$C$2:$CO$51,MATCH('ResumenCons-FormulasInteracTMAC'!AA$1,Deciles_mean!$CQ$2:$CQ$51,0),MATCH('ResumenCons-FormulasInteracTMAC'!$A29,Deciles_mean!$C$1:$CO$1,0))/$Z$2</f>
        <v>93.012921302423095</v>
      </c>
      <c r="AB29" s="17">
        <f>INDEX(Deciles_mean!$C$2:$CO$51,MATCH('ResumenCons-FormulasInteracTMAC'!AB$1,Deciles_mean!$CQ$2:$CQ$51,0),MATCH('ResumenCons-FormulasInteracTMAC'!$A29,Deciles_mean!$C$1:$CO$1,0))/$Z$2</f>
        <v>113.91016530074236</v>
      </c>
      <c r="AC29" s="17">
        <f>INDEX(Deciles_mean!$C$2:$CO$51,MATCH('ResumenCons-FormulasInteracTMAC'!AC$1,Deciles_mean!$CQ$2:$CQ$51,0),MATCH('ResumenCons-FormulasInteracTMAC'!$A29,Deciles_mean!$C$1:$CO$1,0))/$Z$2</f>
        <v>126.09124252101275</v>
      </c>
      <c r="AD29" s="17">
        <f>INDEX(Deciles_mean!$C$2:$CO$51,MATCH('ResumenCons-FormulasInteracTMAC'!AD$1,Deciles_mean!$CQ$2:$CQ$51,0),MATCH('ResumenCons-FormulasInteracTMAC'!$A29,Deciles_mean!$C$1:$CO$1,0))/$Z$2</f>
        <v>140.08250520677484</v>
      </c>
      <c r="AE29" s="17">
        <f>INDEX(Deciles_mean!$C$2:$CO$51,MATCH('ResumenCons-FormulasInteracTMAC'!AE$1,Deciles_mean!$CQ$2:$CQ$51,0),MATCH('ResumenCons-FormulasInteracTMAC'!$A29,Deciles_mean!$C$1:$CO$1,0))/$Z$2</f>
        <v>157.85251725970699</v>
      </c>
      <c r="AF29" s="17">
        <f>INDEX(Deciles_mean!$C$2:$CO$51,MATCH('ResumenCons-FormulasInteracTMAC'!AF$1,Deciles_mean!$CQ$2:$CQ$51,0),MATCH('ResumenCons-FormulasInteracTMAC'!$A29,Deciles_mean!$C$1:$CO$1,0))/$Z$2</f>
        <v>173.26146024432339</v>
      </c>
      <c r="AG29" s="17">
        <f>INDEX(Deciles_mean!$C$2:$CO$51,MATCH('ResumenCons-FormulasInteracTMAC'!AG$1,Deciles_mean!$CQ$2:$CQ$51,0),MATCH('ResumenCons-FormulasInteracTMAC'!$A29,Deciles_mean!$C$1:$CO$1,0))/$Z$2</f>
        <v>181.30939618626823</v>
      </c>
      <c r="AH29" s="17">
        <f>INDEX(Deciles_mean!$C$2:$CO$51,MATCH('ResumenCons-FormulasInteracTMAC'!AH$1,Deciles_mean!$CQ$2:$CQ$51,0),MATCH('ResumenCons-FormulasInteracTMAC'!$A29,Deciles_mean!$C$1:$CO$1,0))/$Z$2</f>
        <v>197.93702297720293</v>
      </c>
      <c r="AI29" s="17">
        <f>INDEX(Deciles_mean!$C$2:$CO$51,MATCH('ResumenCons-FormulasInteracTMAC'!AI$1,Deciles_mean!$CQ$2:$CQ$51,0),MATCH('ResumenCons-FormulasInteracTMAC'!$A29,Deciles_mean!$C$1:$CO$1,0))/$Z$2</f>
        <v>224.77902358170306</v>
      </c>
      <c r="AJ29" s="21">
        <f>INDEX(Deciles_mean!$C$2:$CO$51,MATCH('ResumenCons-FormulasInteracTMAC'!AJ$1,Deciles_mean!$CQ$2:$CQ$51,0),MATCH('ResumenCons-FormulasInteracTMAC'!$A29,Deciles_mean!$C$1:$CO$1,0))/$Z$2</f>
        <v>284.8303978979398</v>
      </c>
    </row>
    <row r="30" spans="1:36">
      <c r="A30" t="s">
        <v>25</v>
      </c>
      <c r="C30" t="s">
        <v>80</v>
      </c>
      <c r="D30" s="43">
        <f t="shared" si="4"/>
        <v>3.752573590197691E-3</v>
      </c>
      <c r="E30" s="44">
        <f t="shared" si="5"/>
        <v>1.4307727908123458E-2</v>
      </c>
      <c r="F30" s="44">
        <f t="shared" si="6"/>
        <v>6.0870942108440683E-3</v>
      </c>
      <c r="G30" s="44">
        <f t="shared" si="7"/>
        <v>1.0616824196876363E-2</v>
      </c>
      <c r="H30" s="44">
        <f t="shared" si="8"/>
        <v>5.6640169192917113E-3</v>
      </c>
      <c r="I30" s="44">
        <f t="shared" si="9"/>
        <v>5.429189379129085E-3</v>
      </c>
      <c r="J30" s="44">
        <f t="shared" si="10"/>
        <v>7.7663067149222088E-3</v>
      </c>
      <c r="K30" s="44">
        <f t="shared" si="11"/>
        <v>-1.331722160869672E-3</v>
      </c>
      <c r="L30" s="44">
        <f t="shared" si="12"/>
        <v>7.6654897788504608E-3</v>
      </c>
      <c r="M30" s="44">
        <f t="shared" si="13"/>
        <v>-8.087229740185652E-3</v>
      </c>
      <c r="N30" s="45">
        <f t="shared" si="14"/>
        <v>2.0863960980175549E-3</v>
      </c>
      <c r="O30" s="20">
        <f>INDEX(Nal_mean!$B$2:$CN$6,MATCH('ResumenCons-FormulasInteracTMAC'!$C$1,Nal_mean!$A$2:$A$6,0),MATCH('ResumenCons-FormulasInteracTMAC'!$A30,Nal_mean!$B$1:$CN$1,0))/$O$2</f>
        <v>365.96227370804161</v>
      </c>
      <c r="P30" s="17">
        <f>INDEX(Deciles_mean!$C$2:$CO$51,MATCH('ResumenCons-FormulasInteracTMAC'!P$1,Deciles_mean!$CQ$2:$CQ$51,0),MATCH('ResumenCons-FormulasInteracTMAC'!$A30,Deciles_mean!$C$1:$CO$1,0))/$O$2</f>
        <v>204.54152455980494</v>
      </c>
      <c r="Q30" s="17">
        <f>INDEX(Deciles_mean!$C$2:$CO$51,MATCH('ResumenCons-FormulasInteracTMAC'!Q$1,Deciles_mean!$CQ$2:$CQ$51,0),MATCH('ResumenCons-FormulasInteracTMAC'!$A30,Deciles_mean!$C$1:$CO$1,0))/$O$2</f>
        <v>246.52486317294293</v>
      </c>
      <c r="R30" s="17">
        <f>INDEX(Deciles_mean!$C$2:$CO$51,MATCH('ResumenCons-FormulasInteracTMAC'!R$1,Deciles_mean!$CQ$2:$CQ$51,0),MATCH('ResumenCons-FormulasInteracTMAC'!$A30,Deciles_mean!$C$1:$CO$1,0))/$O$2</f>
        <v>281.81807860622348</v>
      </c>
      <c r="S30" s="17">
        <f>INDEX(Deciles_mean!$C$2:$CO$51,MATCH('ResumenCons-FormulasInteracTMAC'!S$1,Deciles_mean!$CQ$2:$CQ$51,0),MATCH('ResumenCons-FormulasInteracTMAC'!$A30,Deciles_mean!$C$1:$CO$1,0))/$O$2</f>
        <v>305.7114209392966</v>
      </c>
      <c r="T30" s="17">
        <f>INDEX(Deciles_mean!$C$2:$CO$51,MATCH('ResumenCons-FormulasInteracTMAC'!T$1,Deciles_mean!$CQ$2:$CQ$51,0),MATCH('ResumenCons-FormulasInteracTMAC'!$A30,Deciles_mean!$C$1:$CO$1,0))/$O$2</f>
        <v>338.70596242939024</v>
      </c>
      <c r="U30" s="17">
        <f>INDEX(Deciles_mean!$C$2:$CO$51,MATCH('ResumenCons-FormulasInteracTMAC'!U$1,Deciles_mean!$CQ$2:$CQ$51,0),MATCH('ResumenCons-FormulasInteracTMAC'!$A30,Deciles_mean!$C$1:$CO$1,0))/$O$2</f>
        <v>366.58777945471513</v>
      </c>
      <c r="V30" s="17">
        <f>INDEX(Deciles_mean!$C$2:$CO$51,MATCH('ResumenCons-FormulasInteracTMAC'!V$1,Deciles_mean!$CQ$2:$CQ$51,0),MATCH('ResumenCons-FormulasInteracTMAC'!$A30,Deciles_mean!$C$1:$CO$1,0))/$O$2</f>
        <v>392.24710742645129</v>
      </c>
      <c r="W30" s="17">
        <f>INDEX(Deciles_mean!$C$2:$CO$51,MATCH('ResumenCons-FormulasInteracTMAC'!W$1,Deciles_mean!$CQ$2:$CQ$51,0),MATCH('ResumenCons-FormulasInteracTMAC'!$A30,Deciles_mean!$C$1:$CO$1,0))/$O$2</f>
        <v>437.11321905886177</v>
      </c>
      <c r="X30" s="17">
        <f>INDEX(Deciles_mean!$C$2:$CO$51,MATCH('ResumenCons-FormulasInteracTMAC'!X$1,Deciles_mean!$CQ$2:$CQ$51,0),MATCH('ResumenCons-FormulasInteracTMAC'!$A30,Deciles_mean!$C$1:$CO$1,0))/$O$2</f>
        <v>478.15910848339956</v>
      </c>
      <c r="Y30" s="21">
        <f>INDEX(Deciles_mean!$C$2:$CO$51,MATCH('ResumenCons-FormulasInteracTMAC'!Y$1,Deciles_mean!$CQ$2:$CQ$51,0),MATCH('ResumenCons-FormulasInteracTMAC'!$A30,Deciles_mean!$C$1:$CO$1,0))/$O$2</f>
        <v>608.21367294933032</v>
      </c>
      <c r="Z30" s="20">
        <f>INDEX(Nal_mean!$B$2:$CN$6,MATCH('ResumenCons-FormulasInteracTMAC'!$C$2,Nal_mean!$A$2:$A$5,0),MATCH('ResumenCons-FormulasInteracTMAC'!$A30,Nal_mean!$B$1:$CN$1,0))/$Z$2</f>
        <v>360.52022211933127</v>
      </c>
      <c r="AA30" s="17">
        <f>INDEX(Deciles_mean!$C$2:$CO$51,MATCH('ResumenCons-FormulasInteracTMAC'!AA$1,Deciles_mean!$CQ$2:$CQ$51,0),MATCH('ResumenCons-FormulasInteracTMAC'!$A30,Deciles_mean!$C$1:$CO$1,0))/$Z$2</f>
        <v>193.24245724722292</v>
      </c>
      <c r="AB30" s="17">
        <f>INDEX(Deciles_mean!$C$2:$CO$51,MATCH('ResumenCons-FormulasInteracTMAC'!AB$1,Deciles_mean!$CQ$2:$CQ$51,0),MATCH('ResumenCons-FormulasInteracTMAC'!$A30,Deciles_mean!$C$1:$CO$1,0))/$Z$2</f>
        <v>240.61262675301711</v>
      </c>
      <c r="AC30" s="17">
        <f>INDEX(Deciles_mean!$C$2:$CO$51,MATCH('ResumenCons-FormulasInteracTMAC'!AC$1,Deciles_mean!$CQ$2:$CQ$51,0),MATCH('ResumenCons-FormulasInteracTMAC'!$A30,Deciles_mean!$C$1:$CO$1,0))/$Z$2</f>
        <v>270.16106159412351</v>
      </c>
      <c r="AD30" s="17">
        <f>INDEX(Deciles_mean!$C$2:$CO$51,MATCH('ResumenCons-FormulasInteracTMAC'!AD$1,Deciles_mean!$CQ$2:$CQ$51,0),MATCH('ResumenCons-FormulasInteracTMAC'!$A30,Deciles_mean!$C$1:$CO$1,0))/$Z$2</f>
        <v>298.88217775860022</v>
      </c>
      <c r="AE30" s="17">
        <f>INDEX(Deciles_mean!$C$2:$CO$51,MATCH('ResumenCons-FormulasInteracTMAC'!AE$1,Deciles_mean!$CQ$2:$CQ$51,0),MATCH('ResumenCons-FormulasInteracTMAC'!$A30,Deciles_mean!$C$1:$CO$1,0))/$Z$2</f>
        <v>331.44913061592592</v>
      </c>
      <c r="AF30" s="17">
        <f>INDEX(Deciles_mean!$C$2:$CO$51,MATCH('ResumenCons-FormulasInteracTMAC'!AF$1,Deciles_mean!$CQ$2:$CQ$51,0),MATCH('ResumenCons-FormulasInteracTMAC'!$A30,Deciles_mean!$C$1:$CO$1,0))/$Z$2</f>
        <v>355.41736794783026</v>
      </c>
      <c r="AG30" s="17">
        <f>INDEX(Deciles_mean!$C$2:$CO$51,MATCH('ResumenCons-FormulasInteracTMAC'!AG$1,Deciles_mean!$CQ$2:$CQ$51,0),MATCH('ResumenCons-FormulasInteracTMAC'!$A30,Deciles_mean!$C$1:$CO$1,0))/$Z$2</f>
        <v>394.34353909915205</v>
      </c>
      <c r="AH30" s="17">
        <f>INDEX(Deciles_mean!$C$2:$CO$51,MATCH('ResumenCons-FormulasInteracTMAC'!AH$1,Deciles_mean!$CQ$2:$CQ$51,0),MATCH('ResumenCons-FormulasInteracTMAC'!$A30,Deciles_mean!$C$1:$CO$1,0))/$Z$2</f>
        <v>423.96343244586848</v>
      </c>
      <c r="AI30" s="17">
        <f>INDEX(Deciles_mean!$C$2:$CO$51,MATCH('ResumenCons-FormulasInteracTMAC'!AI$1,Deciles_mean!$CQ$2:$CQ$51,0),MATCH('ResumenCons-FormulasInteracTMAC'!$A30,Deciles_mean!$C$1:$CO$1,0))/$Z$2</f>
        <v>493.94490129074944</v>
      </c>
      <c r="AJ30" s="21">
        <f>INDEX(Deciles_mean!$C$2:$CO$51,MATCH('ResumenCons-FormulasInteracTMAC'!AJ$1,Deciles_mean!$CQ$2:$CQ$51,0),MATCH('ResumenCons-FormulasInteracTMAC'!$A30,Deciles_mean!$C$1:$CO$1,0))/$Z$2</f>
        <v>603.16414018309263</v>
      </c>
    </row>
    <row r="31" spans="1:36">
      <c r="C31" s="10" t="s">
        <v>92</v>
      </c>
      <c r="D31" s="18"/>
      <c r="E31" s="16"/>
      <c r="F31" s="16"/>
      <c r="G31" s="16"/>
      <c r="H31" s="16"/>
      <c r="I31" s="16"/>
      <c r="J31" s="16"/>
      <c r="K31" s="16"/>
      <c r="L31" s="16"/>
      <c r="M31" s="16"/>
      <c r="N31" s="19"/>
      <c r="O31" s="18"/>
      <c r="P31" s="16"/>
      <c r="Q31" s="16"/>
      <c r="R31" s="16"/>
      <c r="S31" s="16"/>
      <c r="T31" s="16"/>
      <c r="U31" s="16"/>
      <c r="V31" s="16"/>
      <c r="W31" s="16"/>
      <c r="X31" s="16"/>
      <c r="Y31" s="19"/>
      <c r="Z31" s="18"/>
      <c r="AA31" s="16"/>
      <c r="AB31" s="16"/>
      <c r="AC31" s="16"/>
      <c r="AD31" s="16"/>
      <c r="AE31" s="16"/>
      <c r="AF31" s="16"/>
      <c r="AG31" s="16"/>
      <c r="AH31" s="16"/>
      <c r="AI31" s="16"/>
      <c r="AJ31" s="19"/>
    </row>
    <row r="32" spans="1:36">
      <c r="A32" t="s">
        <v>36</v>
      </c>
      <c r="C32" s="3" t="s">
        <v>93</v>
      </c>
      <c r="D32" s="43">
        <f t="shared" ref="D32" si="15">RATE($C$1-$C$2,,-Z32,O32)</f>
        <v>1.123412372072947E-2</v>
      </c>
      <c r="E32" s="44">
        <f t="shared" ref="E32" si="16">RATE($C$1-$C$2,,-AA32,P32)</f>
        <v>-3.8317772911846029E-2</v>
      </c>
      <c r="F32" s="44">
        <f t="shared" ref="F32" si="17">RATE($C$1-$C$2,,-AB32,Q32)</f>
        <v>6.1472156049378578E-2</v>
      </c>
      <c r="G32" s="44">
        <f t="shared" ref="G32" si="18">RATE($C$1-$C$2,,-AC32,R32)</f>
        <v>2.3300365319131041E-2</v>
      </c>
      <c r="H32" s="44">
        <f t="shared" ref="H32" si="19">RATE($C$1-$C$2,,-AD32,S32)</f>
        <v>-1.4740294941152541E-2</v>
      </c>
      <c r="I32" s="44">
        <f t="shared" ref="I32" si="20">RATE($C$1-$C$2,,-AE32,T32)</f>
        <v>9.4758221638214943E-2</v>
      </c>
      <c r="J32" s="44">
        <f t="shared" ref="J32" si="21">RATE($C$1-$C$2,,-AF32,U32)</f>
        <v>1.2002623972180989E-2</v>
      </c>
      <c r="K32" s="44">
        <f t="shared" ref="K32" si="22">RATE($C$1-$C$2,,-AG32,V32)</f>
        <v>4.7667193221050126E-2</v>
      </c>
      <c r="L32" s="44">
        <f t="shared" ref="L32" si="23">RATE($C$1-$C$2,,-AH32,W32)</f>
        <v>3.0551498674219919E-2</v>
      </c>
      <c r="M32" s="44">
        <f t="shared" ref="M32" si="24">RATE($C$1-$C$2,,-AI32,X32)</f>
        <v>-7.4530640158491932E-3</v>
      </c>
      <c r="N32" s="45">
        <f t="shared" ref="N32" si="25">RATE($C$1-$C$2,,-AJ32,Y32)</f>
        <v>-1.9973658218262788E-2</v>
      </c>
      <c r="O32" s="20">
        <f>INDEX(Nal_mean!$B$2:$CN$6,MATCH('ResumenCons-FormulasInteracTMAC'!$C$1,Nal_mean!$A$2:$A$6,0),MATCH('ResumenCons-FormulasInteracTMAC'!$A32,Nal_mean!$B$1:$CN$1,0))/$O$2</f>
        <v>150.16849901320126</v>
      </c>
      <c r="P32" s="17">
        <f>INDEX(Deciles_mean!$C$2:$CO$51,MATCH('ResumenCons-FormulasInteracTMAC'!P$1,Deciles_mean!$CQ$2:$CQ$51,0),MATCH('ResumenCons-FormulasInteracTMAC'!$A32,Deciles_mean!$C$1:$CO$1,0))/$O$2</f>
        <v>48.653953401346875</v>
      </c>
      <c r="Q32" s="17">
        <f>INDEX(Deciles_mean!$C$2:$CO$51,MATCH('ResumenCons-FormulasInteracTMAC'!Q$1,Deciles_mean!$CQ$2:$CQ$51,0),MATCH('ResumenCons-FormulasInteracTMAC'!$A32,Deciles_mean!$C$1:$CO$1,0))/$O$2</f>
        <v>68.786403549131109</v>
      </c>
      <c r="R32" s="17">
        <f>INDEX(Deciles_mean!$C$2:$CO$51,MATCH('ResumenCons-FormulasInteracTMAC'!R$1,Deciles_mean!$CQ$2:$CQ$51,0),MATCH('ResumenCons-FormulasInteracTMAC'!$A32,Deciles_mean!$C$1:$CO$1,0))/$O$2</f>
        <v>93.464064881223862</v>
      </c>
      <c r="S32" s="17">
        <f>INDEX(Deciles_mean!$C$2:$CO$51,MATCH('ResumenCons-FormulasInteracTMAC'!S$1,Deciles_mean!$CQ$2:$CQ$51,0),MATCH('ResumenCons-FormulasInteracTMAC'!$A32,Deciles_mean!$C$1:$CO$1,0))/$O$2</f>
        <v>77.481475617729544</v>
      </c>
      <c r="T32" s="17">
        <f>INDEX(Deciles_mean!$C$2:$CO$51,MATCH('ResumenCons-FormulasInteracTMAC'!T$1,Deciles_mean!$CQ$2:$CQ$51,0),MATCH('ResumenCons-FormulasInteracTMAC'!$A32,Deciles_mean!$C$1:$CO$1,0))/$O$2</f>
        <v>135.34366543347829</v>
      </c>
      <c r="U32" s="17">
        <f>INDEX(Deciles_mean!$C$2:$CO$51,MATCH('ResumenCons-FormulasInteracTMAC'!U$1,Deciles_mean!$CQ$2:$CQ$51,0),MATCH('ResumenCons-FormulasInteracTMAC'!$A32,Deciles_mean!$C$1:$CO$1,0))/$O$2</f>
        <v>117.38371274470192</v>
      </c>
      <c r="V32" s="17">
        <f>INDEX(Deciles_mean!$C$2:$CO$51,MATCH('ResumenCons-FormulasInteracTMAC'!V$1,Deciles_mean!$CQ$2:$CQ$51,0),MATCH('ResumenCons-FormulasInteracTMAC'!$A32,Deciles_mean!$C$1:$CO$1,0))/$O$2</f>
        <v>166.25247899226409</v>
      </c>
      <c r="W32" s="17">
        <f>INDEX(Deciles_mean!$C$2:$CO$51,MATCH('ResumenCons-FormulasInteracTMAC'!W$1,Deciles_mean!$CQ$2:$CQ$51,0),MATCH('ResumenCons-FormulasInteracTMAC'!$A32,Deciles_mean!$C$1:$CO$1,0))/$O$2</f>
        <v>184.08844551186476</v>
      </c>
      <c r="X32" s="17">
        <f>INDEX(Deciles_mean!$C$2:$CO$51,MATCH('ResumenCons-FormulasInteracTMAC'!X$1,Deciles_mean!$CQ$2:$CQ$51,0),MATCH('ResumenCons-FormulasInteracTMAC'!$A32,Deciles_mean!$C$1:$CO$1,0))/$O$2</f>
        <v>211.45857115196864</v>
      </c>
      <c r="Y32" s="21">
        <f>INDEX(Deciles_mean!$C$2:$CO$51,MATCH('ResumenCons-FormulasInteracTMAC'!Y$1,Deciles_mean!$CQ$2:$CQ$51,0),MATCH('ResumenCons-FormulasInteracTMAC'!$A32,Deciles_mean!$C$1:$CO$1,0))/$O$2</f>
        <v>398.77221884830351</v>
      </c>
      <c r="Z32" s="20">
        <f>INDEX(Nal_mean!$B$2:$CN$6,MATCH('ResumenCons-FormulasInteracTMAC'!$C$2,Nal_mean!$A$2:$A$5,0),MATCH('ResumenCons-FormulasInteracTMAC'!$A32,Nal_mean!$B$1:$CN$1,0))/$Z$2</f>
        <v>143.60579801652909</v>
      </c>
      <c r="AA32" s="17">
        <f>INDEX(Deciles_mean!$C$2:$CO$51,MATCH('ResumenCons-FormulasInteracTMAC'!AA$1,Deciles_mean!$CQ$2:$CQ$51,0),MATCH('ResumenCons-FormulasInteracTMAC'!$A32,Deciles_mean!$C$1:$CO$1,0))/$Z$2</f>
        <v>56.884215793039651</v>
      </c>
      <c r="AB32" s="17">
        <f>INDEX(Deciles_mean!$C$2:$CO$51,MATCH('ResumenCons-FormulasInteracTMAC'!AB$1,Deciles_mean!$CQ$2:$CQ$51,0),MATCH('ResumenCons-FormulasInteracTMAC'!$A32,Deciles_mean!$C$1:$CO$1,0))/$Z$2</f>
        <v>54.183640026083026</v>
      </c>
      <c r="AC32" s="17">
        <f>INDEX(Deciles_mean!$C$2:$CO$51,MATCH('ResumenCons-FormulasInteracTMAC'!AC$1,Deciles_mean!$CQ$2:$CQ$51,0),MATCH('ResumenCons-FormulasInteracTMAC'!$A32,Deciles_mean!$C$1:$CO$1,0))/$Z$2</f>
        <v>85.237783611757806</v>
      </c>
      <c r="AD32" s="17">
        <f>INDEX(Deciles_mean!$C$2:$CO$51,MATCH('ResumenCons-FormulasInteracTMAC'!AD$1,Deciles_mean!$CQ$2:$CQ$51,0),MATCH('ResumenCons-FormulasInteracTMAC'!$A32,Deciles_mean!$C$1:$CO$1,0))/$Z$2</f>
        <v>82.223317845164203</v>
      </c>
      <c r="AE32" s="17">
        <f>INDEX(Deciles_mean!$C$2:$CO$51,MATCH('ResumenCons-FormulasInteracTMAC'!AE$1,Deciles_mean!$CQ$2:$CQ$51,0),MATCH('ResumenCons-FormulasInteracTMAC'!$A32,Deciles_mean!$C$1:$CO$1,0))/$Z$2</f>
        <v>94.22476702982658</v>
      </c>
      <c r="AF32" s="17">
        <f>INDEX(Deciles_mean!$C$2:$CO$51,MATCH('ResumenCons-FormulasInteracTMAC'!AF$1,Deciles_mean!$CQ$2:$CQ$51,0),MATCH('ResumenCons-FormulasInteracTMAC'!$A32,Deciles_mean!$C$1:$CO$1,0))/$Z$2</f>
        <v>111.91319317971465</v>
      </c>
      <c r="AG32" s="17">
        <f>INDEX(Deciles_mean!$C$2:$CO$51,MATCH('ResumenCons-FormulasInteracTMAC'!AG$1,Deciles_mean!$CQ$2:$CQ$51,0),MATCH('ResumenCons-FormulasInteracTMAC'!$A32,Deciles_mean!$C$1:$CO$1,0))/$Z$2</f>
        <v>137.99862256283944</v>
      </c>
      <c r="AH32" s="17">
        <f>INDEX(Deciles_mean!$C$2:$CO$51,MATCH('ResumenCons-FormulasInteracTMAC'!AH$1,Deciles_mean!$CQ$2:$CQ$51,0),MATCH('ResumenCons-FormulasInteracTMAC'!$A32,Deciles_mean!$C$1:$CO$1,0))/$Z$2</f>
        <v>163.21036410122946</v>
      </c>
      <c r="AI32" s="17">
        <f>INDEX(Deciles_mean!$C$2:$CO$51,MATCH('ResumenCons-FormulasInteracTMAC'!AI$1,Deciles_mean!$CQ$2:$CQ$51,0),MATCH('ResumenCons-FormulasInteracTMAC'!$A32,Deciles_mean!$C$1:$CO$1,0))/$Z$2</f>
        <v>217.88186358023259</v>
      </c>
      <c r="AJ32" s="21">
        <f>INDEX(Deciles_mean!$C$2:$CO$51,MATCH('ResumenCons-FormulasInteracTMAC'!AJ$1,Deciles_mean!$CQ$2:$CQ$51,0),MATCH('ResumenCons-FormulasInteracTMAC'!$A32,Deciles_mean!$C$1:$CO$1,0))/$Z$2</f>
        <v>432.28871511199992</v>
      </c>
    </row>
    <row r="33" spans="1:36">
      <c r="A33" t="s">
        <v>1</v>
      </c>
      <c r="C33" s="3" t="s">
        <v>94</v>
      </c>
      <c r="D33" s="43">
        <f t="shared" ref="D33:D39" si="26">RATE($C$1-$C$2,,-Z33,O33)</f>
        <v>2.8192045538604216E-2</v>
      </c>
      <c r="E33" s="44">
        <f t="shared" ref="E33:E39" si="27">RATE($C$1-$C$2,,-AA33,P33)</f>
        <v>3.4136290806407586E-2</v>
      </c>
      <c r="F33" s="44">
        <f t="shared" ref="F33:F39" si="28">RATE($C$1-$C$2,,-AB33,Q33)</f>
        <v>3.9134939028224083E-2</v>
      </c>
      <c r="G33" s="44">
        <f t="shared" ref="G33:G39" si="29">RATE($C$1-$C$2,,-AC33,R33)</f>
        <v>3.6745380463389647E-2</v>
      </c>
      <c r="H33" s="44">
        <f t="shared" ref="H33:H39" si="30">RATE($C$1-$C$2,,-AD33,S33)</f>
        <v>2.4632275287685496E-2</v>
      </c>
      <c r="I33" s="44">
        <f t="shared" ref="I33:I39" si="31">RATE($C$1-$C$2,,-AE33,T33)</f>
        <v>3.7697354271258747E-2</v>
      </c>
      <c r="J33" s="44">
        <f t="shared" ref="J33:J39" si="32">RATE($C$1-$C$2,,-AF33,U33)</f>
        <v>3.2783751891256173E-2</v>
      </c>
      <c r="K33" s="44">
        <f t="shared" ref="K33:K39" si="33">RATE($C$1-$C$2,,-AG33,V33)</f>
        <v>1.9458050461679345E-2</v>
      </c>
      <c r="L33" s="44">
        <f t="shared" ref="L33:L39" si="34">RATE($C$1-$C$2,,-AH33,W33)</f>
        <v>2.3576466723329737E-2</v>
      </c>
      <c r="M33" s="44">
        <f t="shared" ref="M33:M39" si="35">RATE($C$1-$C$2,,-AI33,X33)</f>
        <v>2.6157180896382023E-2</v>
      </c>
      <c r="N33" s="45">
        <f t="shared" ref="N33:N39" si="36">RATE($C$1-$C$2,,-AJ33,Y33)</f>
        <v>2.1562245005053229E-2</v>
      </c>
      <c r="O33" s="20">
        <f>INDEX(Nal_mean!$B$2:$CN$6,MATCH('ResumenCons-FormulasInteracTMAC'!$C$1,Nal_mean!$A$2:$A$6,0),MATCH('ResumenCons-FormulasInteracTMAC'!$A33,Nal_mean!$B$1:$CN$1,0))/$O$2</f>
        <v>1042.2155766640381</v>
      </c>
      <c r="P33" s="17">
        <f>INDEX(Deciles_mean!$C$2:$CO$51,MATCH('ResumenCons-FormulasInteracTMAC'!P$1,Deciles_mean!$CQ$2:$CQ$51,0),MATCH('ResumenCons-FormulasInteracTMAC'!$A33,Deciles_mean!$C$1:$CO$1,0))/$O$2</f>
        <v>563.85509760089201</v>
      </c>
      <c r="Q33" s="17">
        <f>INDEX(Deciles_mean!$C$2:$CO$51,MATCH('ResumenCons-FormulasInteracTMAC'!Q$1,Deciles_mean!$CQ$2:$CQ$51,0),MATCH('ResumenCons-FormulasInteracTMAC'!$A33,Deciles_mean!$C$1:$CO$1,0))/$O$2</f>
        <v>728.49745586279278</v>
      </c>
      <c r="R33" s="17">
        <f>INDEX(Deciles_mean!$C$2:$CO$51,MATCH('ResumenCons-FormulasInteracTMAC'!R$1,Deciles_mean!$CQ$2:$CQ$51,0),MATCH('ResumenCons-FormulasInteracTMAC'!$A33,Deciles_mean!$C$1:$CO$1,0))/$O$2</f>
        <v>825.67237385980161</v>
      </c>
      <c r="S33" s="17">
        <f>INDEX(Deciles_mean!$C$2:$CO$51,MATCH('ResumenCons-FormulasInteracTMAC'!S$1,Deciles_mean!$CQ$2:$CQ$51,0),MATCH('ResumenCons-FormulasInteracTMAC'!$A33,Deciles_mean!$C$1:$CO$1,0))/$O$2</f>
        <v>893.74296408826081</v>
      </c>
      <c r="T33" s="17">
        <f>INDEX(Deciles_mean!$C$2:$CO$51,MATCH('ResumenCons-FormulasInteracTMAC'!T$1,Deciles_mean!$CQ$2:$CQ$51,0),MATCH('ResumenCons-FormulasInteracTMAC'!$A33,Deciles_mean!$C$1:$CO$1,0))/$O$2</f>
        <v>1001.0133052514951</v>
      </c>
      <c r="U33" s="17">
        <f>INDEX(Deciles_mean!$C$2:$CO$51,MATCH('ResumenCons-FormulasInteracTMAC'!U$1,Deciles_mean!$CQ$2:$CQ$51,0),MATCH('ResumenCons-FormulasInteracTMAC'!$A33,Deciles_mean!$C$1:$CO$1,0))/$O$2</f>
        <v>1115.7648931267681</v>
      </c>
      <c r="V33" s="17">
        <f>INDEX(Deciles_mean!$C$2:$CO$51,MATCH('ResumenCons-FormulasInteracTMAC'!V$1,Deciles_mean!$CQ$2:$CQ$51,0),MATCH('ResumenCons-FormulasInteracTMAC'!$A33,Deciles_mean!$C$1:$CO$1,0))/$O$2</f>
        <v>1161.1745182611483</v>
      </c>
      <c r="W33" s="17">
        <f>INDEX(Deciles_mean!$C$2:$CO$51,MATCH('ResumenCons-FormulasInteracTMAC'!W$1,Deciles_mean!$CQ$2:$CQ$51,0),MATCH('ResumenCons-FormulasInteracTMAC'!$A33,Deciles_mean!$C$1:$CO$1,0))/$O$2</f>
        <v>1284.73258647592</v>
      </c>
      <c r="X33" s="17">
        <f>INDEX(Deciles_mean!$C$2:$CO$51,MATCH('ResumenCons-FormulasInteracTMAC'!X$1,Deciles_mean!$CQ$2:$CQ$51,0),MATCH('ResumenCons-FormulasInteracTMAC'!$A33,Deciles_mean!$C$1:$CO$1,0))/$O$2</f>
        <v>1367.8754476571123</v>
      </c>
      <c r="Y33" s="21">
        <f>INDEX(Deciles_mean!$C$2:$CO$51,MATCH('ResumenCons-FormulasInteracTMAC'!Y$1,Deciles_mean!$CQ$2:$CQ$51,0),MATCH('ResumenCons-FormulasInteracTMAC'!$A33,Deciles_mean!$C$1:$CO$1,0))/$O$2</f>
        <v>1479.8271244561877</v>
      </c>
      <c r="Z33" s="20">
        <f>INDEX(Nal_mean!$B$2:$CN$6,MATCH('ResumenCons-FormulasInteracTMAC'!$C$2,Nal_mean!$A$2:$A$5,0),MATCH('ResumenCons-FormulasInteracTMAC'!$A33,Nal_mean!$B$1:$CN$1,0))/$Z$2</f>
        <v>932.52525201732306</v>
      </c>
      <c r="AA33" s="17">
        <f>INDEX(Deciles_mean!$C$2:$CO$51,MATCH('ResumenCons-FormulasInteracTMAC'!AA$1,Deciles_mean!$CQ$2:$CQ$51,0),MATCH('ResumenCons-FormulasInteracTMAC'!$A33,Deciles_mean!$C$1:$CO$1,0))/$Z$2</f>
        <v>493.01075665558318</v>
      </c>
      <c r="AB33" s="17">
        <f>INDEX(Deciles_mean!$C$2:$CO$51,MATCH('ResumenCons-FormulasInteracTMAC'!AB$1,Deciles_mean!$CQ$2:$CQ$51,0),MATCH('ResumenCons-FormulasInteracTMAC'!$A33,Deciles_mean!$C$1:$CO$1,0))/$Z$2</f>
        <v>624.79889053983459</v>
      </c>
      <c r="AC33" s="17">
        <f>INDEX(Deciles_mean!$C$2:$CO$51,MATCH('ResumenCons-FormulasInteracTMAC'!AC$1,Deciles_mean!$CQ$2:$CQ$51,0),MATCH('ResumenCons-FormulasInteracTMAC'!$A33,Deciles_mean!$C$1:$CO$1,0))/$Z$2</f>
        <v>714.69265392506907</v>
      </c>
      <c r="AD33" s="17">
        <f>INDEX(Deciles_mean!$C$2:$CO$51,MATCH('ResumenCons-FormulasInteracTMAC'!AD$1,Deciles_mean!$CQ$2:$CQ$51,0),MATCH('ResumenCons-FormulasInteracTMAC'!$A33,Deciles_mean!$C$1:$CO$1,0))/$Z$2</f>
        <v>810.84997716862199</v>
      </c>
      <c r="AE33" s="17">
        <f>INDEX(Deciles_mean!$C$2:$CO$51,MATCH('ResumenCons-FormulasInteracTMAC'!AE$1,Deciles_mean!$CQ$2:$CQ$51,0),MATCH('ResumenCons-FormulasInteracTMAC'!$A33,Deciles_mean!$C$1:$CO$1,0))/$Z$2</f>
        <v>863.29060033338078</v>
      </c>
      <c r="AF33" s="17">
        <f>INDEX(Deciles_mean!$C$2:$CO$51,MATCH('ResumenCons-FormulasInteracTMAC'!AF$1,Deciles_mean!$CQ$2:$CQ$51,0),MATCH('ResumenCons-FormulasInteracTMAC'!$A33,Deciles_mean!$C$1:$CO$1,0))/$Z$2</f>
        <v>980.6975833480742</v>
      </c>
      <c r="AG33" s="17">
        <f>INDEX(Deciles_mean!$C$2:$CO$51,MATCH('ResumenCons-FormulasInteracTMAC'!AG$1,Deciles_mean!$CQ$2:$CQ$51,0),MATCH('ResumenCons-FormulasInteracTMAC'!$A33,Deciles_mean!$C$1:$CO$1,0))/$Z$2</f>
        <v>1075.0286974701351</v>
      </c>
      <c r="AH33" s="17">
        <f>INDEX(Deciles_mean!$C$2:$CO$51,MATCH('ResumenCons-FormulasInteracTMAC'!AH$1,Deciles_mean!$CQ$2:$CQ$51,0),MATCH('ResumenCons-FormulasInteracTMAC'!$A33,Deciles_mean!$C$1:$CO$1,0))/$Z$2</f>
        <v>1170.3926085794744</v>
      </c>
      <c r="AI33" s="17">
        <f>INDEX(Deciles_mean!$C$2:$CO$51,MATCH('ResumenCons-FormulasInteracTMAC'!AI$1,Deciles_mean!$CQ$2:$CQ$51,0),MATCH('ResumenCons-FormulasInteracTMAC'!$A33,Deciles_mean!$C$1:$CO$1,0))/$Z$2</f>
        <v>1233.647263964634</v>
      </c>
      <c r="AJ33" s="21">
        <f>INDEX(Deciles_mean!$C$2:$CO$51,MATCH('ResumenCons-FormulasInteracTMAC'!AJ$1,Deciles_mean!$CQ$2:$CQ$51,0),MATCH('ResumenCons-FormulasInteracTMAC'!$A33,Deciles_mean!$C$1:$CO$1,0))/$Z$2</f>
        <v>1358.787828678714</v>
      </c>
    </row>
    <row r="34" spans="1:36">
      <c r="A34" t="s">
        <v>37</v>
      </c>
      <c r="C34" s="3" t="s">
        <v>95</v>
      </c>
      <c r="D34" s="43">
        <f t="shared" si="26"/>
        <v>0.10345776784620582</v>
      </c>
      <c r="E34" s="44">
        <f t="shared" si="27"/>
        <v>6.7780385489460485E-2</v>
      </c>
      <c r="F34" s="44">
        <f t="shared" si="28"/>
        <v>0.13437936553450747</v>
      </c>
      <c r="G34" s="44">
        <f t="shared" si="29"/>
        <v>9.3998950993793476E-2</v>
      </c>
      <c r="H34" s="44">
        <f t="shared" si="30"/>
        <v>8.7417217733781888E-2</v>
      </c>
      <c r="I34" s="44">
        <f t="shared" si="31"/>
        <v>0.19271832463911739</v>
      </c>
      <c r="J34" s="44">
        <f t="shared" si="32"/>
        <v>0.15188401079960906</v>
      </c>
      <c r="K34" s="44">
        <f t="shared" si="33"/>
        <v>0.10796110963795491</v>
      </c>
      <c r="L34" s="44">
        <f t="shared" si="34"/>
        <v>9.9447904645464325E-2</v>
      </c>
      <c r="M34" s="44">
        <f t="shared" si="35"/>
        <v>8.5941756257506732E-2</v>
      </c>
      <c r="N34" s="45">
        <f t="shared" si="36"/>
        <v>7.2469381616411171E-2</v>
      </c>
      <c r="O34" s="20">
        <f>INDEX(Nal_mean!$B$2:$CN$6,MATCH('ResumenCons-FormulasInteracTMAC'!$C$1,Nal_mean!$A$2:$A$6,0),MATCH('ResumenCons-FormulasInteracTMAC'!$A34,Nal_mean!$B$1:$CN$1,0))/$O$2</f>
        <v>21.826922970958506</v>
      </c>
      <c r="P34" s="17">
        <f>INDEX(Deciles_mean!$C$2:$CO$51,MATCH('ResumenCons-FormulasInteracTMAC'!P$1,Deciles_mean!$CQ$2:$CQ$51,0),MATCH('ResumenCons-FormulasInteracTMAC'!$A34,Deciles_mean!$C$1:$CO$1,0))/$O$2</f>
        <v>7.8489246304812283</v>
      </c>
      <c r="Q34" s="17">
        <f>INDEX(Deciles_mean!$C$2:$CO$51,MATCH('ResumenCons-FormulasInteracTMAC'!Q$1,Deciles_mean!$CQ$2:$CQ$51,0),MATCH('ResumenCons-FormulasInteracTMAC'!$A34,Deciles_mean!$C$1:$CO$1,0))/$O$2</f>
        <v>10.842690782355284</v>
      </c>
      <c r="R34" s="17">
        <f>INDEX(Deciles_mean!$C$2:$CO$51,MATCH('ResumenCons-FormulasInteracTMAC'!R$1,Deciles_mean!$CQ$2:$CQ$51,0),MATCH('ResumenCons-FormulasInteracTMAC'!$A34,Deciles_mean!$C$1:$CO$1,0))/$O$2</f>
        <v>11.878490917706023</v>
      </c>
      <c r="S34" s="17">
        <f>INDEX(Deciles_mean!$C$2:$CO$51,MATCH('ResumenCons-FormulasInteracTMAC'!S$1,Deciles_mean!$CQ$2:$CQ$51,0),MATCH('ResumenCons-FormulasInteracTMAC'!$A34,Deciles_mean!$C$1:$CO$1,0))/$O$2</f>
        <v>15.432467184913524</v>
      </c>
      <c r="T34" s="17">
        <f>INDEX(Deciles_mean!$C$2:$CO$51,MATCH('ResumenCons-FormulasInteracTMAC'!T$1,Deciles_mean!$CQ$2:$CQ$51,0),MATCH('ResumenCons-FormulasInteracTMAC'!$A34,Deciles_mean!$C$1:$CO$1,0))/$O$2</f>
        <v>20.943844148765198</v>
      </c>
      <c r="U34" s="17">
        <f>INDEX(Deciles_mean!$C$2:$CO$51,MATCH('ResumenCons-FormulasInteracTMAC'!U$1,Deciles_mean!$CQ$2:$CQ$51,0),MATCH('ResumenCons-FormulasInteracTMAC'!$A34,Deciles_mean!$C$1:$CO$1,0))/$O$2</f>
        <v>23.410434145200675</v>
      </c>
      <c r="V34" s="17">
        <f>INDEX(Deciles_mean!$C$2:$CO$51,MATCH('ResumenCons-FormulasInteracTMAC'!V$1,Deciles_mean!$CQ$2:$CQ$51,0),MATCH('ResumenCons-FormulasInteracTMAC'!$A34,Deciles_mean!$C$1:$CO$1,0))/$O$2</f>
        <v>21.339114679619769</v>
      </c>
      <c r="W34" s="17">
        <f>INDEX(Deciles_mean!$C$2:$CO$51,MATCH('ResumenCons-FormulasInteracTMAC'!W$1,Deciles_mean!$CQ$2:$CQ$51,0),MATCH('ResumenCons-FormulasInteracTMAC'!$A34,Deciles_mean!$C$1:$CO$1,0))/$O$2</f>
        <v>27.451635581048883</v>
      </c>
      <c r="X34" s="17">
        <f>INDEX(Deciles_mean!$C$2:$CO$51,MATCH('ResumenCons-FormulasInteracTMAC'!X$1,Deciles_mean!$CQ$2:$CQ$51,0),MATCH('ResumenCons-FormulasInteracTMAC'!$A34,Deciles_mean!$C$1:$CO$1,0))/$O$2</f>
        <v>29.819033306862224</v>
      </c>
      <c r="Y34" s="21">
        <f>INDEX(Deciles_mean!$C$2:$CO$51,MATCH('ResumenCons-FormulasInteracTMAC'!Y$1,Deciles_mean!$CQ$2:$CQ$51,0),MATCH('ResumenCons-FormulasInteracTMAC'!$A34,Deciles_mean!$C$1:$CO$1,0))/$O$2</f>
        <v>49.302594332632239</v>
      </c>
      <c r="Z34" s="20">
        <f>INDEX(Nal_mean!$B$2:$CN$6,MATCH('ResumenCons-FormulasInteracTMAC'!$C$2,Nal_mean!$A$2:$A$5,0),MATCH('ResumenCons-FormulasInteracTMAC'!$A34,Nal_mean!$B$1:$CN$1,0))/$Z$2</f>
        <v>14.722096183487347</v>
      </c>
      <c r="AA34" s="17">
        <f>INDEX(Deciles_mean!$C$2:$CO$51,MATCH('ResumenCons-FormulasInteracTMAC'!AA$1,Deciles_mean!$CQ$2:$CQ$51,0),MATCH('ResumenCons-FormulasInteracTMAC'!$A34,Deciles_mean!$C$1:$CO$1,0))/$Z$2</f>
        <v>6.0378511655151961</v>
      </c>
      <c r="AB34" s="17">
        <f>INDEX(Deciles_mean!$C$2:$CO$51,MATCH('ResumenCons-FormulasInteracTMAC'!AB$1,Deciles_mean!$CQ$2:$CQ$51,0),MATCH('ResumenCons-FormulasInteracTMAC'!$A34,Deciles_mean!$C$1:$CO$1,0))/$Z$2</f>
        <v>6.5479265670728006</v>
      </c>
      <c r="AC34" s="17">
        <f>INDEX(Deciles_mean!$C$2:$CO$51,MATCH('ResumenCons-FormulasInteracTMAC'!AC$1,Deciles_mean!$CQ$2:$CQ$51,0),MATCH('ResumenCons-FormulasInteracTMAC'!$A34,Deciles_mean!$C$1:$CO$1,0))/$Z$2</f>
        <v>8.2926559534491435</v>
      </c>
      <c r="AD34" s="17">
        <f>INDEX(Deciles_mean!$C$2:$CO$51,MATCH('ResumenCons-FormulasInteracTMAC'!AD$1,Deciles_mean!$CQ$2:$CQ$51,0),MATCH('ResumenCons-FormulasInteracTMAC'!$A34,Deciles_mean!$C$1:$CO$1,0))/$Z$2</f>
        <v>11.036987266552405</v>
      </c>
      <c r="AE34" s="17">
        <f>INDEX(Deciles_mean!$C$2:$CO$51,MATCH('ResumenCons-FormulasInteracTMAC'!AE$1,Deciles_mean!$CQ$2:$CQ$51,0),MATCH('ResumenCons-FormulasInteracTMAC'!$A34,Deciles_mean!$C$1:$CO$1,0))/$Z$2</f>
        <v>10.349153551243665</v>
      </c>
      <c r="AF34" s="17">
        <f>INDEX(Deciles_mean!$C$2:$CO$51,MATCH('ResumenCons-FormulasInteracTMAC'!AF$1,Deciles_mean!$CQ$2:$CQ$51,0),MATCH('ResumenCons-FormulasInteracTMAC'!$A34,Deciles_mean!$C$1:$CO$1,0))/$Z$2</f>
        <v>13.297636837903775</v>
      </c>
      <c r="AG34" s="17">
        <f>INDEX(Deciles_mean!$C$2:$CO$51,MATCH('ResumenCons-FormulasInteracTMAC'!AG$1,Deciles_mean!$CQ$2:$CQ$51,0),MATCH('ResumenCons-FormulasInteracTMAC'!$A34,Deciles_mean!$C$1:$CO$1,0))/$Z$2</f>
        <v>14.160491614022268</v>
      </c>
      <c r="AH34" s="17">
        <f>INDEX(Deciles_mean!$C$2:$CO$51,MATCH('ResumenCons-FormulasInteracTMAC'!AH$1,Deciles_mean!$CQ$2:$CQ$51,0),MATCH('ResumenCons-FormulasInteracTMAC'!$A34,Deciles_mean!$C$1:$CO$1,0))/$Z$2</f>
        <v>18.787526290303617</v>
      </c>
      <c r="AI34" s="17">
        <f>INDEX(Deciles_mean!$C$2:$CO$51,MATCH('ResumenCons-FormulasInteracTMAC'!AI$1,Deciles_mean!$CQ$2:$CQ$51,0),MATCH('ResumenCons-FormulasInteracTMAC'!$A34,Deciles_mean!$C$1:$CO$1,0))/$Z$2</f>
        <v>21.442105521226782</v>
      </c>
      <c r="AJ34" s="21">
        <f>INDEX(Deciles_mean!$C$2:$CO$51,MATCH('ResumenCons-FormulasInteracTMAC'!AJ$1,Deciles_mean!$CQ$2:$CQ$51,0),MATCH('ResumenCons-FormulasInteracTMAC'!$A34,Deciles_mean!$C$1:$CO$1,0))/$Z$2</f>
        <v>37.267491752035802</v>
      </c>
    </row>
    <row r="35" spans="1:36">
      <c r="A35" t="s">
        <v>38</v>
      </c>
      <c r="C35" s="3" t="s">
        <v>97</v>
      </c>
      <c r="D35" s="43">
        <f t="shared" si="26"/>
        <v>-2.5205043323771489E-2</v>
      </c>
      <c r="E35" s="44">
        <f t="shared" si="27"/>
        <v>-2.2068365987371698E-2</v>
      </c>
      <c r="F35" s="44">
        <f t="shared" si="28"/>
        <v>-8.3081180353732076E-3</v>
      </c>
      <c r="G35" s="44">
        <f t="shared" si="29"/>
        <v>-1.6916420784767273E-2</v>
      </c>
      <c r="H35" s="44">
        <f t="shared" si="30"/>
        <v>-2.5357050508049695E-2</v>
      </c>
      <c r="I35" s="44">
        <f t="shared" si="31"/>
        <v>-5.8525391248307607E-3</v>
      </c>
      <c r="J35" s="44">
        <f t="shared" si="32"/>
        <v>-4.7456318898514809E-3</v>
      </c>
      <c r="K35" s="44">
        <f t="shared" si="33"/>
        <v>-3.2530467791773827E-2</v>
      </c>
      <c r="L35" s="44">
        <f t="shared" si="34"/>
        <v>-1.8727182358332272E-2</v>
      </c>
      <c r="M35" s="44">
        <f t="shared" si="35"/>
        <v>-2.9238271401194997E-2</v>
      </c>
      <c r="N35" s="45">
        <f t="shared" si="36"/>
        <v>-5.0758670383543682E-2</v>
      </c>
      <c r="O35" s="20">
        <f>INDEX(Nal_mean!$B$2:$CN$6,MATCH('ResumenCons-FormulasInteracTMAC'!$C$1,Nal_mean!$A$2:$A$6,0),MATCH('ResumenCons-FormulasInteracTMAC'!$A35,Nal_mean!$B$1:$CN$1,0))/$O$2</f>
        <v>54.963172005215348</v>
      </c>
      <c r="P35" s="17">
        <f>INDEX(Deciles_mean!$C$2:$CO$51,MATCH('ResumenCons-FormulasInteracTMAC'!P$1,Deciles_mean!$CQ$2:$CQ$51,0),MATCH('ResumenCons-FormulasInteracTMAC'!$A35,Deciles_mean!$C$1:$CO$1,0))/$O$2</f>
        <v>25.517777954906318</v>
      </c>
      <c r="Q35" s="17">
        <f>INDEX(Deciles_mean!$C$2:$CO$51,MATCH('ResumenCons-FormulasInteracTMAC'!Q$1,Deciles_mean!$CQ$2:$CQ$51,0),MATCH('ResumenCons-FormulasInteracTMAC'!$A35,Deciles_mean!$C$1:$CO$1,0))/$O$2</f>
        <v>35.325847299679417</v>
      </c>
      <c r="R35" s="17">
        <f>INDEX(Deciles_mean!$C$2:$CO$51,MATCH('ResumenCons-FormulasInteracTMAC'!R$1,Deciles_mean!$CQ$2:$CQ$51,0),MATCH('ResumenCons-FormulasInteracTMAC'!$A35,Deciles_mean!$C$1:$CO$1,0))/$O$2</f>
        <v>38.432176196230586</v>
      </c>
      <c r="S35" s="17">
        <f>INDEX(Deciles_mean!$C$2:$CO$51,MATCH('ResumenCons-FormulasInteracTMAC'!S$1,Deciles_mean!$CQ$2:$CQ$51,0),MATCH('ResumenCons-FormulasInteracTMAC'!$A35,Deciles_mean!$C$1:$CO$1,0))/$O$2</f>
        <v>44.877549423228317</v>
      </c>
      <c r="T35" s="17">
        <f>INDEX(Deciles_mean!$C$2:$CO$51,MATCH('ResumenCons-FormulasInteracTMAC'!T$1,Deciles_mean!$CQ$2:$CQ$51,0),MATCH('ResumenCons-FormulasInteracTMAC'!$A35,Deciles_mean!$C$1:$CO$1,0))/$O$2</f>
        <v>49.331637060010372</v>
      </c>
      <c r="U35" s="17">
        <f>INDEX(Deciles_mean!$C$2:$CO$51,MATCH('ResumenCons-FormulasInteracTMAC'!U$1,Deciles_mean!$CQ$2:$CQ$51,0),MATCH('ResumenCons-FormulasInteracTMAC'!$A35,Deciles_mean!$C$1:$CO$1,0))/$O$2</f>
        <v>56.555438147930808</v>
      </c>
      <c r="V35" s="17">
        <f>INDEX(Deciles_mean!$C$2:$CO$51,MATCH('ResumenCons-FormulasInteracTMAC'!V$1,Deciles_mean!$CQ$2:$CQ$51,0),MATCH('ResumenCons-FormulasInteracTMAC'!$A35,Deciles_mean!$C$1:$CO$1,0))/$O$2</f>
        <v>60.773154162448265</v>
      </c>
      <c r="W35" s="17">
        <f>INDEX(Deciles_mean!$C$2:$CO$51,MATCH('ResumenCons-FormulasInteracTMAC'!W$1,Deciles_mean!$CQ$2:$CQ$51,0),MATCH('ResumenCons-FormulasInteracTMAC'!$A35,Deciles_mean!$C$1:$CO$1,0))/$O$2</f>
        <v>69.015825648726278</v>
      </c>
      <c r="X35" s="17">
        <f>INDEX(Deciles_mean!$C$2:$CO$51,MATCH('ResumenCons-FormulasInteracTMAC'!X$1,Deciles_mean!$CQ$2:$CQ$51,0),MATCH('ResumenCons-FormulasInteracTMAC'!$A35,Deciles_mean!$C$1:$CO$1,0))/$O$2</f>
        <v>72.686106341030495</v>
      </c>
      <c r="Y35" s="21">
        <f>INDEX(Deciles_mean!$C$2:$CO$51,MATCH('ResumenCons-FormulasInteracTMAC'!Y$1,Deciles_mean!$CQ$2:$CQ$51,0),MATCH('ResumenCons-FormulasInteracTMAC'!$A35,Deciles_mean!$C$1:$CO$1,0))/$O$2</f>
        <v>97.116207817962604</v>
      </c>
      <c r="Z35" s="20">
        <f>INDEX(Nal_mean!$B$2:$CN$6,MATCH('ResumenCons-FormulasInteracTMAC'!$C$2,Nal_mean!$A$2:$A$5,0),MATCH('ResumenCons-FormulasInteracTMAC'!$A35,Nal_mean!$B$1:$CN$1,0))/$Z$2</f>
        <v>60.872157412332186</v>
      </c>
      <c r="AA35" s="17">
        <f>INDEX(Deciles_mean!$C$2:$CO$51,MATCH('ResumenCons-FormulasInteracTMAC'!AA$1,Deciles_mean!$CQ$2:$CQ$51,0),MATCH('ResumenCons-FormulasInteracTMAC'!$A35,Deciles_mean!$C$1:$CO$1,0))/$Z$2</f>
        <v>27.900300099007836</v>
      </c>
      <c r="AB35" s="17">
        <f>INDEX(Deciles_mean!$C$2:$CO$51,MATCH('ResumenCons-FormulasInteracTMAC'!AB$1,Deciles_mean!$CQ$2:$CQ$51,0),MATCH('ResumenCons-FormulasInteracTMAC'!$A35,Deciles_mean!$C$1:$CO$1,0))/$Z$2</f>
        <v>36.524607274100489</v>
      </c>
      <c r="AC35" s="17">
        <f>INDEX(Deciles_mean!$C$2:$CO$51,MATCH('ResumenCons-FormulasInteracTMAC'!AC$1,Deciles_mean!$CQ$2:$CQ$51,0),MATCH('ResumenCons-FormulasInteracTMAC'!$A35,Deciles_mean!$C$1:$CO$1,0))/$Z$2</f>
        <v>41.146529335149566</v>
      </c>
      <c r="AD35" s="17">
        <f>INDEX(Deciles_mean!$C$2:$CO$51,MATCH('ResumenCons-FormulasInteracTMAC'!AD$1,Deciles_mean!$CQ$2:$CQ$51,0),MATCH('ResumenCons-FormulasInteracTMAC'!$A35,Deciles_mean!$C$1:$CO$1,0))/$Z$2</f>
        <v>49.733262740188998</v>
      </c>
      <c r="AE35" s="17">
        <f>INDEX(Deciles_mean!$C$2:$CO$51,MATCH('ResumenCons-FormulasInteracTMAC'!AE$1,Deciles_mean!$CQ$2:$CQ$51,0),MATCH('ResumenCons-FormulasInteracTMAC'!$A35,Deciles_mean!$C$1:$CO$1,0))/$Z$2</f>
        <v>50.503595409558301</v>
      </c>
      <c r="AF35" s="17">
        <f>INDEX(Deciles_mean!$C$2:$CO$51,MATCH('ResumenCons-FormulasInteracTMAC'!AF$1,Deciles_mean!$CQ$2:$CQ$51,0),MATCH('ResumenCons-FormulasInteracTMAC'!$A35,Deciles_mean!$C$1:$CO$1,0))/$Z$2</f>
        <v>57.641862074461194</v>
      </c>
      <c r="AG35" s="17">
        <f>INDEX(Deciles_mean!$C$2:$CO$51,MATCH('ResumenCons-FormulasInteracTMAC'!AG$1,Deciles_mean!$CQ$2:$CQ$51,0),MATCH('ResumenCons-FormulasInteracTMAC'!$A35,Deciles_mean!$C$1:$CO$1,0))/$Z$2</f>
        <v>69.368545604657186</v>
      </c>
      <c r="AH35" s="17">
        <f>INDEX(Deciles_mean!$C$2:$CO$51,MATCH('ResumenCons-FormulasInteracTMAC'!AH$1,Deciles_mean!$CQ$2:$CQ$51,0),MATCH('ResumenCons-FormulasInteracTMAC'!$A35,Deciles_mean!$C$1:$CO$1,0))/$Z$2</f>
        <v>74.437128888644622</v>
      </c>
      <c r="AI35" s="17">
        <f>INDEX(Deciles_mean!$C$2:$CO$51,MATCH('ResumenCons-FormulasInteracTMAC'!AI$1,Deciles_mean!$CQ$2:$CQ$51,0),MATCH('ResumenCons-FormulasInteracTMAC'!$A35,Deciles_mean!$C$1:$CO$1,0))/$Z$2</f>
        <v>81.846633314054969</v>
      </c>
      <c r="AJ35" s="21">
        <f>INDEX(Deciles_mean!$C$2:$CO$51,MATCH('ResumenCons-FormulasInteracTMAC'!AJ$1,Deciles_mean!$CQ$2:$CQ$51,0),MATCH('ResumenCons-FormulasInteracTMAC'!$A35,Deciles_mean!$C$1:$CO$1,0))/$Z$2</f>
        <v>119.61486649188188</v>
      </c>
    </row>
    <row r="36" spans="1:36">
      <c r="A36" t="s">
        <v>39</v>
      </c>
      <c r="C36" s="3" t="s">
        <v>96</v>
      </c>
      <c r="D36" s="43">
        <f t="shared" si="26"/>
        <v>-8.3045228490499029E-2</v>
      </c>
      <c r="E36" s="44">
        <f t="shared" si="27"/>
        <v>-7.9783428985157709E-2</v>
      </c>
      <c r="F36" s="44">
        <f t="shared" si="28"/>
        <v>-8.3550410219153076E-2</v>
      </c>
      <c r="G36" s="44">
        <f t="shared" si="29"/>
        <v>-8.4216756884167965E-2</v>
      </c>
      <c r="H36" s="44">
        <f t="shared" si="30"/>
        <v>-9.7702792350244441E-2</v>
      </c>
      <c r="I36" s="44">
        <f t="shared" si="31"/>
        <v>-0.10562358962940775</v>
      </c>
      <c r="J36" s="44">
        <f t="shared" si="32"/>
        <v>-8.8686592746862761E-2</v>
      </c>
      <c r="K36" s="44">
        <f t="shared" si="33"/>
        <v>-8.5943579774683435E-2</v>
      </c>
      <c r="L36" s="44">
        <f t="shared" si="34"/>
        <v>-9.370620528949174E-3</v>
      </c>
      <c r="M36" s="44">
        <f t="shared" si="35"/>
        <v>-0.14115562642154236</v>
      </c>
      <c r="N36" s="45">
        <f t="shared" si="36"/>
        <v>-5.2157658581570121E-2</v>
      </c>
      <c r="O36" s="20">
        <f>INDEX(Nal_mean!$B$2:$CN$6,MATCH('ResumenCons-FormulasInteracTMAC'!$C$1,Nal_mean!$A$2:$A$6,0),MATCH('ResumenCons-FormulasInteracTMAC'!$A36,Nal_mean!$B$1:$CN$1,0))/$O$2</f>
        <v>11.17348853042137</v>
      </c>
      <c r="P36" s="17">
        <f>INDEX(Deciles_mean!$C$2:$CO$51,MATCH('ResumenCons-FormulasInteracTMAC'!P$1,Deciles_mean!$CQ$2:$CQ$51,0),MATCH('ResumenCons-FormulasInteracTMAC'!$A36,Deciles_mean!$C$1:$CO$1,0))/$O$2</f>
        <v>8.8460332821897136</v>
      </c>
      <c r="Q36" s="17">
        <f>INDEX(Deciles_mean!$C$2:$CO$51,MATCH('ResumenCons-FormulasInteracTMAC'!Q$1,Deciles_mean!$CQ$2:$CQ$51,0),MATCH('ResumenCons-FormulasInteracTMAC'!$A36,Deciles_mean!$C$1:$CO$1,0))/$O$2</f>
        <v>10.714995746322312</v>
      </c>
      <c r="R36" s="17">
        <f>INDEX(Deciles_mean!$C$2:$CO$51,MATCH('ResumenCons-FormulasInteracTMAC'!R$1,Deciles_mean!$CQ$2:$CQ$51,0),MATCH('ResumenCons-FormulasInteracTMAC'!$A36,Deciles_mean!$C$1:$CO$1,0))/$O$2</f>
        <v>10.92491311800752</v>
      </c>
      <c r="S36" s="17">
        <f>INDEX(Deciles_mean!$C$2:$CO$51,MATCH('ResumenCons-FormulasInteracTMAC'!S$1,Deciles_mean!$CQ$2:$CQ$51,0),MATCH('ResumenCons-FormulasInteracTMAC'!$A36,Deciles_mean!$C$1:$CO$1,0))/$O$2</f>
        <v>11.034034808054026</v>
      </c>
      <c r="T36" s="17">
        <f>INDEX(Deciles_mean!$C$2:$CO$51,MATCH('ResumenCons-FormulasInteracTMAC'!T$1,Deciles_mean!$CQ$2:$CQ$51,0),MATCH('ResumenCons-FormulasInteracTMAC'!$A36,Deciles_mean!$C$1:$CO$1,0))/$O$2</f>
        <v>11.173457936308768</v>
      </c>
      <c r="U36" s="17">
        <f>INDEX(Deciles_mean!$C$2:$CO$51,MATCH('ResumenCons-FormulasInteracTMAC'!U$1,Deciles_mean!$CQ$2:$CQ$51,0),MATCH('ResumenCons-FormulasInteracTMAC'!$A36,Deciles_mean!$C$1:$CO$1,0))/$O$2</f>
        <v>11.009351320891996</v>
      </c>
      <c r="V36" s="17">
        <f>INDEX(Deciles_mean!$C$2:$CO$51,MATCH('ResumenCons-FormulasInteracTMAC'!V$1,Deciles_mean!$CQ$2:$CQ$51,0),MATCH('ResumenCons-FormulasInteracTMAC'!$A36,Deciles_mean!$C$1:$CO$1,0))/$O$2</f>
        <v>10.908031253927934</v>
      </c>
      <c r="W36" s="17">
        <f>INDEX(Deciles_mean!$C$2:$CO$51,MATCH('ResumenCons-FormulasInteracTMAC'!W$1,Deciles_mean!$CQ$2:$CQ$51,0),MATCH('ResumenCons-FormulasInteracTMAC'!$A36,Deciles_mean!$C$1:$CO$1,0))/$O$2</f>
        <v>14.766770106578452</v>
      </c>
      <c r="X36" s="17">
        <f>INDEX(Deciles_mean!$C$2:$CO$51,MATCH('ResumenCons-FormulasInteracTMAC'!X$1,Deciles_mean!$CQ$2:$CQ$51,0),MATCH('ResumenCons-FormulasInteracTMAC'!$A36,Deciles_mean!$C$1:$CO$1,0))/$O$2</f>
        <v>10.450898858551117</v>
      </c>
      <c r="Y36" s="21">
        <f>INDEX(Deciles_mean!$C$2:$CO$51,MATCH('ResumenCons-FormulasInteracTMAC'!Y$1,Deciles_mean!$CQ$2:$CQ$51,0),MATCH('ResumenCons-FormulasInteracTMAC'!$A36,Deciles_mean!$C$1:$CO$1,0))/$O$2</f>
        <v>11.906398873381866</v>
      </c>
      <c r="Z36" s="20">
        <f>INDEX(Nal_mean!$B$2:$CN$6,MATCH('ResumenCons-FormulasInteracTMAC'!$C$2,Nal_mean!$A$2:$A$5,0),MATCH('ResumenCons-FormulasInteracTMAC'!$A36,Nal_mean!$B$1:$CN$1,0))/$Z$2</f>
        <v>15.805095649768933</v>
      </c>
      <c r="AA36" s="17">
        <f>INDEX(Deciles_mean!$C$2:$CO$51,MATCH('ResumenCons-FormulasInteracTMAC'!AA$1,Deciles_mean!$CQ$2:$CQ$51,0),MATCH('ResumenCons-FormulasInteracTMAC'!$A36,Deciles_mean!$C$1:$CO$1,0))/$Z$2</f>
        <v>12.336397947013273</v>
      </c>
      <c r="AB36" s="17">
        <f>INDEX(Deciles_mean!$C$2:$CO$51,MATCH('ResumenCons-FormulasInteracTMAC'!AB$1,Deciles_mean!$CQ$2:$CQ$51,0),MATCH('ResumenCons-FormulasInteracTMAC'!$A36,Deciles_mean!$C$1:$CO$1,0))/$Z$2</f>
        <v>15.18999665916037</v>
      </c>
      <c r="AC36" s="17">
        <f>INDEX(Deciles_mean!$C$2:$CO$51,MATCH('ResumenCons-FormulasInteracTMAC'!AC$1,Deciles_mean!$CQ$2:$CQ$51,0),MATCH('ResumenCons-FormulasInteracTMAC'!$A36,Deciles_mean!$C$1:$CO$1,0))/$Z$2</f>
        <v>15.532709554462867</v>
      </c>
      <c r="AD36" s="17">
        <f>INDEX(Deciles_mean!$C$2:$CO$51,MATCH('ResumenCons-FormulasInteracTMAC'!AD$1,Deciles_mean!$CQ$2:$CQ$51,0),MATCH('ResumenCons-FormulasInteracTMAC'!$A36,Deciles_mean!$C$1:$CO$1,0))/$Z$2</f>
        <v>16.646996807312512</v>
      </c>
      <c r="AE36" s="17">
        <f>INDEX(Deciles_mean!$C$2:$CO$51,MATCH('ResumenCons-FormulasInteracTMAC'!AE$1,Deciles_mean!$CQ$2:$CQ$51,0),MATCH('ResumenCons-FormulasInteracTMAC'!$A36,Deciles_mean!$C$1:$CO$1,0))/$Z$2</f>
        <v>17.462493383142576</v>
      </c>
      <c r="AF36" s="17">
        <f>INDEX(Deciles_mean!$C$2:$CO$51,MATCH('ResumenCons-FormulasInteracTMAC'!AF$1,Deciles_mean!$CQ$2:$CQ$51,0),MATCH('ResumenCons-FormulasInteracTMAC'!$A36,Deciles_mean!$C$1:$CO$1,0))/$Z$2</f>
        <v>15.962124435800717</v>
      </c>
      <c r="AG36" s="17">
        <f>INDEX(Deciles_mean!$C$2:$CO$51,MATCH('ResumenCons-FormulasInteracTMAC'!AG$1,Deciles_mean!$CQ$2:$CQ$51,0),MATCH('ResumenCons-FormulasInteracTMAC'!$A36,Deciles_mean!$C$1:$CO$1,0))/$Z$2</f>
        <v>15.626235309353588</v>
      </c>
      <c r="AH36" s="17">
        <f>INDEX(Deciles_mean!$C$2:$CO$51,MATCH('ResumenCons-FormulasInteracTMAC'!AH$1,Deciles_mean!$CQ$2:$CQ$51,0),MATCH('ResumenCons-FormulasInteracTMAC'!$A36,Deciles_mean!$C$1:$CO$1,0))/$Z$2</f>
        <v>15.333478840213042</v>
      </c>
      <c r="AI36" s="17">
        <f>INDEX(Deciles_mean!$C$2:$CO$51,MATCH('ResumenCons-FormulasInteracTMAC'!AI$1,Deciles_mean!$CQ$2:$CQ$51,0),MATCH('ResumenCons-FormulasInteracTMAC'!$A36,Deciles_mean!$C$1:$CO$1,0))/$Z$2</f>
        <v>19.208601432846343</v>
      </c>
      <c r="AJ36" s="21">
        <f>INDEX(Deciles_mean!$C$2:$CO$51,MATCH('ResumenCons-FormulasInteracTMAC'!AJ$1,Deciles_mean!$CQ$2:$CQ$51,0),MATCH('ResumenCons-FormulasInteracTMAC'!$A36,Deciles_mean!$C$1:$CO$1,0))/$Z$2</f>
        <v>14.751493978915445</v>
      </c>
    </row>
    <row r="37" spans="1:36">
      <c r="A37" t="s">
        <v>40</v>
      </c>
      <c r="C37" s="3" t="s">
        <v>98</v>
      </c>
      <c r="D37" s="43">
        <f t="shared" si="26"/>
        <v>2.9837617949053916E-2</v>
      </c>
      <c r="E37" s="44">
        <f t="shared" si="27"/>
        <v>4.1189779094685915E-2</v>
      </c>
      <c r="F37" s="44">
        <f t="shared" si="28"/>
        <v>4.4281856257407909E-2</v>
      </c>
      <c r="G37" s="44">
        <f t="shared" si="29"/>
        <v>4.6738874596685485E-2</v>
      </c>
      <c r="H37" s="44">
        <f t="shared" si="30"/>
        <v>3.0288974545762463E-2</v>
      </c>
      <c r="I37" s="44">
        <f t="shared" si="31"/>
        <v>3.7432962877265288E-2</v>
      </c>
      <c r="J37" s="44">
        <f t="shared" si="32"/>
        <v>3.7932314033144454E-2</v>
      </c>
      <c r="K37" s="44">
        <f t="shared" si="33"/>
        <v>1.7938991197788631E-2</v>
      </c>
      <c r="L37" s="44">
        <f t="shared" si="34"/>
        <v>2.2102584884359927E-2</v>
      </c>
      <c r="M37" s="44">
        <f t="shared" si="35"/>
        <v>1.9746757644411996E-2</v>
      </c>
      <c r="N37" s="45">
        <f t="shared" si="36"/>
        <v>2.1193599858189596E-2</v>
      </c>
      <c r="O37" s="20">
        <f>INDEX(Nal_mean!$B$2:$CN$6,MATCH('ResumenCons-FormulasInteracTMAC'!$C$1,Nal_mean!$A$2:$A$6,0),MATCH('ResumenCons-FormulasInteracTMAC'!$A37,Nal_mean!$B$1:$CN$1,0))/$O$2</f>
        <v>682.76655474957454</v>
      </c>
      <c r="P37" s="17">
        <f>INDEX(Deciles_mean!$C$2:$CO$51,MATCH('ResumenCons-FormulasInteracTMAC'!P$1,Deciles_mean!$CQ$2:$CQ$51,0),MATCH('ResumenCons-FormulasInteracTMAC'!$A37,Deciles_mean!$C$1:$CO$1,0))/$O$2</f>
        <v>402.78574890804629</v>
      </c>
      <c r="Q37" s="17">
        <f>INDEX(Deciles_mean!$C$2:$CO$51,MATCH('ResumenCons-FormulasInteracTMAC'!Q$1,Deciles_mean!$CQ$2:$CQ$51,0),MATCH('ResumenCons-FormulasInteracTMAC'!$A37,Deciles_mean!$C$1:$CO$1,0))/$O$2</f>
        <v>504.53730841827775</v>
      </c>
      <c r="R37" s="17">
        <f>INDEX(Deciles_mean!$C$2:$CO$51,MATCH('ResumenCons-FormulasInteracTMAC'!R$1,Deciles_mean!$CQ$2:$CQ$51,0),MATCH('ResumenCons-FormulasInteracTMAC'!$A37,Deciles_mean!$C$1:$CO$1,0))/$O$2</f>
        <v>577.13522310547035</v>
      </c>
      <c r="S37" s="17">
        <f>INDEX(Deciles_mean!$C$2:$CO$51,MATCH('ResumenCons-FormulasInteracTMAC'!S$1,Deciles_mean!$CQ$2:$CQ$51,0),MATCH('ResumenCons-FormulasInteracTMAC'!$A37,Deciles_mean!$C$1:$CO$1,0))/$O$2</f>
        <v>603.83734654869932</v>
      </c>
      <c r="T37" s="17">
        <f>INDEX(Deciles_mean!$C$2:$CO$51,MATCH('ResumenCons-FormulasInteracTMAC'!T$1,Deciles_mean!$CQ$2:$CQ$51,0),MATCH('ResumenCons-FormulasInteracTMAC'!$A37,Deciles_mean!$C$1:$CO$1,0))/$O$2</f>
        <v>684.60509274223432</v>
      </c>
      <c r="U37" s="17">
        <f>INDEX(Deciles_mean!$C$2:$CO$51,MATCH('ResumenCons-FormulasInteracTMAC'!U$1,Deciles_mean!$CQ$2:$CQ$51,0),MATCH('ResumenCons-FormulasInteracTMAC'!$A37,Deciles_mean!$C$1:$CO$1,0))/$O$2</f>
        <v>758.99469057144938</v>
      </c>
      <c r="V37" s="17">
        <f>INDEX(Deciles_mean!$C$2:$CO$51,MATCH('ResumenCons-FormulasInteracTMAC'!V$1,Deciles_mean!$CQ$2:$CQ$51,0),MATCH('ResumenCons-FormulasInteracTMAC'!$A37,Deciles_mean!$C$1:$CO$1,0))/$O$2</f>
        <v>776.82565691338687</v>
      </c>
      <c r="W37" s="17">
        <f>INDEX(Deciles_mean!$C$2:$CO$51,MATCH('ResumenCons-FormulasInteracTMAC'!W$1,Deciles_mean!$CQ$2:$CQ$51,0),MATCH('ResumenCons-FormulasInteracTMAC'!$A37,Deciles_mean!$C$1:$CO$1,0))/$O$2</f>
        <v>844.85166326961121</v>
      </c>
      <c r="X37" s="17">
        <f>INDEX(Deciles_mean!$C$2:$CO$51,MATCH('ResumenCons-FormulasInteracTMAC'!X$1,Deciles_mean!$CQ$2:$CQ$51,0),MATCH('ResumenCons-FormulasInteracTMAC'!$A37,Deciles_mean!$C$1:$CO$1,0))/$O$2</f>
        <v>853.38803009870946</v>
      </c>
      <c r="Y37" s="21">
        <f>INDEX(Deciles_mean!$C$2:$CO$51,MATCH('ResumenCons-FormulasInteracTMAC'!Y$1,Deciles_mean!$CQ$2:$CQ$51,0),MATCH('ResumenCons-FormulasInteracTMAC'!$A37,Deciles_mean!$C$1:$CO$1,0))/$O$2</f>
        <v>820.70478691986011</v>
      </c>
      <c r="Z37" s="20">
        <f>INDEX(Nal_mean!$B$2:$CN$6,MATCH('ResumenCons-FormulasInteracTMAC'!$C$2,Nal_mean!$A$2:$A$5,0),MATCH('ResumenCons-FormulasInteracTMAC'!$A37,Nal_mean!$B$1:$CN$1,0))/$Z$2</f>
        <v>607.0119378749298</v>
      </c>
      <c r="AA37" s="17">
        <f>INDEX(Deciles_mean!$C$2:$CO$51,MATCH('ResumenCons-FormulasInteracTMAC'!AA$1,Deciles_mean!$CQ$2:$CQ$51,0),MATCH('ResumenCons-FormulasInteracTMAC'!$A37,Deciles_mean!$C$1:$CO$1,0))/$Z$2</f>
        <v>342.73188655719269</v>
      </c>
      <c r="AB37" s="17">
        <f>INDEX(Deciles_mean!$C$2:$CO$51,MATCH('ResumenCons-FormulasInteracTMAC'!AB$1,Deciles_mean!$CQ$2:$CQ$51,0),MATCH('ResumenCons-FormulasInteracTMAC'!$A37,Deciles_mean!$C$1:$CO$1,0))/$Z$2</f>
        <v>424.25049344349424</v>
      </c>
      <c r="AC37" s="17">
        <f>INDEX(Deciles_mean!$C$2:$CO$51,MATCH('ResumenCons-FormulasInteracTMAC'!AC$1,Deciles_mean!$CQ$2:$CQ$51,0),MATCH('ResumenCons-FormulasInteracTMAC'!$A37,Deciles_mean!$C$1:$CO$1,0))/$Z$2</f>
        <v>480.75539437626162</v>
      </c>
      <c r="AD37" s="17">
        <f>INDEX(Deciles_mean!$C$2:$CO$51,MATCH('ResumenCons-FormulasInteracTMAC'!AD$1,Deciles_mean!$CQ$2:$CQ$51,0),MATCH('ResumenCons-FormulasInteracTMAC'!$A37,Deciles_mean!$C$1:$CO$1,0))/$Z$2</f>
        <v>535.90000458656982</v>
      </c>
      <c r="AE37" s="17">
        <f>INDEX(Deciles_mean!$C$2:$CO$51,MATCH('ResumenCons-FormulasInteracTMAC'!AE$1,Deciles_mean!$CQ$2:$CQ$51,0),MATCH('ResumenCons-FormulasInteracTMAC'!$A37,Deciles_mean!$C$1:$CO$1,0))/$Z$2</f>
        <v>591.01697370627471</v>
      </c>
      <c r="AF37" s="17">
        <f>INDEX(Deciles_mean!$C$2:$CO$51,MATCH('ResumenCons-FormulasInteracTMAC'!AF$1,Deciles_mean!$CQ$2:$CQ$51,0),MATCH('ResumenCons-FormulasInteracTMAC'!$A37,Deciles_mean!$C$1:$CO$1,0))/$Z$2</f>
        <v>653.97719698155515</v>
      </c>
      <c r="AG37" s="17">
        <f>INDEX(Deciles_mean!$C$2:$CO$51,MATCH('ResumenCons-FormulasInteracTMAC'!AG$1,Deciles_mean!$CQ$2:$CQ$51,0),MATCH('ResumenCons-FormulasInteracTMAC'!$A37,Deciles_mean!$C$1:$CO$1,0))/$Z$2</f>
        <v>723.49671116344336</v>
      </c>
      <c r="AH37" s="17">
        <f>INDEX(Deciles_mean!$C$2:$CO$51,MATCH('ResumenCons-FormulasInteracTMAC'!AH$1,Deciles_mean!$CQ$2:$CQ$51,0),MATCH('ResumenCons-FormulasInteracTMAC'!$A37,Deciles_mean!$C$1:$CO$1,0))/$Z$2</f>
        <v>774.1097134193418</v>
      </c>
      <c r="AI37" s="17">
        <f>INDEX(Deciles_mean!$C$2:$CO$51,MATCH('ResumenCons-FormulasInteracTMAC'!AI$1,Deciles_mean!$CQ$2:$CQ$51,0),MATCH('ResumenCons-FormulasInteracTMAC'!$A37,Deciles_mean!$C$1:$CO$1,0))/$Z$2</f>
        <v>789.18207886925529</v>
      </c>
      <c r="AJ37" s="21">
        <f>INDEX(Deciles_mean!$C$2:$CO$51,MATCH('ResumenCons-FormulasInteracTMAC'!AJ$1,Deciles_mean!$CQ$2:$CQ$51,0),MATCH('ResumenCons-FormulasInteracTMAC'!$A37,Deciles_mean!$C$1:$CO$1,0))/$Z$2</f>
        <v>754.66573113157835</v>
      </c>
    </row>
    <row r="38" spans="1:36">
      <c r="A38" t="s">
        <v>41</v>
      </c>
      <c r="C38" s="3" t="s">
        <v>99</v>
      </c>
      <c r="D38" s="43">
        <f t="shared" si="26"/>
        <v>0.13234806782045525</v>
      </c>
      <c r="E38" s="44">
        <f t="shared" si="27"/>
        <v>0.2073890691511987</v>
      </c>
      <c r="F38" s="44">
        <f t="shared" si="28"/>
        <v>0.20907123278536957</v>
      </c>
      <c r="G38" s="44">
        <f t="shared" si="29"/>
        <v>9.0274174128832776E-2</v>
      </c>
      <c r="H38" s="44">
        <f t="shared" si="30"/>
        <v>7.5637896440286054E-2</v>
      </c>
      <c r="I38" s="44">
        <f t="shared" si="31"/>
        <v>0.22516252621160554</v>
      </c>
      <c r="J38" s="44">
        <f t="shared" si="32"/>
        <v>0.14811998263623538</v>
      </c>
      <c r="K38" s="44">
        <f t="shared" si="33"/>
        <v>0.14153303933725578</v>
      </c>
      <c r="L38" s="44">
        <f t="shared" si="34"/>
        <v>0.2313556840709117</v>
      </c>
      <c r="M38" s="44">
        <f t="shared" si="35"/>
        <v>0.11185090707605877</v>
      </c>
      <c r="N38" s="45">
        <f t="shared" si="36"/>
        <v>5.8441561361651781E-2</v>
      </c>
      <c r="O38" s="20">
        <f>INDEX(Nal_mean!$B$2:$CN$6,MATCH('ResumenCons-FormulasInteracTMAC'!$C$1,Nal_mean!$A$2:$A$6,0),MATCH('ResumenCons-FormulasInteracTMAC'!$A38,Nal_mean!$B$1:$CN$1,0))/$O$2</f>
        <v>16.258105150003722</v>
      </c>
      <c r="P38" s="17">
        <f>INDEX(Deciles_mean!$C$2:$CO$51,MATCH('ResumenCons-FormulasInteracTMAC'!P$1,Deciles_mean!$CQ$2:$CQ$51,0),MATCH('ResumenCons-FormulasInteracTMAC'!$A38,Deciles_mean!$C$1:$CO$1,0))/$O$2</f>
        <v>10.512234328855635</v>
      </c>
      <c r="Q38" s="17">
        <f>INDEX(Deciles_mean!$C$2:$CO$51,MATCH('ResumenCons-FormulasInteracTMAC'!Q$1,Deciles_mean!$CQ$2:$CQ$51,0),MATCH('ResumenCons-FormulasInteracTMAC'!$A38,Deciles_mean!$C$1:$CO$1,0))/$O$2</f>
        <v>10.241053382932426</v>
      </c>
      <c r="R38" s="17">
        <f>INDEX(Deciles_mean!$C$2:$CO$51,MATCH('ResumenCons-FormulasInteracTMAC'!R$1,Deciles_mean!$CQ$2:$CQ$51,0),MATCH('ResumenCons-FormulasInteracTMAC'!$A38,Deciles_mean!$C$1:$CO$1,0))/$O$2</f>
        <v>10.042794840284447</v>
      </c>
      <c r="S38" s="17">
        <f>INDEX(Deciles_mean!$C$2:$CO$51,MATCH('ResumenCons-FormulasInteracTMAC'!S$1,Deciles_mean!$CQ$2:$CQ$51,0),MATCH('ResumenCons-FormulasInteracTMAC'!$A38,Deciles_mean!$C$1:$CO$1,0))/$O$2</f>
        <v>10.22901378462857</v>
      </c>
      <c r="T38" s="17">
        <f>INDEX(Deciles_mean!$C$2:$CO$51,MATCH('ResumenCons-FormulasInteracTMAC'!T$1,Deciles_mean!$CQ$2:$CQ$51,0),MATCH('ResumenCons-FormulasInteracTMAC'!$A38,Deciles_mean!$C$1:$CO$1,0))/$O$2</f>
        <v>14.482130478051577</v>
      </c>
      <c r="U38" s="17">
        <f>INDEX(Deciles_mean!$C$2:$CO$51,MATCH('ResumenCons-FormulasInteracTMAC'!U$1,Deciles_mean!$CQ$2:$CQ$51,0),MATCH('ResumenCons-FormulasInteracTMAC'!$A38,Deciles_mean!$C$1:$CO$1,0))/$O$2</f>
        <v>14.548658828834318</v>
      </c>
      <c r="V38" s="17">
        <f>INDEX(Deciles_mean!$C$2:$CO$51,MATCH('ResumenCons-FormulasInteracTMAC'!V$1,Deciles_mean!$CQ$2:$CQ$51,0),MATCH('ResumenCons-FormulasInteracTMAC'!$A38,Deciles_mean!$C$1:$CO$1,0))/$O$2</f>
        <v>15.348044011352117</v>
      </c>
      <c r="W38" s="17">
        <f>INDEX(Deciles_mean!$C$2:$CO$51,MATCH('ResumenCons-FormulasInteracTMAC'!W$1,Deciles_mean!$CQ$2:$CQ$51,0),MATCH('ResumenCons-FormulasInteracTMAC'!$A38,Deciles_mean!$C$1:$CO$1,0))/$O$2</f>
        <v>20.94955566803597</v>
      </c>
      <c r="X38" s="17">
        <f>INDEX(Deciles_mean!$C$2:$CO$51,MATCH('ResumenCons-FormulasInteracTMAC'!X$1,Deciles_mean!$CQ$2:$CQ$51,0),MATCH('ResumenCons-FormulasInteracTMAC'!$A38,Deciles_mean!$C$1:$CO$1,0))/$O$2</f>
        <v>23.528864172453758</v>
      </c>
      <c r="Y38" s="21">
        <f>INDEX(Deciles_mean!$C$2:$CO$51,MATCH('ResumenCons-FormulasInteracTMAC'!Y$1,Deciles_mean!$CQ$2:$CQ$51,0),MATCH('ResumenCons-FormulasInteracTMAC'!$A38,Deciles_mean!$C$1:$CO$1,0))/$O$2</f>
        <v>32.6987020046084</v>
      </c>
      <c r="Z38" s="20">
        <f>INDEX(Nal_mean!$B$2:$CN$6,MATCH('ResumenCons-FormulasInteracTMAC'!$C$2,Nal_mean!$A$2:$A$5,0),MATCH('ResumenCons-FormulasInteracTMAC'!$A38,Nal_mean!$B$1:$CN$1,0))/$Z$2</f>
        <v>9.8889493971242519</v>
      </c>
      <c r="AA38" s="17">
        <f>INDEX(Deciles_mean!$C$2:$CO$51,MATCH('ResumenCons-FormulasInteracTMAC'!AA$1,Deciles_mean!$CQ$2:$CQ$51,0),MATCH('ResumenCons-FormulasInteracTMAC'!$A38,Deciles_mean!$C$1:$CO$1,0))/$Z$2</f>
        <v>4.9465918116698262</v>
      </c>
      <c r="AB38" s="17">
        <f>INDEX(Deciles_mean!$C$2:$CO$51,MATCH('ResumenCons-FormulasInteracTMAC'!AB$1,Deciles_mean!$CQ$2:$CQ$51,0),MATCH('ResumenCons-FormulasInteracTMAC'!$A38,Deciles_mean!$C$1:$CO$1,0))/$Z$2</f>
        <v>4.7922236396711346</v>
      </c>
      <c r="AC38" s="17">
        <f>INDEX(Deciles_mean!$C$2:$CO$51,MATCH('ResumenCons-FormulasInteracTMAC'!AC$1,Deciles_mean!$CQ$2:$CQ$51,0),MATCH('ResumenCons-FormulasInteracTMAC'!$A38,Deciles_mean!$C$1:$CO$1,0))/$Z$2</f>
        <v>7.1074152754949509</v>
      </c>
      <c r="AD38" s="17">
        <f>INDEX(Deciles_mean!$C$2:$CO$51,MATCH('ResumenCons-FormulasInteracTMAC'!AD$1,Deciles_mean!$CQ$2:$CQ$51,0),MATCH('ResumenCons-FormulasInteracTMAC'!$A38,Deciles_mean!$C$1:$CO$1,0))/$Z$2</f>
        <v>7.6413375554893506</v>
      </c>
      <c r="AE38" s="17">
        <f>INDEX(Deciles_mean!$C$2:$CO$51,MATCH('ResumenCons-FormulasInteracTMAC'!AE$1,Deciles_mean!$CQ$2:$CQ$51,0),MATCH('ResumenCons-FormulasInteracTMAC'!$A38,Deciles_mean!$C$1:$CO$1,0))/$Z$2</f>
        <v>6.4277301717405413</v>
      </c>
      <c r="AF38" s="17">
        <f>INDEX(Deciles_mean!$C$2:$CO$51,MATCH('ResumenCons-FormulasInteracTMAC'!AF$1,Deciles_mean!$CQ$2:$CQ$51,0),MATCH('ResumenCons-FormulasInteracTMAC'!$A38,Deciles_mean!$C$1:$CO$1,0))/$Z$2</f>
        <v>8.3728605214152303</v>
      </c>
      <c r="AG38" s="17">
        <f>INDEX(Deciles_mean!$C$2:$CO$51,MATCH('ResumenCons-FormulasInteracTMAC'!AG$1,Deciles_mean!$CQ$2:$CQ$51,0),MATCH('ResumenCons-FormulasInteracTMAC'!$A38,Deciles_mean!$C$1:$CO$1,0))/$Z$2</f>
        <v>9.0385568258762685</v>
      </c>
      <c r="AH38" s="17">
        <f>INDEX(Deciles_mean!$C$2:$CO$51,MATCH('ResumenCons-FormulasInteracTMAC'!AH$1,Deciles_mean!$CQ$2:$CQ$51,0),MATCH('ResumenCons-FormulasInteracTMAC'!$A38,Deciles_mean!$C$1:$CO$1,0))/$Z$2</f>
        <v>9.1125670796338625</v>
      </c>
      <c r="AI38" s="17">
        <f>INDEX(Deciles_mean!$C$2:$CO$51,MATCH('ResumenCons-FormulasInteracTMAC'!AI$1,Deciles_mean!$CQ$2:$CQ$51,0),MATCH('ResumenCons-FormulasInteracTMAC'!$A38,Deciles_mean!$C$1:$CO$1,0))/$Z$2</f>
        <v>15.396242532221649</v>
      </c>
      <c r="AJ38" s="21">
        <f>INDEX(Deciles_mean!$C$2:$CO$51,MATCH('ResumenCons-FormulasInteracTMAC'!AJ$1,Deciles_mean!$CQ$2:$CQ$51,0),MATCH('ResumenCons-FormulasInteracTMAC'!$A38,Deciles_mean!$C$1:$CO$1,0))/$Z$2</f>
        <v>26.053314038041478</v>
      </c>
    </row>
    <row r="39" spans="1:36">
      <c r="A39" t="s">
        <v>35</v>
      </c>
      <c r="C39" s="3" t="s">
        <v>91</v>
      </c>
      <c r="D39" s="43">
        <f t="shared" si="26"/>
        <v>2.6762944110345421E-2</v>
      </c>
      <c r="E39" s="44">
        <f t="shared" si="27"/>
        <v>1.5204133486709102E-2</v>
      </c>
      <c r="F39" s="44">
        <f t="shared" si="28"/>
        <v>-4.0213908437339858E-2</v>
      </c>
      <c r="G39" s="44">
        <f t="shared" si="29"/>
        <v>4.3635848896669917E-2</v>
      </c>
      <c r="H39" s="44">
        <f t="shared" si="30"/>
        <v>6.0305550978826714E-2</v>
      </c>
      <c r="I39" s="44">
        <f t="shared" si="31"/>
        <v>5.3184719508550311E-2</v>
      </c>
      <c r="J39" s="44">
        <f t="shared" si="32"/>
        <v>3.630643747735339E-2</v>
      </c>
      <c r="K39" s="44">
        <f t="shared" si="33"/>
        <v>7.8221258916271727E-2</v>
      </c>
      <c r="L39" s="44">
        <f t="shared" si="34"/>
        <v>5.9647280013809716E-3</v>
      </c>
      <c r="M39" s="44">
        <f t="shared" si="35"/>
        <v>3.8787511234068185E-2</v>
      </c>
      <c r="N39" s="45">
        <f t="shared" si="36"/>
        <v>-5.4032552889330546E-3</v>
      </c>
      <c r="O39" s="20">
        <f>INDEX(Nal_mean!$B$2:$CN$6,MATCH('ResumenCons-FormulasInteracTMAC'!$C$1,Nal_mean!$A$2:$A$6,0),MATCH('ResumenCons-FormulasInteracTMAC'!$A39,Nal_mean!$B$1:$CN$1,0))/$O$2</f>
        <v>82.055110211640951</v>
      </c>
      <c r="P39" s="17">
        <f>INDEX(Deciles_mean!$C$2:$CO$51,MATCH('ResumenCons-FormulasInteracTMAC'!P$1,Deciles_mean!$CQ$2:$CQ$51,0),MATCH('ResumenCons-FormulasInteracTMAC'!$A39,Deciles_mean!$C$1:$CO$1,0))/$O$2</f>
        <v>30.449730938394794</v>
      </c>
      <c r="Q39" s="17">
        <f>INDEX(Deciles_mean!$C$2:$CO$51,MATCH('ResumenCons-FormulasInteracTMAC'!Q$1,Deciles_mean!$CQ$2:$CQ$51,0),MATCH('ResumenCons-FormulasInteracTMAC'!$A39,Deciles_mean!$C$1:$CO$1,0))/$O$2</f>
        <v>38.609220747225415</v>
      </c>
      <c r="R39" s="17">
        <f>INDEX(Deciles_mean!$C$2:$CO$51,MATCH('ResumenCons-FormulasInteracTMAC'!R$1,Deciles_mean!$CQ$2:$CQ$51,0),MATCH('ResumenCons-FormulasInteracTMAC'!$A39,Deciles_mean!$C$1:$CO$1,0))/$O$2</f>
        <v>58.918638055220839</v>
      </c>
      <c r="S39" s="17">
        <f>INDEX(Deciles_mean!$C$2:$CO$51,MATCH('ResumenCons-FormulasInteracTMAC'!S$1,Deciles_mean!$CQ$2:$CQ$51,0),MATCH('ResumenCons-FormulasInteracTMAC'!$A39,Deciles_mean!$C$1:$CO$1,0))/$O$2</f>
        <v>63.802371454585348</v>
      </c>
      <c r="T39" s="17">
        <f>INDEX(Deciles_mean!$C$2:$CO$51,MATCH('ResumenCons-FormulasInteracTMAC'!T$1,Deciles_mean!$CQ$2:$CQ$51,0),MATCH('ResumenCons-FormulasInteracTMAC'!$A39,Deciles_mean!$C$1:$CO$1,0))/$O$2</f>
        <v>73.925834412139281</v>
      </c>
      <c r="U39" s="17">
        <f>INDEX(Deciles_mean!$C$2:$CO$51,MATCH('ResumenCons-FormulasInteracTMAC'!U$1,Deciles_mean!$CQ$2:$CQ$51,0),MATCH('ResumenCons-FormulasInteracTMAC'!$A39,Deciles_mean!$C$1:$CO$1,0))/$O$2</f>
        <v>81.383846027287362</v>
      </c>
      <c r="V39" s="17">
        <f>INDEX(Deciles_mean!$C$2:$CO$51,MATCH('ResumenCons-FormulasInteracTMAC'!V$1,Deciles_mean!$CQ$2:$CQ$51,0),MATCH('ResumenCons-FormulasInteracTMAC'!$A39,Deciles_mean!$C$1:$CO$1,0))/$O$2</f>
        <v>88.014913504707195</v>
      </c>
      <c r="W39" s="17">
        <f>INDEX(Deciles_mean!$C$2:$CO$51,MATCH('ResumenCons-FormulasInteracTMAC'!W$1,Deciles_mean!$CQ$2:$CQ$51,0),MATCH('ResumenCons-FormulasInteracTMAC'!$A39,Deciles_mean!$C$1:$CO$1,0))/$O$2</f>
        <v>95.712138545421695</v>
      </c>
      <c r="X39" s="17">
        <f>INDEX(Deciles_mean!$C$2:$CO$51,MATCH('ResumenCons-FormulasInteracTMAC'!X$1,Deciles_mean!$CQ$2:$CQ$51,0),MATCH('ResumenCons-FormulasInteracTMAC'!$A39,Deciles_mean!$C$1:$CO$1,0))/$O$2</f>
        <v>130.86798202582196</v>
      </c>
      <c r="Y39" s="21">
        <f>INDEX(Deciles_mean!$C$2:$CO$51,MATCH('ResumenCons-FormulasInteracTMAC'!Y$1,Deciles_mean!$CQ$2:$CQ$51,0),MATCH('ResumenCons-FormulasInteracTMAC'!$A39,Deciles_mean!$C$1:$CO$1,0))/$O$2</f>
        <v>158.86642640560569</v>
      </c>
      <c r="Z39" s="20">
        <f>INDEX(Nal_mean!$B$2:$CN$6,MATCH('ResumenCons-FormulasInteracTMAC'!$C$2,Nal_mean!$A$2:$A$5,0),MATCH('ResumenCons-FormulasInteracTMAC'!$A39,Nal_mean!$B$1:$CN$1,0))/$Z$2</f>
        <v>73.828643135018595</v>
      </c>
      <c r="AA39" s="17">
        <f>INDEX(Deciles_mean!$C$2:$CO$51,MATCH('ResumenCons-FormulasInteracTMAC'!AA$1,Deciles_mean!$CQ$2:$CQ$51,0),MATCH('ResumenCons-FormulasInteracTMAC'!$A39,Deciles_mean!$C$1:$CO$1,0))/$Z$2</f>
        <v>28.666188347930955</v>
      </c>
      <c r="AB39" s="17">
        <f>INDEX(Deciles_mean!$C$2:$CO$51,MATCH('ResumenCons-FormulasInteracTMAC'!AB$1,Deciles_mean!$CQ$2:$CQ$51,0),MATCH('ResumenCons-FormulasInteracTMAC'!$A39,Deciles_mean!$C$1:$CO$1,0))/$Z$2</f>
        <v>45.49809650175105</v>
      </c>
      <c r="AC39" s="17">
        <f>INDEX(Deciles_mean!$C$2:$CO$51,MATCH('ResumenCons-FormulasInteracTMAC'!AC$1,Deciles_mean!$CQ$2:$CQ$51,0),MATCH('ResumenCons-FormulasInteracTMAC'!$A39,Deciles_mean!$C$1:$CO$1,0))/$Z$2</f>
        <v>49.665720992324381</v>
      </c>
      <c r="AD39" s="17">
        <f>INDEX(Deciles_mean!$C$2:$CO$51,MATCH('ResumenCons-FormulasInteracTMAC'!AD$1,Deciles_mean!$CQ$2:$CQ$51,0),MATCH('ResumenCons-FormulasInteracTMAC'!$A39,Deciles_mean!$C$1:$CO$1,0))/$Z$2</f>
        <v>50.479225271956693</v>
      </c>
      <c r="AE39" s="17">
        <f>INDEX(Deciles_mean!$C$2:$CO$51,MATCH('ResumenCons-FormulasInteracTMAC'!AE$1,Deciles_mean!$CQ$2:$CQ$51,0),MATCH('ResumenCons-FormulasInteracTMAC'!$A39,Deciles_mean!$C$1:$CO$1,0))/$Z$2</f>
        <v>60.086656384878488</v>
      </c>
      <c r="AF39" s="17">
        <f>INDEX(Deciles_mean!$C$2:$CO$51,MATCH('ResumenCons-FormulasInteracTMAC'!AF$1,Deciles_mean!$CQ$2:$CQ$51,0),MATCH('ResumenCons-FormulasInteracTMAC'!$A39,Deciles_mean!$C$1:$CO$1,0))/$Z$2</f>
        <v>70.564363083936968</v>
      </c>
      <c r="AG39" s="17">
        <f>INDEX(Deciles_mean!$C$2:$CO$51,MATCH('ResumenCons-FormulasInteracTMAC'!AG$1,Deciles_mean!$CQ$2:$CQ$51,0),MATCH('ResumenCons-FormulasInteracTMAC'!$A39,Deciles_mean!$C$1:$CO$1,0))/$Z$2</f>
        <v>65.121546392627877</v>
      </c>
      <c r="AH39" s="17">
        <f>INDEX(Deciles_mean!$C$2:$CO$51,MATCH('ResumenCons-FormulasInteracTMAC'!AH$1,Deciles_mean!$CQ$2:$CQ$51,0),MATCH('ResumenCons-FormulasInteracTMAC'!$A39,Deciles_mean!$C$1:$CO$1,0))/$Z$2</f>
        <v>93.462201473481954</v>
      </c>
      <c r="AI39" s="17">
        <f>INDEX(Deciles_mean!$C$2:$CO$51,MATCH('ResumenCons-FormulasInteracTMAC'!AI$1,Deciles_mean!$CQ$2:$CQ$51,0),MATCH('ResumenCons-FormulasInteracTMAC'!$A39,Deciles_mean!$C$1:$CO$1,0))/$Z$2</f>
        <v>112.38970385265672</v>
      </c>
      <c r="AJ39" s="21">
        <f>INDEX(Deciles_mean!$C$2:$CO$51,MATCH('ResumenCons-FormulasInteracTMAC'!AJ$1,Deciles_mean!$CQ$2:$CQ$51,0),MATCH('ResumenCons-FormulasInteracTMAC'!$A39,Deciles_mean!$C$1:$CO$1,0))/$Z$2</f>
        <v>162.34689716099669</v>
      </c>
    </row>
    <row r="40" spans="1:36">
      <c r="C40" s="10" t="s">
        <v>104</v>
      </c>
      <c r="D40" s="18"/>
      <c r="E40" s="16"/>
      <c r="F40" s="16"/>
      <c r="G40" s="16"/>
      <c r="H40" s="16"/>
      <c r="I40" s="16"/>
      <c r="J40" s="16"/>
      <c r="K40" s="16"/>
      <c r="L40" s="16"/>
      <c r="M40" s="16"/>
      <c r="N40" s="19"/>
      <c r="O40" s="18"/>
      <c r="P40" s="16"/>
      <c r="Q40" s="16"/>
      <c r="R40" s="16"/>
      <c r="S40" s="16"/>
      <c r="T40" s="16"/>
      <c r="U40" s="16"/>
      <c r="V40" s="16"/>
      <c r="W40" s="16"/>
      <c r="X40" s="16"/>
      <c r="Y40" s="19"/>
      <c r="Z40" s="18"/>
      <c r="AA40" s="16"/>
      <c r="AB40" s="16"/>
      <c r="AC40" s="16"/>
      <c r="AD40" s="16"/>
      <c r="AE40" s="16"/>
      <c r="AF40" s="16"/>
      <c r="AG40" s="16"/>
      <c r="AH40" s="16"/>
      <c r="AI40" s="16"/>
      <c r="AJ40" s="19"/>
    </row>
    <row r="41" spans="1:36">
      <c r="A41" t="s">
        <v>26</v>
      </c>
      <c r="C41" s="3" t="s">
        <v>83</v>
      </c>
      <c r="D41" s="43">
        <f t="shared" ref="D41" si="37">RATE($C$1-$C$2,,-Z41,O41)</f>
        <v>0.10723083591643752</v>
      </c>
      <c r="E41" s="44">
        <f t="shared" ref="E41" si="38">RATE($C$1-$C$2,,-AA41,P41)</f>
        <v>0.20706231641241449</v>
      </c>
      <c r="F41" s="44">
        <f t="shared" ref="F41" si="39">RATE($C$1-$C$2,,-AB41,Q41)</f>
        <v>0.21289995738211248</v>
      </c>
      <c r="G41" s="44">
        <f t="shared" ref="G41" si="40">RATE($C$1-$C$2,,-AC41,R41)</f>
        <v>0.20312135020651073</v>
      </c>
      <c r="H41" s="44">
        <f t="shared" ref="H41" si="41">RATE($C$1-$C$2,,-AD41,S41)</f>
        <v>0.15593121689695158</v>
      </c>
      <c r="I41" s="44">
        <f t="shared" ref="I41" si="42">RATE($C$1-$C$2,,-AE41,T41)</f>
        <v>0.1340411661783274</v>
      </c>
      <c r="J41" s="44">
        <f t="shared" ref="J41" si="43">RATE($C$1-$C$2,,-AF41,U41)</f>
        <v>9.8438767608933414E-2</v>
      </c>
      <c r="K41" s="44">
        <f t="shared" ref="K41" si="44">RATE($C$1-$C$2,,-AG41,V41)</f>
        <v>8.4564017122770591E-2</v>
      </c>
      <c r="L41" s="44">
        <f t="shared" ref="L41" si="45">RATE($C$1-$C$2,,-AH41,W41)</f>
        <v>5.8284031401853488E-2</v>
      </c>
      <c r="M41" s="44">
        <f t="shared" ref="M41" si="46">RATE($C$1-$C$2,,-AI41,X41)</f>
        <v>4.2336955306942967E-2</v>
      </c>
      <c r="N41" s="45">
        <f t="shared" ref="N41" si="47">RATE($C$1-$C$2,,-AJ41,Y41)</f>
        <v>3.9676539473752451E-2</v>
      </c>
      <c r="O41" s="20">
        <f>INDEX(Nal_mean!$B$2:$CN$6,MATCH('ResumenCons-FormulasInteracTMAC'!$C$1,Nal_mean!$A$2:$A$6,0),MATCH('ResumenCons-FormulasInteracTMAC'!$A41,Nal_mean!$B$1:$CN$1,0))/$O$2</f>
        <v>246.83197100444212</v>
      </c>
      <c r="P41" s="17">
        <f>INDEX(Deciles_mean!$C$2:$CO$51,MATCH('ResumenCons-FormulasInteracTMAC'!P$1,Deciles_mean!$CQ$2:$CQ$51,0),MATCH('ResumenCons-FormulasInteracTMAC'!$A41,Deciles_mean!$C$1:$CO$1,0))/$O$2</f>
        <v>117.03461452316752</v>
      </c>
      <c r="Q41" s="17">
        <f>INDEX(Deciles_mean!$C$2:$CO$51,MATCH('ResumenCons-FormulasInteracTMAC'!Q$1,Deciles_mean!$CQ$2:$CQ$51,0),MATCH('ResumenCons-FormulasInteracTMAC'!$A41,Deciles_mean!$C$1:$CO$1,0))/$O$2</f>
        <v>196.04314889229471</v>
      </c>
      <c r="R41" s="17">
        <f>INDEX(Deciles_mean!$C$2:$CO$51,MATCH('ResumenCons-FormulasInteracTMAC'!R$1,Deciles_mean!$CQ$2:$CQ$51,0),MATCH('ResumenCons-FormulasInteracTMAC'!$A41,Deciles_mean!$C$1:$CO$1,0))/$O$2</f>
        <v>242.23834184907105</v>
      </c>
      <c r="S41" s="17">
        <f>INDEX(Deciles_mean!$C$2:$CO$51,MATCH('ResumenCons-FormulasInteracTMAC'!S$1,Deciles_mean!$CQ$2:$CQ$51,0),MATCH('ResumenCons-FormulasInteracTMAC'!$A41,Deciles_mean!$C$1:$CO$1,0))/$O$2</f>
        <v>262.64144558664975</v>
      </c>
      <c r="T41" s="17">
        <f>INDEX(Deciles_mean!$C$2:$CO$51,MATCH('ResumenCons-FormulasInteracTMAC'!T$1,Deciles_mean!$CQ$2:$CQ$51,0),MATCH('ResumenCons-FormulasInteracTMAC'!$A41,Deciles_mean!$C$1:$CO$1,0))/$O$2</f>
        <v>282.14676798214896</v>
      </c>
      <c r="U41" s="17">
        <f>INDEX(Deciles_mean!$C$2:$CO$51,MATCH('ResumenCons-FormulasInteracTMAC'!U$1,Deciles_mean!$CQ$2:$CQ$51,0),MATCH('ResumenCons-FormulasInteracTMAC'!$A41,Deciles_mean!$C$1:$CO$1,0))/$O$2</f>
        <v>294.04530907143055</v>
      </c>
      <c r="V41" s="17">
        <f>INDEX(Deciles_mean!$C$2:$CO$51,MATCH('ResumenCons-FormulasInteracTMAC'!V$1,Deciles_mean!$CQ$2:$CQ$51,0),MATCH('ResumenCons-FormulasInteracTMAC'!$A41,Deciles_mean!$C$1:$CO$1,0))/$O$2</f>
        <v>301.95963640083113</v>
      </c>
      <c r="W41" s="17">
        <f>INDEX(Deciles_mean!$C$2:$CO$51,MATCH('ResumenCons-FormulasInteracTMAC'!W$1,Deciles_mean!$CQ$2:$CQ$51,0),MATCH('ResumenCons-FormulasInteracTMAC'!$A41,Deciles_mean!$C$1:$CO$1,0))/$O$2</f>
        <v>265.21576669558232</v>
      </c>
      <c r="X41" s="17">
        <f>INDEX(Deciles_mean!$C$2:$CO$51,MATCH('ResumenCons-FormulasInteracTMAC'!X$1,Deciles_mean!$CQ$2:$CQ$51,0),MATCH('ResumenCons-FormulasInteracTMAC'!$A41,Deciles_mean!$C$1:$CO$1,0))/$O$2</f>
        <v>268.36284551256421</v>
      </c>
      <c r="Y41" s="21">
        <f>INDEX(Deciles_mean!$C$2:$CO$51,MATCH('ResumenCons-FormulasInteracTMAC'!Y$1,Deciles_mean!$CQ$2:$CQ$51,0),MATCH('ResumenCons-FormulasInteracTMAC'!$A41,Deciles_mean!$C$1:$CO$1,0))/$O$2</f>
        <v>238.63183353068098</v>
      </c>
      <c r="Z41" s="20">
        <f>INDEX(Nal_mean!$B$2:$CN$6,MATCH('ResumenCons-FormulasInteracTMAC'!$C$2,Nal_mean!$A$2:$A$5,0),MATCH('ResumenCons-FormulasInteracTMAC'!$A41,Nal_mean!$B$1:$CN$1,0))/$Z$2</f>
        <v>164.22857416843294</v>
      </c>
      <c r="AA41" s="17">
        <f>INDEX(Deciles_mean!$C$2:$CO$51,MATCH('ResumenCons-FormulasInteracTMAC'!AA$1,Deciles_mean!$CQ$2:$CQ$51,0),MATCH('ResumenCons-FormulasInteracTMAC'!$A41,Deciles_mean!$C$1:$CO$1,0))/$Z$2</f>
        <v>55.13096088247098</v>
      </c>
      <c r="AB41" s="17">
        <f>INDEX(Deciles_mean!$C$2:$CO$51,MATCH('ResumenCons-FormulasInteracTMAC'!AB$1,Deciles_mean!$CQ$2:$CQ$51,0),MATCH('ResumenCons-FormulasInteracTMAC'!$A41,Deciles_mean!$C$1:$CO$1,0))/$Z$2</f>
        <v>90.584052594670752</v>
      </c>
      <c r="AC41" s="17">
        <f>INDEX(Deciles_mean!$C$2:$CO$51,MATCH('ResumenCons-FormulasInteracTMAC'!AC$1,Deciles_mean!$CQ$2:$CQ$51,0),MATCH('ResumenCons-FormulasInteracTMAC'!$A41,Deciles_mean!$C$1:$CO$1,0))/$Z$2</f>
        <v>115.61259522903237</v>
      </c>
      <c r="AD41" s="17">
        <f>INDEX(Deciles_mean!$C$2:$CO$51,MATCH('ResumenCons-FormulasInteracTMAC'!AD$1,Deciles_mean!$CQ$2:$CQ$51,0),MATCH('ResumenCons-FormulasInteracTMAC'!$A41,Deciles_mean!$C$1:$CO$1,0))/$Z$2</f>
        <v>147.10766109822114</v>
      </c>
      <c r="AE41" s="17">
        <f>INDEX(Deciles_mean!$C$2:$CO$51,MATCH('ResumenCons-FormulasInteracTMAC'!AE$1,Deciles_mean!$CQ$2:$CQ$51,0),MATCH('ResumenCons-FormulasInteracTMAC'!$A41,Deciles_mean!$C$1:$CO$1,0))/$Z$2</f>
        <v>170.59244749430516</v>
      </c>
      <c r="AF41" s="17">
        <f>INDEX(Deciles_mean!$C$2:$CO$51,MATCH('ResumenCons-FormulasInteracTMAC'!AF$1,Deciles_mean!$CQ$2:$CQ$51,0),MATCH('ResumenCons-FormulasInteracTMAC'!$A41,Deciles_mean!$C$1:$CO$1,0))/$Z$2</f>
        <v>201.98115280121053</v>
      </c>
      <c r="AG41" s="17">
        <f>INDEX(Deciles_mean!$C$2:$CO$51,MATCH('ResumenCons-FormulasInteracTMAC'!AG$1,Deciles_mean!$CQ$2:$CQ$51,0),MATCH('ResumenCons-FormulasInteracTMAC'!$A41,Deciles_mean!$C$1:$CO$1,0))/$Z$2</f>
        <v>218.23687148208879</v>
      </c>
      <c r="AH41" s="17">
        <f>INDEX(Deciles_mean!$C$2:$CO$51,MATCH('ResumenCons-FormulasInteracTMAC'!AH$1,Deciles_mean!$CQ$2:$CQ$51,0),MATCH('ResumenCons-FormulasInteracTMAC'!$A41,Deciles_mean!$C$1:$CO$1,0))/$Z$2</f>
        <v>211.441565927553</v>
      </c>
      <c r="AI41" s="17">
        <f>INDEX(Deciles_mean!$C$2:$CO$51,MATCH('ResumenCons-FormulasInteracTMAC'!AI$1,Deciles_mean!$CQ$2:$CQ$51,0),MATCH('ResumenCons-FormulasInteracTMAC'!$A41,Deciles_mean!$C$1:$CO$1,0))/$Z$2</f>
        <v>227.34732342855887</v>
      </c>
      <c r="AJ41" s="21">
        <f>INDEX(Deciles_mean!$C$2:$CO$51,MATCH('ResumenCons-FormulasInteracTMAC'!AJ$1,Deciles_mean!$CQ$2:$CQ$51,0),MATCH('ResumenCons-FormulasInteracTMAC'!$A41,Deciles_mean!$C$1:$CO$1,0))/$Z$2</f>
        <v>204.23746042508876</v>
      </c>
    </row>
    <row r="42" spans="1:36">
      <c r="A42" t="s">
        <v>27</v>
      </c>
      <c r="C42" s="3" t="s">
        <v>85</v>
      </c>
      <c r="D42" s="43">
        <f t="shared" ref="D42:D53" si="48">RATE($C$1-$C$2,,-Z42,O42)</f>
        <v>-7.9731960436578209E-2</v>
      </c>
      <c r="E42" s="44">
        <f t="shared" ref="E42:E53" si="49">RATE($C$1-$C$2,,-AA42,P42)</f>
        <v>-1.4488848706083886E-2</v>
      </c>
      <c r="F42" s="44">
        <f t="shared" ref="F42:F53" si="50">RATE($C$1-$C$2,,-AB42,Q42)</f>
        <v>-4.317160000645235E-2</v>
      </c>
      <c r="G42" s="44">
        <f t="shared" ref="G42:G53" si="51">RATE($C$1-$C$2,,-AC42,R42)</f>
        <v>-5.8456277754133493E-2</v>
      </c>
      <c r="H42" s="44">
        <f t="shared" ref="H42:H53" si="52">RATE($C$1-$C$2,,-AD42,S42)</f>
        <v>-7.0282360771055929E-2</v>
      </c>
      <c r="I42" s="44">
        <f t="shared" ref="I42:I53" si="53">RATE($C$1-$C$2,,-AE42,T42)</f>
        <v>-6.7813779506492158E-2</v>
      </c>
      <c r="J42" s="44">
        <f t="shared" ref="J42:J53" si="54">RATE($C$1-$C$2,,-AF42,U42)</f>
        <v>-5.2742366008093337E-2</v>
      </c>
      <c r="K42" s="44">
        <f t="shared" ref="K42:K53" si="55">RATE($C$1-$C$2,,-AG42,V42)</f>
        <v>-6.8212195163906003E-2</v>
      </c>
      <c r="L42" s="44">
        <f t="shared" ref="L42:L53" si="56">RATE($C$1-$C$2,,-AH42,W42)</f>
        <v>-9.1594570523117771E-2</v>
      </c>
      <c r="M42" s="44">
        <f t="shared" ref="M42:M53" si="57">RATE($C$1-$C$2,,-AI42,X42)</f>
        <v>-9.6493968442828523E-2</v>
      </c>
      <c r="N42" s="45">
        <f t="shared" ref="N42:N53" si="58">RATE($C$1-$C$2,,-AJ42,Y42)</f>
        <v>-0.11370733000794837</v>
      </c>
      <c r="O42" s="20">
        <f>INDEX(Nal_mean!$B$2:$CN$6,MATCH('ResumenCons-FormulasInteracTMAC'!$C$1,Nal_mean!$A$2:$A$6,0),MATCH('ResumenCons-FormulasInteracTMAC'!$A42,Nal_mean!$B$1:$CN$1,0))/$O$2</f>
        <v>190.39197497314308</v>
      </c>
      <c r="P42" s="17">
        <f>INDEX(Deciles_mean!$C$2:$CO$51,MATCH('ResumenCons-FormulasInteracTMAC'!P$1,Deciles_mean!$CQ$2:$CQ$51,0),MATCH('ResumenCons-FormulasInteracTMAC'!$A42,Deciles_mean!$C$1:$CO$1,0))/$O$2</f>
        <v>47.400149574184859</v>
      </c>
      <c r="Q42" s="17">
        <f>INDEX(Deciles_mean!$C$2:$CO$51,MATCH('ResumenCons-FormulasInteracTMAC'!Q$1,Deciles_mean!$CQ$2:$CQ$51,0),MATCH('ResumenCons-FormulasInteracTMAC'!$A42,Deciles_mean!$C$1:$CO$1,0))/$O$2</f>
        <v>75.23797563147285</v>
      </c>
      <c r="R42" s="17">
        <f>INDEX(Deciles_mean!$C$2:$CO$51,MATCH('ResumenCons-FormulasInteracTMAC'!R$1,Deciles_mean!$CQ$2:$CQ$51,0),MATCH('ResumenCons-FormulasInteracTMAC'!$A42,Deciles_mean!$C$1:$CO$1,0))/$O$2</f>
        <v>119.78816025979589</v>
      </c>
      <c r="S42" s="17">
        <f>INDEX(Deciles_mean!$C$2:$CO$51,MATCH('ResumenCons-FormulasInteracTMAC'!S$1,Deciles_mean!$CQ$2:$CQ$51,0),MATCH('ResumenCons-FormulasInteracTMAC'!$A42,Deciles_mean!$C$1:$CO$1,0))/$O$2</f>
        <v>150.4572734225633</v>
      </c>
      <c r="T42" s="17">
        <f>INDEX(Deciles_mean!$C$2:$CO$51,MATCH('ResumenCons-FormulasInteracTMAC'!T$1,Deciles_mean!$CQ$2:$CQ$51,0),MATCH('ResumenCons-FormulasInteracTMAC'!$A42,Deciles_mean!$C$1:$CO$1,0))/$O$2</f>
        <v>182.96088335888729</v>
      </c>
      <c r="U42" s="17">
        <f>INDEX(Deciles_mean!$C$2:$CO$51,MATCH('ResumenCons-FormulasInteracTMAC'!U$1,Deciles_mean!$CQ$2:$CQ$51,0),MATCH('ResumenCons-FormulasInteracTMAC'!$A42,Deciles_mean!$C$1:$CO$1,0))/$O$2</f>
        <v>229.76794136939185</v>
      </c>
      <c r="V42" s="17">
        <f>INDEX(Deciles_mean!$C$2:$CO$51,MATCH('ResumenCons-FormulasInteracTMAC'!V$1,Deciles_mean!$CQ$2:$CQ$51,0),MATCH('ResumenCons-FormulasInteracTMAC'!$A42,Deciles_mean!$C$1:$CO$1,0))/$O$2</f>
        <v>256.80219895684365</v>
      </c>
      <c r="W42" s="17">
        <f>INDEX(Deciles_mean!$C$2:$CO$51,MATCH('ResumenCons-FormulasInteracTMAC'!W$1,Deciles_mean!$CQ$2:$CQ$51,0),MATCH('ResumenCons-FormulasInteracTMAC'!$A42,Deciles_mean!$C$1:$CO$1,0))/$O$2</f>
        <v>250.88910641549833</v>
      </c>
      <c r="X42" s="17">
        <f>INDEX(Deciles_mean!$C$2:$CO$51,MATCH('ResumenCons-FormulasInteracTMAC'!X$1,Deciles_mean!$CQ$2:$CQ$51,0),MATCH('ResumenCons-FormulasInteracTMAC'!$A42,Deciles_mean!$C$1:$CO$1,0))/$O$2</f>
        <v>277.05077264527284</v>
      </c>
      <c r="Y42" s="21">
        <f>INDEX(Deciles_mean!$C$2:$CO$51,MATCH('ResumenCons-FormulasInteracTMAC'!Y$1,Deciles_mean!$CQ$2:$CQ$51,0),MATCH('ResumenCons-FormulasInteracTMAC'!$A42,Deciles_mean!$C$1:$CO$1,0))/$O$2</f>
        <v>313.56528809751978</v>
      </c>
      <c r="Z42" s="20">
        <f>INDEX(Nal_mean!$B$2:$CN$6,MATCH('ResumenCons-FormulasInteracTMAC'!$C$2,Nal_mean!$A$2:$A$5,0),MATCH('ResumenCons-FormulasInteracTMAC'!$A42,Nal_mean!$B$1:$CN$1,0))/$Z$2</f>
        <v>265.45522683448974</v>
      </c>
      <c r="AA42" s="17">
        <f>INDEX(Deciles_mean!$C$2:$CO$51,MATCH('ResumenCons-FormulasInteracTMAC'!AA$1,Deciles_mean!$CQ$2:$CQ$51,0),MATCH('ResumenCons-FormulasInteracTMAC'!$A42,Deciles_mean!$C$1:$CO$1,0))/$Z$2</f>
        <v>50.249707831117327</v>
      </c>
      <c r="AB42" s="17">
        <f>INDEX(Deciles_mean!$C$2:$CO$51,MATCH('ResumenCons-FormulasInteracTMAC'!AB$1,Deciles_mean!$CQ$2:$CQ$51,0),MATCH('ResumenCons-FormulasInteracTMAC'!$A42,Deciles_mean!$C$1:$CO$1,0))/$Z$2</f>
        <v>89.763726252696841</v>
      </c>
      <c r="AC42" s="17">
        <f>INDEX(Deciles_mean!$C$2:$CO$51,MATCH('ResumenCons-FormulasInteracTMAC'!AC$1,Deciles_mean!$CQ$2:$CQ$51,0),MATCH('ResumenCons-FormulasInteracTMAC'!$A42,Deciles_mean!$C$1:$CO$1,0))/$Z$2</f>
        <v>152.42349891804085</v>
      </c>
      <c r="AD42" s="17">
        <f>INDEX(Deciles_mean!$C$2:$CO$51,MATCH('ResumenCons-FormulasInteracTMAC'!AD$1,Deciles_mean!$CQ$2:$CQ$51,0),MATCH('ResumenCons-FormulasInteracTMAC'!$A42,Deciles_mean!$C$1:$CO$1,0))/$Z$2</f>
        <v>201.37655372074579</v>
      </c>
      <c r="AE42" s="17">
        <f>INDEX(Deciles_mean!$C$2:$CO$51,MATCH('ResumenCons-FormulasInteracTMAC'!AE$1,Deciles_mean!$CQ$2:$CQ$51,0),MATCH('ResumenCons-FormulasInteracTMAC'!$A42,Deciles_mean!$C$1:$CO$1,0))/$Z$2</f>
        <v>242.29671866702554</v>
      </c>
      <c r="AF42" s="17">
        <f>INDEX(Deciles_mean!$C$2:$CO$51,MATCH('ResumenCons-FormulasInteracTMAC'!AF$1,Deciles_mean!$CQ$2:$CQ$51,0),MATCH('ResumenCons-FormulasInteracTMAC'!$A42,Deciles_mean!$C$1:$CO$1,0))/$Z$2</f>
        <v>285.37569180575031</v>
      </c>
      <c r="AG42" s="17">
        <f>INDEX(Deciles_mean!$C$2:$CO$51,MATCH('ResumenCons-FormulasInteracTMAC'!AG$1,Deciles_mean!$CQ$2:$CQ$51,0),MATCH('ResumenCons-FormulasInteracTMAC'!$A42,Deciles_mean!$C$1:$CO$1,0))/$Z$2</f>
        <v>340.66745780920701</v>
      </c>
      <c r="AH42" s="17">
        <f>INDEX(Deciles_mean!$C$2:$CO$51,MATCH('ResumenCons-FormulasInteracTMAC'!AH$1,Deciles_mean!$CQ$2:$CQ$51,0),MATCH('ResumenCons-FormulasInteracTMAC'!$A42,Deciles_mean!$C$1:$CO$1,0))/$Z$2</f>
        <v>368.43673028823389</v>
      </c>
      <c r="AI42" s="17">
        <f>INDEX(Deciles_mean!$C$2:$CO$51,MATCH('ResumenCons-FormulasInteracTMAC'!AI$1,Deciles_mean!$CQ$2:$CQ$51,0),MATCH('ResumenCons-FormulasInteracTMAC'!$A42,Deciles_mean!$C$1:$CO$1,0))/$Z$2</f>
        <v>415.75276012482675</v>
      </c>
      <c r="AJ42" s="21">
        <f>INDEX(Deciles_mean!$C$2:$CO$51,MATCH('ResumenCons-FormulasInteracTMAC'!AJ$1,Deciles_mean!$CQ$2:$CQ$51,0),MATCH('ResumenCons-FormulasInteracTMAC'!$A42,Deciles_mean!$C$1:$CO$1,0))/$Z$2</f>
        <v>508.18208397647948</v>
      </c>
    </row>
    <row r="43" spans="1:36">
      <c r="A43" t="s">
        <v>28</v>
      </c>
      <c r="C43" s="3" t="s">
        <v>84</v>
      </c>
      <c r="D43" s="43">
        <f t="shared" si="48"/>
        <v>3.8664384260630499E-2</v>
      </c>
      <c r="E43" s="44">
        <f t="shared" si="49"/>
        <v>3.7047424533779447E-2</v>
      </c>
      <c r="F43" s="44">
        <f t="shared" si="50"/>
        <v>0.11956844207041177</v>
      </c>
      <c r="G43" s="44">
        <f t="shared" si="51"/>
        <v>9.7844928617152341E-2</v>
      </c>
      <c r="H43" s="44">
        <f t="shared" si="52"/>
        <v>8.5564258151027028E-2</v>
      </c>
      <c r="I43" s="44">
        <f t="shared" si="53"/>
        <v>6.3825638263610179E-2</v>
      </c>
      <c r="J43" s="44">
        <f t="shared" si="54"/>
        <v>4.6682165186929046E-2</v>
      </c>
      <c r="K43" s="44">
        <f t="shared" si="55"/>
        <v>4.7967553718240241E-2</v>
      </c>
      <c r="L43" s="44">
        <f t="shared" si="56"/>
        <v>4.6556109134480515E-2</v>
      </c>
      <c r="M43" s="44">
        <f t="shared" si="57"/>
        <v>2.0494199242907494E-2</v>
      </c>
      <c r="N43" s="45">
        <f t="shared" si="58"/>
        <v>5.1520220838883156E-3</v>
      </c>
      <c r="O43" s="20">
        <f>INDEX(Nal_mean!$B$2:$CN$6,MATCH('ResumenCons-FormulasInteracTMAC'!$C$1,Nal_mean!$A$2:$A$6,0),MATCH('ResumenCons-FormulasInteracTMAC'!$A43,Nal_mean!$B$1:$CN$1,0))/$O$2</f>
        <v>555.41909107090601</v>
      </c>
      <c r="P43" s="17">
        <f>INDEX(Deciles_mean!$C$2:$CO$51,MATCH('ResumenCons-FormulasInteracTMAC'!P$1,Deciles_mean!$CQ$2:$CQ$51,0),MATCH('ResumenCons-FormulasInteracTMAC'!$A43,Deciles_mean!$C$1:$CO$1,0))/$O$2</f>
        <v>74.211919417073261</v>
      </c>
      <c r="Q43" s="17">
        <f>INDEX(Deciles_mean!$C$2:$CO$51,MATCH('ResumenCons-FormulasInteracTMAC'!Q$1,Deciles_mean!$CQ$2:$CQ$51,0),MATCH('ResumenCons-FormulasInteracTMAC'!$A43,Deciles_mean!$C$1:$CO$1,0))/$O$2</f>
        <v>168.11138154489066</v>
      </c>
      <c r="R43" s="17">
        <f>INDEX(Deciles_mean!$C$2:$CO$51,MATCH('ResumenCons-FormulasInteracTMAC'!R$1,Deciles_mean!$CQ$2:$CQ$51,0),MATCH('ResumenCons-FormulasInteracTMAC'!$A43,Deciles_mean!$C$1:$CO$1,0))/$O$2</f>
        <v>258.09427165381197</v>
      </c>
      <c r="S43" s="17">
        <f>INDEX(Deciles_mean!$C$2:$CO$51,MATCH('ResumenCons-FormulasInteracTMAC'!S$1,Deciles_mean!$CQ$2:$CQ$51,0),MATCH('ResumenCons-FormulasInteracTMAC'!$A43,Deciles_mean!$C$1:$CO$1,0))/$O$2</f>
        <v>348.47403854411942</v>
      </c>
      <c r="T43" s="17">
        <f>INDEX(Deciles_mean!$C$2:$CO$51,MATCH('ResumenCons-FormulasInteracTMAC'!T$1,Deciles_mean!$CQ$2:$CQ$51,0),MATCH('ResumenCons-FormulasInteracTMAC'!$A43,Deciles_mean!$C$1:$CO$1,0))/$O$2</f>
        <v>448.56988978196733</v>
      </c>
      <c r="U43" s="17">
        <f>INDEX(Deciles_mean!$C$2:$CO$51,MATCH('ResumenCons-FormulasInteracTMAC'!U$1,Deciles_mean!$CQ$2:$CQ$51,0),MATCH('ResumenCons-FormulasInteracTMAC'!$A43,Deciles_mean!$C$1:$CO$1,0))/$O$2</f>
        <v>527.2741402038755</v>
      </c>
      <c r="V43" s="17">
        <f>INDEX(Deciles_mean!$C$2:$CO$51,MATCH('ResumenCons-FormulasInteracTMAC'!V$1,Deciles_mean!$CQ$2:$CQ$51,0),MATCH('ResumenCons-FormulasInteracTMAC'!$A43,Deciles_mean!$C$1:$CO$1,0))/$O$2</f>
        <v>628.63596737737919</v>
      </c>
      <c r="W43" s="17">
        <f>INDEX(Deciles_mean!$C$2:$CO$51,MATCH('ResumenCons-FormulasInteracTMAC'!W$1,Deciles_mean!$CQ$2:$CQ$51,0),MATCH('ResumenCons-FormulasInteracTMAC'!$A43,Deciles_mean!$C$1:$CO$1,0))/$O$2</f>
        <v>820.50408172010805</v>
      </c>
      <c r="X43" s="17">
        <f>INDEX(Deciles_mean!$C$2:$CO$51,MATCH('ResumenCons-FormulasInteracTMAC'!X$1,Deciles_mean!$CQ$2:$CQ$51,0),MATCH('ResumenCons-FormulasInteracTMAC'!$A43,Deciles_mean!$C$1:$CO$1,0))/$O$2</f>
        <v>976.25970639512502</v>
      </c>
      <c r="Y43" s="21">
        <f>INDEX(Deciles_mean!$C$2:$CO$51,MATCH('ResumenCons-FormulasInteracTMAC'!Y$1,Deciles_mean!$CQ$2:$CQ$51,0),MATCH('ResumenCons-FormulasInteracTMAC'!$A43,Deciles_mean!$C$1:$CO$1,0))/$O$2</f>
        <v>1304.0555140707102</v>
      </c>
      <c r="Z43" s="20">
        <f>INDEX(Nal_mean!$B$2:$CN$6,MATCH('ResumenCons-FormulasInteracTMAC'!$C$2,Nal_mean!$A$2:$A$5,0),MATCH('ResumenCons-FormulasInteracTMAC'!$A43,Nal_mean!$B$1:$CN$1,0))/$Z$2</f>
        <v>477.22132655035909</v>
      </c>
      <c r="AA43" s="17">
        <f>INDEX(Deciles_mean!$C$2:$CO$51,MATCH('ResumenCons-FormulasInteracTMAC'!AA$1,Deciles_mean!$CQ$2:$CQ$51,0),MATCH('ResumenCons-FormulasInteracTMAC'!$A43,Deciles_mean!$C$1:$CO$1,0))/$Z$2</f>
        <v>64.1621923985454</v>
      </c>
      <c r="AB43" s="17">
        <f>INDEX(Deciles_mean!$C$2:$CO$51,MATCH('ResumenCons-FormulasInteracTMAC'!AB$1,Deciles_mean!$CQ$2:$CQ$51,0),MATCH('ResumenCons-FormulasInteracTMAC'!$A43,Deciles_mean!$C$1:$CO$1,0))/$Z$2</f>
        <v>107.00264772222296</v>
      </c>
      <c r="AC43" s="17">
        <f>INDEX(Deciles_mean!$C$2:$CO$51,MATCH('ResumenCons-FormulasInteracTMAC'!AC$1,Deciles_mean!$CQ$2:$CQ$51,0),MATCH('ResumenCons-FormulasInteracTMAC'!$A43,Deciles_mean!$C$1:$CO$1,0))/$Z$2</f>
        <v>177.6701076253531</v>
      </c>
      <c r="AD43" s="17">
        <f>INDEX(Deciles_mean!$C$2:$CO$51,MATCH('ResumenCons-FormulasInteracTMAC'!AD$1,Deciles_mean!$CQ$2:$CQ$51,0),MATCH('ResumenCons-FormulasInteracTMAC'!$A43,Deciles_mean!$C$1:$CO$1,0))/$Z$2</f>
        <v>250.92751459392866</v>
      </c>
      <c r="AE43" s="17">
        <f>INDEX(Deciles_mean!$C$2:$CO$51,MATCH('ResumenCons-FormulasInteracTMAC'!AE$1,Deciles_mean!$CQ$2:$CQ$51,0),MATCH('ResumenCons-FormulasInteracTMAC'!$A43,Deciles_mean!$C$1:$CO$1,0))/$Z$2</f>
        <v>350.22593847238181</v>
      </c>
      <c r="AF43" s="17">
        <f>INDEX(Deciles_mean!$C$2:$CO$51,MATCH('ResumenCons-FormulasInteracTMAC'!AF$1,Deciles_mean!$CQ$2:$CQ$51,0),MATCH('ResumenCons-FormulasInteracTMAC'!$A43,Deciles_mean!$C$1:$CO$1,0))/$Z$2</f>
        <v>439.31615681293368</v>
      </c>
      <c r="AG43" s="17">
        <f>INDEX(Deciles_mean!$C$2:$CO$51,MATCH('ResumenCons-FormulasInteracTMAC'!AG$1,Deciles_mean!$CQ$2:$CQ$51,0),MATCH('ResumenCons-FormulasInteracTMAC'!$A43,Deciles_mean!$C$1:$CO$1,0))/$Z$2</f>
        <v>521.20416690354045</v>
      </c>
      <c r="AH43" s="17">
        <f>INDEX(Deciles_mean!$C$2:$CO$51,MATCH('ResumenCons-FormulasInteracTMAC'!AH$1,Deciles_mean!$CQ$2:$CQ$51,0),MATCH('ResumenCons-FormulasInteracTMAC'!$A43,Deciles_mean!$C$1:$CO$1,0))/$Z$2</f>
        <v>683.95995826568935</v>
      </c>
      <c r="AI43" s="17">
        <f>INDEX(Deciles_mean!$C$2:$CO$51,MATCH('ResumenCons-FormulasInteracTMAC'!AI$1,Deciles_mean!$CQ$2:$CQ$51,0),MATCH('ResumenCons-FormulasInteracTMAC'!$A43,Deciles_mean!$C$1:$CO$1,0))/$Z$2</f>
        <v>900.16723934014976</v>
      </c>
      <c r="AJ43" s="21">
        <f>INDEX(Deciles_mean!$C$2:$CO$51,MATCH('ResumenCons-FormulasInteracTMAC'!AJ$1,Deciles_mean!$CQ$2:$CQ$51,0),MATCH('ResumenCons-FormulasInteracTMAC'!$A43,Deciles_mean!$C$1:$CO$1,0))/$Z$2</f>
        <v>1277.5240278874703</v>
      </c>
    </row>
    <row r="44" spans="1:36">
      <c r="A44" t="s">
        <v>29</v>
      </c>
      <c r="C44" s="3" t="s">
        <v>86</v>
      </c>
      <c r="D44" s="43">
        <f t="shared" si="48"/>
        <v>2.2840252574470747E-2</v>
      </c>
      <c r="E44" s="44">
        <f t="shared" si="49"/>
        <v>8.9228443863477613E-2</v>
      </c>
      <c r="F44" s="44">
        <f t="shared" si="50"/>
        <v>0.11201385897716787</v>
      </c>
      <c r="G44" s="44">
        <f t="shared" si="51"/>
        <v>8.6067707390082751E-2</v>
      </c>
      <c r="H44" s="44">
        <f t="shared" si="52"/>
        <v>6.168710079160844E-2</v>
      </c>
      <c r="I44" s="44">
        <f t="shared" si="53"/>
        <v>4.6045860027101947E-2</v>
      </c>
      <c r="J44" s="44">
        <f t="shared" si="54"/>
        <v>3.1996154548108037E-2</v>
      </c>
      <c r="K44" s="44">
        <f t="shared" si="55"/>
        <v>2.3958167989120836E-2</v>
      </c>
      <c r="L44" s="44">
        <f t="shared" si="56"/>
        <v>1.4094009964986703E-2</v>
      </c>
      <c r="M44" s="44">
        <f t="shared" si="57"/>
        <v>-3.5166038174269405E-3</v>
      </c>
      <c r="N44" s="45">
        <f t="shared" si="58"/>
        <v>-1.7236359459912108E-2</v>
      </c>
      <c r="O44" s="20">
        <f>INDEX(Nal_mean!$B$2:$CN$6,MATCH('ResumenCons-FormulasInteracTMAC'!$C$1,Nal_mean!$A$2:$A$6,0),MATCH('ResumenCons-FormulasInteracTMAC'!$A44,Nal_mean!$B$1:$CN$1,0))/$O$2</f>
        <v>992.64303704849135</v>
      </c>
      <c r="P44" s="17">
        <f>INDEX(Deciles_mean!$C$2:$CO$51,MATCH('ResumenCons-FormulasInteracTMAC'!P$1,Deciles_mean!$CQ$2:$CQ$51,0),MATCH('ResumenCons-FormulasInteracTMAC'!$A44,Deciles_mean!$C$1:$CO$1,0))/$O$2</f>
        <v>238.64668351442563</v>
      </c>
      <c r="Q44" s="17">
        <f>INDEX(Deciles_mean!$C$2:$CO$51,MATCH('ResumenCons-FormulasInteracTMAC'!Q$1,Deciles_mean!$CQ$2:$CQ$51,0),MATCH('ResumenCons-FormulasInteracTMAC'!$A44,Deciles_mean!$C$1:$CO$1,0))/$O$2</f>
        <v>439.39250606865818</v>
      </c>
      <c r="R44" s="17">
        <f>INDEX(Deciles_mean!$C$2:$CO$51,MATCH('ResumenCons-FormulasInteracTMAC'!R$1,Deciles_mean!$CQ$2:$CQ$51,0),MATCH('ResumenCons-FormulasInteracTMAC'!$A44,Deciles_mean!$C$1:$CO$1,0))/$O$2</f>
        <v>620.12077376267894</v>
      </c>
      <c r="S44" s="17">
        <f>INDEX(Deciles_mean!$C$2:$CO$51,MATCH('ResumenCons-FormulasInteracTMAC'!S$1,Deciles_mean!$CQ$2:$CQ$51,0),MATCH('ResumenCons-FormulasInteracTMAC'!$A44,Deciles_mean!$C$1:$CO$1,0))/$O$2</f>
        <v>761.57275755333239</v>
      </c>
      <c r="T44" s="17">
        <f>INDEX(Deciles_mean!$C$2:$CO$51,MATCH('ResumenCons-FormulasInteracTMAC'!T$1,Deciles_mean!$CQ$2:$CQ$51,0),MATCH('ResumenCons-FormulasInteracTMAC'!$A44,Deciles_mean!$C$1:$CO$1,0))/$O$2</f>
        <v>913.67754112300349</v>
      </c>
      <c r="U44" s="17">
        <f>INDEX(Deciles_mean!$C$2:$CO$51,MATCH('ResumenCons-FormulasInteracTMAC'!U$1,Deciles_mean!$CQ$2:$CQ$51,0),MATCH('ResumenCons-FormulasInteracTMAC'!$A44,Deciles_mean!$C$1:$CO$1,0))/$O$2</f>
        <v>1051.0873906446977</v>
      </c>
      <c r="V44" s="17">
        <f>INDEX(Deciles_mean!$C$2:$CO$51,MATCH('ResumenCons-FormulasInteracTMAC'!V$1,Deciles_mean!$CQ$2:$CQ$51,0),MATCH('ResumenCons-FormulasInteracTMAC'!$A44,Deciles_mean!$C$1:$CO$1,0))/$O$2</f>
        <v>1187.397802735054</v>
      </c>
      <c r="W44" s="17">
        <f>INDEX(Deciles_mean!$C$2:$CO$51,MATCH('ResumenCons-FormulasInteracTMAC'!W$1,Deciles_mean!$CQ$2:$CQ$51,0),MATCH('ResumenCons-FormulasInteracTMAC'!$A44,Deciles_mean!$C$1:$CO$1,0))/$O$2</f>
        <v>1336.6089548311888</v>
      </c>
      <c r="X44" s="17">
        <f>INDEX(Deciles_mean!$C$2:$CO$51,MATCH('ResumenCons-FormulasInteracTMAC'!X$1,Deciles_mean!$CQ$2:$CQ$51,0),MATCH('ResumenCons-FormulasInteracTMAC'!$A44,Deciles_mean!$C$1:$CO$1,0))/$O$2</f>
        <v>1521.6733245529622</v>
      </c>
      <c r="Y44" s="21">
        <f>INDEX(Deciles_mean!$C$2:$CO$51,MATCH('ResumenCons-FormulasInteracTMAC'!Y$1,Deciles_mean!$CQ$2:$CQ$51,0),MATCH('ResumenCons-FormulasInteracTMAC'!$A44,Deciles_mean!$C$1:$CO$1,0))/$O$2</f>
        <v>1856.252635698911</v>
      </c>
      <c r="Z44" s="20">
        <f>INDEX(Nal_mean!$B$2:$CN$6,MATCH('ResumenCons-FormulasInteracTMAC'!$C$2,Nal_mean!$A$2:$A$5,0),MATCH('ResumenCons-FormulasInteracTMAC'!$A44,Nal_mean!$B$1:$CN$1,0))/$Z$2</f>
        <v>906.90512755328177</v>
      </c>
      <c r="AA44" s="17">
        <f>INDEX(Deciles_mean!$C$2:$CO$51,MATCH('ResumenCons-FormulasInteracTMAC'!AA$1,Deciles_mean!$CQ$2:$CQ$51,0),MATCH('ResumenCons-FormulasInteracTMAC'!$A44,Deciles_mean!$C$1:$CO$1,0))/$Z$2</f>
        <v>169.54286111213372</v>
      </c>
      <c r="AB44" s="17">
        <f>INDEX(Deciles_mean!$C$2:$CO$51,MATCH('ResumenCons-FormulasInteracTMAC'!AB$1,Deciles_mean!$CQ$2:$CQ$51,0),MATCH('ResumenCons-FormulasInteracTMAC'!$A44,Deciles_mean!$C$1:$CO$1,0))/$Z$2</f>
        <v>287.35042656959052</v>
      </c>
      <c r="AC44" s="17">
        <f>INDEX(Deciles_mean!$C$2:$CO$51,MATCH('ResumenCons-FormulasInteracTMAC'!AC$1,Deciles_mean!$CQ$2:$CQ$51,0),MATCH('ResumenCons-FormulasInteracTMAC'!$A44,Deciles_mean!$C$1:$CO$1,0))/$Z$2</f>
        <v>445.70620177242637</v>
      </c>
      <c r="AD44" s="17">
        <f>INDEX(Deciles_mean!$C$2:$CO$51,MATCH('ResumenCons-FormulasInteracTMAC'!AD$1,Deciles_mean!$CQ$2:$CQ$51,0),MATCH('ResumenCons-FormulasInteracTMAC'!$A44,Deciles_mean!$C$1:$CO$1,0))/$Z$2</f>
        <v>599.41172941289562</v>
      </c>
      <c r="AE44" s="17">
        <f>INDEX(Deciles_mean!$C$2:$CO$51,MATCH('ResumenCons-FormulasInteracTMAC'!AE$1,Deciles_mean!$CQ$2:$CQ$51,0),MATCH('ResumenCons-FormulasInteracTMAC'!$A44,Deciles_mean!$C$1:$CO$1,0))/$Z$2</f>
        <v>763.11510463371258</v>
      </c>
      <c r="AF44" s="17">
        <f>INDEX(Deciles_mean!$C$2:$CO$51,MATCH('ResumenCons-FormulasInteracTMAC'!AF$1,Deciles_mean!$CQ$2:$CQ$51,0),MATCH('ResumenCons-FormulasInteracTMAC'!$A44,Deciles_mean!$C$1:$CO$1,0))/$Z$2</f>
        <v>926.67300141989449</v>
      </c>
      <c r="AG44" s="17">
        <f>INDEX(Deciles_mean!$C$2:$CO$51,MATCH('ResumenCons-FormulasInteracTMAC'!AG$1,Deciles_mean!$CQ$2:$CQ$51,0),MATCH('ResumenCons-FormulasInteracTMAC'!$A44,Deciles_mean!$C$1:$CO$1,0))/$Z$2</f>
        <v>1080.1084961948361</v>
      </c>
      <c r="AH44" s="17">
        <f>INDEX(Deciles_mean!$C$2:$CO$51,MATCH('ResumenCons-FormulasInteracTMAC'!AH$1,Deciles_mean!$CQ$2:$CQ$51,0),MATCH('ResumenCons-FormulasInteracTMAC'!$A44,Deciles_mean!$C$1:$CO$1,0))/$Z$2</f>
        <v>1263.8382544814763</v>
      </c>
      <c r="AI44" s="17">
        <f>INDEX(Deciles_mean!$C$2:$CO$51,MATCH('ResumenCons-FormulasInteracTMAC'!AI$1,Deciles_mean!$CQ$2:$CQ$51,0),MATCH('ResumenCons-FormulasInteracTMAC'!$A44,Deciles_mean!$C$1:$CO$1,0))/$Z$2</f>
        <v>1543.2673228935355</v>
      </c>
      <c r="AJ44" s="21">
        <f>INDEX(Deciles_mean!$C$2:$CO$51,MATCH('ResumenCons-FormulasInteracTMAC'!AJ$1,Deciles_mean!$CQ$2:$CQ$51,0),MATCH('ResumenCons-FormulasInteracTMAC'!$A44,Deciles_mean!$C$1:$CO$1,0))/$Z$2</f>
        <v>1989.9435722890385</v>
      </c>
    </row>
    <row r="45" spans="1:36">
      <c r="A45" s="3" t="s">
        <v>30</v>
      </c>
      <c r="C45" s="3" t="s">
        <v>87</v>
      </c>
      <c r="D45" s="43">
        <f t="shared" si="48"/>
        <v>-1.4710915840259449E-2</v>
      </c>
      <c r="E45" s="44">
        <f t="shared" si="49"/>
        <v>-1.4254431284387024E-2</v>
      </c>
      <c r="F45" s="44">
        <f t="shared" si="50"/>
        <v>-7.0336064702436696E-2</v>
      </c>
      <c r="G45" s="44">
        <f t="shared" si="51"/>
        <v>-1.5039062174530217E-2</v>
      </c>
      <c r="H45" s="44">
        <f t="shared" si="52"/>
        <v>-9.5765691267313116E-2</v>
      </c>
      <c r="I45" s="44">
        <f t="shared" si="53"/>
        <v>6.4182378309854904E-2</v>
      </c>
      <c r="J45" s="44">
        <f t="shared" si="54"/>
        <v>-0.10462221985543328</v>
      </c>
      <c r="K45" s="44">
        <f t="shared" si="55"/>
        <v>-4.0578056926483946E-2</v>
      </c>
      <c r="L45" s="44">
        <f t="shared" si="56"/>
        <v>-1.8305937615760632E-3</v>
      </c>
      <c r="M45" s="44">
        <f t="shared" si="57"/>
        <v>-1.8573301635199334E-2</v>
      </c>
      <c r="N45" s="45">
        <f t="shared" si="58"/>
        <v>2.199802311725723E-2</v>
      </c>
      <c r="O45" s="20">
        <f>INDEX(Nal_mean!$B$2:$CN$6,MATCH('ResumenCons-FormulasInteracTMAC'!$C$1,Nal_mean!$A$2:$A$6,0),MATCH('ResumenCons-FormulasInteracTMAC'!$A45,Nal_mean!$B$1:$CN$1,0))/$O$2</f>
        <v>169.03017318823791</v>
      </c>
      <c r="P45" s="17">
        <f>INDEX(Deciles_mean!$C$2:$CO$51,MATCH('ResumenCons-FormulasInteracTMAC'!P$1,Deciles_mean!$CQ$2:$CQ$51,0),MATCH('ResumenCons-FormulasInteracTMAC'!$A45,Deciles_mean!$C$1:$CO$1,0))/$O$2</f>
        <v>35.554424369616015</v>
      </c>
      <c r="Q45" s="17">
        <f>INDEX(Deciles_mean!$C$2:$CO$51,MATCH('ResumenCons-FormulasInteracTMAC'!Q$1,Deciles_mean!$CQ$2:$CQ$51,0),MATCH('ResumenCons-FormulasInteracTMAC'!$A45,Deciles_mean!$C$1:$CO$1,0))/$O$2</f>
        <v>53.436018137971473</v>
      </c>
      <c r="R45" s="17">
        <f>INDEX(Deciles_mean!$C$2:$CO$51,MATCH('ResumenCons-FormulasInteracTMAC'!R$1,Deciles_mean!$CQ$2:$CQ$51,0),MATCH('ResumenCons-FormulasInteracTMAC'!$A45,Deciles_mean!$C$1:$CO$1,0))/$O$2</f>
        <v>80.878474635195033</v>
      </c>
      <c r="S45" s="17">
        <f>INDEX(Deciles_mean!$C$2:$CO$51,MATCH('ResumenCons-FormulasInteracTMAC'!S$1,Deciles_mean!$CQ$2:$CQ$51,0),MATCH('ResumenCons-FormulasInteracTMAC'!$A45,Deciles_mean!$C$1:$CO$1,0))/$O$2</f>
        <v>64.283234152940921</v>
      </c>
      <c r="T45" s="17">
        <f>INDEX(Deciles_mean!$C$2:$CO$51,MATCH('ResumenCons-FormulasInteracTMAC'!T$1,Deciles_mean!$CQ$2:$CQ$51,0),MATCH('ResumenCons-FormulasInteracTMAC'!$A45,Deciles_mean!$C$1:$CO$1,0))/$O$2</f>
        <v>99.691174115467703</v>
      </c>
      <c r="U45" s="17">
        <f>INDEX(Deciles_mean!$C$2:$CO$51,MATCH('ResumenCons-FormulasInteracTMAC'!U$1,Deciles_mean!$CQ$2:$CQ$51,0),MATCH('ResumenCons-FormulasInteracTMAC'!$A45,Deciles_mean!$C$1:$CO$1,0))/$O$2</f>
        <v>99.520310214906331</v>
      </c>
      <c r="V45" s="17">
        <f>INDEX(Deciles_mean!$C$2:$CO$51,MATCH('ResumenCons-FormulasInteracTMAC'!V$1,Deciles_mean!$CQ$2:$CQ$51,0),MATCH('ResumenCons-FormulasInteracTMAC'!$A45,Deciles_mean!$C$1:$CO$1,0))/$O$2</f>
        <v>176.04969774811866</v>
      </c>
      <c r="W45" s="17">
        <f>INDEX(Deciles_mean!$C$2:$CO$51,MATCH('ResumenCons-FormulasInteracTMAC'!W$1,Deciles_mean!$CQ$2:$CQ$51,0),MATCH('ResumenCons-FormulasInteracTMAC'!$A45,Deciles_mean!$C$1:$CO$1,0))/$O$2</f>
        <v>249.21900906443395</v>
      </c>
      <c r="X45" s="17">
        <f>INDEX(Deciles_mean!$C$2:$CO$51,MATCH('ResumenCons-FormulasInteracTMAC'!X$1,Deciles_mean!$CQ$2:$CQ$51,0),MATCH('ResumenCons-FormulasInteracTMAC'!$A45,Deciles_mean!$C$1:$CO$1,0))/$O$2</f>
        <v>300.74897778353642</v>
      </c>
      <c r="Y45" s="21">
        <f>INDEX(Deciles_mean!$C$2:$CO$51,MATCH('ResumenCons-FormulasInteracTMAC'!Y$1,Deciles_mean!$CQ$2:$CQ$51,0),MATCH('ResumenCons-FormulasInteracTMAC'!$A45,Deciles_mean!$C$1:$CO$1,0))/$O$2</f>
        <v>530.9204116601926</v>
      </c>
      <c r="Z45" s="20">
        <f>INDEX(Nal_mean!$B$2:$CN$6,MATCH('ResumenCons-FormulasInteracTMAC'!$C$2,Nal_mean!$A$2:$A$5,0),MATCH('ResumenCons-FormulasInteracTMAC'!$A45,Nal_mean!$B$1:$CN$1,0))/$Z$2</f>
        <v>179.35337400565271</v>
      </c>
      <c r="AA45" s="17">
        <f>INDEX(Deciles_mean!$C$2:$CO$51,MATCH('ResumenCons-FormulasInteracTMAC'!AA$1,Deciles_mean!$CQ$2:$CQ$51,0),MATCH('ResumenCons-FormulasInteracTMAC'!$A45,Deciles_mean!$C$1:$CO$1,0))/$Z$2</f>
        <v>37.65601150610081</v>
      </c>
      <c r="AB45" s="17">
        <f>INDEX(Deciles_mean!$C$2:$CO$51,MATCH('ResumenCons-FormulasInteracTMAC'!AB$1,Deciles_mean!$CQ$2:$CQ$51,0),MATCH('ResumenCons-FormulasInteracTMAC'!$A45,Deciles_mean!$C$1:$CO$1,0))/$Z$2</f>
        <v>71.536906239113222</v>
      </c>
      <c r="AC45" s="17">
        <f>INDEX(Deciles_mean!$C$2:$CO$51,MATCH('ResumenCons-FormulasInteracTMAC'!AC$1,Deciles_mean!$CQ$2:$CQ$51,0),MATCH('ResumenCons-FormulasInteracTMAC'!$A45,Deciles_mean!$C$1:$CO$1,0))/$Z$2</f>
        <v>85.932396286876525</v>
      </c>
      <c r="AD45" s="17">
        <f>INDEX(Deciles_mean!$C$2:$CO$51,MATCH('ResumenCons-FormulasInteracTMAC'!AD$1,Deciles_mean!$CQ$2:$CQ$51,0),MATCH('ResumenCons-FormulasInteracTMAC'!$A45,Deciles_mean!$C$1:$CO$1,0))/$Z$2</f>
        <v>96.155425463280437</v>
      </c>
      <c r="AE45" s="17">
        <f>INDEX(Deciles_mean!$C$2:$CO$51,MATCH('ResumenCons-FormulasInteracTMAC'!AE$1,Deciles_mean!$CQ$2:$CQ$51,0),MATCH('ResumenCons-FormulasInteracTMAC'!$A45,Deciles_mean!$C$1:$CO$1,0))/$Z$2</f>
        <v>77.730678408772945</v>
      </c>
      <c r="AF45" s="17">
        <f>INDEX(Deciles_mean!$C$2:$CO$51,MATCH('ResumenCons-FormulasInteracTMAC'!AF$1,Deciles_mean!$CQ$2:$CQ$51,0),MATCH('ResumenCons-FormulasInteracTMAC'!$A45,Deciles_mean!$C$1:$CO$1,0))/$Z$2</f>
        <v>154.84117935621703</v>
      </c>
      <c r="AG45" s="17">
        <f>INDEX(Deciles_mean!$C$2:$CO$51,MATCH('ResumenCons-FormulasInteracTMAC'!AG$1,Deciles_mean!$CQ$2:$CQ$51,0),MATCH('ResumenCons-FormulasInteracTMAC'!$A45,Deciles_mean!$C$1:$CO$1,0))/$Z$2</f>
        <v>207.77662882915317</v>
      </c>
      <c r="AH45" s="17">
        <f>INDEX(Deciles_mean!$C$2:$CO$51,MATCH('ResumenCons-FormulasInteracTMAC'!AH$1,Deciles_mean!$CQ$2:$CQ$51,0),MATCH('ResumenCons-FormulasInteracTMAC'!$A45,Deciles_mean!$C$1:$CO$1,0))/$Z$2</f>
        <v>251.05226630438432</v>
      </c>
      <c r="AI45" s="17">
        <f>INDEX(Deciles_mean!$C$2:$CO$51,MATCH('ResumenCons-FormulasInteracTMAC'!AI$1,Deciles_mean!$CQ$2:$CQ$51,0),MATCH('ResumenCons-FormulasInteracTMAC'!$A45,Deciles_mean!$C$1:$CO$1,0))/$Z$2</f>
        <v>324.16990006861067</v>
      </c>
      <c r="AJ45" s="21">
        <f>INDEX(Deciles_mean!$C$2:$CO$51,MATCH('ResumenCons-FormulasInteracTMAC'!AJ$1,Deciles_mean!$CQ$2:$CQ$51,0),MATCH('ResumenCons-FormulasInteracTMAC'!$A45,Deciles_mean!$C$1:$CO$1,0))/$Z$2</f>
        <v>486.66397554719674</v>
      </c>
    </row>
    <row r="46" spans="1:36">
      <c r="A46" t="s">
        <v>31</v>
      </c>
      <c r="C46" s="3" t="s">
        <v>88</v>
      </c>
      <c r="D46" s="43">
        <f t="shared" si="48"/>
        <v>2.0983895395604996E-2</v>
      </c>
      <c r="E46" s="44">
        <f t="shared" si="49"/>
        <v>1.783577747868036E-2</v>
      </c>
      <c r="F46" s="44">
        <f t="shared" si="50"/>
        <v>2.5129077389015087E-2</v>
      </c>
      <c r="G46" s="44">
        <f t="shared" si="51"/>
        <v>2.6682712259207955E-2</v>
      </c>
      <c r="H46" s="44">
        <f t="shared" si="52"/>
        <v>2.8334069222742567E-2</v>
      </c>
      <c r="I46" s="44">
        <f t="shared" si="53"/>
        <v>2.6011819470916204E-2</v>
      </c>
      <c r="J46" s="44">
        <f t="shared" si="54"/>
        <v>2.871301183354414E-2</v>
      </c>
      <c r="K46" s="44">
        <f t="shared" si="55"/>
        <v>2.1753962424996113E-2</v>
      </c>
      <c r="L46" s="44">
        <f t="shared" si="56"/>
        <v>1.9447550061574306E-2</v>
      </c>
      <c r="M46" s="44">
        <f t="shared" si="57"/>
        <v>1.9625814004517645E-2</v>
      </c>
      <c r="N46" s="45">
        <f t="shared" si="58"/>
        <v>3.4395040082545484E-3</v>
      </c>
      <c r="O46" s="20">
        <f>INDEX(Nal_mean!$B$2:$CN$6,MATCH('ResumenCons-FormulasInteracTMAC'!$C$1,Nal_mean!$A$2:$A$6,0),MATCH('ResumenCons-FormulasInteracTMAC'!$A46,Nal_mean!$B$1:$CN$1,0))/$O$2</f>
        <v>711.09503582970319</v>
      </c>
      <c r="P46" s="17">
        <f>INDEX(Deciles_mean!$C$2:$CO$51,MATCH('ResumenCons-FormulasInteracTMAC'!P$1,Deciles_mean!$CQ$2:$CQ$51,0),MATCH('ResumenCons-FormulasInteracTMAC'!$A46,Deciles_mean!$C$1:$CO$1,0))/$O$2</f>
        <v>285.55096040344858</v>
      </c>
      <c r="Q46" s="17">
        <f>INDEX(Deciles_mean!$C$2:$CO$51,MATCH('ResumenCons-FormulasInteracTMAC'!Q$1,Deciles_mean!$CQ$2:$CQ$51,0),MATCH('ResumenCons-FormulasInteracTMAC'!$A46,Deciles_mean!$C$1:$CO$1,0))/$O$2</f>
        <v>433.45272917466536</v>
      </c>
      <c r="R46" s="17">
        <f>INDEX(Deciles_mean!$C$2:$CO$51,MATCH('ResumenCons-FormulasInteracTMAC'!R$1,Deciles_mean!$CQ$2:$CQ$51,0),MATCH('ResumenCons-FormulasInteracTMAC'!$A46,Deciles_mean!$C$1:$CO$1,0))/$O$2</f>
        <v>547.42386151400297</v>
      </c>
      <c r="S46" s="17">
        <f>INDEX(Deciles_mean!$C$2:$CO$51,MATCH('ResumenCons-FormulasInteracTMAC'!S$1,Deciles_mean!$CQ$2:$CQ$51,0),MATCH('ResumenCons-FormulasInteracTMAC'!$A46,Deciles_mean!$C$1:$CO$1,0))/$O$2</f>
        <v>632.80696372461421</v>
      </c>
      <c r="T46" s="17">
        <f>INDEX(Deciles_mean!$C$2:$CO$51,MATCH('ResumenCons-FormulasInteracTMAC'!T$1,Deciles_mean!$CQ$2:$CQ$51,0),MATCH('ResumenCons-FormulasInteracTMAC'!$A46,Deciles_mean!$C$1:$CO$1,0))/$O$2</f>
        <v>719.47758299595694</v>
      </c>
      <c r="U46" s="17">
        <f>INDEX(Deciles_mean!$C$2:$CO$51,MATCH('ResumenCons-FormulasInteracTMAC'!U$1,Deciles_mean!$CQ$2:$CQ$51,0),MATCH('ResumenCons-FormulasInteracTMAC'!$A46,Deciles_mean!$C$1:$CO$1,0))/$O$2</f>
        <v>818.0714004439202</v>
      </c>
      <c r="V46" s="17">
        <f>INDEX(Deciles_mean!$C$2:$CO$51,MATCH('ResumenCons-FormulasInteracTMAC'!V$1,Deciles_mean!$CQ$2:$CQ$51,0),MATCH('ResumenCons-FormulasInteracTMAC'!$A46,Deciles_mean!$C$1:$CO$1,0))/$O$2</f>
        <v>869.00233665383644</v>
      </c>
      <c r="W46" s="17">
        <f>INDEX(Deciles_mean!$C$2:$CO$51,MATCH('ResumenCons-FormulasInteracTMAC'!W$1,Deciles_mean!$CQ$2:$CQ$51,0),MATCH('ResumenCons-FormulasInteracTMAC'!$A46,Deciles_mean!$C$1:$CO$1,0))/$O$2</f>
        <v>932.70790722878905</v>
      </c>
      <c r="X46" s="17">
        <f>INDEX(Deciles_mean!$C$2:$CO$51,MATCH('ResumenCons-FormulasInteracTMAC'!X$1,Deciles_mean!$CQ$2:$CQ$51,0),MATCH('ResumenCons-FormulasInteracTMAC'!$A46,Deciles_mean!$C$1:$CO$1,0))/$O$2</f>
        <v>990.42747728098357</v>
      </c>
      <c r="Y46" s="21">
        <f>INDEX(Deciles_mean!$C$2:$CO$51,MATCH('ResumenCons-FormulasInteracTMAC'!Y$1,Deciles_mean!$CQ$2:$CQ$51,0),MATCH('ResumenCons-FormulasInteracTMAC'!$A46,Deciles_mean!$C$1:$CO$1,0))/$O$2</f>
        <v>882.02913887681518</v>
      </c>
      <c r="Z46" s="20">
        <f>INDEX(Nal_mean!$B$2:$CN$6,MATCH('ResumenCons-FormulasInteracTMAC'!$C$2,Nal_mean!$A$2:$A$5,0),MATCH('ResumenCons-FormulasInteracTMAC'!$A46,Nal_mean!$B$1:$CN$1,0))/$Z$2</f>
        <v>654.41324376761088</v>
      </c>
      <c r="AA46" s="17">
        <f>INDEX(Deciles_mean!$C$2:$CO$51,MATCH('ResumenCons-FormulasInteracTMAC'!AA$1,Deciles_mean!$CQ$2:$CQ$51,0),MATCH('ResumenCons-FormulasInteracTMAC'!$A46,Deciles_mean!$C$1:$CO$1,0))/$Z$2</f>
        <v>266.05582711298297</v>
      </c>
      <c r="AB46" s="17">
        <f>INDEX(Deciles_mean!$C$2:$CO$51,MATCH('ResumenCons-FormulasInteracTMAC'!AB$1,Deciles_mean!$CQ$2:$CQ$51,0),MATCH('ResumenCons-FormulasInteracTMAC'!$A46,Deciles_mean!$C$1:$CO$1,0))/$Z$2</f>
        <v>392.48903887820597</v>
      </c>
      <c r="AC46" s="17">
        <f>INDEX(Deciles_mean!$C$2:$CO$51,MATCH('ResumenCons-FormulasInteracTMAC'!AC$1,Deciles_mean!$CQ$2:$CQ$51,0),MATCH('ResumenCons-FormulasInteracTMAC'!$A46,Deciles_mean!$C$1:$CO$1,0))/$Z$2</f>
        <v>492.69564882099809</v>
      </c>
      <c r="AD46" s="17">
        <f>INDEX(Deciles_mean!$C$2:$CO$51,MATCH('ResumenCons-FormulasInteracTMAC'!AD$1,Deciles_mean!$CQ$2:$CQ$51,0),MATCH('ResumenCons-FormulasInteracTMAC'!$A46,Deciles_mean!$C$1:$CO$1,0))/$Z$2</f>
        <v>565.89303927795527</v>
      </c>
      <c r="AE46" s="17">
        <f>INDEX(Deciles_mean!$C$2:$CO$51,MATCH('ResumenCons-FormulasInteracTMAC'!AE$1,Deciles_mean!$CQ$2:$CQ$51,0),MATCH('ResumenCons-FormulasInteracTMAC'!$A46,Deciles_mean!$C$1:$CO$1,0))/$Z$2</f>
        <v>649.24380124888512</v>
      </c>
      <c r="AF46" s="17">
        <f>INDEX(Deciles_mean!$C$2:$CO$51,MATCH('ResumenCons-FormulasInteracTMAC'!AF$1,Deciles_mean!$CQ$2:$CQ$51,0),MATCH('ResumenCons-FormulasInteracTMAC'!$A46,Deciles_mean!$C$1:$CO$1,0))/$Z$2</f>
        <v>730.49000438803057</v>
      </c>
      <c r="AG46" s="17">
        <f>INDEX(Deciles_mean!$C$2:$CO$51,MATCH('ResumenCons-FormulasInteracTMAC'!AG$1,Deciles_mean!$CQ$2:$CQ$51,0),MATCH('ResumenCons-FormulasInteracTMAC'!$A46,Deciles_mean!$C$1:$CO$1,0))/$Z$2</f>
        <v>797.32544107493015</v>
      </c>
      <c r="AH46" s="17">
        <f>INDEX(Deciles_mean!$C$2:$CO$51,MATCH('ResumenCons-FormulasInteracTMAC'!AH$1,Deciles_mean!$CQ$2:$CQ$51,0),MATCH('ResumenCons-FormulasInteracTMAC'!$A46,Deciles_mean!$C$1:$CO$1,0))/$Z$2</f>
        <v>863.54726407492285</v>
      </c>
      <c r="AI46" s="17">
        <f>INDEX(Deciles_mean!$C$2:$CO$51,MATCH('ResumenCons-FormulasInteracTMAC'!AI$1,Deciles_mean!$CQ$2:$CQ$51,0),MATCH('ResumenCons-FormulasInteracTMAC'!$A46,Deciles_mean!$C$1:$CO$1,0))/$Z$2</f>
        <v>916.34579717097847</v>
      </c>
      <c r="AJ46" s="21">
        <f>INDEX(Deciles_mean!$C$2:$CO$51,MATCH('ResumenCons-FormulasInteracTMAC'!AJ$1,Deciles_mean!$CQ$2:$CQ$51,0),MATCH('ResumenCons-FormulasInteracTMAC'!$A46,Deciles_mean!$C$1:$CO$1,0))/$Z$2</f>
        <v>869.99780005866921</v>
      </c>
    </row>
    <row r="47" spans="1:36">
      <c r="A47" t="s">
        <v>32</v>
      </c>
      <c r="C47" s="3" t="s">
        <v>89</v>
      </c>
      <c r="D47" s="43">
        <f t="shared" si="48"/>
        <v>-1.0019429853973819E-2</v>
      </c>
      <c r="E47" s="44">
        <f t="shared" si="49"/>
        <v>-9.349719656670516E-2</v>
      </c>
      <c r="F47" s="44">
        <f t="shared" si="50"/>
        <v>-3.5620823021496724E-2</v>
      </c>
      <c r="G47" s="44">
        <f t="shared" si="51"/>
        <v>-2.1478987715606055E-2</v>
      </c>
      <c r="H47" s="44">
        <f t="shared" si="52"/>
        <v>3.2058541243771511E-3</v>
      </c>
      <c r="I47" s="44">
        <f t="shared" si="53"/>
        <v>2.568583013025881E-2</v>
      </c>
      <c r="J47" s="44">
        <f t="shared" si="54"/>
        <v>-2.1859726627107324E-2</v>
      </c>
      <c r="K47" s="44">
        <f t="shared" si="55"/>
        <v>1.2826460530419609E-2</v>
      </c>
      <c r="L47" s="44">
        <f t="shared" si="56"/>
        <v>1.3562115753260403E-2</v>
      </c>
      <c r="M47" s="44">
        <f t="shared" si="57"/>
        <v>-1.8709453965605159E-2</v>
      </c>
      <c r="N47" s="45">
        <f t="shared" si="58"/>
        <v>-1.5736644480150625E-2</v>
      </c>
      <c r="O47" s="20">
        <f>INDEX(Nal_mean!$B$2:$CN$6,MATCH('ResumenCons-FormulasInteracTMAC'!$C$1,Nal_mean!$A$2:$A$6,0),MATCH('ResumenCons-FormulasInteracTMAC'!$A47,Nal_mean!$B$1:$CN$1,0))/$O$2</f>
        <v>339.40280460489208</v>
      </c>
      <c r="P47" s="17">
        <f>INDEX(Deciles_mean!$C$2:$CO$51,MATCH('ResumenCons-FormulasInteracTMAC'!P$1,Deciles_mean!$CQ$2:$CQ$51,0),MATCH('ResumenCons-FormulasInteracTMAC'!$A47,Deciles_mean!$C$1:$CO$1,0))/$O$2</f>
        <v>21.229112320487928</v>
      </c>
      <c r="Q47" s="17">
        <f>INDEX(Deciles_mean!$C$2:$CO$51,MATCH('ResumenCons-FormulasInteracTMAC'!Q$1,Deciles_mean!$CQ$2:$CQ$51,0),MATCH('ResumenCons-FormulasInteracTMAC'!$A47,Deciles_mean!$C$1:$CO$1,0))/$O$2</f>
        <v>35.240257309692566</v>
      </c>
      <c r="R47" s="17">
        <f>INDEX(Deciles_mean!$C$2:$CO$51,MATCH('ResumenCons-FormulasInteracTMAC'!R$1,Deciles_mean!$CQ$2:$CQ$51,0),MATCH('ResumenCons-FormulasInteracTMAC'!$A47,Deciles_mean!$C$1:$CO$1,0))/$O$2</f>
        <v>53.30648960064854</v>
      </c>
      <c r="S47" s="17">
        <f>INDEX(Deciles_mean!$C$2:$CO$51,MATCH('ResumenCons-FormulasInteracTMAC'!S$1,Deciles_mean!$CQ$2:$CQ$51,0),MATCH('ResumenCons-FormulasInteracTMAC'!$A47,Deciles_mean!$C$1:$CO$1,0))/$O$2</f>
        <v>98.923722058818612</v>
      </c>
      <c r="T47" s="17">
        <f>INDEX(Deciles_mean!$C$2:$CO$51,MATCH('ResumenCons-FormulasInteracTMAC'!T$1,Deciles_mean!$CQ$2:$CQ$51,0),MATCH('ResumenCons-FormulasInteracTMAC'!$A47,Deciles_mean!$C$1:$CO$1,0))/$O$2</f>
        <v>139.60715414253275</v>
      </c>
      <c r="U47" s="17">
        <f>INDEX(Deciles_mean!$C$2:$CO$51,MATCH('ResumenCons-FormulasInteracTMAC'!U$1,Deciles_mean!$CQ$2:$CQ$51,0),MATCH('ResumenCons-FormulasInteracTMAC'!$A47,Deciles_mean!$C$1:$CO$1,0))/$O$2</f>
        <v>156.13715471702162</v>
      </c>
      <c r="V47" s="17">
        <f>INDEX(Deciles_mean!$C$2:$CO$51,MATCH('ResumenCons-FormulasInteracTMAC'!V$1,Deciles_mean!$CQ$2:$CQ$51,0),MATCH('ResumenCons-FormulasInteracTMAC'!$A47,Deciles_mean!$C$1:$CO$1,0))/$O$2</f>
        <v>255.77298042015204</v>
      </c>
      <c r="W47" s="17">
        <f>INDEX(Deciles_mean!$C$2:$CO$51,MATCH('ResumenCons-FormulasInteracTMAC'!W$1,Deciles_mean!$CQ$2:$CQ$51,0),MATCH('ResumenCons-FormulasInteracTMAC'!$A47,Deciles_mean!$C$1:$CO$1,0))/$O$2</f>
        <v>414.26454765780733</v>
      </c>
      <c r="X47" s="17">
        <f>INDEX(Deciles_mean!$C$2:$CO$51,MATCH('ResumenCons-FormulasInteracTMAC'!X$1,Deciles_mean!$CQ$2:$CQ$51,0),MATCH('ResumenCons-FormulasInteracTMAC'!$A47,Deciles_mean!$C$1:$CO$1,0))/$O$2</f>
        <v>636.89023704547287</v>
      </c>
      <c r="Y47" s="21">
        <f>INDEX(Deciles_mean!$C$2:$CO$51,MATCH('ResumenCons-FormulasInteracTMAC'!Y$1,Deciles_mean!$CQ$2:$CQ$51,0),MATCH('ResumenCons-FormulasInteracTMAC'!$A47,Deciles_mean!$C$1:$CO$1,0))/$O$2</f>
        <v>1582.6563907762863</v>
      </c>
      <c r="Z47" s="20">
        <f>INDEX(Nal_mean!$B$2:$CN$6,MATCH('ResumenCons-FormulasInteracTMAC'!$C$2,Nal_mean!$A$2:$A$5,0),MATCH('ResumenCons-FormulasInteracTMAC'!$A47,Nal_mean!$B$1:$CN$1,0))/$Z$2</f>
        <v>353.35296733778631</v>
      </c>
      <c r="AA47" s="17">
        <f>INDEX(Deciles_mean!$C$2:$CO$51,MATCH('ResumenCons-FormulasInteracTMAC'!AA$1,Deciles_mean!$CQ$2:$CQ$51,0),MATCH('ResumenCons-FormulasInteracTMAC'!$A47,Deciles_mean!$C$1:$CO$1,0))/$Z$2</f>
        <v>31.438023101825145</v>
      </c>
      <c r="AB47" s="17">
        <f>INDEX(Deciles_mean!$C$2:$CO$51,MATCH('ResumenCons-FormulasInteracTMAC'!AB$1,Deciles_mean!$CQ$2:$CQ$51,0),MATCH('ResumenCons-FormulasInteracTMAC'!$A47,Deciles_mean!$C$1:$CO$1,0))/$Z$2</f>
        <v>40.742509264248731</v>
      </c>
      <c r="AC47" s="17">
        <f>INDEX(Deciles_mean!$C$2:$CO$51,MATCH('ResumenCons-FormulasInteracTMAC'!AC$1,Deciles_mean!$CQ$2:$CQ$51,0),MATCH('ResumenCons-FormulasInteracTMAC'!$A47,Deciles_mean!$C$1:$CO$1,0))/$Z$2</f>
        <v>58.143270952243931</v>
      </c>
      <c r="AD47" s="17">
        <f>INDEX(Deciles_mean!$C$2:$CO$51,MATCH('ResumenCons-FormulasInteracTMAC'!AD$1,Deciles_mean!$CQ$2:$CQ$51,0),MATCH('ResumenCons-FormulasInteracTMAC'!$A47,Deciles_mean!$C$1:$CO$1,0))/$Z$2</f>
        <v>97.665284033515974</v>
      </c>
      <c r="AE47" s="17">
        <f>INDEX(Deciles_mean!$C$2:$CO$51,MATCH('ResumenCons-FormulasInteracTMAC'!AE$1,Deciles_mean!$CQ$2:$CQ$51,0),MATCH('ResumenCons-FormulasInteracTMAC'!$A47,Deciles_mean!$C$1:$CO$1,0))/$Z$2</f>
        <v>126.1392519403984</v>
      </c>
      <c r="AF47" s="17">
        <f>INDEX(Deciles_mean!$C$2:$CO$51,MATCH('ResumenCons-FormulasInteracTMAC'!AF$1,Deciles_mean!$CQ$2:$CQ$51,0),MATCH('ResumenCons-FormulasInteracTMAC'!$A47,Deciles_mean!$C$1:$CO$1,0))/$Z$2</f>
        <v>170.5696264411865</v>
      </c>
      <c r="AG47" s="17">
        <f>INDEX(Deciles_mean!$C$2:$CO$51,MATCH('ResumenCons-FormulasInteracTMAC'!AG$1,Deciles_mean!$CQ$2:$CQ$51,0),MATCH('ResumenCons-FormulasInteracTMAC'!$A47,Deciles_mean!$C$1:$CO$1,0))/$Z$2</f>
        <v>243.0605679444482</v>
      </c>
      <c r="AH47" s="17">
        <f>INDEX(Deciles_mean!$C$2:$CO$51,MATCH('ResumenCons-FormulasInteracTMAC'!AH$1,Deciles_mean!$CQ$2:$CQ$51,0),MATCH('ResumenCons-FormulasInteracTMAC'!$A47,Deciles_mean!$C$1:$CO$1,0))/$Z$2</f>
        <v>392.53310600982894</v>
      </c>
      <c r="AI47" s="17">
        <f>INDEX(Deciles_mean!$C$2:$CO$51,MATCH('ResumenCons-FormulasInteracTMAC'!AI$1,Deciles_mean!$CQ$2:$CQ$51,0),MATCH('ResumenCons-FormulasInteracTMAC'!$A47,Deciles_mean!$C$1:$CO$1,0))/$Z$2</f>
        <v>686.86934223088338</v>
      </c>
      <c r="AJ47" s="21">
        <f>INDEX(Deciles_mean!$C$2:$CO$51,MATCH('ResumenCons-FormulasInteracTMAC'!AJ$1,Deciles_mean!$CQ$2:$CQ$51,0),MATCH('ResumenCons-FormulasInteracTMAC'!$A47,Deciles_mean!$C$1:$CO$1,0))/$Z$2</f>
        <v>1686.3253548149451</v>
      </c>
    </row>
    <row r="48" spans="1:36">
      <c r="A48" t="s">
        <v>33</v>
      </c>
      <c r="C48" s="3" t="s">
        <v>90</v>
      </c>
      <c r="D48" s="43">
        <f t="shared" si="48"/>
        <v>4.9792480906620896E-2</v>
      </c>
      <c r="E48" s="44">
        <f t="shared" si="49"/>
        <v>-0.15652372945219389</v>
      </c>
      <c r="F48" s="44">
        <f t="shared" si="50"/>
        <v>0.17289311718692119</v>
      </c>
      <c r="G48" s="44">
        <f t="shared" si="51"/>
        <v>0.1114689051881617</v>
      </c>
      <c r="H48" s="44">
        <f t="shared" si="52"/>
        <v>8.0086950642706628E-2</v>
      </c>
      <c r="I48" s="44">
        <f t="shared" si="53"/>
        <v>1.1627664230309287E-2</v>
      </c>
      <c r="J48" s="44">
        <f t="shared" si="54"/>
        <v>0.11630880169783538</v>
      </c>
      <c r="K48" s="44">
        <f t="shared" si="55"/>
        <v>4.3098986863561242E-2</v>
      </c>
      <c r="L48" s="44">
        <f t="shared" si="56"/>
        <v>2.8079097817986093E-2</v>
      </c>
      <c r="M48" s="44">
        <f t="shared" si="57"/>
        <v>6.8634335915500902E-2</v>
      </c>
      <c r="N48" s="45">
        <f t="shared" si="58"/>
        <v>4.2734397853537241E-2</v>
      </c>
      <c r="O48" s="20">
        <f>INDEX(Nal_mean!$B$2:$CN$6,MATCH('ResumenCons-FormulasInteracTMAC'!$C$1,Nal_mean!$A$2:$A$6,0),MATCH('ResumenCons-FormulasInteracTMAC'!$A48,Nal_mean!$B$1:$CN$1,0))/$O$2</f>
        <v>114.80764168564332</v>
      </c>
      <c r="P48" s="17">
        <f>INDEX(Deciles_mean!$C$2:$CO$51,MATCH('ResumenCons-FormulasInteracTMAC'!P$1,Deciles_mean!$CQ$2:$CQ$51,0),MATCH('ResumenCons-FormulasInteracTMAC'!$A48,Deciles_mean!$C$1:$CO$1,0))/$O$2</f>
        <v>7.0342782094593233</v>
      </c>
      <c r="Q48" s="17">
        <f>INDEX(Deciles_mean!$C$2:$CO$51,MATCH('ResumenCons-FormulasInteracTMAC'!Q$1,Deciles_mean!$CQ$2:$CQ$51,0),MATCH('ResumenCons-FormulasInteracTMAC'!$A48,Deciles_mean!$C$1:$CO$1,0))/$O$2</f>
        <v>16.296818790577163</v>
      </c>
      <c r="R48" s="17">
        <f>INDEX(Deciles_mean!$C$2:$CO$51,MATCH('ResumenCons-FormulasInteracTMAC'!R$1,Deciles_mean!$CQ$2:$CQ$51,0),MATCH('ResumenCons-FormulasInteracTMAC'!$A48,Deciles_mean!$C$1:$CO$1,0))/$O$2</f>
        <v>22.421948204720969</v>
      </c>
      <c r="S48" s="17">
        <f>INDEX(Deciles_mean!$C$2:$CO$51,MATCH('ResumenCons-FormulasInteracTMAC'!S$1,Deciles_mean!$CQ$2:$CQ$51,0),MATCH('ResumenCons-FormulasInteracTMAC'!$A48,Deciles_mean!$C$1:$CO$1,0))/$O$2</f>
        <v>32.297728405721394</v>
      </c>
      <c r="T48" s="17">
        <f>INDEX(Deciles_mean!$C$2:$CO$51,MATCH('ResumenCons-FormulasInteracTMAC'!T$1,Deciles_mean!$CQ$2:$CQ$51,0),MATCH('ResumenCons-FormulasInteracTMAC'!$A48,Deciles_mean!$C$1:$CO$1,0))/$O$2</f>
        <v>50.719875608902854</v>
      </c>
      <c r="U48" s="17">
        <f>INDEX(Deciles_mean!$C$2:$CO$51,MATCH('ResumenCons-FormulasInteracTMAC'!U$1,Deciles_mean!$CQ$2:$CQ$51,0),MATCH('ResumenCons-FormulasInteracTMAC'!$A48,Deciles_mean!$C$1:$CO$1,0))/$O$2</f>
        <v>78.328073623672708</v>
      </c>
      <c r="V48" s="17">
        <f>INDEX(Deciles_mean!$C$2:$CO$51,MATCH('ResumenCons-FormulasInteracTMAC'!V$1,Deciles_mean!$CQ$2:$CQ$51,0),MATCH('ResumenCons-FormulasInteracTMAC'!$A48,Deciles_mean!$C$1:$CO$1,0))/$O$2</f>
        <v>98.414911252291816</v>
      </c>
      <c r="W48" s="17">
        <f>INDEX(Deciles_mean!$C$2:$CO$51,MATCH('ResumenCons-FormulasInteracTMAC'!W$1,Deciles_mean!$CQ$2:$CQ$51,0),MATCH('ResumenCons-FormulasInteracTMAC'!$A48,Deciles_mean!$C$1:$CO$1,0))/$O$2</f>
        <v>135.58347665852583</v>
      </c>
      <c r="X48" s="17">
        <f>INDEX(Deciles_mean!$C$2:$CO$51,MATCH('ResumenCons-FormulasInteracTMAC'!X$1,Deciles_mean!$CQ$2:$CQ$51,0),MATCH('ResumenCons-FormulasInteracTMAC'!$A48,Deciles_mean!$C$1:$CO$1,0))/$O$2</f>
        <v>215.65097038236866</v>
      </c>
      <c r="Y48" s="21">
        <f>INDEX(Deciles_mean!$C$2:$CO$51,MATCH('ResumenCons-FormulasInteracTMAC'!Y$1,Deciles_mean!$CQ$2:$CQ$51,0),MATCH('ResumenCons-FormulasInteracTMAC'!$A48,Deciles_mean!$C$1:$CO$1,0))/$O$2</f>
        <v>491.3283357201924</v>
      </c>
      <c r="Z48" s="20">
        <f>INDEX(Nal_mean!$B$2:$CN$6,MATCH('ResumenCons-FormulasInteracTMAC'!$C$2,Nal_mean!$A$2:$A$5,0),MATCH('ResumenCons-FormulasInteracTMAC'!$A48,Nal_mean!$B$1:$CN$1,0))/$Z$2</f>
        <v>94.527237194996275</v>
      </c>
      <c r="AA48" s="17">
        <f>INDEX(Deciles_mean!$C$2:$CO$51,MATCH('ResumenCons-FormulasInteracTMAC'!AA$1,Deciles_mean!$CQ$2:$CQ$51,0),MATCH('ResumenCons-FormulasInteracTMAC'!$A48,Deciles_mean!$C$1:$CO$1,0))/$Z$2</f>
        <v>13.89722421535833</v>
      </c>
      <c r="AB48" s="17">
        <f>INDEX(Deciles_mean!$C$2:$CO$51,MATCH('ResumenCons-FormulasInteracTMAC'!AB$1,Deciles_mean!$CQ$2:$CQ$51,0),MATCH('ResumenCons-FormulasInteracTMAC'!$A48,Deciles_mean!$C$1:$CO$1,0))/$Z$2</f>
        <v>8.6113072590573179</v>
      </c>
      <c r="AC48" s="17">
        <f>INDEX(Deciles_mean!$C$2:$CO$51,MATCH('ResumenCons-FormulasInteracTMAC'!AC$1,Deciles_mean!$CQ$2:$CQ$51,0),MATCH('ResumenCons-FormulasInteracTMAC'!$A48,Deciles_mean!$C$1:$CO$1,0))/$Z$2</f>
        <v>14.692106778678655</v>
      </c>
      <c r="AD48" s="17">
        <f>INDEX(Deciles_mean!$C$2:$CO$51,MATCH('ResumenCons-FormulasInteracTMAC'!AD$1,Deciles_mean!$CQ$2:$CQ$51,0),MATCH('ResumenCons-FormulasInteracTMAC'!$A48,Deciles_mean!$C$1:$CO$1,0))/$Z$2</f>
        <v>23.732150944659871</v>
      </c>
      <c r="AE48" s="17">
        <f>INDEX(Deciles_mean!$C$2:$CO$51,MATCH('ResumenCons-FormulasInteracTMAC'!AE$1,Deciles_mean!$CQ$2:$CQ$51,0),MATCH('ResumenCons-FormulasInteracTMAC'!$A48,Deciles_mean!$C$1:$CO$1,0))/$Z$2</f>
        <v>48.427872586059969</v>
      </c>
      <c r="AF48" s="17">
        <f>INDEX(Deciles_mean!$C$2:$CO$51,MATCH('ResumenCons-FormulasInteracTMAC'!AF$1,Deciles_mean!$CQ$2:$CQ$51,0),MATCH('ResumenCons-FormulasInteracTMAC'!$A48,Deciles_mean!$C$1:$CO$1,0))/$Z$2</f>
        <v>50.440577442429664</v>
      </c>
      <c r="AG48" s="17">
        <f>INDEX(Deciles_mean!$C$2:$CO$51,MATCH('ResumenCons-FormulasInteracTMAC'!AG$1,Deciles_mean!$CQ$2:$CQ$51,0),MATCH('ResumenCons-FormulasInteracTMAC'!$A48,Deciles_mean!$C$1:$CO$1,0))/$Z$2</f>
        <v>83.130197222184023</v>
      </c>
      <c r="AH48" s="17">
        <f>INDEX(Deciles_mean!$C$2:$CO$51,MATCH('ResumenCons-FormulasInteracTMAC'!AH$1,Deciles_mean!$CQ$2:$CQ$51,0),MATCH('ResumenCons-FormulasInteracTMAC'!$A48,Deciles_mean!$C$1:$CO$1,0))/$Z$2</f>
        <v>121.36700869238067</v>
      </c>
      <c r="AI48" s="17">
        <f>INDEX(Deciles_mean!$C$2:$CO$51,MATCH('ResumenCons-FormulasInteracTMAC'!AI$1,Deciles_mean!$CQ$2:$CQ$51,0),MATCH('ResumenCons-FormulasInteracTMAC'!$A48,Deciles_mean!$C$1:$CO$1,0))/$Z$2</f>
        <v>165.36169671521327</v>
      </c>
      <c r="AJ48" s="21">
        <f>INDEX(Deciles_mean!$C$2:$CO$51,MATCH('ResumenCons-FormulasInteracTMAC'!AJ$1,Deciles_mean!$CQ$2:$CQ$51,0),MATCH('ResumenCons-FormulasInteracTMAC'!$A48,Deciles_mean!$C$1:$CO$1,0))/$Z$2</f>
        <v>415.60140778007258</v>
      </c>
    </row>
    <row r="49" spans="1:36">
      <c r="A49" t="s">
        <v>34</v>
      </c>
      <c r="C49" s="3" t="s">
        <v>105</v>
      </c>
      <c r="D49" s="43">
        <f t="shared" si="48"/>
        <v>-0.28103911827196598</v>
      </c>
      <c r="E49" s="44">
        <f t="shared" si="49"/>
        <v>-0.99999959914231695</v>
      </c>
      <c r="F49" s="44">
        <f t="shared" si="50"/>
        <v>-0.23097675185807634</v>
      </c>
      <c r="G49" s="44">
        <f t="shared" si="51"/>
        <v>-0.30062431418263869</v>
      </c>
      <c r="H49" s="44">
        <f t="shared" si="52"/>
        <v>-0.25067437521551156</v>
      </c>
      <c r="I49" s="44">
        <f t="shared" si="53"/>
        <v>-0.40979928516852021</v>
      </c>
      <c r="J49" s="44">
        <f t="shared" si="54"/>
        <v>-0.26414239954142499</v>
      </c>
      <c r="K49" s="44">
        <f t="shared" si="55"/>
        <v>-0.27739124597209669</v>
      </c>
      <c r="L49" s="44">
        <f t="shared" si="56"/>
        <v>-0.37917122428597605</v>
      </c>
      <c r="M49" s="44">
        <f t="shared" si="57"/>
        <v>-0.19824489719826291</v>
      </c>
      <c r="N49" s="45">
        <f t="shared" si="58"/>
        <v>-0.279889562500795</v>
      </c>
      <c r="O49" s="20">
        <f>INDEX(Nal_mean!$B$2:$CN$6,MATCH('ResumenCons-FormulasInteracTMAC'!$C$1,Nal_mean!$A$2:$A$6,0),MATCH('ResumenCons-FormulasInteracTMAC'!$A49,Nal_mean!$B$1:$CN$1,0))/$O$2</f>
        <v>2.162360363830254</v>
      </c>
      <c r="P49" s="17">
        <f>INDEX(Deciles_mean!$C$2:$CO$51,MATCH('ResumenCons-FormulasInteracTMAC'!P$1,Deciles_mean!$CQ$2:$CQ$51,0),MATCH('ResumenCons-FormulasInteracTMAC'!$A49,Deciles_mean!$C$1:$CO$1,0))/$O$2</f>
        <v>0</v>
      </c>
      <c r="Q49" s="17">
        <f>INDEX(Deciles_mean!$C$2:$CO$51,MATCH('ResumenCons-FormulasInteracTMAC'!Q$1,Deciles_mean!$CQ$2:$CQ$51,0),MATCH('ResumenCons-FormulasInteracTMAC'!$A49,Deciles_mean!$C$1:$CO$1,0))/$O$2</f>
        <v>0.27823286814568488</v>
      </c>
      <c r="R49" s="17">
        <f>INDEX(Deciles_mean!$C$2:$CO$51,MATCH('ResumenCons-FormulasInteracTMAC'!R$1,Deciles_mean!$CQ$2:$CQ$51,0),MATCH('ResumenCons-FormulasInteracTMAC'!$A49,Deciles_mean!$C$1:$CO$1,0))/$O$2</f>
        <v>0.26763240185834908</v>
      </c>
      <c r="S49" s="17">
        <f>INDEX(Deciles_mean!$C$2:$CO$51,MATCH('ResumenCons-FormulasInteracTMAC'!S$1,Deciles_mean!$CQ$2:$CQ$51,0),MATCH('ResumenCons-FormulasInteracTMAC'!$A49,Deciles_mean!$C$1:$CO$1,0))/$O$2</f>
        <v>0.66725210275572888</v>
      </c>
      <c r="T49" s="17">
        <f>INDEX(Deciles_mean!$C$2:$CO$51,MATCH('ResumenCons-FormulasInteracTMAC'!T$1,Deciles_mean!$CQ$2:$CQ$51,0),MATCH('ResumenCons-FormulasInteracTMAC'!$A49,Deciles_mean!$C$1:$CO$1,0))/$O$2</f>
        <v>0.39975035063228948</v>
      </c>
      <c r="U49" s="17">
        <f>INDEX(Deciles_mean!$C$2:$CO$51,MATCH('ResumenCons-FormulasInteracTMAC'!U$1,Deciles_mean!$CQ$2:$CQ$51,0),MATCH('ResumenCons-FormulasInteracTMAC'!$A49,Deciles_mean!$C$1:$CO$1,0))/$O$2</f>
        <v>1.770509518582055</v>
      </c>
      <c r="V49" s="17">
        <f>INDEX(Deciles_mean!$C$2:$CO$51,MATCH('ResumenCons-FormulasInteracTMAC'!V$1,Deciles_mean!$CQ$2:$CQ$51,0),MATCH('ResumenCons-FormulasInteracTMAC'!$A49,Deciles_mean!$C$1:$CO$1,0))/$O$2</f>
        <v>2.6609416894250484</v>
      </c>
      <c r="W49" s="17">
        <f>INDEX(Deciles_mean!$C$2:$CO$51,MATCH('ResumenCons-FormulasInteracTMAC'!W$1,Deciles_mean!$CQ$2:$CQ$51,0),MATCH('ResumenCons-FormulasInteracTMAC'!$A49,Deciles_mean!$C$1:$CO$1,0))/$O$2</f>
        <v>1.5030814215322374</v>
      </c>
      <c r="X49" s="17">
        <f>INDEX(Deciles_mean!$C$2:$CO$51,MATCH('ResumenCons-FormulasInteracTMAC'!X$1,Deciles_mean!$CQ$2:$CQ$51,0),MATCH('ResumenCons-FormulasInteracTMAC'!$A49,Deciles_mean!$C$1:$CO$1,0))/$O$2</f>
        <v>4.8190559879914066</v>
      </c>
      <c r="Y49" s="21">
        <f>INDEX(Deciles_mean!$C$2:$CO$51,MATCH('ResumenCons-FormulasInteracTMAC'!Y$1,Deciles_mean!$CQ$2:$CQ$51,0),MATCH('ResumenCons-FormulasInteracTMAC'!$A49,Deciles_mean!$C$1:$CO$1,0))/$O$2</f>
        <v>9.2571472973797402</v>
      </c>
      <c r="Z49" s="20">
        <f>INDEX(Nal_mean!$B$2:$CN$6,MATCH('ResumenCons-FormulasInteracTMAC'!$C$2,Nal_mean!$A$2:$A$5,0),MATCH('ResumenCons-FormulasInteracTMAC'!$A49,Nal_mean!$B$1:$CN$1,0))/$Z$2</f>
        <v>8.0929531622418445</v>
      </c>
      <c r="AA49" s="17">
        <f>INDEX(Deciles_mean!$C$2:$CO$51,MATCH('ResumenCons-FormulasInteracTMAC'!AA$1,Deciles_mean!$CQ$2:$CQ$51,0),MATCH('ResumenCons-FormulasInteracTMAC'!$A49,Deciles_mean!$C$1:$CO$1,0))/$Z$2</f>
        <v>1.5995880464426169</v>
      </c>
      <c r="AB49" s="17">
        <f>INDEX(Deciles_mean!$C$2:$CO$51,MATCH('ResumenCons-FormulasInteracTMAC'!AB$1,Deciles_mean!$CQ$2:$CQ$51,0),MATCH('ResumenCons-FormulasInteracTMAC'!$A49,Deciles_mean!$C$1:$CO$1,0))/$Z$2</f>
        <v>0.79551899963140271</v>
      </c>
      <c r="AC49" s="17">
        <f>INDEX(Deciles_mean!$C$2:$CO$51,MATCH('ResumenCons-FormulasInteracTMAC'!AC$1,Deciles_mean!$CQ$2:$CQ$51,0),MATCH('ResumenCons-FormulasInteracTMAC'!$A49,Deciles_mean!$C$1:$CO$1,0))/$Z$2</f>
        <v>1.118656042057373</v>
      </c>
      <c r="AD49" s="17">
        <f>INDEX(Deciles_mean!$C$2:$CO$51,MATCH('ResumenCons-FormulasInteracTMAC'!AD$1,Deciles_mean!$CQ$2:$CQ$51,0),MATCH('ResumenCons-FormulasInteracTMAC'!$A49,Deciles_mean!$C$1:$CO$1,0))/$Z$2</f>
        <v>2.1164480517596478</v>
      </c>
      <c r="AE49" s="17">
        <f>INDEX(Deciles_mean!$C$2:$CO$51,MATCH('ResumenCons-FormulasInteracTMAC'!AE$1,Deciles_mean!$CQ$2:$CQ$51,0),MATCH('ResumenCons-FormulasInteracTMAC'!$A49,Deciles_mean!$C$1:$CO$1,0))/$Z$2</f>
        <v>3.2945031617727243</v>
      </c>
      <c r="AF49" s="17">
        <f>INDEX(Deciles_mean!$C$2:$CO$51,MATCH('ResumenCons-FormulasInteracTMAC'!AF$1,Deciles_mean!$CQ$2:$CQ$51,0),MATCH('ResumenCons-FormulasInteracTMAC'!$A49,Deciles_mean!$C$1:$CO$1,0))/$Z$2</f>
        <v>6.0384176262099052</v>
      </c>
      <c r="AG49" s="17">
        <f>INDEX(Deciles_mean!$C$2:$CO$51,MATCH('ResumenCons-FormulasInteracTMAC'!AG$1,Deciles_mean!$CQ$2:$CQ$51,0),MATCH('ResumenCons-FormulasInteracTMAC'!$A49,Deciles_mean!$C$1:$CO$1,0))/$Z$2</f>
        <v>9.759385736332824</v>
      </c>
      <c r="AH49" s="17">
        <f>INDEX(Deciles_mean!$C$2:$CO$51,MATCH('ResumenCons-FormulasInteracTMAC'!AH$1,Deciles_mean!$CQ$2:$CQ$51,0),MATCH('ResumenCons-FormulasInteracTMAC'!$A49,Deciles_mean!$C$1:$CO$1,0))/$Z$2</f>
        <v>10.118011133154715</v>
      </c>
      <c r="AI49" s="17">
        <f>INDEX(Deciles_mean!$C$2:$CO$51,MATCH('ResumenCons-FormulasInteracTMAC'!AI$1,Deciles_mean!$CQ$2:$CQ$51,0),MATCH('ResumenCons-FormulasInteracTMAC'!$A49,Deciles_mean!$C$1:$CO$1,0))/$Z$2</f>
        <v>11.662590886119041</v>
      </c>
      <c r="AJ49" s="21">
        <f>INDEX(Deciles_mean!$C$2:$CO$51,MATCH('ResumenCons-FormulasInteracTMAC'!AJ$1,Deciles_mean!$CQ$2:$CQ$51,0),MATCH('ResumenCons-FormulasInteracTMAC'!$A49,Deciles_mean!$C$1:$CO$1,0))/$Z$2</f>
        <v>34.425539189866349</v>
      </c>
    </row>
    <row r="50" spans="1:36">
      <c r="A50" t="s">
        <v>42</v>
      </c>
      <c r="C50" s="3" t="s">
        <v>100</v>
      </c>
      <c r="D50" s="43">
        <f t="shared" si="48"/>
        <v>0.19199911341311968</v>
      </c>
      <c r="E50" s="44">
        <f t="shared" si="49"/>
        <v>0.28860057274838474</v>
      </c>
      <c r="F50" s="44">
        <f t="shared" si="50"/>
        <v>0.26256197593545111</v>
      </c>
      <c r="G50" s="44">
        <f t="shared" si="51"/>
        <v>0.24120313187450051</v>
      </c>
      <c r="H50" s="44">
        <f t="shared" si="52"/>
        <v>0.2259712138957341</v>
      </c>
      <c r="I50" s="44">
        <f t="shared" si="53"/>
        <v>0.20995117333653507</v>
      </c>
      <c r="J50" s="44">
        <f t="shared" si="54"/>
        <v>0.24231218301065538</v>
      </c>
      <c r="K50" s="44">
        <f t="shared" si="55"/>
        <v>0.19359786721918573</v>
      </c>
      <c r="L50" s="44">
        <f t="shared" si="56"/>
        <v>0.20794411510522706</v>
      </c>
      <c r="M50" s="44">
        <f t="shared" si="57"/>
        <v>0.17398006359455978</v>
      </c>
      <c r="N50" s="45">
        <f t="shared" si="58"/>
        <v>0.12201778644235628</v>
      </c>
      <c r="O50" s="20">
        <f>INDEX(Nal_mean!$B$2:$CN$6,MATCH('ResumenCons-FormulasInteracTMAC'!$C$1,Nal_mean!$A$2:$A$6,0),MATCH('ResumenCons-FormulasInteracTMAC'!$A50,Nal_mean!$B$1:$CN$1,0))/$O$2</f>
        <v>615.1237744697172</v>
      </c>
      <c r="P50" s="17">
        <f>INDEX(Deciles_mean!$C$2:$CO$51,MATCH('ResumenCons-FormulasInteracTMAC'!P$1,Deciles_mean!$CQ$2:$CQ$51,0),MATCH('ResumenCons-FormulasInteracTMAC'!$A50,Deciles_mean!$C$1:$CO$1,0))/$O$2</f>
        <v>324.85065936921478</v>
      </c>
      <c r="Q50" s="17">
        <f>INDEX(Deciles_mean!$C$2:$CO$51,MATCH('ResumenCons-FormulasInteracTMAC'!Q$1,Deciles_mean!$CQ$2:$CQ$51,0),MATCH('ResumenCons-FormulasInteracTMAC'!$A50,Deciles_mean!$C$1:$CO$1,0))/$O$2</f>
        <v>372.65425766917042</v>
      </c>
      <c r="R50" s="17">
        <f>INDEX(Deciles_mean!$C$2:$CO$51,MATCH('ResumenCons-FormulasInteracTMAC'!R$1,Deciles_mean!$CQ$2:$CQ$51,0),MATCH('ResumenCons-FormulasInteracTMAC'!$A50,Deciles_mean!$C$1:$CO$1,0))/$O$2</f>
        <v>410.260529035503</v>
      </c>
      <c r="S50" s="17">
        <f>INDEX(Deciles_mean!$C$2:$CO$51,MATCH('ResumenCons-FormulasInteracTMAC'!S$1,Deciles_mean!$CQ$2:$CQ$51,0),MATCH('ResumenCons-FormulasInteracTMAC'!$A50,Deciles_mean!$C$1:$CO$1,0))/$O$2</f>
        <v>451.14794635066698</v>
      </c>
      <c r="T50" s="17">
        <f>INDEX(Deciles_mean!$C$2:$CO$51,MATCH('ResumenCons-FormulasInteracTMAC'!T$1,Deciles_mean!$CQ$2:$CQ$51,0),MATCH('ResumenCons-FormulasInteracTMAC'!$A50,Deciles_mean!$C$1:$CO$1,0))/$O$2</f>
        <v>491.00098117216237</v>
      </c>
      <c r="U50" s="17">
        <f>INDEX(Deciles_mean!$C$2:$CO$51,MATCH('ResumenCons-FormulasInteracTMAC'!U$1,Deciles_mean!$CQ$2:$CQ$51,0),MATCH('ResumenCons-FormulasInteracTMAC'!$A50,Deciles_mean!$C$1:$CO$1,0))/$O$2</f>
        <v>572.43552513965892</v>
      </c>
      <c r="V50" s="17">
        <f>INDEX(Deciles_mean!$C$2:$CO$51,MATCH('ResumenCons-FormulasInteracTMAC'!V$1,Deciles_mean!$CQ$2:$CQ$51,0),MATCH('ResumenCons-FormulasInteracTMAC'!$A50,Deciles_mean!$C$1:$CO$1,0))/$O$2</f>
        <v>570.70044536705905</v>
      </c>
      <c r="W50" s="17">
        <f>INDEX(Deciles_mean!$C$2:$CO$51,MATCH('ResumenCons-FormulasInteracTMAC'!W$1,Deciles_mean!$CQ$2:$CQ$51,0),MATCH('ResumenCons-FormulasInteracTMAC'!$A50,Deciles_mean!$C$1:$CO$1,0))/$O$2</f>
        <v>737.67257371967025</v>
      </c>
      <c r="X50" s="17">
        <f>INDEX(Deciles_mean!$C$2:$CO$51,MATCH('ResumenCons-FormulasInteracTMAC'!X$1,Deciles_mean!$CQ$2:$CQ$51,0),MATCH('ResumenCons-FormulasInteracTMAC'!$A50,Deciles_mean!$C$1:$CO$1,0))/$O$2</f>
        <v>844.7704063167364</v>
      </c>
      <c r="Y50" s="21">
        <f>INDEX(Deciles_mean!$C$2:$CO$51,MATCH('ResumenCons-FormulasInteracTMAC'!Y$1,Deciles_mean!$CQ$2:$CQ$51,0),MATCH('ResumenCons-FormulasInteracTMAC'!$A50,Deciles_mean!$C$1:$CO$1,0))/$O$2</f>
        <v>1375.7444205573356</v>
      </c>
      <c r="Z50" s="20">
        <f>INDEX(Nal_mean!$B$2:$CN$6,MATCH('ResumenCons-FormulasInteracTMAC'!$C$2,Nal_mean!$A$2:$A$5,0),MATCH('ResumenCons-FormulasInteracTMAC'!$A50,Nal_mean!$B$1:$CN$1,0))/$Z$2</f>
        <v>304.69040862550429</v>
      </c>
      <c r="AA50" s="17">
        <f>INDEX(Deciles_mean!$C$2:$CO$51,MATCH('ResumenCons-FormulasInteracTMAC'!AA$1,Deciles_mean!$CQ$2:$CQ$51,0),MATCH('ResumenCons-FormulasInteracTMAC'!$A50,Deciles_mean!$C$1:$CO$1,0))/$Z$2</f>
        <v>117.81768158593141</v>
      </c>
      <c r="AB50" s="17">
        <f>INDEX(Deciles_mean!$C$2:$CO$51,MATCH('ResumenCons-FormulasInteracTMAC'!AB$1,Deciles_mean!$CQ$2:$CQ$51,0),MATCH('ResumenCons-FormulasInteracTMAC'!$A50,Deciles_mean!$C$1:$CO$1,0))/$Z$2</f>
        <v>146.65445646394855</v>
      </c>
      <c r="AC50" s="17">
        <f>INDEX(Deciles_mean!$C$2:$CO$51,MATCH('ResumenCons-FormulasInteracTMAC'!AC$1,Deciles_mean!$CQ$2:$CQ$51,0),MATCH('ResumenCons-FormulasInteracTMAC'!$A50,Deciles_mean!$C$1:$CO$1,0))/$Z$2</f>
        <v>172.85752273210321</v>
      </c>
      <c r="AD50" s="17">
        <f>INDEX(Deciles_mean!$C$2:$CO$51,MATCH('ResumenCons-FormulasInteracTMAC'!AD$1,Deciles_mean!$CQ$2:$CQ$51,0),MATCH('ResumenCons-FormulasInteracTMAC'!$A50,Deciles_mean!$C$1:$CO$1,0))/$Z$2</f>
        <v>199.70911767075881</v>
      </c>
      <c r="AE50" s="17">
        <f>INDEX(Deciles_mean!$C$2:$CO$51,MATCH('ResumenCons-FormulasInteracTMAC'!AE$1,Deciles_mean!$CQ$2:$CQ$51,0),MATCH('ResumenCons-FormulasInteracTMAC'!$A50,Deciles_mean!$C$1:$CO$1,0))/$Z$2</f>
        <v>229.09255710336564</v>
      </c>
      <c r="AF50" s="17">
        <f>INDEX(Deciles_mean!$C$2:$CO$51,MATCH('ResumenCons-FormulasInteracTMAC'!AF$1,Deciles_mean!$CQ$2:$CQ$51,0),MATCH('ResumenCons-FormulasInteracTMAC'!$A50,Deciles_mean!$C$1:$CO$1,0))/$Z$2</f>
        <v>240.3275732358662</v>
      </c>
      <c r="AG50" s="17">
        <f>INDEX(Deciles_mean!$C$2:$CO$51,MATCH('ResumenCons-FormulasInteracTMAC'!AG$1,Deciles_mean!$CQ$2:$CQ$51,0),MATCH('ResumenCons-FormulasInteracTMAC'!$A50,Deciles_mean!$C$1:$CO$1,0))/$Z$2</f>
        <v>281.1745929038139</v>
      </c>
      <c r="AH50" s="17">
        <f>INDEX(Deciles_mean!$C$2:$CO$51,MATCH('ResumenCons-FormulasInteracTMAC'!AH$1,Deciles_mean!$CQ$2:$CQ$51,0),MATCH('ResumenCons-FormulasInteracTMAC'!$A50,Deciles_mean!$C$1:$CO$1,0))/$Z$2</f>
        <v>346.47848164090527</v>
      </c>
      <c r="AI50" s="17">
        <f>INDEX(Deciles_mean!$C$2:$CO$51,MATCH('ResumenCons-FormulasInteracTMAC'!AI$1,Deciles_mean!$CQ$2:$CQ$51,0),MATCH('ResumenCons-FormulasInteracTMAC'!$A50,Deciles_mean!$C$1:$CO$1,0))/$Z$2</f>
        <v>444.7293626412694</v>
      </c>
      <c r="AJ50" s="21">
        <f>INDEX(Deciles_mean!$C$2:$CO$51,MATCH('ResumenCons-FormulasInteracTMAC'!AJ$1,Deciles_mean!$CQ$2:$CQ$51,0),MATCH('ResumenCons-FormulasInteracTMAC'!$A50,Deciles_mean!$C$1:$CO$1,0))/$Z$2</f>
        <v>868.03811300936172</v>
      </c>
    </row>
    <row r="51" spans="1:36">
      <c r="A51" t="s">
        <v>43</v>
      </c>
      <c r="C51" s="3" t="s">
        <v>101</v>
      </c>
      <c r="D51" s="43">
        <f t="shared" si="48"/>
        <v>-2.1083088345629313E-2</v>
      </c>
      <c r="E51" s="44">
        <f t="shared" si="49"/>
        <v>-7.5900586547447899E-3</v>
      </c>
      <c r="F51" s="44">
        <f t="shared" si="50"/>
        <v>-1.3155069354460935E-2</v>
      </c>
      <c r="G51" s="44">
        <f t="shared" si="51"/>
        <v>-1.4289795594910892E-2</v>
      </c>
      <c r="H51" s="44">
        <f t="shared" si="52"/>
        <v>-2.10227208981799E-2</v>
      </c>
      <c r="I51" s="44">
        <f t="shared" si="53"/>
        <v>-1.980777953187474E-2</v>
      </c>
      <c r="J51" s="44">
        <f t="shared" si="54"/>
        <v>-2.0313705458954535E-2</v>
      </c>
      <c r="K51" s="44">
        <f t="shared" si="55"/>
        <v>-2.1000597571442115E-2</v>
      </c>
      <c r="L51" s="44">
        <f t="shared" si="56"/>
        <v>-2.1050546785939182E-2</v>
      </c>
      <c r="M51" s="44">
        <f t="shared" si="57"/>
        <v>-1.6353627856059649E-2</v>
      </c>
      <c r="N51" s="45">
        <f t="shared" si="58"/>
        <v>-3.3768717907558657E-2</v>
      </c>
      <c r="O51" s="20">
        <f>INDEX(Nal_mean!$B$2:$CN$6,MATCH('ResumenCons-FormulasInteracTMAC'!$C$1,Nal_mean!$A$2:$A$6,0),MATCH('ResumenCons-FormulasInteracTMAC'!$A51,Nal_mean!$B$1:$CN$1,0))/$O$2</f>
        <v>1762.4756566222393</v>
      </c>
      <c r="P51" s="17">
        <f>INDEX(Deciles_mean!$C$2:$CO$51,MATCH('ResumenCons-FormulasInteracTMAC'!P$1,Deciles_mean!$CQ$2:$CQ$51,0),MATCH('ResumenCons-FormulasInteracTMAC'!$A51,Deciles_mean!$C$1:$CO$1,0))/$O$2</f>
        <v>842.63668838945796</v>
      </c>
      <c r="Q51" s="17">
        <f>INDEX(Deciles_mean!$C$2:$CO$51,MATCH('ResumenCons-FormulasInteracTMAC'!Q$1,Deciles_mean!$CQ$2:$CQ$51,0),MATCH('ResumenCons-FormulasInteracTMAC'!$A51,Deciles_mean!$C$1:$CO$1,0))/$O$2</f>
        <v>1082.8926051546673</v>
      </c>
      <c r="R51" s="17">
        <f>INDEX(Deciles_mean!$C$2:$CO$51,MATCH('ResumenCons-FormulasInteracTMAC'!R$1,Deciles_mean!$CQ$2:$CQ$51,0),MATCH('ResumenCons-FormulasInteracTMAC'!$A51,Deciles_mean!$C$1:$CO$1,0))/$O$2</f>
        <v>1275.0599399136415</v>
      </c>
      <c r="S51" s="17">
        <f>INDEX(Deciles_mean!$C$2:$CO$51,MATCH('ResumenCons-FormulasInteracTMAC'!S$1,Deciles_mean!$CQ$2:$CQ$51,0),MATCH('ResumenCons-FormulasInteracTMAC'!$A51,Deciles_mean!$C$1:$CO$1,0))/$O$2</f>
        <v>1396.207666953962</v>
      </c>
      <c r="T51" s="17">
        <f>INDEX(Deciles_mean!$C$2:$CO$51,MATCH('ResumenCons-FormulasInteracTMAC'!T$1,Deciles_mean!$CQ$2:$CQ$51,0),MATCH('ResumenCons-FormulasInteracTMAC'!$A51,Deciles_mean!$C$1:$CO$1,0))/$O$2</f>
        <v>1546.361506577683</v>
      </c>
      <c r="U51" s="17">
        <f>INDEX(Deciles_mean!$C$2:$CO$51,MATCH('ResumenCons-FormulasInteracTMAC'!U$1,Deciles_mean!$CQ$2:$CQ$51,0),MATCH('ResumenCons-FormulasInteracTMAC'!$A51,Deciles_mean!$C$1:$CO$1,0))/$O$2</f>
        <v>1714.5723369207969</v>
      </c>
      <c r="V51" s="17">
        <f>INDEX(Deciles_mean!$C$2:$CO$51,MATCH('ResumenCons-FormulasInteracTMAC'!V$1,Deciles_mean!$CQ$2:$CQ$51,0),MATCH('ResumenCons-FormulasInteracTMAC'!$A51,Deciles_mean!$C$1:$CO$1,0))/$O$2</f>
        <v>1882.7321470032905</v>
      </c>
      <c r="W51" s="17">
        <f>INDEX(Deciles_mean!$C$2:$CO$51,MATCH('ResumenCons-FormulasInteracTMAC'!W$1,Deciles_mean!$CQ$2:$CQ$51,0),MATCH('ResumenCons-FormulasInteracTMAC'!$A51,Deciles_mean!$C$1:$CO$1,0))/$O$2</f>
        <v>2125.2421416498614</v>
      </c>
      <c r="X51" s="17">
        <f>INDEX(Deciles_mean!$C$2:$CO$51,MATCH('ResumenCons-FormulasInteracTMAC'!X$1,Deciles_mean!$CQ$2:$CQ$51,0),MATCH('ResumenCons-FormulasInteracTMAC'!$A51,Deciles_mean!$C$1:$CO$1,0))/$O$2</f>
        <v>2475.1958378239415</v>
      </c>
      <c r="Y51" s="21">
        <f>INDEX(Deciles_mean!$C$2:$CO$51,MATCH('ResumenCons-FormulasInteracTMAC'!Y$1,Deciles_mean!$CQ$2:$CQ$51,0),MATCH('ResumenCons-FormulasInteracTMAC'!$A51,Deciles_mean!$C$1:$CO$1,0))/$O$2</f>
        <v>3283.8556958350791</v>
      </c>
      <c r="Z51" s="20">
        <f>INDEX(Nal_mean!$B$2:$CN$6,MATCH('ResumenCons-FormulasInteracTMAC'!$C$2,Nal_mean!$A$2:$A$5,0),MATCH('ResumenCons-FormulasInteracTMAC'!$A51,Nal_mean!$B$1:$CN$1,0))/$Z$2</f>
        <v>1919.2864694862744</v>
      </c>
      <c r="AA51" s="17">
        <f>INDEX(Deciles_mean!$C$2:$CO$51,MATCH('ResumenCons-FormulasInteracTMAC'!AA$1,Deciles_mean!$CQ$2:$CQ$51,0),MATCH('ResumenCons-FormulasInteracTMAC'!$A51,Deciles_mean!$C$1:$CO$1,0))/$Z$2</f>
        <v>868.71223846997987</v>
      </c>
      <c r="AB51" s="17">
        <f>INDEX(Deciles_mean!$C$2:$CO$51,MATCH('ResumenCons-FormulasInteracTMAC'!AB$1,Deciles_mean!$CQ$2:$CQ$51,0),MATCH('ResumenCons-FormulasInteracTMAC'!$A51,Deciles_mean!$C$1:$CO$1,0))/$Z$2</f>
        <v>1141.7991883382592</v>
      </c>
      <c r="AC51" s="17">
        <f>INDEX(Deciles_mean!$C$2:$CO$51,MATCH('ResumenCons-FormulasInteracTMAC'!AC$1,Deciles_mean!$CQ$2:$CQ$51,0),MATCH('ResumenCons-FormulasInteracTMAC'!$A51,Deciles_mean!$C$1:$CO$1,0))/$Z$2</f>
        <v>1350.6212892985679</v>
      </c>
      <c r="AD51" s="17">
        <f>INDEX(Deciles_mean!$C$2:$CO$51,MATCH('ResumenCons-FormulasInteracTMAC'!AD$1,Deciles_mean!$CQ$2:$CQ$51,0),MATCH('ResumenCons-FormulasInteracTMAC'!$A51,Deciles_mean!$C$1:$CO$1,0))/$Z$2</f>
        <v>1520.0559323974387</v>
      </c>
      <c r="AE51" s="17">
        <f>INDEX(Deciles_mean!$C$2:$CO$51,MATCH('ResumenCons-FormulasInteracTMAC'!AE$1,Deciles_mean!$CQ$2:$CQ$51,0),MATCH('ResumenCons-FormulasInteracTMAC'!$A51,Deciles_mean!$C$1:$CO$1,0))/$Z$2</f>
        <v>1675.1975341959287</v>
      </c>
      <c r="AF51" s="17">
        <f>INDEX(Deciles_mean!$C$2:$CO$51,MATCH('ResumenCons-FormulasInteracTMAC'!AF$1,Deciles_mean!$CQ$2:$CQ$51,0),MATCH('ResumenCons-FormulasInteracTMAC'!$A51,Deciles_mean!$C$1:$CO$1,0))/$Z$2</f>
        <v>1861.2627365294093</v>
      </c>
      <c r="AG51" s="17">
        <f>INDEX(Deciles_mean!$C$2:$CO$51,MATCH('ResumenCons-FormulasInteracTMAC'!AG$1,Deciles_mean!$CQ$2:$CQ$51,0),MATCH('ResumenCons-FormulasInteracTMAC'!$A51,Deciles_mean!$C$1:$CO$1,0))/$Z$2</f>
        <v>2049.5514798923368</v>
      </c>
      <c r="AH51" s="17">
        <f>INDEX(Deciles_mean!$C$2:$CO$51,MATCH('ResumenCons-FormulasInteracTMAC'!AH$1,Deciles_mean!$CQ$2:$CQ$51,0),MATCH('ResumenCons-FormulasInteracTMAC'!$A51,Deciles_mean!$C$1:$CO$1,0))/$Z$2</f>
        <v>2314.021269029844</v>
      </c>
      <c r="AI51" s="17">
        <f>INDEX(Deciles_mean!$C$2:$CO$51,MATCH('ResumenCons-FormulasInteracTMAC'!AI$1,Deciles_mean!$CQ$2:$CQ$51,0),MATCH('ResumenCons-FormulasInteracTMAC'!$A51,Deciles_mean!$C$1:$CO$1,0))/$Z$2</f>
        <v>2643.9521307889781</v>
      </c>
      <c r="AJ51" s="21">
        <f>INDEX(Deciles_mean!$C$2:$CO$51,MATCH('ResumenCons-FormulasInteracTMAC'!AJ$1,Deciles_mean!$CQ$2:$CQ$51,0),MATCH('ResumenCons-FormulasInteracTMAC'!$A51,Deciles_mean!$C$1:$CO$1,0))/$Z$2</f>
        <v>3767.5557647019205</v>
      </c>
    </row>
    <row r="52" spans="1:36">
      <c r="A52" t="s">
        <v>111</v>
      </c>
      <c r="C52" t="s">
        <v>81</v>
      </c>
      <c r="D52" s="43">
        <f t="shared" si="48"/>
        <v>7.9427804787633699E-2</v>
      </c>
      <c r="E52" s="44">
        <f t="shared" si="49"/>
        <v>9.401394934784213E-2</v>
      </c>
      <c r="F52" s="44">
        <f t="shared" si="50"/>
        <v>0.12177726523408114</v>
      </c>
      <c r="G52" s="44">
        <f t="shared" si="51"/>
        <v>0.12438625819484174</v>
      </c>
      <c r="H52" s="44">
        <f t="shared" si="52"/>
        <v>0.11508620183140836</v>
      </c>
      <c r="I52" s="44">
        <f t="shared" si="53"/>
        <v>9.8859224139926261E-2</v>
      </c>
      <c r="J52" s="44">
        <f t="shared" si="54"/>
        <v>9.8606360026810475E-2</v>
      </c>
      <c r="K52" s="44">
        <f t="shared" si="55"/>
        <v>8.6711691814561634E-2</v>
      </c>
      <c r="L52" s="44">
        <f t="shared" si="56"/>
        <v>8.584383395385696E-2</v>
      </c>
      <c r="M52" s="44">
        <f t="shared" si="57"/>
        <v>6.5848309540413666E-2</v>
      </c>
      <c r="N52" s="45">
        <f t="shared" si="58"/>
        <v>5.8645043156040737E-2</v>
      </c>
      <c r="O52" s="20">
        <f>INDEX(Nal_mean!$B$2:$CN$6,MATCH('ResumenCons-FormulasInteracTMAC'!$C$1,Nal_mean!$A$2:$A$6,0),MATCH('ResumenCons-FormulasInteracTMAC'!$A52,Nal_mean!$B$1:$CN$1,0))/$O$2</f>
        <v>3029.8156200122144</v>
      </c>
      <c r="P52" s="17">
        <f>INDEX(Deciles_mean!$C$2:$CO$51,MATCH('ResumenCons-FormulasInteracTMAC'!P$1,Deciles_mean!$CQ$2:$CQ$51,0),MATCH('ResumenCons-FormulasInteracTMAC'!$A52,Deciles_mean!$C$1:$CO$1,0))/$O$2</f>
        <v>467.44262236753434</v>
      </c>
      <c r="Q52" s="17">
        <f>INDEX(Deciles_mean!$C$2:$CO$51,MATCH('ResumenCons-FormulasInteracTMAC'!Q$1,Deciles_mean!$CQ$2:$CQ$51,0),MATCH('ResumenCons-FormulasInteracTMAC'!$A52,Deciles_mean!$C$1:$CO$1,0))/$O$2</f>
        <v>784.31103103068381</v>
      </c>
      <c r="R52" s="17">
        <f>INDEX(Deciles_mean!$C$2:$CO$51,MATCH('ResumenCons-FormulasInteracTMAC'!R$1,Deciles_mean!$CQ$2:$CQ$51,0),MATCH('ResumenCons-FormulasInteracTMAC'!$A52,Deciles_mean!$C$1:$CO$1,0))/$O$2</f>
        <v>1174.8455510330898</v>
      </c>
      <c r="S52" s="17">
        <f>INDEX(Deciles_mean!$C$2:$CO$51,MATCH('ResumenCons-FormulasInteracTMAC'!S$1,Deciles_mean!$CQ$2:$CQ$51,0),MATCH('ResumenCons-FormulasInteracTMAC'!$A52,Deciles_mean!$C$1:$CO$1,0))/$O$2</f>
        <v>1593.3138951639239</v>
      </c>
      <c r="T52" s="17">
        <f>INDEX(Deciles_mean!$C$2:$CO$51,MATCH('ResumenCons-FormulasInteracTMAC'!T$1,Deciles_mean!$CQ$2:$CQ$51,0),MATCH('ResumenCons-FormulasInteracTMAC'!$A52,Deciles_mean!$C$1:$CO$1,0))/$O$2</f>
        <v>2035.8764757745976</v>
      </c>
      <c r="U52" s="17">
        <f>INDEX(Deciles_mean!$C$2:$CO$51,MATCH('ResumenCons-FormulasInteracTMAC'!U$1,Deciles_mean!$CQ$2:$CQ$51,0),MATCH('ResumenCons-FormulasInteracTMAC'!$A52,Deciles_mean!$C$1:$CO$1,0))/$O$2</f>
        <v>2582.4169458678202</v>
      </c>
      <c r="V52" s="17">
        <f>INDEX(Deciles_mean!$C$2:$CO$51,MATCH('ResumenCons-FormulasInteracTMAC'!V$1,Deciles_mean!$CQ$2:$CQ$51,0),MATCH('ResumenCons-FormulasInteracTMAC'!$A52,Deciles_mean!$C$1:$CO$1,0))/$O$2</f>
        <v>3203.2661009369981</v>
      </c>
      <c r="W52" s="17">
        <f>INDEX(Deciles_mean!$C$2:$CO$51,MATCH('ResumenCons-FormulasInteracTMAC'!W$1,Deciles_mean!$CQ$2:$CQ$51,0),MATCH('ResumenCons-FormulasInteracTMAC'!$A52,Deciles_mean!$C$1:$CO$1,0))/$O$2</f>
        <v>4091.5447017530287</v>
      </c>
      <c r="X52" s="17">
        <f>INDEX(Deciles_mean!$C$2:$CO$51,MATCH('ResumenCons-FormulasInteracTMAC'!X$1,Deciles_mean!$CQ$2:$CQ$51,0),MATCH('ResumenCons-FormulasInteracTMAC'!$A52,Deciles_mean!$C$1:$CO$1,0))/$O$2</f>
        <v>5454.4565707772745</v>
      </c>
      <c r="Y52" s="21">
        <f>INDEX(Deciles_mean!$C$2:$CO$51,MATCH('ResumenCons-FormulasInteracTMAC'!Y$1,Deciles_mean!$CQ$2:$CQ$51,0),MATCH('ResumenCons-FormulasInteracTMAC'!$A52,Deciles_mean!$C$1:$CO$1,0))/$O$2</f>
        <v>8910.6823054171909</v>
      </c>
      <c r="Z52" s="20">
        <f>INDEX(Nal_mean!$B$2:$CN$6,MATCH('ResumenCons-FormulasInteracTMAC'!$C$2,Nal_mean!$A$2:$A$5,0),MATCH('ResumenCons-FormulasInteracTMAC'!$A52,Nal_mean!$B$1:$CN$1,0))/$Z$2</f>
        <v>2231.7307483198042</v>
      </c>
      <c r="AA52" s="17">
        <f>INDEX(Deciles_mean!$C$2:$CO$51,MATCH('ResumenCons-FormulasInteracTMAC'!AA$1,Deciles_mean!$CQ$2:$CQ$51,0),MATCH('ResumenCons-FormulasInteracTMAC'!$A52,Deciles_mean!$C$1:$CO$1,0))/$Z$2</f>
        <v>326.31487502458617</v>
      </c>
      <c r="AB52" s="17">
        <f>INDEX(Deciles_mean!$C$2:$CO$51,MATCH('ResumenCons-FormulasInteracTMAC'!AB$1,Deciles_mean!$CQ$2:$CQ$51,0),MATCH('ResumenCons-FormulasInteracTMAC'!$A52,Deciles_mean!$C$1:$CO$1,0))/$Z$2</f>
        <v>495.29254039232706</v>
      </c>
      <c r="AC52" s="17">
        <f>INDEX(Deciles_mean!$C$2:$CO$51,MATCH('ResumenCons-FormulasInteracTMAC'!AC$1,Deciles_mean!$CQ$2:$CQ$51,0),MATCH('ResumenCons-FormulasInteracTMAC'!$A52,Deciles_mean!$C$1:$CO$1,0))/$Z$2</f>
        <v>735.05300917285331</v>
      </c>
      <c r="AD52" s="17">
        <f>INDEX(Deciles_mean!$C$2:$CO$51,MATCH('ResumenCons-FormulasInteracTMAC'!AD$1,Deciles_mean!$CQ$2:$CQ$51,0),MATCH('ResumenCons-FormulasInteracTMAC'!$A52,Deciles_mean!$C$1:$CO$1,0))/$Z$2</f>
        <v>1030.5464609249557</v>
      </c>
      <c r="AE52" s="17">
        <f>INDEX(Deciles_mean!$C$2:$CO$51,MATCH('ResumenCons-FormulasInteracTMAC'!AE$1,Deciles_mean!$CQ$2:$CQ$51,0),MATCH('ResumenCons-FormulasInteracTMAC'!$A52,Deciles_mean!$C$1:$CO$1,0))/$Z$2</f>
        <v>1396.3143191020922</v>
      </c>
      <c r="AF52" s="17">
        <f>INDEX(Deciles_mean!$C$2:$CO$51,MATCH('ResumenCons-FormulasInteracTMAC'!AF$1,Deciles_mean!$CQ$2:$CQ$51,0),MATCH('ResumenCons-FormulasInteracTMAC'!$A52,Deciles_mean!$C$1:$CO$1,0))/$Z$2</f>
        <v>1772.7925880840287</v>
      </c>
      <c r="AG52" s="17">
        <f>INDEX(Deciles_mean!$C$2:$CO$51,MATCH('ResumenCons-FormulasInteracTMAC'!AG$1,Deciles_mean!$CQ$2:$CQ$51,0),MATCH('ResumenCons-FormulasInteracTMAC'!$A52,Deciles_mean!$C$1:$CO$1,0))/$Z$2</f>
        <v>2296.866001468848</v>
      </c>
      <c r="AH52" s="17">
        <f>INDEX(Deciles_mean!$C$2:$CO$51,MATCH('ResumenCons-FormulasInteracTMAC'!AH$1,Deciles_mean!$CQ$2:$CQ$51,0),MATCH('ResumenCons-FormulasInteracTMAC'!$A52,Deciles_mean!$C$1:$CO$1,0))/$Z$2</f>
        <v>2943.1867679062748</v>
      </c>
      <c r="AI52" s="17">
        <f>INDEX(Deciles_mean!$C$2:$CO$51,MATCH('ResumenCons-FormulasInteracTMAC'!AI$1,Deciles_mean!$CQ$2:$CQ$51,0),MATCH('ResumenCons-FormulasInteracTMAC'!$A52,Deciles_mean!$C$1:$CO$1,0))/$Z$2</f>
        <v>4226.3930668622907</v>
      </c>
      <c r="AJ52" s="21">
        <f>INDEX(Deciles_mean!$C$2:$CO$51,MATCH('ResumenCons-FormulasInteracTMAC'!AJ$1,Deciles_mean!$CQ$2:$CQ$51,0),MATCH('ResumenCons-FormulasInteracTMAC'!$A52,Deciles_mean!$C$1:$CO$1,0))/$Z$2</f>
        <v>7094.2989657359285</v>
      </c>
    </row>
    <row r="53" spans="1:36">
      <c r="A53" t="s">
        <v>112</v>
      </c>
      <c r="C53" s="3" t="s">
        <v>82</v>
      </c>
      <c r="D53" s="43">
        <f t="shared" si="48"/>
        <v>7.4259853750225785E-2</v>
      </c>
      <c r="E53" s="44">
        <f t="shared" si="49"/>
        <v>4.4143865856988561E-2</v>
      </c>
      <c r="F53" s="44">
        <f t="shared" si="50"/>
        <v>6.9565334313965083E-2</v>
      </c>
      <c r="G53" s="44">
        <f t="shared" si="51"/>
        <v>7.8852360849997943E-2</v>
      </c>
      <c r="H53" s="44">
        <f t="shared" si="52"/>
        <v>8.4888554050906909E-2</v>
      </c>
      <c r="I53" s="44">
        <f t="shared" si="53"/>
        <v>7.2957327641925362E-2</v>
      </c>
      <c r="J53" s="44">
        <f t="shared" si="54"/>
        <v>7.4465679899265766E-2</v>
      </c>
      <c r="K53" s="44">
        <f t="shared" si="55"/>
        <v>7.5518430735078024E-2</v>
      </c>
      <c r="L53" s="44">
        <f t="shared" si="56"/>
        <v>6.5683372141474641E-2</v>
      </c>
      <c r="M53" s="44">
        <f t="shared" si="57"/>
        <v>7.3774315581739261E-2</v>
      </c>
      <c r="N53" s="45">
        <f t="shared" si="58"/>
        <v>9.2128436844109513E-2</v>
      </c>
      <c r="O53" s="20">
        <f>INDEX(Nal_mean!$B$2:$CN$6,MATCH('ResumenCons-FormulasInteracTMAC'!$C$1,Nal_mean!$A$2:$A$6,0),MATCH('ResumenCons-FormulasInteracTMAC'!$A53,Nal_mean!$B$1:$CN$1,0))/$O$2</f>
        <v>1610.7447545625741</v>
      </c>
      <c r="P53" s="17">
        <f>INDEX(Deciles_mean!$C$2:$CO$51,MATCH('ResumenCons-FormulasInteracTMAC'!P$1,Deciles_mean!$CQ$2:$CQ$51,0),MATCH('ResumenCons-FormulasInteracTMAC'!$A53,Deciles_mean!$C$1:$CO$1,0))/$O$2</f>
        <v>792.2836224261589</v>
      </c>
      <c r="Q53" s="17">
        <f>INDEX(Deciles_mean!$C$2:$CO$51,MATCH('ResumenCons-FormulasInteracTMAC'!Q$1,Deciles_mean!$CQ$2:$CQ$51,0),MATCH('ResumenCons-FormulasInteracTMAC'!$A53,Deciles_mean!$C$1:$CO$1,0))/$O$2</f>
        <v>1170.5241669758086</v>
      </c>
      <c r="R53" s="17">
        <f>INDEX(Deciles_mean!$C$2:$CO$51,MATCH('ResumenCons-FormulasInteracTMAC'!R$1,Deciles_mean!$CQ$2:$CQ$51,0),MATCH('ResumenCons-FormulasInteracTMAC'!$A53,Deciles_mean!$C$1:$CO$1,0))/$O$2</f>
        <v>1418.5252144762208</v>
      </c>
      <c r="S53" s="17">
        <f>INDEX(Deciles_mean!$C$2:$CO$51,MATCH('ResumenCons-FormulasInteracTMAC'!S$1,Deciles_mean!$CQ$2:$CQ$51,0),MATCH('ResumenCons-FormulasInteracTMAC'!$A53,Deciles_mean!$C$1:$CO$1,0))/$O$2</f>
        <v>1604.7621331653575</v>
      </c>
      <c r="T53" s="17">
        <f>INDEX(Deciles_mean!$C$2:$CO$51,MATCH('ResumenCons-FormulasInteracTMAC'!T$1,Deciles_mean!$CQ$2:$CQ$51,0),MATCH('ResumenCons-FormulasInteracTMAC'!$A53,Deciles_mean!$C$1:$CO$1,0))/$O$2</f>
        <v>1760.9179705562701</v>
      </c>
      <c r="U53" s="17">
        <f>INDEX(Deciles_mean!$C$2:$CO$51,MATCH('ResumenCons-FormulasInteracTMAC'!U$1,Deciles_mean!$CQ$2:$CQ$51,0),MATCH('ResumenCons-FormulasInteracTMAC'!$A53,Deciles_mean!$C$1:$CO$1,0))/$O$2</f>
        <v>1898.6196119545175</v>
      </c>
      <c r="V53" s="17">
        <f>INDEX(Deciles_mean!$C$2:$CO$51,MATCH('ResumenCons-FormulasInteracTMAC'!V$1,Deciles_mean!$CQ$2:$CQ$51,0),MATCH('ResumenCons-FormulasInteracTMAC'!$A53,Deciles_mean!$C$1:$CO$1,0))/$O$2</f>
        <v>2069.0667853468999</v>
      </c>
      <c r="W53" s="17">
        <f>INDEX(Deciles_mean!$C$2:$CO$51,MATCH('ResumenCons-FormulasInteracTMAC'!W$1,Deciles_mean!$CQ$2:$CQ$51,0),MATCH('ResumenCons-FormulasInteracTMAC'!$A53,Deciles_mean!$C$1:$CO$1,0))/$O$2</f>
        <v>1969.5352399613705</v>
      </c>
      <c r="X53" s="17">
        <f>INDEX(Deciles_mean!$C$2:$CO$51,MATCH('ResumenCons-FormulasInteracTMAC'!X$1,Deciles_mean!$CQ$2:$CQ$51,0),MATCH('ResumenCons-FormulasInteracTMAC'!$A53,Deciles_mean!$C$1:$CO$1,0))/$O$2</f>
        <v>1929.9741419243396</v>
      </c>
      <c r="Y53" s="21">
        <f>INDEX(Deciles_mean!$C$2:$CO$51,MATCH('ResumenCons-FormulasInteracTMAC'!Y$1,Deciles_mean!$CQ$2:$CQ$51,0),MATCH('ResumenCons-FormulasInteracTMAC'!$A53,Deciles_mean!$C$1:$CO$1,0))/$O$2</f>
        <v>1493.2386588387985</v>
      </c>
      <c r="Z53" s="20">
        <f>INDEX(Nal_mean!$B$2:$CN$6,MATCH('ResumenCons-FormulasInteracTMAC'!$C$2,Nal_mean!$A$2:$A$5,0),MATCH('ResumenCons-FormulasInteracTMAC'!$A53,Nal_mean!$B$1:$CN$1,0))/$Z$2</f>
        <v>1209.4539627263505</v>
      </c>
      <c r="AA53" s="17">
        <f>INDEX(Deciles_mean!$C$2:$CO$51,MATCH('ResumenCons-FormulasInteracTMAC'!AA$1,Deciles_mean!$CQ$2:$CQ$51,0),MATCH('ResumenCons-FormulasInteracTMAC'!$A53,Deciles_mean!$C$1:$CO$1,0))/$Z$2</f>
        <v>666.560099126659</v>
      </c>
      <c r="AB53" s="17">
        <f>INDEX(Deciles_mean!$C$2:$CO$51,MATCH('ResumenCons-FormulasInteracTMAC'!AB$1,Deciles_mean!$CQ$2:$CQ$51,0),MATCH('ResumenCons-FormulasInteracTMAC'!$A53,Deciles_mean!$C$1:$CO$1,0))/$Z$2</f>
        <v>894.43978893851761</v>
      </c>
      <c r="AC53" s="17">
        <f>INDEX(Deciles_mean!$C$2:$CO$51,MATCH('ResumenCons-FormulasInteracTMAC'!AC$1,Deciles_mean!$CQ$2:$CQ$51,0),MATCH('ResumenCons-FormulasInteracTMAC'!$A53,Deciles_mean!$C$1:$CO$1,0))/$Z$2</f>
        <v>1047.1020136135057</v>
      </c>
      <c r="AD53" s="17">
        <f>INDEX(Deciles_mean!$C$2:$CO$51,MATCH('ResumenCons-FormulasInteracTMAC'!AD$1,Deciles_mean!$CQ$2:$CQ$51,0),MATCH('ResumenCons-FormulasInteracTMAC'!$A53,Deciles_mean!$C$1:$CO$1,0))/$Z$2</f>
        <v>1158.430968023803</v>
      </c>
      <c r="AE53" s="17">
        <f>INDEX(Deciles_mean!$C$2:$CO$51,MATCH('ResumenCons-FormulasInteracTMAC'!AE$1,Deciles_mean!$CQ$2:$CQ$51,0),MATCH('ResumenCons-FormulasInteracTMAC'!$A53,Deciles_mean!$C$1:$CO$1,0))/$Z$2</f>
        <v>1328.6461250264369</v>
      </c>
      <c r="AF53" s="17">
        <f>INDEX(Deciles_mean!$C$2:$CO$51,MATCH('ResumenCons-FormulasInteracTMAC'!AF$1,Deciles_mean!$CQ$2:$CQ$51,0),MATCH('ResumenCons-FormulasInteracTMAC'!$A53,Deciles_mean!$C$1:$CO$1,0))/$Z$2</f>
        <v>1424.5174401457296</v>
      </c>
      <c r="AG53" s="17">
        <f>INDEX(Deciles_mean!$C$2:$CO$51,MATCH('ResumenCons-FormulasInteracTMAC'!AG$1,Deciles_mean!$CQ$2:$CQ$51,0),MATCH('ResumenCons-FormulasInteracTMAC'!$A53,Deciles_mean!$C$1:$CO$1,0))/$Z$2</f>
        <v>1546.3332007823326</v>
      </c>
      <c r="AH53" s="17">
        <f>INDEX(Deciles_mean!$C$2:$CO$51,MATCH('ResumenCons-FormulasInteracTMAC'!AH$1,Deciles_mean!$CQ$2:$CQ$51,0),MATCH('ResumenCons-FormulasInteracTMAC'!$A53,Deciles_mean!$C$1:$CO$1,0))/$Z$2</f>
        <v>1527.0420547945121</v>
      </c>
      <c r="AI53" s="17">
        <f>INDEX(Deciles_mean!$C$2:$CO$51,MATCH('ResumenCons-FormulasInteracTMAC'!AI$1,Deciles_mean!$CQ$2:$CQ$51,0),MATCH('ResumenCons-FormulasInteracTMAC'!$A53,Deciles_mean!$C$1:$CO$1,0))/$Z$2</f>
        <v>1451.775436985668</v>
      </c>
      <c r="AJ53" s="21">
        <f>INDEX(Deciles_mean!$C$2:$CO$51,MATCH('ResumenCons-FormulasInteracTMAC'!AJ$1,Deciles_mean!$CQ$2:$CQ$51,0),MATCH('ResumenCons-FormulasInteracTMAC'!$A53,Deciles_mean!$C$1:$CO$1,0))/$Z$2</f>
        <v>1049.6254763956035</v>
      </c>
    </row>
    <row r="54" spans="1:36">
      <c r="C54" s="10" t="s">
        <v>142</v>
      </c>
      <c r="D54" s="18"/>
      <c r="E54" s="16"/>
      <c r="F54" s="16"/>
      <c r="G54" s="16"/>
      <c r="H54" s="16"/>
      <c r="I54" s="16"/>
      <c r="J54" s="16"/>
      <c r="K54" s="16"/>
      <c r="L54" s="16"/>
      <c r="M54" s="16"/>
      <c r="N54" s="19"/>
      <c r="O54" s="18"/>
      <c r="P54" s="16"/>
      <c r="Q54" s="16"/>
      <c r="R54" s="16"/>
      <c r="S54" s="16"/>
      <c r="T54" s="16"/>
      <c r="U54" s="16"/>
      <c r="V54" s="16"/>
      <c r="W54" s="16"/>
      <c r="X54" s="16"/>
      <c r="Y54" s="19"/>
      <c r="Z54" s="18"/>
      <c r="AA54" s="16"/>
      <c r="AB54" s="16"/>
      <c r="AC54" s="16"/>
      <c r="AD54" s="16"/>
      <c r="AE54" s="16"/>
      <c r="AF54" s="16"/>
      <c r="AG54" s="16"/>
      <c r="AH54" s="16"/>
      <c r="AI54" s="16"/>
      <c r="AJ54" s="19"/>
    </row>
    <row r="55" spans="1:36">
      <c r="A55" t="s">
        <v>113</v>
      </c>
      <c r="C55" s="3" t="s">
        <v>143</v>
      </c>
      <c r="D55" s="43">
        <f t="shared" ref="D55:D58" si="59">RATE($C$1-$C$2,,-Z55,O55)</f>
        <v>1.1041510609679457</v>
      </c>
      <c r="E55" s="44">
        <f t="shared" ref="E55:E58" si="60">RATE($C$1-$C$2,,-AA55,P55)</f>
        <v>1.3442849136655242</v>
      </c>
      <c r="F55" s="44">
        <f t="shared" ref="F55:F58" si="61">RATE($C$1-$C$2,,-AB55,Q55)</f>
        <v>1.5968500508671402</v>
      </c>
      <c r="G55" s="44">
        <f t="shared" ref="G55:G58" si="62">RATE($C$1-$C$2,,-AC55,R55)</f>
        <v>0.95917929839066074</v>
      </c>
      <c r="H55" s="44">
        <f t="shared" ref="H55:H58" si="63">RATE($C$1-$C$2,,-AD55,S55)</f>
        <v>0.83512626144660163</v>
      </c>
      <c r="I55" s="44">
        <f t="shared" ref="I55:I58" si="64">RATE($C$1-$C$2,,-AE55,T55)</f>
        <v>1.2931881678184147</v>
      </c>
      <c r="J55" s="44">
        <f t="shared" ref="J55:J58" si="65">RATE($C$1-$C$2,,-AF55,U55)</f>
        <v>1.1973391203594812</v>
      </c>
      <c r="K55" s="44">
        <f t="shared" ref="K55:K58" si="66">RATE($C$1-$C$2,,-AG55,V55)</f>
        <v>1.2117172661775242</v>
      </c>
      <c r="L55" s="44">
        <f t="shared" ref="L55:L58" si="67">RATE($C$1-$C$2,,-AH55,W55)</f>
        <v>1.2100205118899703</v>
      </c>
      <c r="M55" s="44">
        <f t="shared" ref="M55:M58" si="68">RATE($C$1-$C$2,,-AI55,X55)</f>
        <v>1.1214373086172966</v>
      </c>
      <c r="N55" s="45">
        <f t="shared" ref="N55:N58" si="69">RATE($C$1-$C$2,,-AJ55,Y55)</f>
        <v>1.0261964463306892</v>
      </c>
      <c r="O55" s="20">
        <f>INDEX(Nal_mean!$B$2:$CN$6,MATCH('ResumenCons-FormulasInteracTMAC'!$C$1,Nal_mean!$A$2:$A$6,0),MATCH('ResumenCons-FormulasInteracTMAC'!$A55,Nal_mean!$B$1:$CN$1,0))/$O$2</f>
        <v>122.62126801521887</v>
      </c>
      <c r="P55" s="17">
        <f>INDEX(Deciles_mean!$C$2:$CO$51,MATCH('ResumenCons-FormulasInteracTMAC'!P$1,Deciles_mean!$CQ$2:$CQ$51,0),MATCH('ResumenCons-FormulasInteracTMAC'!$A55,Deciles_mean!$C$1:$CO$1,0))/$O$2</f>
        <v>3.8399821613374394</v>
      </c>
      <c r="Q55" s="17">
        <f>INDEX(Deciles_mean!$C$2:$CO$51,MATCH('ResumenCons-FormulasInteracTMAC'!Q$1,Deciles_mean!$CQ$2:$CQ$51,0),MATCH('ResumenCons-FormulasInteracTMAC'!$A55,Deciles_mean!$C$1:$CO$1,0))/$O$2</f>
        <v>20.467652658557537</v>
      </c>
      <c r="R55" s="17">
        <f>INDEX(Deciles_mean!$C$2:$CO$51,MATCH('ResumenCons-FormulasInteracTMAC'!R$1,Deciles_mean!$CQ$2:$CQ$51,0),MATCH('ResumenCons-FormulasInteracTMAC'!$A55,Deciles_mean!$C$1:$CO$1,0))/$O$2</f>
        <v>21.903275218096045</v>
      </c>
      <c r="S55" s="17">
        <f>INDEX(Deciles_mean!$C$2:$CO$51,MATCH('ResumenCons-FormulasInteracTMAC'!S$1,Deciles_mean!$CQ$2:$CQ$51,0),MATCH('ResumenCons-FormulasInteracTMAC'!$A55,Deciles_mean!$C$1:$CO$1,0))/$O$2</f>
        <v>34.20385436566729</v>
      </c>
      <c r="T55" s="17">
        <f>INDEX(Deciles_mean!$C$2:$CO$51,MATCH('ResumenCons-FormulasInteracTMAC'!T$1,Deciles_mean!$CQ$2:$CQ$51,0),MATCH('ResumenCons-FormulasInteracTMAC'!$A55,Deciles_mean!$C$1:$CO$1,0))/$O$2</f>
        <v>58.408859602260755</v>
      </c>
      <c r="U55" s="17">
        <f>INDEX(Deciles_mean!$C$2:$CO$51,MATCH('ResumenCons-FormulasInteracTMAC'!U$1,Deciles_mean!$CQ$2:$CQ$51,0),MATCH('ResumenCons-FormulasInteracTMAC'!$A55,Deciles_mean!$C$1:$CO$1,0))/$O$2</f>
        <v>84.867197654441952</v>
      </c>
      <c r="V55" s="17">
        <f>INDEX(Deciles_mean!$C$2:$CO$51,MATCH('ResumenCons-FormulasInteracTMAC'!V$1,Deciles_mean!$CQ$2:$CQ$51,0),MATCH('ResumenCons-FormulasInteracTMAC'!$A55,Deciles_mean!$C$1:$CO$1,0))/$O$2</f>
        <v>111.20777977316783</v>
      </c>
      <c r="W55" s="17">
        <f>INDEX(Deciles_mean!$C$2:$CO$51,MATCH('ResumenCons-FormulasInteracTMAC'!W$1,Deciles_mean!$CQ$2:$CQ$51,0),MATCH('ResumenCons-FormulasInteracTMAC'!$A55,Deciles_mean!$C$1:$CO$1,0))/$O$2</f>
        <v>190.2477962557744</v>
      </c>
      <c r="X55" s="17">
        <f>INDEX(Deciles_mean!$C$2:$CO$51,MATCH('ResumenCons-FormulasInteracTMAC'!X$1,Deciles_mean!$CQ$2:$CQ$51,0),MATCH('ResumenCons-FormulasInteracTMAC'!$A55,Deciles_mean!$C$1:$CO$1,0))/$O$2</f>
        <v>250.59043683333681</v>
      </c>
      <c r="Y55" s="21">
        <f>INDEX(Deciles_mean!$C$2:$CO$51,MATCH('ResumenCons-FormulasInteracTMAC'!Y$1,Deciles_mean!$CQ$2:$CQ$51,0),MATCH('ResumenCons-FormulasInteracTMAC'!$A55,Deciles_mean!$C$1:$CO$1,0))/$O$2</f>
        <v>450.47584562954864</v>
      </c>
      <c r="Z55" s="20">
        <f>INDEX(Nal_mean!$B$2:$CN$6,MATCH('ResumenCons-FormulasInteracTMAC'!$C$2,Nal_mean!$A$2:$A$5,0),MATCH('ResumenCons-FormulasInteracTMAC'!$A55,Nal_mean!$B$1:$CN$1,0))/$Z$2</f>
        <v>6.2554440083687082</v>
      </c>
      <c r="AA55" s="17">
        <f>INDEX(Deciles_mean!$C$2:$CO$51,MATCH('ResumenCons-FormulasInteracTMAC'!AA$1,Deciles_mean!$CQ$2:$CQ$51,0),MATCH('ResumenCons-FormulasInteracTMAC'!$A55,Deciles_mean!$C$1:$CO$1,0))/$Z$2</f>
        <v>0.1271415893197797</v>
      </c>
      <c r="AB55" s="17">
        <f>INDEX(Deciles_mean!$C$2:$CO$51,MATCH('ResumenCons-FormulasInteracTMAC'!AB$1,Deciles_mean!$CQ$2:$CQ$51,0),MATCH('ResumenCons-FormulasInteracTMAC'!$A55,Deciles_mean!$C$1:$CO$1,0))/$Z$2</f>
        <v>0.4500704982243256</v>
      </c>
      <c r="AC55" s="17">
        <f>INDEX(Deciles_mean!$C$2:$CO$51,MATCH('ResumenCons-FormulasInteracTMAC'!AC$1,Deciles_mean!$CQ$2:$CQ$51,0),MATCH('ResumenCons-FormulasInteracTMAC'!$A55,Deciles_mean!$C$1:$CO$1,0))/$Z$2</f>
        <v>1.4866622968362417</v>
      </c>
      <c r="AD55" s="17">
        <f>INDEX(Deciles_mean!$C$2:$CO$51,MATCH('ResumenCons-FormulasInteracTMAC'!AD$1,Deciles_mean!$CQ$2:$CQ$51,0),MATCH('ResumenCons-FormulasInteracTMAC'!$A55,Deciles_mean!$C$1:$CO$1,0))/$Z$2</f>
        <v>3.0158604904680923</v>
      </c>
      <c r="AE55" s="17">
        <f>INDEX(Deciles_mean!$C$2:$CO$51,MATCH('ResumenCons-FormulasInteracTMAC'!AE$1,Deciles_mean!$CQ$2:$CQ$51,0),MATCH('ResumenCons-FormulasInteracTMAC'!$A55,Deciles_mean!$C$1:$CO$1,0))/$Z$2</f>
        <v>2.1121266574235955</v>
      </c>
      <c r="AF55" s="17">
        <f>INDEX(Deciles_mean!$C$2:$CO$51,MATCH('ResumenCons-FormulasInteracTMAC'!AF$1,Deciles_mean!$CQ$2:$CQ$51,0),MATCH('ResumenCons-FormulasInteracTMAC'!$A55,Deciles_mean!$C$1:$CO$1,0))/$Z$2</f>
        <v>3.640420160833961</v>
      </c>
      <c r="AG55" s="17">
        <f>INDEX(Deciles_mean!$C$2:$CO$51,MATCH('ResumenCons-FormulasInteracTMAC'!AG$1,Deciles_mean!$CQ$2:$CQ$51,0),MATCH('ResumenCons-FormulasInteracTMAC'!$A55,Deciles_mean!$C$1:$CO$1,0))/$Z$2</f>
        <v>4.6474715179652026</v>
      </c>
      <c r="AH55" s="17">
        <f>INDEX(Deciles_mean!$C$2:$CO$51,MATCH('ResumenCons-FormulasInteracTMAC'!AH$1,Deciles_mean!$CQ$2:$CQ$51,0),MATCH('ResumenCons-FormulasInteracTMAC'!$A55,Deciles_mean!$C$1:$CO$1,0))/$Z$2</f>
        <v>7.9750684022875609</v>
      </c>
      <c r="AI55" s="17">
        <f>INDEX(Deciles_mean!$C$2:$CO$51,MATCH('ResumenCons-FormulasInteracTMAC'!AI$1,Deciles_mean!$CQ$2:$CQ$51,0),MATCH('ResumenCons-FormulasInteracTMAC'!$A55,Deciles_mean!$C$1:$CO$1,0))/$Z$2</f>
        <v>12.372107475160586</v>
      </c>
      <c r="AJ55" s="21">
        <f>INDEX(Deciles_mean!$C$2:$CO$51,MATCH('ResumenCons-FormulasInteracTMAC'!AJ$1,Deciles_mean!$CQ$2:$CQ$51,0),MATCH('ResumenCons-FormulasInteracTMAC'!$A55,Deciles_mean!$C$1:$CO$1,0))/$Z$2</f>
        <v>26.726698341739514</v>
      </c>
    </row>
    <row r="56" spans="1:36">
      <c r="A56" t="s">
        <v>114</v>
      </c>
      <c r="C56" s="3" t="s">
        <v>144</v>
      </c>
      <c r="D56" s="43">
        <f t="shared" si="59"/>
        <v>1.2113128070517196</v>
      </c>
      <c r="E56" s="44">
        <f t="shared" si="60"/>
        <v>-0.1447516595946986</v>
      </c>
      <c r="F56" s="44">
        <f t="shared" si="61"/>
        <v>-0.10629124811661469</v>
      </c>
      <c r="G56" s="44">
        <f t="shared" si="62"/>
        <v>0.19770198285522042</v>
      </c>
      <c r="H56" s="44">
        <f t="shared" si="63"/>
        <v>0.87560511105283967</v>
      </c>
      <c r="I56" s="44">
        <f t="shared" si="64"/>
        <v>1.753128431008695</v>
      </c>
      <c r="J56" s="44">
        <f t="shared" si="65"/>
        <v>0.92537977009312689</v>
      </c>
      <c r="K56" s="44">
        <f t="shared" si="66"/>
        <v>0.85831008551437515</v>
      </c>
      <c r="L56" s="44">
        <f t="shared" si="67"/>
        <v>1.1851444393987935</v>
      </c>
      <c r="M56" s="44">
        <f t="shared" si="68"/>
        <v>1.3375603818975836</v>
      </c>
      <c r="N56" s="45">
        <f t="shared" si="69"/>
        <v>1.4956234288537706</v>
      </c>
      <c r="O56" s="20">
        <f>INDEX(Nal_mean!$B$2:$CN$6,MATCH('ResumenCons-FormulasInteracTMAC'!$C$1,Nal_mean!$A$2:$A$6,0),MATCH('ResumenCons-FormulasInteracTMAC'!$A56,Nal_mean!$B$1:$CN$1,0))/$O$2</f>
        <v>14.875178844440107</v>
      </c>
      <c r="P56" s="17">
        <f>INDEX(Deciles_mean!$C$2:$CO$51,MATCH('ResumenCons-FormulasInteracTMAC'!P$1,Deciles_mean!$CQ$2:$CQ$51,0),MATCH('ResumenCons-FormulasInteracTMAC'!$A56,Deciles_mean!$C$1:$CO$1,0))/$O$2</f>
        <v>9.3881907964530789E-2</v>
      </c>
      <c r="Q56" s="17">
        <f>INDEX(Deciles_mean!$C$2:$CO$51,MATCH('ResumenCons-FormulasInteracTMAC'!Q$1,Deciles_mean!$CQ$2:$CQ$51,0),MATCH('ResumenCons-FormulasInteracTMAC'!$A56,Deciles_mean!$C$1:$CO$1,0))/$O$2</f>
        <v>0.29683683668898309</v>
      </c>
      <c r="R56" s="17">
        <f>INDEX(Deciles_mean!$C$2:$CO$51,MATCH('ResumenCons-FormulasInteracTMAC'!R$1,Deciles_mean!$CQ$2:$CQ$51,0),MATCH('ResumenCons-FormulasInteracTMAC'!$A56,Deciles_mean!$C$1:$CO$1,0))/$O$2</f>
        <v>0.89897230302996411</v>
      </c>
      <c r="S56" s="17">
        <f>INDEX(Deciles_mean!$C$2:$CO$51,MATCH('ResumenCons-FormulasInteracTMAC'!S$1,Deciles_mean!$CQ$2:$CQ$51,0),MATCH('ResumenCons-FormulasInteracTMAC'!$A56,Deciles_mean!$C$1:$CO$1,0))/$O$2</f>
        <v>1.9291065296296404</v>
      </c>
      <c r="T56" s="17">
        <f>INDEX(Deciles_mean!$C$2:$CO$51,MATCH('ResumenCons-FormulasInteracTMAC'!T$1,Deciles_mean!$CQ$2:$CQ$51,0),MATCH('ResumenCons-FormulasInteracTMAC'!$A56,Deciles_mean!$C$1:$CO$1,0))/$O$2</f>
        <v>3.9419383140326416</v>
      </c>
      <c r="U56" s="17">
        <f>INDEX(Deciles_mean!$C$2:$CO$51,MATCH('ResumenCons-FormulasInteracTMAC'!U$1,Deciles_mean!$CQ$2:$CQ$51,0),MATCH('ResumenCons-FormulasInteracTMAC'!$A56,Deciles_mean!$C$1:$CO$1,0))/$O$2</f>
        <v>6.979375897171165</v>
      </c>
      <c r="V56" s="17">
        <f>INDEX(Deciles_mean!$C$2:$CO$51,MATCH('ResumenCons-FormulasInteracTMAC'!V$1,Deciles_mean!$CQ$2:$CQ$51,0),MATCH('ResumenCons-FormulasInteracTMAC'!$A56,Deciles_mean!$C$1:$CO$1,0))/$O$2</f>
        <v>5.4322652821308708</v>
      </c>
      <c r="W56" s="17">
        <f>INDEX(Deciles_mean!$C$2:$CO$51,MATCH('ResumenCons-FormulasInteracTMAC'!W$1,Deciles_mean!$CQ$2:$CQ$51,0),MATCH('ResumenCons-FormulasInteracTMAC'!$A56,Deciles_mean!$C$1:$CO$1,0))/$O$2</f>
        <v>21.149321084448733</v>
      </c>
      <c r="X56" s="17">
        <f>INDEX(Deciles_mean!$C$2:$CO$51,MATCH('ResumenCons-FormulasInteracTMAC'!X$1,Deciles_mean!$CQ$2:$CQ$51,0),MATCH('ResumenCons-FormulasInteracTMAC'!$A56,Deciles_mean!$C$1:$CO$1,0))/$O$2</f>
        <v>31.478677789014927</v>
      </c>
      <c r="Y56" s="21">
        <f>INDEX(Deciles_mean!$C$2:$CO$51,MATCH('ResumenCons-FormulasInteracTMAC'!Y$1,Deciles_mean!$CQ$2:$CQ$51,0),MATCH('ResumenCons-FormulasInteracTMAC'!$A56,Deciles_mean!$C$1:$CO$1,0))/$O$2</f>
        <v>76.551412500289615</v>
      </c>
      <c r="Z56" s="20">
        <f>INDEX(Nal_mean!$B$2:$CN$6,MATCH('ResumenCons-FormulasInteracTMAC'!$C$2,Nal_mean!$A$2:$A$5,0),MATCH('ResumenCons-FormulasInteracTMAC'!$A56,Nal_mean!$B$1:$CN$1,0))/$Z$2</f>
        <v>0.62210181899948724</v>
      </c>
      <c r="AA56" s="17">
        <f>INDEX(Deciles_mean!$C$2:$CO$51,MATCH('ResumenCons-FormulasInteracTMAC'!AA$1,Deciles_mean!$CQ$2:$CQ$51,0),MATCH('ResumenCons-FormulasInteracTMAC'!$A56,Deciles_mean!$C$1:$CO$1,0))/$Z$2</f>
        <v>0.17547406893580961</v>
      </c>
      <c r="AB56" s="17">
        <f>INDEX(Deciles_mean!$C$2:$CO$51,MATCH('ResumenCons-FormulasInteracTMAC'!AB$1,Deciles_mean!$CQ$2:$CQ$51,0),MATCH('ResumenCons-FormulasInteracTMAC'!$A56,Deciles_mean!$C$1:$CO$1,0))/$Z$2</f>
        <v>0.46530074852725573</v>
      </c>
      <c r="AC56" s="17">
        <f>INDEX(Deciles_mean!$C$2:$CO$51,MATCH('ResumenCons-FormulasInteracTMAC'!AC$1,Deciles_mean!$CQ$2:$CQ$51,0),MATCH('ResumenCons-FormulasInteracTMAC'!$A56,Deciles_mean!$C$1:$CO$1,0))/$Z$2</f>
        <v>0.43686900885377816</v>
      </c>
      <c r="AD56" s="17">
        <f>INDEX(Deciles_mean!$C$2:$CO$51,MATCH('ResumenCons-FormulasInteracTMAC'!AD$1,Deciles_mean!$CQ$2:$CQ$51,0),MATCH('ResumenCons-FormulasInteracTMAC'!$A56,Deciles_mean!$C$1:$CO$1,0))/$Z$2</f>
        <v>0.15588006597066506</v>
      </c>
      <c r="AE56" s="17">
        <f>INDEX(Deciles_mean!$C$2:$CO$51,MATCH('ResumenCons-FormulasInteracTMAC'!AE$1,Deciles_mean!$CQ$2:$CQ$51,0),MATCH('ResumenCons-FormulasInteracTMAC'!$A56,Deciles_mean!$C$1:$CO$1,0))/$Z$2</f>
        <v>6.8612609770534252E-2</v>
      </c>
      <c r="AF56" s="17">
        <f>INDEX(Deciles_mean!$C$2:$CO$51,MATCH('ResumenCons-FormulasInteracTMAC'!AF$1,Deciles_mean!$CQ$2:$CQ$51,0),MATCH('ResumenCons-FormulasInteracTMAC'!$A56,Deciles_mean!$C$1:$CO$1,0))/$Z$2</f>
        <v>0.50786814304777383</v>
      </c>
      <c r="AG56" s="17">
        <f>INDEX(Deciles_mean!$C$2:$CO$51,MATCH('ResumenCons-FormulasInteracTMAC'!AG$1,Deciles_mean!$CQ$2:$CQ$51,0),MATCH('ResumenCons-FormulasInteracTMAC'!$A56,Deciles_mean!$C$1:$CO$1,0))/$Z$2</f>
        <v>0.45552082320832393</v>
      </c>
      <c r="AH56" s="17">
        <f>INDEX(Deciles_mean!$C$2:$CO$51,MATCH('ResumenCons-FormulasInteracTMAC'!AH$1,Deciles_mean!$CQ$2:$CQ$51,0),MATCH('ResumenCons-FormulasInteracTMAC'!$A56,Deciles_mean!$C$1:$CO$1,0))/$Z$2</f>
        <v>0.9276322375810826</v>
      </c>
      <c r="AI56" s="17">
        <f>INDEX(Deciles_mean!$C$2:$CO$51,MATCH('ResumenCons-FormulasInteracTMAC'!AI$1,Deciles_mean!$CQ$2:$CQ$51,0),MATCH('ResumenCons-FormulasInteracTMAC'!$A56,Deciles_mean!$C$1:$CO$1,0))/$Z$2</f>
        <v>1.054302242231842</v>
      </c>
      <c r="AJ56" s="21">
        <f>INDEX(Deciles_mean!$C$2:$CO$51,MATCH('ResumenCons-FormulasInteracTMAC'!AJ$1,Deciles_mean!$CQ$2:$CQ$51,0),MATCH('ResumenCons-FormulasInteracTMAC'!$A56,Deciles_mean!$C$1:$CO$1,0))/$Z$2</f>
        <v>1.9734993698791343</v>
      </c>
    </row>
    <row r="57" spans="1:36">
      <c r="A57" t="s">
        <v>125</v>
      </c>
      <c r="C57" s="3" t="s">
        <v>146</v>
      </c>
      <c r="D57" s="43">
        <f t="shared" si="59"/>
        <v>0.63161096420020901</v>
      </c>
      <c r="E57" s="44">
        <f t="shared" si="60"/>
        <v>0.23601466530965723</v>
      </c>
      <c r="F57" s="44">
        <f t="shared" si="61"/>
        <v>0.54488292768244595</v>
      </c>
      <c r="G57" s="44">
        <f t="shared" si="62"/>
        <v>0.67672325460436666</v>
      </c>
      <c r="H57" s="44">
        <f t="shared" si="63"/>
        <v>0.53313732357712373</v>
      </c>
      <c r="I57" s="44">
        <f t="shared" si="64"/>
        <v>0.75941735313643755</v>
      </c>
      <c r="J57" s="44">
        <f t="shared" si="65"/>
        <v>0.66308586496601063</v>
      </c>
      <c r="K57" s="44">
        <f t="shared" si="66"/>
        <v>0.64313662831143836</v>
      </c>
      <c r="L57" s="44">
        <f t="shared" si="67"/>
        <v>0.72799004692305658</v>
      </c>
      <c r="M57" s="44">
        <f t="shared" si="68"/>
        <v>0.69516112180601319</v>
      </c>
      <c r="N57" s="45">
        <f t="shared" si="69"/>
        <v>0.57525666540040066</v>
      </c>
      <c r="O57" s="20">
        <f>INDEX(Nal_mean!$B$2:$CN$6,MATCH('ResumenCons-FormulasInteracTMAC'!$C$1,Nal_mean!$A$2:$A$6,0),MATCH('ResumenCons-FormulasInteracTMAC'!$A57,Nal_mean!$B$1:$CN$1,0))/$O$2</f>
        <v>224.73779106972725</v>
      </c>
      <c r="P57" s="17">
        <f>INDEX(Deciles_mean!$C$2:$CO$51,MATCH('ResumenCons-FormulasInteracTMAC'!P$1,Deciles_mean!$CQ$2:$CQ$51,0),MATCH('ResumenCons-FormulasInteracTMAC'!$A57,Deciles_mean!$C$1:$CO$1,0))/$O$2</f>
        <v>14.304150079009306</v>
      </c>
      <c r="Q57" s="17">
        <f>INDEX(Deciles_mean!$C$2:$CO$51,MATCH('ResumenCons-FormulasInteracTMAC'!Q$1,Deciles_mean!$CQ$2:$CQ$51,0),MATCH('ResumenCons-FormulasInteracTMAC'!$A57,Deciles_mean!$C$1:$CO$1,0))/$O$2</f>
        <v>30.736152203795587</v>
      </c>
      <c r="R57" s="17">
        <f>INDEX(Deciles_mean!$C$2:$CO$51,MATCH('ResumenCons-FormulasInteracTMAC'!R$1,Deciles_mean!$CQ$2:$CQ$51,0),MATCH('ResumenCons-FormulasInteracTMAC'!$A57,Deciles_mean!$C$1:$CO$1,0))/$O$2</f>
        <v>55.997501739952675</v>
      </c>
      <c r="S57" s="17">
        <f>INDEX(Deciles_mean!$C$2:$CO$51,MATCH('ResumenCons-FormulasInteracTMAC'!S$1,Deciles_mean!$CQ$2:$CQ$51,0),MATCH('ResumenCons-FormulasInteracTMAC'!$A57,Deciles_mean!$C$1:$CO$1,0))/$O$2</f>
        <v>80.899352239195423</v>
      </c>
      <c r="T57" s="17">
        <f>INDEX(Deciles_mean!$C$2:$CO$51,MATCH('ResumenCons-FormulasInteracTMAC'!T$1,Deciles_mean!$CQ$2:$CQ$51,0),MATCH('ResumenCons-FormulasInteracTMAC'!$A57,Deciles_mean!$C$1:$CO$1,0))/$O$2</f>
        <v>124.15090652835742</v>
      </c>
      <c r="U57" s="17">
        <f>INDEX(Deciles_mean!$C$2:$CO$51,MATCH('ResumenCons-FormulasInteracTMAC'!U$1,Deciles_mean!$CQ$2:$CQ$51,0),MATCH('ResumenCons-FormulasInteracTMAC'!$A57,Deciles_mean!$C$1:$CO$1,0))/$O$2</f>
        <v>160.59592430410103</v>
      </c>
      <c r="V57" s="17">
        <f>INDEX(Deciles_mean!$C$2:$CO$51,MATCH('ResumenCons-FormulasInteracTMAC'!V$1,Deciles_mean!$CQ$2:$CQ$51,0),MATCH('ResumenCons-FormulasInteracTMAC'!$A57,Deciles_mean!$C$1:$CO$1,0))/$O$2</f>
        <v>206.24001383767501</v>
      </c>
      <c r="W57" s="17">
        <f>INDEX(Deciles_mean!$C$2:$CO$51,MATCH('ResumenCons-FormulasInteracTMAC'!W$1,Deciles_mean!$CQ$2:$CQ$51,0),MATCH('ResumenCons-FormulasInteracTMAC'!$A57,Deciles_mean!$C$1:$CO$1,0))/$O$2</f>
        <v>313.58900334973941</v>
      </c>
      <c r="X57" s="17">
        <f>INDEX(Deciles_mean!$C$2:$CO$51,MATCH('ResumenCons-FormulasInteracTMAC'!X$1,Deciles_mean!$CQ$2:$CQ$51,0),MATCH('ResumenCons-FormulasInteracTMAC'!$A57,Deciles_mean!$C$1:$CO$1,0))/$O$2</f>
        <v>443.7843733046742</v>
      </c>
      <c r="Y57" s="21">
        <f>INDEX(Deciles_mean!$C$2:$CO$51,MATCH('ResumenCons-FormulasInteracTMAC'!Y$1,Deciles_mean!$CQ$2:$CQ$51,0),MATCH('ResumenCons-FormulasInteracTMAC'!$A57,Deciles_mean!$C$1:$CO$1,0))/$O$2</f>
        <v>817.08053311077231</v>
      </c>
      <c r="Z57" s="20">
        <f>INDEX(Nal_mean!$B$2:$CN$6,MATCH('ResumenCons-FormulasInteracTMAC'!$C$2,Nal_mean!$A$2:$A$5,0),MATCH('ResumenCons-FormulasInteracTMAC'!$A57,Nal_mean!$B$1:$CN$1,0))/$Z$2</f>
        <v>31.710978829015961</v>
      </c>
      <c r="AA57" s="17">
        <f>INDEX(Deciles_mean!$C$2:$CO$51,MATCH('ResumenCons-FormulasInteracTMAC'!AA$1,Deciles_mean!$CQ$2:$CQ$51,0),MATCH('ResumenCons-FormulasInteracTMAC'!$A57,Deciles_mean!$C$1:$CO$1,0))/$Z$2</f>
        <v>6.1286887133217647</v>
      </c>
      <c r="AB57" s="17">
        <f>INDEX(Deciles_mean!$C$2:$CO$51,MATCH('ResumenCons-FormulasInteracTMAC'!AB$1,Deciles_mean!$CQ$2:$CQ$51,0),MATCH('ResumenCons-FormulasInteracTMAC'!$A57,Deciles_mean!$C$1:$CO$1,0))/$Z$2</f>
        <v>5.3959411276765978</v>
      </c>
      <c r="AC57" s="17">
        <f>INDEX(Deciles_mean!$C$2:$CO$51,MATCH('ResumenCons-FormulasInteracTMAC'!AC$1,Deciles_mean!$CQ$2:$CQ$51,0),MATCH('ResumenCons-FormulasInteracTMAC'!$A57,Deciles_mean!$C$1:$CO$1,0))/$Z$2</f>
        <v>7.0847266962283433</v>
      </c>
      <c r="AD57" s="17">
        <f>INDEX(Deciles_mean!$C$2:$CO$51,MATCH('ResumenCons-FormulasInteracTMAC'!AD$1,Deciles_mean!$CQ$2:$CQ$51,0),MATCH('ResumenCons-FormulasInteracTMAC'!$A57,Deciles_mean!$C$1:$CO$1,0))/$Z$2</f>
        <v>14.64268832271754</v>
      </c>
      <c r="AE57" s="17">
        <f>INDEX(Deciles_mean!$C$2:$CO$51,MATCH('ResumenCons-FormulasInteracTMAC'!AE$1,Deciles_mean!$CQ$2:$CQ$51,0),MATCH('ResumenCons-FormulasInteracTMAC'!$A57,Deciles_mean!$C$1:$CO$1,0))/$Z$2</f>
        <v>12.956103557057672</v>
      </c>
      <c r="AF57" s="17">
        <f>INDEX(Deciles_mean!$C$2:$CO$51,MATCH('ResumenCons-FormulasInteracTMAC'!AF$1,Deciles_mean!$CQ$2:$CQ$51,0),MATCH('ResumenCons-FormulasInteracTMAC'!$A57,Deciles_mean!$C$1:$CO$1,0))/$Z$2</f>
        <v>20.993064000192337</v>
      </c>
      <c r="AG57" s="17">
        <f>INDEX(Deciles_mean!$C$2:$CO$51,MATCH('ResumenCons-FormulasInteracTMAC'!AG$1,Deciles_mean!$CQ$2:$CQ$51,0),MATCH('ResumenCons-FormulasInteracTMAC'!$A57,Deciles_mean!$C$1:$CO$1,0))/$Z$2</f>
        <v>28.292949308979736</v>
      </c>
      <c r="AH57" s="17">
        <f>INDEX(Deciles_mean!$C$2:$CO$51,MATCH('ResumenCons-FormulasInteracTMAC'!AH$1,Deciles_mean!$CQ$2:$CQ$51,0),MATCH('ResumenCons-FormulasInteracTMAC'!$A57,Deciles_mean!$C$1:$CO$1,0))/$Z$2</f>
        <v>35.171903930078052</v>
      </c>
      <c r="AI57" s="17">
        <f>INDEX(Deciles_mean!$C$2:$CO$51,MATCH('ResumenCons-FormulasInteracTMAC'!AI$1,Deciles_mean!$CQ$2:$CQ$51,0),MATCH('ResumenCons-FormulasInteracTMAC'!$A57,Deciles_mean!$C$1:$CO$1,0))/$Z$2</f>
        <v>53.743763106545181</v>
      </c>
      <c r="AJ57" s="21">
        <f>INDEX(Deciles_mean!$C$2:$CO$51,MATCH('ResumenCons-FormulasInteracTMAC'!AJ$1,Deciles_mean!$CQ$2:$CQ$51,0),MATCH('ResumenCons-FormulasInteracTMAC'!$A57,Deciles_mean!$C$1:$CO$1,0))/$Z$2</f>
        <v>132.69652805131878</v>
      </c>
    </row>
    <row r="58" spans="1:36">
      <c r="A58" t="s">
        <v>119</v>
      </c>
      <c r="C58" s="3" t="s">
        <v>145</v>
      </c>
      <c r="D58" s="43">
        <f t="shared" si="59"/>
        <v>0.75646556101217688</v>
      </c>
      <c r="E58" s="44">
        <f t="shared" si="60"/>
        <v>0.74315739826360783</v>
      </c>
      <c r="F58" s="44">
        <f t="shared" si="61"/>
        <v>0.93239524596572954</v>
      </c>
      <c r="G58" s="44">
        <f t="shared" si="62"/>
        <v>0.74766345676175483</v>
      </c>
      <c r="H58" s="44">
        <f t="shared" si="63"/>
        <v>0.87061881526931473</v>
      </c>
      <c r="I58" s="44">
        <f t="shared" si="64"/>
        <v>0.80218543773541995</v>
      </c>
      <c r="J58" s="44">
        <f t="shared" si="65"/>
        <v>0.91866762550229986</v>
      </c>
      <c r="K58" s="44">
        <f t="shared" si="66"/>
        <v>0.8284157807954674</v>
      </c>
      <c r="L58" s="44">
        <f t="shared" si="67"/>
        <v>0.77800467336165691</v>
      </c>
      <c r="M58" s="44">
        <f t="shared" si="68"/>
        <v>0.7986828479505611</v>
      </c>
      <c r="N58" s="45">
        <f t="shared" si="69"/>
        <v>0.68049089216226888</v>
      </c>
      <c r="O58" s="20">
        <f>INDEX(Nal_mean!$B$2:$CN$6,MATCH('ResumenCons-FormulasInteracTMAC'!$C$1,Nal_mean!$A$2:$A$6,0),MATCH('ResumenCons-FormulasInteracTMAC'!$A58,Nal_mean!$B$1:$CN$1,0))/$O$2</f>
        <v>290.17053686938095</v>
      </c>
      <c r="P58" s="17">
        <f>INDEX(Deciles_mean!$C$2:$CO$51,MATCH('ResumenCons-FormulasInteracTMAC'!P$1,Deciles_mean!$CQ$2:$CQ$51,0),MATCH('ResumenCons-FormulasInteracTMAC'!$A58,Deciles_mean!$C$1:$CO$1,0))/$O$2</f>
        <v>23.569879011206378</v>
      </c>
      <c r="Q58" s="17">
        <f>INDEX(Deciles_mean!$C$2:$CO$51,MATCH('ResumenCons-FormulasInteracTMAC'!Q$1,Deciles_mean!$CQ$2:$CQ$51,0),MATCH('ResumenCons-FormulasInteracTMAC'!$A58,Deciles_mean!$C$1:$CO$1,0))/$O$2</f>
        <v>53.013663492718564</v>
      </c>
      <c r="R58" s="17">
        <f>INDEX(Deciles_mean!$C$2:$CO$51,MATCH('ResumenCons-FormulasInteracTMAC'!R$1,Deciles_mean!$CQ$2:$CQ$51,0),MATCH('ResumenCons-FormulasInteracTMAC'!$A58,Deciles_mean!$C$1:$CO$1,0))/$O$2</f>
        <v>65.577728944716981</v>
      </c>
      <c r="S58" s="17">
        <f>INDEX(Deciles_mean!$C$2:$CO$51,MATCH('ResumenCons-FormulasInteracTMAC'!S$1,Deciles_mean!$CQ$2:$CQ$51,0),MATCH('ResumenCons-FormulasInteracTMAC'!$A58,Deciles_mean!$C$1:$CO$1,0))/$O$2</f>
        <v>103.2554003323462</v>
      </c>
      <c r="T58" s="17">
        <f>INDEX(Deciles_mean!$C$2:$CO$51,MATCH('ResumenCons-FormulasInteracTMAC'!T$1,Deciles_mean!$CQ$2:$CQ$51,0),MATCH('ResumenCons-FormulasInteracTMAC'!$A58,Deciles_mean!$C$1:$CO$1,0))/$O$2</f>
        <v>152.20516355225101</v>
      </c>
      <c r="U58" s="17">
        <f>INDEX(Deciles_mean!$C$2:$CO$51,MATCH('ResumenCons-FormulasInteracTMAC'!U$1,Deciles_mean!$CQ$2:$CQ$51,0),MATCH('ResumenCons-FormulasInteracTMAC'!$A58,Deciles_mean!$C$1:$CO$1,0))/$O$2</f>
        <v>203.83897488994128</v>
      </c>
      <c r="V58" s="17">
        <f>INDEX(Deciles_mean!$C$2:$CO$51,MATCH('ResumenCons-FormulasInteracTMAC'!V$1,Deciles_mean!$CQ$2:$CQ$51,0),MATCH('ResumenCons-FormulasInteracTMAC'!$A58,Deciles_mean!$C$1:$CO$1,0))/$O$2</f>
        <v>243.343082437833</v>
      </c>
      <c r="W58" s="17">
        <f>INDEX(Deciles_mean!$C$2:$CO$51,MATCH('ResumenCons-FormulasInteracTMAC'!W$1,Deciles_mean!$CQ$2:$CQ$51,0),MATCH('ResumenCons-FormulasInteracTMAC'!$A58,Deciles_mean!$C$1:$CO$1,0))/$O$2</f>
        <v>386.77661934923248</v>
      </c>
      <c r="X58" s="17">
        <f>INDEX(Deciles_mean!$C$2:$CO$51,MATCH('ResumenCons-FormulasInteracTMAC'!X$1,Deciles_mean!$CQ$2:$CQ$51,0),MATCH('ResumenCons-FormulasInteracTMAC'!$A58,Deciles_mean!$C$1:$CO$1,0))/$O$2</f>
        <v>546.8566875950321</v>
      </c>
      <c r="Y58" s="21">
        <f>INDEX(Deciles_mean!$C$2:$CO$51,MATCH('ResumenCons-FormulasInteracTMAC'!Y$1,Deciles_mean!$CQ$2:$CQ$51,0),MATCH('ResumenCons-FormulasInteracTMAC'!$A58,Deciles_mean!$C$1:$CO$1,0))/$O$2</f>
        <v>1123.2681690885308</v>
      </c>
      <c r="Z58" s="20">
        <f>INDEX(Nal_mean!$B$2:$CN$6,MATCH('ResumenCons-FormulasInteracTMAC'!$C$2,Nal_mean!$A$2:$A$5,0),MATCH('ResumenCons-FormulasInteracTMAC'!$A58,Nal_mean!$B$1:$CN$1,0))/$Z$2</f>
        <v>30.48560071934736</v>
      </c>
      <c r="AA58" s="17">
        <f>INDEX(Deciles_mean!$C$2:$CO$51,MATCH('ResumenCons-FormulasInteracTMAC'!AA$1,Deciles_mean!$CQ$2:$CQ$51,0),MATCH('ResumenCons-FormulasInteracTMAC'!$A58,Deciles_mean!$C$1:$CO$1,0))/$Z$2</f>
        <v>2.5527656028635488</v>
      </c>
      <c r="AB58" s="17">
        <f>INDEX(Deciles_mean!$C$2:$CO$51,MATCH('ResumenCons-FormulasInteracTMAC'!AB$1,Deciles_mean!$CQ$2:$CQ$51,0),MATCH('ResumenCons-FormulasInteracTMAC'!$A58,Deciles_mean!$C$1:$CO$1,0))/$Z$2</f>
        <v>3.801928766066168</v>
      </c>
      <c r="AC58" s="17">
        <f>INDEX(Deciles_mean!$C$2:$CO$51,MATCH('ResumenCons-FormulasInteracTMAC'!AC$1,Deciles_mean!$CQ$2:$CQ$51,0),MATCH('ResumenCons-FormulasInteracTMAC'!$A58,Deciles_mean!$C$1:$CO$1,0))/$Z$2</f>
        <v>7.0295115847234309</v>
      </c>
      <c r="AD58" s="17">
        <f>INDEX(Deciles_mean!$C$2:$CO$51,MATCH('ResumenCons-FormulasInteracTMAC'!AD$1,Deciles_mean!$CQ$2:$CQ$51,0),MATCH('ResumenCons-FormulasInteracTMAC'!$A58,Deciles_mean!$C$1:$CO$1,0))/$Z$2</f>
        <v>8.4327957536522433</v>
      </c>
      <c r="AE58" s="17">
        <f>INDEX(Deciles_mean!$C$2:$CO$51,MATCH('ResumenCons-FormulasInteracTMAC'!AE$1,Deciles_mean!$CQ$2:$CQ$51,0),MATCH('ResumenCons-FormulasInteracTMAC'!$A58,Deciles_mean!$C$1:$CO$1,0))/$Z$2</f>
        <v>14.428842127052027</v>
      </c>
      <c r="AF58" s="17">
        <f>INDEX(Deciles_mean!$C$2:$CO$51,MATCH('ResumenCons-FormulasInteracTMAC'!AF$1,Deciles_mean!$CQ$2:$CQ$51,0),MATCH('ResumenCons-FormulasInteracTMAC'!$A58,Deciles_mean!$C$1:$CO$1,0))/$Z$2</f>
        <v>15.041399153043736</v>
      </c>
      <c r="AG58" s="17">
        <f>INDEX(Deciles_mean!$C$2:$CO$51,MATCH('ResumenCons-FormulasInteracTMAC'!AG$1,Deciles_mean!$CQ$2:$CQ$51,0),MATCH('ResumenCons-FormulasInteracTMAC'!$A58,Deciles_mean!$C$1:$CO$1,0))/$Z$2</f>
        <v>21.773044546190004</v>
      </c>
      <c r="AH58" s="17">
        <f>INDEX(Deciles_mean!$C$2:$CO$51,MATCH('ResumenCons-FormulasInteracTMAC'!AH$1,Deciles_mean!$CQ$2:$CQ$51,0),MATCH('ResumenCons-FormulasInteracTMAC'!$A58,Deciles_mean!$C$1:$CO$1,0))/$Z$2</f>
        <v>38.701573313034189</v>
      </c>
      <c r="AI58" s="17">
        <f>INDEX(Deciles_mean!$C$2:$CO$51,MATCH('ResumenCons-FormulasInteracTMAC'!AI$1,Deciles_mean!$CQ$2:$CQ$51,0),MATCH('ResumenCons-FormulasInteracTMAC'!$A58,Deciles_mean!$C$1:$CO$1,0))/$Z$2</f>
        <v>52.246253629251534</v>
      </c>
      <c r="AJ58" s="21">
        <f>INDEX(Deciles_mean!$C$2:$CO$51,MATCH('ResumenCons-FormulasInteracTMAC'!AJ$1,Deciles_mean!$CQ$2:$CQ$51,0),MATCH('ResumenCons-FormulasInteracTMAC'!$A58,Deciles_mean!$C$1:$CO$1,0))/$Z$2</f>
        <v>140.84414571428434</v>
      </c>
    </row>
    <row r="59" spans="1:36">
      <c r="C59" s="10" t="s">
        <v>147</v>
      </c>
      <c r="D59" s="18"/>
      <c r="E59" s="16"/>
      <c r="F59" s="16"/>
      <c r="G59" s="16"/>
      <c r="H59" s="16"/>
      <c r="I59" s="16"/>
      <c r="J59" s="16"/>
      <c r="K59" s="16"/>
      <c r="L59" s="16"/>
      <c r="M59" s="16"/>
      <c r="N59" s="19"/>
      <c r="O59" s="18"/>
      <c r="P59" s="16"/>
      <c r="Q59" s="16"/>
      <c r="R59" s="16"/>
      <c r="S59" s="16"/>
      <c r="T59" s="16"/>
      <c r="U59" s="16"/>
      <c r="V59" s="16"/>
      <c r="W59" s="16"/>
      <c r="X59" s="16"/>
      <c r="Y59" s="19"/>
      <c r="Z59" s="18"/>
      <c r="AA59" s="16"/>
      <c r="AB59" s="16"/>
      <c r="AC59" s="16"/>
      <c r="AD59" s="16"/>
      <c r="AE59" s="16"/>
      <c r="AF59" s="16"/>
      <c r="AG59" s="16"/>
      <c r="AH59" s="16"/>
      <c r="AI59" s="16"/>
      <c r="AJ59" s="19"/>
    </row>
    <row r="60" spans="1:36">
      <c r="A60" t="s">
        <v>126</v>
      </c>
      <c r="C60" s="3" t="s">
        <v>148</v>
      </c>
      <c r="D60" s="43">
        <f t="shared" ref="D60:D65" si="70">RATE($C$1-$C$2,,-Z60,O60)</f>
        <v>0.22572219161211232</v>
      </c>
      <c r="E60" s="44">
        <f t="shared" ref="E60:E65" si="71">RATE($C$1-$C$2,,-AA60,P60)</f>
        <v>9.0360732430089796E-2</v>
      </c>
      <c r="F60" s="44">
        <f t="shared" ref="F60:F65" si="72">RATE($C$1-$C$2,,-AB60,Q60)</f>
        <v>0.17803295642284023</v>
      </c>
      <c r="G60" s="44">
        <f t="shared" ref="G60:G65" si="73">RATE($C$1-$C$2,,-AC60,R60)</f>
        <v>0.2206795755300579</v>
      </c>
      <c r="H60" s="44">
        <f t="shared" ref="H60:H65" si="74">RATE($C$1-$C$2,,-AD60,S60)</f>
        <v>0.24452590653412712</v>
      </c>
      <c r="I60" s="44">
        <f t="shared" ref="I60:I65" si="75">RATE($C$1-$C$2,,-AE60,T60)</f>
        <v>0.20892468992664465</v>
      </c>
      <c r="J60" s="44">
        <f t="shared" ref="J60:J65" si="76">RATE($C$1-$C$2,,-AF60,U60)</f>
        <v>0.23998445303797461</v>
      </c>
      <c r="K60" s="44">
        <f t="shared" ref="K60:K65" si="77">RATE($C$1-$C$2,,-AG60,V60)</f>
        <v>0.22606623287522576</v>
      </c>
      <c r="L60" s="44">
        <f t="shared" ref="L60:L65" si="78">RATE($C$1-$C$2,,-AH60,W60)</f>
        <v>0.22812175919669544</v>
      </c>
      <c r="M60" s="44">
        <f t="shared" ref="M60:M65" si="79">RATE($C$1-$C$2,,-AI60,X60)</f>
        <v>0.20355217398199693</v>
      </c>
      <c r="N60" s="45">
        <f t="shared" ref="N60:N65" si="80">RATE($C$1-$C$2,,-AJ60,Y60)</f>
        <v>0.25807799576221507</v>
      </c>
      <c r="O60" s="20">
        <f>INDEX(Nal_mean!$B$2:$CN$6,MATCH('ResumenCons-FormulasInteracTMAC'!$C$1,Nal_mean!$A$2:$A$6,0),MATCH('ResumenCons-FormulasInteracTMAC'!$A60,Nal_mean!$B$1:$CN$1,0))/$O$2</f>
        <v>1005.1137555964224</v>
      </c>
      <c r="P60" s="17">
        <f>INDEX(Deciles_mean!$C$2:$CO$51,MATCH('ResumenCons-FormulasInteracTMAC'!P$1,Deciles_mean!$CQ$2:$CQ$51,0),MATCH('ResumenCons-FormulasInteracTMAC'!$A60,Deciles_mean!$C$1:$CO$1,0))/$O$2</f>
        <v>227.9072989137801</v>
      </c>
      <c r="Q60" s="17">
        <f>INDEX(Deciles_mean!$C$2:$CO$51,MATCH('ResumenCons-FormulasInteracTMAC'!Q$1,Deciles_mean!$CQ$2:$CQ$51,0),MATCH('ResumenCons-FormulasInteracTMAC'!$A60,Deciles_mean!$C$1:$CO$1,0))/$O$2</f>
        <v>350.50183744679481</v>
      </c>
      <c r="R60" s="17">
        <f>INDEX(Deciles_mean!$C$2:$CO$51,MATCH('ResumenCons-FormulasInteracTMAC'!R$1,Deciles_mean!$CQ$2:$CQ$51,0),MATCH('ResumenCons-FormulasInteracTMAC'!$A60,Deciles_mean!$C$1:$CO$1,0))/$O$2</f>
        <v>509.26641604654884</v>
      </c>
      <c r="S60" s="17">
        <f>INDEX(Deciles_mean!$C$2:$CO$51,MATCH('ResumenCons-FormulasInteracTMAC'!S$1,Deciles_mean!$CQ$2:$CQ$51,0),MATCH('ResumenCons-FormulasInteracTMAC'!$A60,Deciles_mean!$C$1:$CO$1,0))/$O$2</f>
        <v>614.0821074394745</v>
      </c>
      <c r="T60" s="17">
        <f>INDEX(Deciles_mean!$C$2:$CO$51,MATCH('ResumenCons-FormulasInteracTMAC'!T$1,Deciles_mean!$CQ$2:$CQ$51,0),MATCH('ResumenCons-FormulasInteracTMAC'!$A60,Deciles_mean!$C$1:$CO$1,0))/$O$2</f>
        <v>720.33766244832725</v>
      </c>
      <c r="U60" s="17">
        <f>INDEX(Deciles_mean!$C$2:$CO$51,MATCH('ResumenCons-FormulasInteracTMAC'!U$1,Deciles_mean!$CQ$2:$CQ$51,0),MATCH('ResumenCons-FormulasInteracTMAC'!$A60,Deciles_mean!$C$1:$CO$1,0))/$O$2</f>
        <v>884.50452952442129</v>
      </c>
      <c r="V60" s="17">
        <f>INDEX(Deciles_mean!$C$2:$CO$51,MATCH('ResumenCons-FormulasInteracTMAC'!V$1,Deciles_mean!$CQ$2:$CQ$51,0),MATCH('ResumenCons-FormulasInteracTMAC'!$A60,Deciles_mean!$C$1:$CO$1,0))/$O$2</f>
        <v>986.58898049876098</v>
      </c>
      <c r="W60" s="17">
        <f>INDEX(Deciles_mean!$C$2:$CO$51,MATCH('ResumenCons-FormulasInteracTMAC'!W$1,Deciles_mean!$CQ$2:$CQ$51,0),MATCH('ResumenCons-FormulasInteracTMAC'!$A60,Deciles_mean!$C$1:$CO$1,0))/$O$2</f>
        <v>1258.0948841207437</v>
      </c>
      <c r="X60" s="17">
        <f>INDEX(Deciles_mean!$C$2:$CO$51,MATCH('ResumenCons-FormulasInteracTMAC'!X$1,Deciles_mean!$CQ$2:$CQ$51,0),MATCH('ResumenCons-FormulasInteracTMAC'!$A60,Deciles_mean!$C$1:$CO$1,0))/$O$2</f>
        <v>1641.4122270986022</v>
      </c>
      <c r="Y60" s="21">
        <f>INDEX(Deciles_mean!$C$2:$CO$51,MATCH('ResumenCons-FormulasInteracTMAC'!Y$1,Deciles_mean!$CQ$2:$CQ$51,0),MATCH('ResumenCons-FormulasInteracTMAC'!$A60,Deciles_mean!$C$1:$CO$1,0))/$O$2</f>
        <v>2858.4416124267696</v>
      </c>
      <c r="Z60" s="20">
        <f>INDEX(Nal_mean!$B$2:$CN$6,MATCH('ResumenCons-FormulasInteracTMAC'!$C$2,Nal_mean!$A$2:$A$5,0),MATCH('ResumenCons-FormulasInteracTMAC'!$A60,Nal_mean!$B$1:$CN$1,0))/$Z$2</f>
        <v>445.29418156138473</v>
      </c>
      <c r="AA60" s="17">
        <f>INDEX(Deciles_mean!$C$2:$CO$51,MATCH('ResumenCons-FormulasInteracTMAC'!AA$1,Deciles_mean!$CQ$2:$CQ$51,0),MATCH('ResumenCons-FormulasInteracTMAC'!$A60,Deciles_mean!$C$1:$CO$1,0))/$Z$2</f>
        <v>161.24172037898001</v>
      </c>
      <c r="AB60" s="17">
        <f>INDEX(Deciles_mean!$C$2:$CO$51,MATCH('ResumenCons-FormulasInteracTMAC'!AB$1,Deciles_mean!$CQ$2:$CQ$51,0),MATCH('ResumenCons-FormulasInteracTMAC'!$A60,Deciles_mean!$C$1:$CO$1,0))/$Z$2</f>
        <v>181.99545297441304</v>
      </c>
      <c r="AC60" s="17">
        <f>INDEX(Deciles_mean!$C$2:$CO$51,MATCH('ResumenCons-FormulasInteracTMAC'!AC$1,Deciles_mean!$CQ$2:$CQ$51,0),MATCH('ResumenCons-FormulasInteracTMAC'!$A60,Deciles_mean!$C$1:$CO$1,0))/$Z$2</f>
        <v>229.37090348405488</v>
      </c>
      <c r="AD60" s="17">
        <f>INDEX(Deciles_mean!$C$2:$CO$51,MATCH('ResumenCons-FormulasInteracTMAC'!AD$1,Deciles_mean!$CQ$2:$CQ$51,0),MATCH('ResumenCons-FormulasInteracTMAC'!$A60,Deciles_mean!$C$1:$CO$1,0))/$Z$2</f>
        <v>255.98273657646243</v>
      </c>
      <c r="AE60" s="17">
        <f>INDEX(Deciles_mean!$C$2:$CO$51,MATCH('ResumenCons-FormulasInteracTMAC'!AE$1,Deciles_mean!$CQ$2:$CQ$51,0),MATCH('ResumenCons-FormulasInteracTMAC'!$A60,Deciles_mean!$C$1:$CO$1,0))/$Z$2</f>
        <v>337.2400407100082</v>
      </c>
      <c r="AF60" s="17">
        <f>INDEX(Deciles_mean!$C$2:$CO$51,MATCH('ResumenCons-FormulasInteracTMAC'!AF$1,Deciles_mean!$CQ$2:$CQ$51,0),MATCH('ResumenCons-FormulasInteracTMAC'!$A60,Deciles_mean!$C$1:$CO$1,0))/$Z$2</f>
        <v>374.14082647725803</v>
      </c>
      <c r="AG60" s="17">
        <f>INDEX(Deciles_mean!$C$2:$CO$51,MATCH('ResumenCons-FormulasInteracTMAC'!AG$1,Deciles_mean!$CQ$2:$CQ$51,0),MATCH('ResumenCons-FormulasInteracTMAC'!$A60,Deciles_mean!$C$1:$CO$1,0))/$Z$2</f>
        <v>436.59678533676697</v>
      </c>
      <c r="AH60" s="17">
        <f>INDEX(Deciles_mean!$C$2:$CO$51,MATCH('ResumenCons-FormulasInteracTMAC'!AH$1,Deciles_mean!$CQ$2:$CQ$51,0),MATCH('ResumenCons-FormulasInteracTMAC'!$A60,Deciles_mean!$C$1:$CO$1,0))/$Z$2</f>
        <v>553.02872825183169</v>
      </c>
      <c r="AI60" s="17">
        <f>INDEX(Deciles_mean!$C$2:$CO$51,MATCH('ResumenCons-FormulasInteracTMAC'!AI$1,Deciles_mean!$CQ$2:$CQ$51,0),MATCH('ResumenCons-FormulasInteracTMAC'!$A60,Deciles_mean!$C$1:$CO$1,0))/$Z$2</f>
        <v>782.27234536940318</v>
      </c>
      <c r="AJ60" s="21">
        <f>INDEX(Deciles_mean!$C$2:$CO$51,MATCH('ResumenCons-FormulasInteracTMAC'!AJ$1,Deciles_mean!$CQ$2:$CQ$51,0),MATCH('ResumenCons-FormulasInteracTMAC'!$A60,Deciles_mean!$C$1:$CO$1,0))/$Z$2</f>
        <v>1141.0352460523206</v>
      </c>
    </row>
    <row r="61" spans="1:36">
      <c r="A61" t="s">
        <v>127</v>
      </c>
      <c r="C61" s="3" t="s">
        <v>149</v>
      </c>
      <c r="D61" s="43">
        <f t="shared" si="70"/>
        <v>0.17280078745058036</v>
      </c>
      <c r="E61" s="44">
        <f t="shared" si="71"/>
        <v>9.5715203400749321E-2</v>
      </c>
      <c r="F61" s="44">
        <f t="shared" si="72"/>
        <v>0.13090063953273717</v>
      </c>
      <c r="G61" s="44">
        <f t="shared" si="73"/>
        <v>0.14946185261789716</v>
      </c>
      <c r="H61" s="44">
        <f t="shared" si="74"/>
        <v>0.16750185206327975</v>
      </c>
      <c r="I61" s="44">
        <f t="shared" si="75"/>
        <v>0.18376537466044562</v>
      </c>
      <c r="J61" s="44">
        <f t="shared" si="76"/>
        <v>0.17280341923796477</v>
      </c>
      <c r="K61" s="44">
        <f t="shared" si="77"/>
        <v>0.18200621633377972</v>
      </c>
      <c r="L61" s="44">
        <f t="shared" si="78"/>
        <v>0.18273170320748638</v>
      </c>
      <c r="M61" s="44">
        <f t="shared" si="79"/>
        <v>0.17479520994536055</v>
      </c>
      <c r="N61" s="45">
        <f t="shared" si="80"/>
        <v>0.1774076222361084</v>
      </c>
      <c r="O61" s="20">
        <f>INDEX(Nal_mean!$B$2:$CN$6,MATCH('ResumenCons-FormulasInteracTMAC'!$C$1,Nal_mean!$A$2:$A$6,0),MATCH('ResumenCons-FormulasInteracTMAC'!$A61,Nal_mean!$B$1:$CN$1,0))/$O$2</f>
        <v>2066.5325989429721</v>
      </c>
      <c r="P61" s="17">
        <f>INDEX(Deciles_mean!$C$2:$CO$51,MATCH('ResumenCons-FormulasInteracTMAC'!P$1,Deciles_mean!$CQ$2:$CQ$51,0),MATCH('ResumenCons-FormulasInteracTMAC'!$A61,Deciles_mean!$C$1:$CO$1,0))/$O$2</f>
        <v>416.80921784964607</v>
      </c>
      <c r="Q61" s="17">
        <f>INDEX(Deciles_mean!$C$2:$CO$51,MATCH('ResumenCons-FormulasInteracTMAC'!Q$1,Deciles_mean!$CQ$2:$CQ$51,0),MATCH('ResumenCons-FormulasInteracTMAC'!$A61,Deciles_mean!$C$1:$CO$1,0))/$O$2</f>
        <v>653.73987695897517</v>
      </c>
      <c r="R61" s="17">
        <f>INDEX(Deciles_mean!$C$2:$CO$51,MATCH('ResumenCons-FormulasInteracTMAC'!R$1,Deciles_mean!$CQ$2:$CQ$51,0),MATCH('ResumenCons-FormulasInteracTMAC'!$A61,Deciles_mean!$C$1:$CO$1,0))/$O$2</f>
        <v>856.08664367782887</v>
      </c>
      <c r="S61" s="17">
        <f>INDEX(Deciles_mean!$C$2:$CO$51,MATCH('ResumenCons-FormulasInteracTMAC'!S$1,Deciles_mean!$CQ$2:$CQ$51,0),MATCH('ResumenCons-FormulasInteracTMAC'!$A61,Deciles_mean!$C$1:$CO$1,0))/$O$2</f>
        <v>1064.6268819336296</v>
      </c>
      <c r="T61" s="17">
        <f>INDEX(Deciles_mean!$C$2:$CO$51,MATCH('ResumenCons-FormulasInteracTMAC'!T$1,Deciles_mean!$CQ$2:$CQ$51,0),MATCH('ResumenCons-FormulasInteracTMAC'!$A61,Deciles_mean!$C$1:$CO$1,0))/$O$2</f>
        <v>1366.9731419052841</v>
      </c>
      <c r="U61" s="17">
        <f>INDEX(Deciles_mean!$C$2:$CO$51,MATCH('ResumenCons-FormulasInteracTMAC'!U$1,Deciles_mean!$CQ$2:$CQ$51,0),MATCH('ResumenCons-FormulasInteracTMAC'!$A61,Deciles_mean!$C$1:$CO$1,0))/$O$2</f>
        <v>1637.1455625066669</v>
      </c>
      <c r="V61" s="17">
        <f>INDEX(Deciles_mean!$C$2:$CO$51,MATCH('ResumenCons-FormulasInteracTMAC'!V$1,Deciles_mean!$CQ$2:$CQ$51,0),MATCH('ResumenCons-FormulasInteracTMAC'!$A61,Deciles_mean!$C$1:$CO$1,0))/$O$2</f>
        <v>1974.5470905179391</v>
      </c>
      <c r="W61" s="17">
        <f>INDEX(Deciles_mean!$C$2:$CO$51,MATCH('ResumenCons-FormulasInteracTMAC'!W$1,Deciles_mean!$CQ$2:$CQ$51,0),MATCH('ResumenCons-FormulasInteracTMAC'!$A61,Deciles_mean!$C$1:$CO$1,0))/$O$2</f>
        <v>2586.2919455496217</v>
      </c>
      <c r="X61" s="17">
        <f>INDEX(Deciles_mean!$C$2:$CO$51,MATCH('ResumenCons-FormulasInteracTMAC'!X$1,Deciles_mean!$CQ$2:$CQ$51,0),MATCH('ResumenCons-FormulasInteracTMAC'!$A61,Deciles_mean!$C$1:$CO$1,0))/$O$2</f>
        <v>3394.4236684365128</v>
      </c>
      <c r="Y61" s="21">
        <f>INDEX(Deciles_mean!$C$2:$CO$51,MATCH('ResumenCons-FormulasInteracTMAC'!Y$1,Deciles_mean!$CQ$2:$CQ$51,0),MATCH('ResumenCons-FormulasInteracTMAC'!$A61,Deciles_mean!$C$1:$CO$1,0))/$O$2</f>
        <v>6714.681960093616</v>
      </c>
      <c r="Z61" s="20">
        <f>INDEX(Nal_mean!$B$2:$CN$6,MATCH('ResumenCons-FormulasInteracTMAC'!$C$2,Nal_mean!$A$2:$A$5,0),MATCH('ResumenCons-FormulasInteracTMAC'!$A61,Nal_mean!$B$1:$CN$1,0))/$Z$2</f>
        <v>1092.3083786507989</v>
      </c>
      <c r="AA61" s="17">
        <f>INDEX(Deciles_mean!$C$2:$CO$51,MATCH('ResumenCons-FormulasInteracTMAC'!AA$1,Deciles_mean!$CQ$2:$CQ$51,0),MATCH('ResumenCons-FormulasInteracTMAC'!$A61,Deciles_mean!$C$1:$CO$1,0))/$Z$2</f>
        <v>289.16555841319428</v>
      </c>
      <c r="AB61" s="17">
        <f>INDEX(Deciles_mean!$C$2:$CO$51,MATCH('ResumenCons-FormulasInteracTMAC'!AB$1,Deciles_mean!$CQ$2:$CQ$51,0),MATCH('ResumenCons-FormulasInteracTMAC'!$A61,Deciles_mean!$C$1:$CO$1,0))/$Z$2</f>
        <v>399.67517914320422</v>
      </c>
      <c r="AC61" s="17">
        <f>INDEX(Deciles_mean!$C$2:$CO$51,MATCH('ResumenCons-FormulasInteracTMAC'!AC$1,Deciles_mean!$CQ$2:$CQ$51,0),MATCH('ResumenCons-FormulasInteracTMAC'!$A61,Deciles_mean!$C$1:$CO$1,0))/$Z$2</f>
        <v>490.38758873469948</v>
      </c>
      <c r="AD61" s="17">
        <f>INDEX(Deciles_mean!$C$2:$CO$51,MATCH('ResumenCons-FormulasInteracTMAC'!AD$1,Deciles_mean!$CQ$2:$CQ$51,0),MATCH('ResumenCons-FormulasInteracTMAC'!$A61,Deciles_mean!$C$1:$CO$1,0))/$Z$2</f>
        <v>573.01648361559137</v>
      </c>
      <c r="AE61" s="17">
        <f>INDEX(Deciles_mean!$C$2:$CO$51,MATCH('ResumenCons-FormulasInteracTMAC'!AE$1,Deciles_mean!$CQ$2:$CQ$51,0),MATCH('ResumenCons-FormulasInteracTMAC'!$A61,Deciles_mean!$C$1:$CO$1,0))/$Z$2</f>
        <v>696.14138211773047</v>
      </c>
      <c r="AF61" s="17">
        <f>INDEX(Deciles_mean!$C$2:$CO$51,MATCH('ResumenCons-FormulasInteracTMAC'!AF$1,Deciles_mean!$CQ$2:$CQ$51,0),MATCH('ResumenCons-FormulasInteracTMAC'!$A61,Deciles_mean!$C$1:$CO$1,0))/$Z$2</f>
        <v>865.33924718783123</v>
      </c>
      <c r="AG61" s="17">
        <f>INDEX(Deciles_mean!$C$2:$CO$51,MATCH('ResumenCons-FormulasInteracTMAC'!AG$1,Deciles_mean!$CQ$2:$CQ$51,0),MATCH('ResumenCons-FormulasInteracTMAC'!$A61,Deciles_mean!$C$1:$CO$1,0))/$Z$2</f>
        <v>1011.5525595413804</v>
      </c>
      <c r="AH61" s="17">
        <f>INDEX(Deciles_mean!$C$2:$CO$51,MATCH('ResumenCons-FormulasInteracTMAC'!AH$1,Deciles_mean!$CQ$2:$CQ$51,0),MATCH('ResumenCons-FormulasInteracTMAC'!$A61,Deciles_mean!$C$1:$CO$1,0))/$Z$2</f>
        <v>1321.6990999455411</v>
      </c>
      <c r="AI61" s="17">
        <f>INDEX(Deciles_mean!$C$2:$CO$51,MATCH('ResumenCons-FormulasInteracTMAC'!AI$1,Deciles_mean!$CQ$2:$CQ$51,0),MATCH('ResumenCons-FormulasInteracTMAC'!$A61,Deciles_mean!$C$1:$CO$1,0))/$Z$2</f>
        <v>1782.0397152192802</v>
      </c>
      <c r="AJ61" s="21">
        <f>INDEX(Deciles_mean!$C$2:$CO$51,MATCH('ResumenCons-FormulasInteracTMAC'!AJ$1,Deciles_mean!$CQ$2:$CQ$51,0),MATCH('ResumenCons-FormulasInteracTMAC'!$A61,Deciles_mean!$C$1:$CO$1,0))/$Z$2</f>
        <v>3493.9611784664103</v>
      </c>
    </row>
    <row r="62" spans="1:36">
      <c r="A62" t="s">
        <v>128</v>
      </c>
      <c r="C62" s="3" t="s">
        <v>150</v>
      </c>
      <c r="D62" s="43">
        <f t="shared" si="70"/>
        <v>0.20062661425956066</v>
      </c>
      <c r="E62" s="44">
        <f t="shared" si="71"/>
        <v>7.314151979896015E-2</v>
      </c>
      <c r="F62" s="44">
        <f t="shared" si="72"/>
        <v>0.18609177133693844</v>
      </c>
      <c r="G62" s="44">
        <f t="shared" si="73"/>
        <v>0.15750258076931223</v>
      </c>
      <c r="H62" s="44">
        <f t="shared" si="74"/>
        <v>0.16013652359454719</v>
      </c>
      <c r="I62" s="44">
        <f t="shared" si="75"/>
        <v>0.16342666582589874</v>
      </c>
      <c r="J62" s="44">
        <f t="shared" si="76"/>
        <v>0.19245283707286201</v>
      </c>
      <c r="K62" s="44">
        <f t="shared" si="77"/>
        <v>0.21684600474163235</v>
      </c>
      <c r="L62" s="44">
        <f t="shared" si="78"/>
        <v>0.17448634444563796</v>
      </c>
      <c r="M62" s="44">
        <f t="shared" si="79"/>
        <v>0.19397664660692526</v>
      </c>
      <c r="N62" s="45">
        <f t="shared" si="80"/>
        <v>0.24296413877066866</v>
      </c>
      <c r="O62" s="20">
        <f>INDEX(Nal_mean!$B$2:$CN$6,MATCH('ResumenCons-FormulasInteracTMAC'!$C$1,Nal_mean!$A$2:$A$6,0),MATCH('ResumenCons-FormulasInteracTMAC'!$A62,Nal_mean!$B$1:$CN$1,0))/$O$2</f>
        <v>641.47049858903063</v>
      </c>
      <c r="P62" s="17">
        <f>INDEX(Deciles_mean!$C$2:$CO$51,MATCH('ResumenCons-FormulasInteracTMAC'!P$1,Deciles_mean!$CQ$2:$CQ$51,0),MATCH('ResumenCons-FormulasInteracTMAC'!$A62,Deciles_mean!$C$1:$CO$1,0))/$O$2</f>
        <v>110.19033355370975</v>
      </c>
      <c r="Q62" s="17">
        <f>INDEX(Deciles_mean!$C$2:$CO$51,MATCH('ResumenCons-FormulasInteracTMAC'!Q$1,Deciles_mean!$CQ$2:$CQ$51,0),MATCH('ResumenCons-FormulasInteracTMAC'!$A62,Deciles_mean!$C$1:$CO$1,0))/$O$2</f>
        <v>179.25131293369455</v>
      </c>
      <c r="R62" s="17">
        <f>INDEX(Deciles_mean!$C$2:$CO$51,MATCH('ResumenCons-FormulasInteracTMAC'!R$1,Deciles_mean!$CQ$2:$CQ$51,0),MATCH('ResumenCons-FormulasInteracTMAC'!$A62,Deciles_mean!$C$1:$CO$1,0))/$O$2</f>
        <v>233.26725509459612</v>
      </c>
      <c r="S62" s="17">
        <f>INDEX(Deciles_mean!$C$2:$CO$51,MATCH('ResumenCons-FormulasInteracTMAC'!S$1,Deciles_mean!$CQ$2:$CQ$51,0),MATCH('ResumenCons-FormulasInteracTMAC'!$A62,Deciles_mean!$C$1:$CO$1,0))/$O$2</f>
        <v>320.59488824063362</v>
      </c>
      <c r="T62" s="17">
        <f>INDEX(Deciles_mean!$C$2:$CO$51,MATCH('ResumenCons-FormulasInteracTMAC'!T$1,Deciles_mean!$CQ$2:$CQ$51,0),MATCH('ResumenCons-FormulasInteracTMAC'!$A62,Deciles_mean!$C$1:$CO$1,0))/$O$2</f>
        <v>375.63454754274676</v>
      </c>
      <c r="U62" s="17">
        <f>INDEX(Deciles_mean!$C$2:$CO$51,MATCH('ResumenCons-FormulasInteracTMAC'!U$1,Deciles_mean!$CQ$2:$CQ$51,0),MATCH('ResumenCons-FormulasInteracTMAC'!$A62,Deciles_mean!$C$1:$CO$1,0))/$O$2</f>
        <v>522.4963543553032</v>
      </c>
      <c r="V62" s="17">
        <f>INDEX(Deciles_mean!$C$2:$CO$51,MATCH('ResumenCons-FormulasInteracTMAC'!V$1,Deciles_mean!$CQ$2:$CQ$51,0),MATCH('ResumenCons-FormulasInteracTMAC'!$A62,Deciles_mean!$C$1:$CO$1,0))/$O$2</f>
        <v>655.25299011281527</v>
      </c>
      <c r="W62" s="17">
        <f>INDEX(Deciles_mean!$C$2:$CO$51,MATCH('ResumenCons-FormulasInteracTMAC'!W$1,Deciles_mean!$CQ$2:$CQ$51,0),MATCH('ResumenCons-FormulasInteracTMAC'!$A62,Deciles_mean!$C$1:$CO$1,0))/$O$2</f>
        <v>785.31308419168681</v>
      </c>
      <c r="X62" s="17">
        <f>INDEX(Deciles_mean!$C$2:$CO$51,MATCH('ResumenCons-FormulasInteracTMAC'!X$1,Deciles_mean!$CQ$2:$CQ$51,0),MATCH('ResumenCons-FormulasInteracTMAC'!$A62,Deciles_mean!$C$1:$CO$1,0))/$O$2</f>
        <v>1054.3755866004371</v>
      </c>
      <c r="Y62" s="21">
        <f>INDEX(Deciles_mean!$C$2:$CO$51,MATCH('ResumenCons-FormulasInteracTMAC'!Y$1,Deciles_mean!$CQ$2:$CQ$51,0),MATCH('ResumenCons-FormulasInteracTMAC'!$A62,Deciles_mean!$C$1:$CO$1,0))/$O$2</f>
        <v>2178.328633264683</v>
      </c>
      <c r="Z62" s="20">
        <f>INDEX(Nal_mean!$B$2:$CN$6,MATCH('ResumenCons-FormulasInteracTMAC'!$C$2,Nal_mean!$A$2:$A$5,0),MATCH('ResumenCons-FormulasInteracTMAC'!$A62,Nal_mean!$B$1:$CN$1,0))/$Z$2</f>
        <v>308.70582432345731</v>
      </c>
      <c r="AA62" s="17">
        <f>INDEX(Deciles_mean!$C$2:$CO$51,MATCH('ResumenCons-FormulasInteracTMAC'!AA$1,Deciles_mean!$CQ$2:$CQ$51,0),MATCH('ResumenCons-FormulasInteracTMAC'!$A62,Deciles_mean!$C$1:$CO$1,0))/$Z$2</f>
        <v>83.083638148796069</v>
      </c>
      <c r="AB62" s="17">
        <f>INDEX(Deciles_mean!$C$2:$CO$51,MATCH('ResumenCons-FormulasInteracTMAC'!AB$1,Deciles_mean!$CQ$2:$CQ$51,0),MATCH('ResumenCons-FormulasInteracTMAC'!$A62,Deciles_mean!$C$1:$CO$1,0))/$Z$2</f>
        <v>90.571002240601317</v>
      </c>
      <c r="AC62" s="17">
        <f>INDEX(Deciles_mean!$C$2:$CO$51,MATCH('ResumenCons-FormulasInteracTMAC'!AC$1,Deciles_mean!$CQ$2:$CQ$51,0),MATCH('ResumenCons-FormulasInteracTMAC'!$A62,Deciles_mean!$C$1:$CO$1,0))/$Z$2</f>
        <v>129.94689506392541</v>
      </c>
      <c r="AD62" s="17">
        <f>INDEX(Deciles_mean!$C$2:$CO$51,MATCH('ResumenCons-FormulasInteracTMAC'!AD$1,Deciles_mean!$CQ$2:$CQ$51,0),MATCH('ResumenCons-FormulasInteracTMAC'!$A62,Deciles_mean!$C$1:$CO$1,0))/$Z$2</f>
        <v>176.97837180369746</v>
      </c>
      <c r="AE62" s="17">
        <f>INDEX(Deciles_mean!$C$2:$CO$51,MATCH('ResumenCons-FormulasInteracTMAC'!AE$1,Deciles_mean!$CQ$2:$CQ$51,0),MATCH('ResumenCons-FormulasInteracTMAC'!$A62,Deciles_mean!$C$1:$CO$1,0))/$Z$2</f>
        <v>205.02625239249426</v>
      </c>
      <c r="AF62" s="17">
        <f>INDEX(Deciles_mean!$C$2:$CO$51,MATCH('ResumenCons-FormulasInteracTMAC'!AF$1,Deciles_mean!$CQ$2:$CQ$51,0),MATCH('ResumenCons-FormulasInteracTMAC'!$A62,Deciles_mean!$C$1:$CO$1,0))/$Z$2</f>
        <v>258.41541688701585</v>
      </c>
      <c r="AG62" s="17">
        <f>INDEX(Deciles_mean!$C$2:$CO$51,MATCH('ResumenCons-FormulasInteracTMAC'!AG$1,Deciles_mean!$CQ$2:$CQ$51,0),MATCH('ResumenCons-FormulasInteracTMAC'!$A62,Deciles_mean!$C$1:$CO$1,0))/$Z$2</f>
        <v>298.85913100921329</v>
      </c>
      <c r="AH62" s="17">
        <f>INDEX(Deciles_mean!$C$2:$CO$51,MATCH('ResumenCons-FormulasInteracTMAC'!AH$1,Deciles_mean!$CQ$2:$CQ$51,0),MATCH('ResumenCons-FormulasInteracTMAC'!$A62,Deciles_mean!$C$1:$CO$1,0))/$Z$2</f>
        <v>412.71565873867831</v>
      </c>
      <c r="AI62" s="17">
        <f>INDEX(Deciles_mean!$C$2:$CO$51,MATCH('ResumenCons-FormulasInteracTMAC'!AI$1,Deciles_mean!$CQ$2:$CQ$51,0),MATCH('ResumenCons-FormulasInteracTMAC'!$A62,Deciles_mean!$C$1:$CO$1,0))/$Z$2</f>
        <v>518.81438855049032</v>
      </c>
      <c r="AJ62" s="21">
        <f>INDEX(Deciles_mean!$C$2:$CO$51,MATCH('ResumenCons-FormulasInteracTMAC'!AJ$1,Deciles_mean!$CQ$2:$CQ$51,0),MATCH('ResumenCons-FormulasInteracTMAC'!$A62,Deciles_mean!$C$1:$CO$1,0))/$Z$2</f>
        <v>912.61794644337283</v>
      </c>
    </row>
    <row r="63" spans="1:36">
      <c r="A63" t="s">
        <v>129</v>
      </c>
      <c r="C63" s="3" t="s">
        <v>151</v>
      </c>
      <c r="D63" s="43">
        <f t="shared" si="70"/>
        <v>0.27232845974209985</v>
      </c>
      <c r="E63" s="44">
        <f t="shared" si="71"/>
        <v>0.13009503166359423</v>
      </c>
      <c r="F63" s="44">
        <f t="shared" si="72"/>
        <v>0.1877087388404253</v>
      </c>
      <c r="G63" s="44">
        <f t="shared" si="73"/>
        <v>0.24210133412879631</v>
      </c>
      <c r="H63" s="44">
        <f t="shared" si="74"/>
        <v>0.19991182818088579</v>
      </c>
      <c r="I63" s="44">
        <f t="shared" si="75"/>
        <v>0.21229644524767616</v>
      </c>
      <c r="J63" s="44">
        <f t="shared" si="76"/>
        <v>0.25063222370860183</v>
      </c>
      <c r="K63" s="44">
        <f t="shared" si="77"/>
        <v>0.24874643124856119</v>
      </c>
      <c r="L63" s="44">
        <f t="shared" si="78"/>
        <v>0.24863092133969011</v>
      </c>
      <c r="M63" s="44">
        <f t="shared" si="79"/>
        <v>0.38014048710218712</v>
      </c>
      <c r="N63" s="45">
        <f t="shared" si="80"/>
        <v>0.32160482312866029</v>
      </c>
      <c r="O63" s="20">
        <f>INDEX(Nal_mean!$B$2:$CN$6,MATCH('ResumenCons-FormulasInteracTMAC'!$C$1,Nal_mean!$A$2:$A$6,0),MATCH('ResumenCons-FormulasInteracTMAC'!$A63,Nal_mean!$B$1:$CN$1,0))/$O$2</f>
        <v>110.03784481526742</v>
      </c>
      <c r="P63" s="17">
        <f>INDEX(Deciles_mean!$C$2:$CO$51,MATCH('ResumenCons-FormulasInteracTMAC'!P$1,Deciles_mean!$CQ$2:$CQ$51,0),MATCH('ResumenCons-FormulasInteracTMAC'!$A63,Deciles_mean!$C$1:$CO$1,0))/$O$2</f>
        <v>23.313292296670678</v>
      </c>
      <c r="Q63" s="17">
        <f>INDEX(Deciles_mean!$C$2:$CO$51,MATCH('ResumenCons-FormulasInteracTMAC'!Q$1,Deciles_mean!$CQ$2:$CQ$51,0),MATCH('ResumenCons-FormulasInteracTMAC'!$A63,Deciles_mean!$C$1:$CO$1,0))/$O$2</f>
        <v>41.854271079725443</v>
      </c>
      <c r="R63" s="17">
        <f>INDEX(Deciles_mean!$C$2:$CO$51,MATCH('ResumenCons-FormulasInteracTMAC'!R$1,Deciles_mean!$CQ$2:$CQ$51,0),MATCH('ResumenCons-FormulasInteracTMAC'!$A63,Deciles_mean!$C$1:$CO$1,0))/$O$2</f>
        <v>53.929064679404611</v>
      </c>
      <c r="S63" s="17">
        <f>INDEX(Deciles_mean!$C$2:$CO$51,MATCH('ResumenCons-FormulasInteracTMAC'!S$1,Deciles_mean!$CQ$2:$CQ$51,0),MATCH('ResumenCons-FormulasInteracTMAC'!$A63,Deciles_mean!$C$1:$CO$1,0))/$O$2</f>
        <v>68.605875179326645</v>
      </c>
      <c r="T63" s="17">
        <f>INDEX(Deciles_mean!$C$2:$CO$51,MATCH('ResumenCons-FormulasInteracTMAC'!T$1,Deciles_mean!$CQ$2:$CQ$51,0),MATCH('ResumenCons-FormulasInteracTMAC'!$A63,Deciles_mean!$C$1:$CO$1,0))/$O$2</f>
        <v>81.500041185561926</v>
      </c>
      <c r="U63" s="17">
        <f>INDEX(Deciles_mean!$C$2:$CO$51,MATCH('ResumenCons-FormulasInteracTMAC'!U$1,Deciles_mean!$CQ$2:$CQ$51,0),MATCH('ResumenCons-FormulasInteracTMAC'!$A63,Deciles_mean!$C$1:$CO$1,0))/$O$2</f>
        <v>90.824996978940348</v>
      </c>
      <c r="V63" s="17">
        <f>INDEX(Deciles_mean!$C$2:$CO$51,MATCH('ResumenCons-FormulasInteracTMAC'!V$1,Deciles_mean!$CQ$2:$CQ$51,0),MATCH('ResumenCons-FormulasInteracTMAC'!$A63,Deciles_mean!$C$1:$CO$1,0))/$O$2</f>
        <v>124.37478930948011</v>
      </c>
      <c r="W63" s="17">
        <f>INDEX(Deciles_mean!$C$2:$CO$51,MATCH('ResumenCons-FormulasInteracTMAC'!W$1,Deciles_mean!$CQ$2:$CQ$51,0),MATCH('ResumenCons-FormulasInteracTMAC'!$A63,Deciles_mean!$C$1:$CO$1,0))/$O$2</f>
        <v>130.3739148816849</v>
      </c>
      <c r="X63" s="17">
        <f>INDEX(Deciles_mean!$C$2:$CO$51,MATCH('ResumenCons-FormulasInteracTMAC'!X$1,Deciles_mean!$CQ$2:$CQ$51,0),MATCH('ResumenCons-FormulasInteracTMAC'!$A63,Deciles_mean!$C$1:$CO$1,0))/$O$2</f>
        <v>191.71221859087311</v>
      </c>
      <c r="Y63" s="21">
        <f>INDEX(Deciles_mean!$C$2:$CO$51,MATCH('ResumenCons-FormulasInteracTMAC'!Y$1,Deciles_mean!$CQ$2:$CQ$51,0),MATCH('ResumenCons-FormulasInteracTMAC'!$A63,Deciles_mean!$C$1:$CO$1,0))/$O$2</f>
        <v>293.88998397100653</v>
      </c>
      <c r="Z63" s="20">
        <f>INDEX(Nal_mean!$B$2:$CN$6,MATCH('ResumenCons-FormulasInteracTMAC'!$C$2,Nal_mean!$A$2:$A$5,0),MATCH('ResumenCons-FormulasInteracTMAC'!$A63,Nal_mean!$B$1:$CN$1,0))/$Z$2</f>
        <v>41.989925975674794</v>
      </c>
      <c r="AA63" s="17">
        <f>INDEX(Deciles_mean!$C$2:$CO$51,MATCH('ResumenCons-FormulasInteracTMAC'!AA$1,Deciles_mean!$CQ$2:$CQ$51,0),MATCH('ResumenCons-FormulasInteracTMAC'!$A63,Deciles_mean!$C$1:$CO$1,0))/$Z$2</f>
        <v>14.293669840248823</v>
      </c>
      <c r="AB63" s="17">
        <f>INDEX(Deciles_mean!$C$2:$CO$51,MATCH('ResumenCons-FormulasInteracTMAC'!AB$1,Deciles_mean!$CQ$2:$CQ$51,0),MATCH('ResumenCons-FormulasInteracTMAC'!$A63,Deciles_mean!$C$1:$CO$1,0))/$Z$2</f>
        <v>21.032939624327035</v>
      </c>
      <c r="AC63" s="17">
        <f>INDEX(Deciles_mean!$C$2:$CO$51,MATCH('ResumenCons-FormulasInteracTMAC'!AC$1,Deciles_mean!$CQ$2:$CQ$51,0),MATCH('ResumenCons-FormulasInteracTMAC'!$A63,Deciles_mean!$C$1:$CO$1,0))/$Z$2</f>
        <v>22.656601973811405</v>
      </c>
      <c r="AD63" s="17">
        <f>INDEX(Deciles_mean!$C$2:$CO$51,MATCH('ResumenCons-FormulasInteracTMAC'!AD$1,Deciles_mean!$CQ$2:$CQ$51,0),MATCH('ResumenCons-FormulasInteracTMAC'!$A63,Deciles_mean!$C$1:$CO$1,0))/$Z$2</f>
        <v>33.09512083603753</v>
      </c>
      <c r="AE63" s="17">
        <f>INDEX(Deciles_mean!$C$2:$CO$51,MATCH('ResumenCons-FormulasInteracTMAC'!AE$1,Deciles_mean!$CQ$2:$CQ$51,0),MATCH('ResumenCons-FormulasInteracTMAC'!$A63,Deciles_mean!$C$1:$CO$1,0))/$Z$2</f>
        <v>37.733101288320448</v>
      </c>
      <c r="AF63" s="17">
        <f>INDEX(Deciles_mean!$C$2:$CO$51,MATCH('ResumenCons-FormulasInteracTMAC'!AF$1,Deciles_mean!$CQ$2:$CQ$51,0),MATCH('ResumenCons-FormulasInteracTMAC'!$A63,Deciles_mean!$C$1:$CO$1,0))/$Z$2</f>
        <v>37.126750041348465</v>
      </c>
      <c r="AG63" s="17">
        <f>INDEX(Deciles_mean!$C$2:$CO$51,MATCH('ResumenCons-FormulasInteracTMAC'!AG$1,Deciles_mean!$CQ$2:$CQ$51,0),MATCH('ResumenCons-FormulasInteracTMAC'!$A63,Deciles_mean!$C$1:$CO$1,0))/$Z$2</f>
        <v>51.148784517320898</v>
      </c>
      <c r="AH63" s="17">
        <f>INDEX(Deciles_mean!$C$2:$CO$51,MATCH('ResumenCons-FormulasInteracTMAC'!AH$1,Deciles_mean!$CQ$2:$CQ$51,0),MATCH('ResumenCons-FormulasInteracTMAC'!$A63,Deciles_mean!$C$1:$CO$1,0))/$Z$2</f>
        <v>53.635750766152199</v>
      </c>
      <c r="AI63" s="17">
        <f>INDEX(Deciles_mean!$C$2:$CO$51,MATCH('ResumenCons-FormulasInteracTMAC'!AI$1,Deciles_mean!$CQ$2:$CQ$51,0),MATCH('ResumenCons-FormulasInteracTMAC'!$A63,Deciles_mean!$C$1:$CO$1,0))/$Z$2</f>
        <v>52.839245529914947</v>
      </c>
      <c r="AJ63" s="21">
        <f>INDEX(Deciles_mean!$C$2:$CO$51,MATCH('ResumenCons-FormulasInteracTMAC'!AJ$1,Deciles_mean!$CQ$2:$CQ$51,0),MATCH('ResumenCons-FormulasInteracTMAC'!$A63,Deciles_mean!$C$1:$CO$1,0))/$Z$2</f>
        <v>96.333718735898387</v>
      </c>
    </row>
    <row r="64" spans="1:36">
      <c r="A64" t="s">
        <v>130</v>
      </c>
      <c r="C64" s="3" t="s">
        <v>153</v>
      </c>
      <c r="D64" s="43">
        <f t="shared" si="70"/>
        <v>0.28165160909851317</v>
      </c>
      <c r="E64" s="44">
        <f t="shared" si="71"/>
        <v>3.4311273892875506E-2</v>
      </c>
      <c r="F64" s="44">
        <f t="shared" si="72"/>
        <v>9.5386986888058078E-2</v>
      </c>
      <c r="G64" s="44">
        <f t="shared" si="73"/>
        <v>6.9803064488988056E-2</v>
      </c>
      <c r="H64" s="44">
        <f t="shared" si="74"/>
        <v>9.3884738003484902E-2</v>
      </c>
      <c r="I64" s="44">
        <f t="shared" si="75"/>
        <v>0.17980627341201508</v>
      </c>
      <c r="J64" s="44">
        <f t="shared" si="76"/>
        <v>0.38042151362865867</v>
      </c>
      <c r="K64" s="44">
        <f t="shared" si="77"/>
        <v>0.26101105394436519</v>
      </c>
      <c r="L64" s="44">
        <f t="shared" si="78"/>
        <v>0.50122554209740988</v>
      </c>
      <c r="M64" s="44">
        <f t="shared" si="79"/>
        <v>0.49520456238842475</v>
      </c>
      <c r="N64" s="45">
        <f t="shared" si="80"/>
        <v>0.58507329279546827</v>
      </c>
      <c r="O64" s="20">
        <f>INDEX(Nal_mean!$B$2:$CN$6,MATCH('ResumenCons-FormulasInteracTMAC'!$C$1,Nal_mean!$A$2:$A$6,0),MATCH('ResumenCons-FormulasInteracTMAC'!$A64,Nal_mean!$B$1:$CN$1,0))/$O$2</f>
        <v>72.945921118175903</v>
      </c>
      <c r="P64" s="17">
        <f>INDEX(Deciles_mean!$C$2:$CO$51,MATCH('ResumenCons-FormulasInteracTMAC'!P$1,Deciles_mean!$CQ$2:$CQ$51,0),MATCH('ResumenCons-FormulasInteracTMAC'!$A64,Deciles_mean!$C$1:$CO$1,0))/$O$2</f>
        <v>35.074713869764132</v>
      </c>
      <c r="Q64" s="17">
        <f>INDEX(Deciles_mean!$C$2:$CO$51,MATCH('ResumenCons-FormulasInteracTMAC'!Q$1,Deciles_mean!$CQ$2:$CQ$51,0),MATCH('ResumenCons-FormulasInteracTMAC'!$A64,Deciles_mean!$C$1:$CO$1,0))/$O$2</f>
        <v>49.751108814573136</v>
      </c>
      <c r="R64" s="17">
        <f>INDEX(Deciles_mean!$C$2:$CO$51,MATCH('ResumenCons-FormulasInteracTMAC'!R$1,Deciles_mean!$CQ$2:$CQ$51,0),MATCH('ResumenCons-FormulasInteracTMAC'!$A64,Deciles_mean!$C$1:$CO$1,0))/$O$2</f>
        <v>43.921628883328331</v>
      </c>
      <c r="S64" s="17">
        <f>INDEX(Deciles_mean!$C$2:$CO$51,MATCH('ResumenCons-FormulasInteracTMAC'!S$1,Deciles_mean!$CQ$2:$CQ$51,0),MATCH('ResumenCons-FormulasInteracTMAC'!$A64,Deciles_mean!$C$1:$CO$1,0))/$O$2</f>
        <v>41.303763015591855</v>
      </c>
      <c r="T64" s="17">
        <f>INDEX(Deciles_mean!$C$2:$CO$51,MATCH('ResumenCons-FormulasInteracTMAC'!T$1,Deciles_mean!$CQ$2:$CQ$51,0),MATCH('ResumenCons-FormulasInteracTMAC'!$A64,Deciles_mean!$C$1:$CO$1,0))/$O$2</f>
        <v>64.24320782119409</v>
      </c>
      <c r="U64" s="17">
        <f>INDEX(Deciles_mean!$C$2:$CO$51,MATCH('ResumenCons-FormulasInteracTMAC'!U$1,Deciles_mean!$CQ$2:$CQ$51,0),MATCH('ResumenCons-FormulasInteracTMAC'!$A64,Deciles_mean!$C$1:$CO$1,0))/$O$2</f>
        <v>63.881237324832028</v>
      </c>
      <c r="V64" s="17">
        <f>INDEX(Deciles_mean!$C$2:$CO$51,MATCH('ResumenCons-FormulasInteracTMAC'!V$1,Deciles_mean!$CQ$2:$CQ$51,0),MATCH('ResumenCons-FormulasInteracTMAC'!$A64,Deciles_mean!$C$1:$CO$1,0))/$O$2</f>
        <v>64.577508790228933</v>
      </c>
      <c r="W64" s="17">
        <f>INDEX(Deciles_mean!$C$2:$CO$51,MATCH('ResumenCons-FormulasInteracTMAC'!W$1,Deciles_mean!$CQ$2:$CQ$51,0),MATCH('ResumenCons-FormulasInteracTMAC'!$A64,Deciles_mean!$C$1:$CO$1,0))/$O$2</f>
        <v>119.35984622039801</v>
      </c>
      <c r="X64" s="17">
        <f>INDEX(Deciles_mean!$C$2:$CO$51,MATCH('ResumenCons-FormulasInteracTMAC'!X$1,Deciles_mean!$CQ$2:$CQ$51,0),MATCH('ResumenCons-FormulasInteracTMAC'!$A64,Deciles_mean!$C$1:$CO$1,0))/$O$2</f>
        <v>90.983368896014895</v>
      </c>
      <c r="Y64" s="21">
        <f>INDEX(Deciles_mean!$C$2:$CO$51,MATCH('ResumenCons-FormulasInteracTMAC'!Y$1,Deciles_mean!$CQ$2:$CQ$51,0),MATCH('ResumenCons-FormulasInteracTMAC'!$A64,Deciles_mean!$C$1:$CO$1,0))/$O$2</f>
        <v>156.3628275458336</v>
      </c>
      <c r="Z64" s="20">
        <f>INDEX(Nal_mean!$B$2:$CN$6,MATCH('ResumenCons-FormulasInteracTMAC'!$C$2,Nal_mean!$A$2:$A$5,0),MATCH('ResumenCons-FormulasInteracTMAC'!$A64,Nal_mean!$B$1:$CN$1,0))/$Z$2</f>
        <v>27.034669472376994</v>
      </c>
      <c r="AA64" s="17">
        <f>INDEX(Deciles_mean!$C$2:$CO$51,MATCH('ResumenCons-FormulasInteracTMAC'!AA$1,Deciles_mean!$CQ$2:$CQ$51,0),MATCH('ResumenCons-FormulasInteracTMAC'!$A64,Deciles_mean!$C$1:$CO$1,0))/$Z$2</f>
        <v>30.647080065993052</v>
      </c>
      <c r="AB64" s="17">
        <f>INDEX(Deciles_mean!$C$2:$CO$51,MATCH('ResumenCons-FormulasInteracTMAC'!AB$1,Deciles_mean!$CQ$2:$CQ$51,0),MATCH('ResumenCons-FormulasInteracTMAC'!$A64,Deciles_mean!$C$1:$CO$1,0))/$Z$2</f>
        <v>34.556715334760639</v>
      </c>
      <c r="AC64" s="17">
        <f>INDEX(Deciles_mean!$C$2:$CO$51,MATCH('ResumenCons-FormulasInteracTMAC'!AC$1,Deciles_mean!$CQ$2:$CQ$51,0),MATCH('ResumenCons-FormulasInteracTMAC'!$A64,Deciles_mean!$C$1:$CO$1,0))/$Z$2</f>
        <v>33.53228028353066</v>
      </c>
      <c r="AD64" s="17">
        <f>INDEX(Deciles_mean!$C$2:$CO$51,MATCH('ResumenCons-FormulasInteracTMAC'!AD$1,Deciles_mean!$CQ$2:$CQ$51,0),MATCH('ResumenCons-FormulasInteracTMAC'!$A64,Deciles_mean!$C$1:$CO$1,0))/$Z$2</f>
        <v>28.847180237949843</v>
      </c>
      <c r="AE64" s="17">
        <f>INDEX(Deciles_mean!$C$2:$CO$51,MATCH('ResumenCons-FormulasInteracTMAC'!AE$1,Deciles_mean!$CQ$2:$CQ$51,0),MATCH('ResumenCons-FormulasInteracTMAC'!$A64,Deciles_mean!$C$1:$CO$1,0))/$Z$2</f>
        <v>33.157701208793945</v>
      </c>
      <c r="AF64" s="17">
        <f>INDEX(Deciles_mean!$C$2:$CO$51,MATCH('ResumenCons-FormulasInteracTMAC'!AF$1,Deciles_mean!$CQ$2:$CQ$51,0),MATCH('ResumenCons-FormulasInteracTMAC'!$A64,Deciles_mean!$C$1:$CO$1,0))/$Z$2</f>
        <v>17.592454770860449</v>
      </c>
      <c r="AG64" s="17">
        <f>INDEX(Deciles_mean!$C$2:$CO$51,MATCH('ResumenCons-FormulasInteracTMAC'!AG$1,Deciles_mean!$CQ$2:$CQ$51,0),MATCH('ResumenCons-FormulasInteracTMAC'!$A64,Deciles_mean!$C$1:$CO$1,0))/$Z$2</f>
        <v>25.539107305364762</v>
      </c>
      <c r="AH64" s="17">
        <f>INDEX(Deciles_mean!$C$2:$CO$51,MATCH('ResumenCons-FormulasInteracTMAC'!AH$1,Deciles_mean!$CQ$2:$CQ$51,0),MATCH('ResumenCons-FormulasInteracTMAC'!$A64,Deciles_mean!$C$1:$CO$1,0))/$Z$2</f>
        <v>23.500357592517066</v>
      </c>
      <c r="AI64" s="17">
        <f>INDEX(Deciles_mean!$C$2:$CO$51,MATCH('ResumenCons-FormulasInteracTMAC'!AI$1,Deciles_mean!$CQ$2:$CQ$51,0),MATCH('ResumenCons-FormulasInteracTMAC'!$A64,Deciles_mean!$C$1:$CO$1,0))/$Z$2</f>
        <v>18.203695381012952</v>
      </c>
      <c r="AJ64" s="21">
        <f>INDEX(Deciles_mean!$C$2:$CO$51,MATCH('ResumenCons-FormulasInteracTMAC'!AJ$1,Deciles_mean!$CQ$2:$CQ$51,0),MATCH('ResumenCons-FormulasInteracTMAC'!$A64,Deciles_mean!$C$1:$CO$1,0))/$Z$2</f>
        <v>24.770576893486979</v>
      </c>
    </row>
    <row r="65" spans="1:36">
      <c r="A65" t="s">
        <v>131</v>
      </c>
      <c r="C65" s="3" t="s">
        <v>152</v>
      </c>
      <c r="D65" s="43">
        <f t="shared" si="70"/>
        <v>0.19425335319972079</v>
      </c>
      <c r="E65" s="44">
        <f t="shared" si="71"/>
        <v>8.8927563954485353E-2</v>
      </c>
      <c r="F65" s="44">
        <f t="shared" si="72"/>
        <v>0.15047780674945699</v>
      </c>
      <c r="G65" s="44">
        <f t="shared" si="73"/>
        <v>0.16981512559671089</v>
      </c>
      <c r="H65" s="44">
        <f t="shared" si="74"/>
        <v>0.18548337328610173</v>
      </c>
      <c r="I65" s="44">
        <f t="shared" si="75"/>
        <v>0.18808057258209424</v>
      </c>
      <c r="J65" s="44">
        <f t="shared" si="76"/>
        <v>0.19807122306741448</v>
      </c>
      <c r="K65" s="44">
        <f t="shared" si="77"/>
        <v>0.20187768572916975</v>
      </c>
      <c r="L65" s="44">
        <f t="shared" si="78"/>
        <v>0.19854369156576701</v>
      </c>
      <c r="M65" s="44">
        <f t="shared" si="79"/>
        <v>0.19223850319714808</v>
      </c>
      <c r="N65" s="45">
        <f t="shared" si="80"/>
        <v>0.21125031889987425</v>
      </c>
      <c r="O65" s="20">
        <f>INDEX(Nal_mean!$B$2:$CN$6,MATCH('ResumenCons-FormulasInteracTMAC'!$C$1,Nal_mean!$A$2:$A$6,0),MATCH('ResumenCons-FormulasInteracTMAC'!$A65,Nal_mean!$B$1:$CN$1,0))/$O$2</f>
        <v>3896.100619061865</v>
      </c>
      <c r="P65" s="17">
        <f>INDEX(Deciles_mean!$C$2:$CO$51,MATCH('ResumenCons-FormulasInteracTMAC'!P$1,Deciles_mean!$CQ$2:$CQ$51,0),MATCH('ResumenCons-FormulasInteracTMAC'!$A65,Deciles_mean!$C$1:$CO$1,0))/$O$2</f>
        <v>813.2948564835707</v>
      </c>
      <c r="Q65" s="17">
        <f>INDEX(Deciles_mean!$C$2:$CO$51,MATCH('ResumenCons-FormulasInteracTMAC'!Q$1,Deciles_mean!$CQ$2:$CQ$51,0),MATCH('ResumenCons-FormulasInteracTMAC'!$A65,Deciles_mean!$C$1:$CO$1,0))/$O$2</f>
        <v>1275.0984072337631</v>
      </c>
      <c r="R65" s="17">
        <f>INDEX(Deciles_mean!$C$2:$CO$51,MATCH('ResumenCons-FormulasInteracTMAC'!R$1,Deciles_mean!$CQ$2:$CQ$51,0),MATCH('ResumenCons-FormulasInteracTMAC'!$A65,Deciles_mean!$C$1:$CO$1,0))/$O$2</f>
        <v>1696.4710083817067</v>
      </c>
      <c r="S65" s="17">
        <f>INDEX(Deciles_mean!$C$2:$CO$51,MATCH('ResumenCons-FormulasInteracTMAC'!S$1,Deciles_mean!$CQ$2:$CQ$51,0),MATCH('ResumenCons-FormulasInteracTMAC'!$A65,Deciles_mean!$C$1:$CO$1,0))/$O$2</f>
        <v>2109.2135158086562</v>
      </c>
      <c r="T65" s="17">
        <f>INDEX(Deciles_mean!$C$2:$CO$51,MATCH('ResumenCons-FormulasInteracTMAC'!T$1,Deciles_mean!$CQ$2:$CQ$51,0),MATCH('ResumenCons-FormulasInteracTMAC'!$A65,Deciles_mean!$C$1:$CO$1,0))/$O$2</f>
        <v>2608.6886009031141</v>
      </c>
      <c r="U65" s="17">
        <f>INDEX(Deciles_mean!$C$2:$CO$51,MATCH('ResumenCons-FormulasInteracTMAC'!U$1,Deciles_mean!$CQ$2:$CQ$51,0),MATCH('ResumenCons-FormulasInteracTMAC'!$A65,Deciles_mean!$C$1:$CO$1,0))/$O$2</f>
        <v>3198.8526806901637</v>
      </c>
      <c r="V65" s="17">
        <f>INDEX(Deciles_mean!$C$2:$CO$51,MATCH('ResumenCons-FormulasInteracTMAC'!V$1,Deciles_mean!$CQ$2:$CQ$51,0),MATCH('ResumenCons-FormulasInteracTMAC'!$A65,Deciles_mean!$C$1:$CO$1,0))/$O$2</f>
        <v>3805.3413592292245</v>
      </c>
      <c r="W65" s="17">
        <f>INDEX(Deciles_mean!$C$2:$CO$51,MATCH('ResumenCons-FormulasInteracTMAC'!W$1,Deciles_mean!$CQ$2:$CQ$51,0),MATCH('ResumenCons-FormulasInteracTMAC'!$A65,Deciles_mean!$C$1:$CO$1,0))/$O$2</f>
        <v>4879.4336749641352</v>
      </c>
      <c r="X65" s="17">
        <f>INDEX(Deciles_mean!$C$2:$CO$51,MATCH('ResumenCons-FormulasInteracTMAC'!X$1,Deciles_mean!$CQ$2:$CQ$51,0),MATCH('ResumenCons-FormulasInteracTMAC'!$A65,Deciles_mean!$C$1:$CO$1,0))/$O$2</f>
        <v>6372.9070696224398</v>
      </c>
      <c r="Y65" s="21">
        <f>INDEX(Deciles_mean!$C$2:$CO$51,MATCH('ResumenCons-FormulasInteracTMAC'!Y$1,Deciles_mean!$CQ$2:$CQ$51,0),MATCH('ResumenCons-FormulasInteracTMAC'!$A65,Deciles_mean!$C$1:$CO$1,0))/$O$2</f>
        <v>12201.705017301909</v>
      </c>
      <c r="Z65" s="20">
        <f>INDEX(Nal_mean!$B$2:$CN$6,MATCH('ResumenCons-FormulasInteracTMAC'!$C$2,Nal_mean!$A$2:$A$5,0),MATCH('ResumenCons-FormulasInteracTMAC'!$A65,Nal_mean!$B$1:$CN$1,0))/$Z$2</f>
        <v>1915.3329799836927</v>
      </c>
      <c r="AA65" s="17">
        <f>INDEX(Deciles_mean!$C$2:$CO$51,MATCH('ResumenCons-FormulasInteracTMAC'!AA$1,Deciles_mean!$CQ$2:$CQ$51,0),MATCH('ResumenCons-FormulasInteracTMAC'!$A65,Deciles_mean!$C$1:$CO$1,0))/$Z$2</f>
        <v>578.43166684721223</v>
      </c>
      <c r="AB65" s="17">
        <f>INDEX(Deciles_mean!$C$2:$CO$51,MATCH('ResumenCons-FormulasInteracTMAC'!AB$1,Deciles_mean!$CQ$2:$CQ$51,0),MATCH('ResumenCons-FormulasInteracTMAC'!$A65,Deciles_mean!$C$1:$CO$1,0))/$Z$2</f>
        <v>727.8312893173063</v>
      </c>
      <c r="AC65" s="17">
        <f>INDEX(Deciles_mean!$C$2:$CO$51,MATCH('ResumenCons-FormulasInteracTMAC'!AC$1,Deciles_mean!$CQ$2:$CQ$51,0),MATCH('ResumenCons-FormulasInteracTMAC'!$A65,Deciles_mean!$C$1:$CO$1,0))/$Z$2</f>
        <v>905.89426954002181</v>
      </c>
      <c r="AD65" s="17">
        <f>INDEX(Deciles_mean!$C$2:$CO$51,MATCH('ResumenCons-FormulasInteracTMAC'!AD$1,Deciles_mean!$CQ$2:$CQ$51,0),MATCH('ResumenCons-FormulasInteracTMAC'!$A65,Deciles_mean!$C$1:$CO$1,0))/$Z$2</f>
        <v>1067.9198930697385</v>
      </c>
      <c r="AE65" s="17">
        <f>INDEX(Deciles_mean!$C$2:$CO$51,MATCH('ResumenCons-FormulasInteracTMAC'!AE$1,Deciles_mean!$CQ$2:$CQ$51,0),MATCH('ResumenCons-FormulasInteracTMAC'!$A65,Deciles_mean!$C$1:$CO$1,0))/$Z$2</f>
        <v>1309.2984777173472</v>
      </c>
      <c r="AF65" s="17">
        <f>INDEX(Deciles_mean!$C$2:$CO$51,MATCH('ResumenCons-FormulasInteracTMAC'!AF$1,Deciles_mean!$CQ$2:$CQ$51,0),MATCH('ResumenCons-FormulasInteracTMAC'!$A65,Deciles_mean!$C$1:$CO$1,0))/$Z$2</f>
        <v>1552.614695364314</v>
      </c>
      <c r="AG65" s="17">
        <f>INDEX(Deciles_mean!$C$2:$CO$51,MATCH('ResumenCons-FormulasInteracTMAC'!AG$1,Deciles_mean!$CQ$2:$CQ$51,0),MATCH('ResumenCons-FormulasInteracTMAC'!$A65,Deciles_mean!$C$1:$CO$1,0))/$Z$2</f>
        <v>1823.6963677100464</v>
      </c>
      <c r="AH65" s="17">
        <f>INDEX(Deciles_mean!$C$2:$CO$51,MATCH('ResumenCons-FormulasInteracTMAC'!AH$1,Deciles_mean!$CQ$2:$CQ$51,0),MATCH('ResumenCons-FormulasInteracTMAC'!$A65,Deciles_mean!$C$1:$CO$1,0))/$Z$2</f>
        <v>2364.5795952947205</v>
      </c>
      <c r="AI65" s="17">
        <f>INDEX(Deciles_mean!$C$2:$CO$51,MATCH('ResumenCons-FormulasInteracTMAC'!AI$1,Deciles_mean!$CQ$2:$CQ$51,0),MATCH('ResumenCons-FormulasInteracTMAC'!$A65,Deciles_mean!$C$1:$CO$1,0))/$Z$2</f>
        <v>3154.1693900501018</v>
      </c>
      <c r="AJ65" s="21">
        <f>INDEX(Deciles_mean!$C$2:$CO$51,MATCH('ResumenCons-FormulasInteracTMAC'!AJ$1,Deciles_mean!$CQ$2:$CQ$51,0),MATCH('ResumenCons-FormulasInteracTMAC'!$A65,Deciles_mean!$C$1:$CO$1,0))/$Z$2</f>
        <v>5668.7186665914887</v>
      </c>
    </row>
    <row r="66" spans="1:36">
      <c r="C66" s="10" t="s">
        <v>154</v>
      </c>
      <c r="D66" s="18"/>
      <c r="E66" s="16"/>
      <c r="F66" s="16"/>
      <c r="G66" s="16"/>
      <c r="H66" s="16"/>
      <c r="I66" s="16"/>
      <c r="J66" s="16"/>
      <c r="K66" s="16"/>
      <c r="L66" s="16"/>
      <c r="M66" s="16"/>
      <c r="N66" s="19"/>
      <c r="O66" s="18"/>
      <c r="P66" s="16"/>
      <c r="Q66" s="16"/>
      <c r="R66" s="16"/>
      <c r="S66" s="16"/>
      <c r="T66" s="16"/>
      <c r="U66" s="16"/>
      <c r="V66" s="16"/>
      <c r="W66" s="16"/>
      <c r="X66" s="16"/>
      <c r="Y66" s="19"/>
      <c r="Z66" s="18"/>
      <c r="AA66" s="16"/>
      <c r="AB66" s="16"/>
      <c r="AC66" s="16"/>
      <c r="AD66" s="16"/>
      <c r="AE66" s="16"/>
      <c r="AF66" s="16"/>
      <c r="AG66" s="16"/>
      <c r="AH66" s="16"/>
      <c r="AI66" s="16"/>
      <c r="AJ66" s="19"/>
    </row>
    <row r="67" spans="1:36">
      <c r="A67" t="s">
        <v>132</v>
      </c>
      <c r="C67" s="3" t="s">
        <v>165</v>
      </c>
      <c r="D67" s="43">
        <f t="shared" ref="D67:D71" si="81">RATE($C$1-$C$2,,-Z67,O67)</f>
        <v>0.23030535358366883</v>
      </c>
      <c r="E67" s="44">
        <f t="shared" ref="E67:E71" si="82">RATE($C$1-$C$2,,-AA67,P67)</f>
        <v>0.23702391780194942</v>
      </c>
      <c r="F67" s="44">
        <f t="shared" ref="F67:F71" si="83">RATE($C$1-$C$2,,-AB67,Q67)</f>
        <v>0.24477203536847197</v>
      </c>
      <c r="G67" s="44">
        <f t="shared" ref="G67:G71" si="84">RATE($C$1-$C$2,,-AC67,R67)</f>
        <v>0.2342388040639147</v>
      </c>
      <c r="H67" s="44">
        <f t="shared" ref="H67:H71" si="85">RATE($C$1-$C$2,,-AD67,S67)</f>
        <v>0.3217679105660608</v>
      </c>
      <c r="I67" s="44">
        <f t="shared" ref="I67:I71" si="86">RATE($C$1-$C$2,,-AE67,T67)</f>
        <v>5.8748806610620159E-2</v>
      </c>
      <c r="J67" s="44">
        <f t="shared" ref="J67:J71" si="87">RATE($C$1-$C$2,,-AF67,U67)</f>
        <v>0.24197802630713483</v>
      </c>
      <c r="K67" s="44">
        <f t="shared" ref="K67:K71" si="88">RATE($C$1-$C$2,,-AG67,V67)</f>
        <v>0.29424676951265449</v>
      </c>
      <c r="L67" s="44">
        <f t="shared" ref="L67:L71" si="89">RATE($C$1-$C$2,,-AH67,W67)</f>
        <v>0.28358815861649339</v>
      </c>
      <c r="M67" s="44">
        <f t="shared" ref="M67:M71" si="90">RATE($C$1-$C$2,,-AI67,X67)</f>
        <v>0.13300103211019079</v>
      </c>
      <c r="N67" s="45">
        <f t="shared" ref="N67:N71" si="91">RATE($C$1-$C$2,,-AJ67,Y67)</f>
        <v>0.25765077545582055</v>
      </c>
      <c r="O67" s="20">
        <f>INDEX(Nal_mean!$B$2:$CN$6,MATCH('ResumenCons-FormulasInteracTMAC'!$C$1,Nal_mean!$A$2:$A$6,0),MATCH('ResumenCons-FormulasInteracTMAC'!$A67,Nal_mean!$B$1:$CN$1,0))/$O$2</f>
        <v>1296.3584989332173</v>
      </c>
      <c r="P67" s="17">
        <f>INDEX(Deciles_mean!$C$2:$CO$51,MATCH('ResumenCons-FormulasInteracTMAC'!P$1,Deciles_mean!$CQ$2:$CQ$51,0),MATCH('ResumenCons-FormulasInteracTMAC'!$A67,Deciles_mean!$C$1:$CO$1,0))/$O$2</f>
        <v>77.292982378961199</v>
      </c>
      <c r="Q67" s="17">
        <f>INDEX(Deciles_mean!$C$2:$CO$51,MATCH('ResumenCons-FormulasInteracTMAC'!Q$1,Deciles_mean!$CQ$2:$CQ$51,0),MATCH('ResumenCons-FormulasInteracTMAC'!$A67,Deciles_mean!$C$1:$CO$1,0))/$O$2</f>
        <v>145.4422110360747</v>
      </c>
      <c r="R67" s="17">
        <f>INDEX(Deciles_mean!$C$2:$CO$51,MATCH('ResumenCons-FormulasInteracTMAC'!R$1,Deciles_mean!$CQ$2:$CQ$51,0),MATCH('ResumenCons-FormulasInteracTMAC'!$A67,Deciles_mean!$C$1:$CO$1,0))/$O$2</f>
        <v>317.40783410256375</v>
      </c>
      <c r="S67" s="17">
        <f>INDEX(Deciles_mean!$C$2:$CO$51,MATCH('ResumenCons-FormulasInteracTMAC'!S$1,Deciles_mean!$CQ$2:$CQ$51,0),MATCH('ResumenCons-FormulasInteracTMAC'!$A67,Deciles_mean!$C$1:$CO$1,0))/$O$2</f>
        <v>354.43043343959664</v>
      </c>
      <c r="T67" s="17">
        <f>INDEX(Deciles_mean!$C$2:$CO$51,MATCH('ResumenCons-FormulasInteracTMAC'!T$1,Deciles_mean!$CQ$2:$CQ$51,0),MATCH('ResumenCons-FormulasInteracTMAC'!$A67,Deciles_mean!$C$1:$CO$1,0))/$O$2</f>
        <v>305.76343893393761</v>
      </c>
      <c r="U67" s="17">
        <f>INDEX(Deciles_mean!$C$2:$CO$51,MATCH('ResumenCons-FormulasInteracTMAC'!U$1,Deciles_mean!$CQ$2:$CQ$51,0),MATCH('ResumenCons-FormulasInteracTMAC'!$A67,Deciles_mean!$C$1:$CO$1,0))/$O$2</f>
        <v>663.66351290429236</v>
      </c>
      <c r="V67" s="17">
        <f>INDEX(Deciles_mean!$C$2:$CO$51,MATCH('ResumenCons-FormulasInteracTMAC'!V$1,Deciles_mean!$CQ$2:$CQ$51,0),MATCH('ResumenCons-FormulasInteracTMAC'!$A67,Deciles_mean!$C$1:$CO$1,0))/$O$2</f>
        <v>1145.9617020165888</v>
      </c>
      <c r="W67" s="17">
        <f>INDEX(Deciles_mean!$C$2:$CO$51,MATCH('ResumenCons-FormulasInteracTMAC'!W$1,Deciles_mean!$CQ$2:$CQ$51,0),MATCH('ResumenCons-FormulasInteracTMAC'!$A67,Deciles_mean!$C$1:$CO$1,0))/$O$2</f>
        <v>1455.405197086304</v>
      </c>
      <c r="X67" s="17">
        <f>INDEX(Deciles_mean!$C$2:$CO$51,MATCH('ResumenCons-FormulasInteracTMAC'!X$1,Deciles_mean!$CQ$2:$CQ$51,0),MATCH('ResumenCons-FormulasInteracTMAC'!$A67,Deciles_mean!$C$1:$CO$1,0))/$O$2</f>
        <v>2162.0598477908384</v>
      </c>
      <c r="Y67" s="21">
        <f>INDEX(Deciles_mean!$C$2:$CO$51,MATCH('ResumenCons-FormulasInteracTMAC'!Y$1,Deciles_mean!$CQ$2:$CQ$51,0),MATCH('ResumenCons-FormulasInteracTMAC'!$A67,Deciles_mean!$C$1:$CO$1,0))/$O$2</f>
        <v>6336.1578296430152</v>
      </c>
      <c r="Z67" s="20">
        <f>INDEX(Nal_mean!$B$2:$CN$6,MATCH('ResumenCons-FormulasInteracTMAC'!$C$2,Nal_mean!$A$2:$A$5,0),MATCH('ResumenCons-FormulasInteracTMAC'!$A67,Nal_mean!$B$1:$CN$1,0))/$Z$2</f>
        <v>565.81370681751207</v>
      </c>
      <c r="AA67" s="17">
        <f>INDEX(Deciles_mean!$C$2:$CO$51,MATCH('ResumenCons-FormulasInteracTMAC'!AA$1,Deciles_mean!$CQ$2:$CQ$51,0),MATCH('ResumenCons-FormulasInteracTMAC'!$A67,Deciles_mean!$C$1:$CO$1,0))/$Z$2</f>
        <v>33.008643553444244</v>
      </c>
      <c r="AB67" s="17">
        <f>INDEX(Deciles_mean!$C$2:$CO$51,MATCH('ResumenCons-FormulasInteracTMAC'!AB$1,Deciles_mean!$CQ$2:$CQ$51,0),MATCH('ResumenCons-FormulasInteracTMAC'!$A67,Deciles_mean!$C$1:$CO$1,0))/$Z$2</f>
        <v>60.580266006779453</v>
      </c>
      <c r="AC67" s="17">
        <f>INDEX(Deciles_mean!$C$2:$CO$51,MATCH('ResumenCons-FormulasInteracTMAC'!AC$1,Deciles_mean!$CQ$2:$CQ$51,0),MATCH('ResumenCons-FormulasInteracTMAC'!$A67,Deciles_mean!$C$1:$CO$1,0))/$Z$2</f>
        <v>136.77945095848895</v>
      </c>
      <c r="AD67" s="17">
        <f>INDEX(Deciles_mean!$C$2:$CO$51,MATCH('ResumenCons-FormulasInteracTMAC'!AD$1,Deciles_mean!$CQ$2:$CQ$51,0),MATCH('ResumenCons-FormulasInteracTMAC'!$A67,Deciles_mean!$C$1:$CO$1,0))/$Z$2</f>
        <v>116.12084561928678</v>
      </c>
      <c r="AE67" s="17">
        <f>INDEX(Deciles_mean!$C$2:$CO$51,MATCH('ResumenCons-FormulasInteracTMAC'!AE$1,Deciles_mean!$CQ$2:$CQ$51,0),MATCH('ResumenCons-FormulasInteracTMAC'!$A67,Deciles_mean!$C$1:$CO$1,0))/$Z$2</f>
        <v>243.34017665904813</v>
      </c>
      <c r="AF67" s="17">
        <f>INDEX(Deciles_mean!$C$2:$CO$51,MATCH('ResumenCons-FormulasInteracTMAC'!AF$1,Deciles_mean!$CQ$2:$CQ$51,0),MATCH('ResumenCons-FormulasInteracTMAC'!$A67,Deciles_mean!$C$1:$CO$1,0))/$Z$2</f>
        <v>278.92811566427497</v>
      </c>
      <c r="AG67" s="17">
        <f>INDEX(Deciles_mean!$C$2:$CO$51,MATCH('ResumenCons-FormulasInteracTMAC'!AG$1,Deciles_mean!$CQ$2:$CQ$51,0),MATCH('ResumenCons-FormulasInteracTMAC'!$A67,Deciles_mean!$C$1:$CO$1,0))/$Z$2</f>
        <v>408.41505738345677</v>
      </c>
      <c r="AH67" s="17">
        <f>INDEX(Deciles_mean!$C$2:$CO$51,MATCH('ResumenCons-FormulasInteracTMAC'!AH$1,Deciles_mean!$CQ$2:$CQ$51,0),MATCH('ResumenCons-FormulasInteracTMAC'!$A67,Deciles_mean!$C$1:$CO$1,0))/$Z$2</f>
        <v>536.14358437940325</v>
      </c>
      <c r="AI67" s="17">
        <f>INDEX(Deciles_mean!$C$2:$CO$51,MATCH('ResumenCons-FormulasInteracTMAC'!AI$1,Deciles_mean!$CQ$2:$CQ$51,0),MATCH('ResumenCons-FormulasInteracTMAC'!$A67,Deciles_mean!$C$1:$CO$1,0))/$Z$2</f>
        <v>1312.0382296077171</v>
      </c>
      <c r="AJ67" s="21">
        <f>INDEX(Deciles_mean!$C$2:$CO$51,MATCH('ResumenCons-FormulasInteracTMAC'!AJ$1,Deciles_mean!$CQ$2:$CQ$51,0),MATCH('ResumenCons-FormulasInteracTMAC'!$A67,Deciles_mean!$C$1:$CO$1,0))/$Z$2</f>
        <v>2532.7115738625926</v>
      </c>
    </row>
    <row r="68" spans="1:36">
      <c r="A68" t="s">
        <v>133</v>
      </c>
      <c r="C68" s="3" t="s">
        <v>155</v>
      </c>
      <c r="D68" s="43">
        <f t="shared" si="81"/>
        <v>-0.99999959914231695</v>
      </c>
      <c r="E68" s="44">
        <f t="shared" si="82"/>
        <v>-0.99999959914231695</v>
      </c>
      <c r="F68" s="44">
        <f t="shared" si="83"/>
        <v>-0.99999959914231695</v>
      </c>
      <c r="G68" s="44">
        <f t="shared" si="84"/>
        <v>-0.99999959914231695</v>
      </c>
      <c r="H68" s="44">
        <f t="shared" si="85"/>
        <v>-0.99999959914231695</v>
      </c>
      <c r="I68" s="44">
        <f t="shared" si="86"/>
        <v>-0.99999959914231695</v>
      </c>
      <c r="J68" s="44">
        <f t="shared" si="87"/>
        <v>-0.99999959914231695</v>
      </c>
      <c r="K68" s="44">
        <f t="shared" si="88"/>
        <v>-0.99999959914231695</v>
      </c>
      <c r="L68" s="44">
        <f t="shared" si="89"/>
        <v>-0.99999959914231695</v>
      </c>
      <c r="M68" s="44">
        <f t="shared" si="90"/>
        <v>-0.99999959914231695</v>
      </c>
      <c r="N68" s="45">
        <f t="shared" si="91"/>
        <v>-0.99999959914231695</v>
      </c>
      <c r="O68" s="20">
        <f>INDEX(Nal_mean!$B$2:$CN$6,MATCH('ResumenCons-FormulasInteracTMAC'!$C$1,Nal_mean!$A$2:$A$6,0),MATCH('ResumenCons-FormulasInteracTMAC'!$A68,Nal_mean!$B$1:$CN$1,0))/$O$2</f>
        <v>0</v>
      </c>
      <c r="P68" s="17">
        <f>INDEX(Deciles_mean!$C$2:$CO$51,MATCH('ResumenCons-FormulasInteracTMAC'!P$1,Deciles_mean!$CQ$2:$CQ$51,0),MATCH('ResumenCons-FormulasInteracTMAC'!$A68,Deciles_mean!$C$1:$CO$1,0))/$O$2</f>
        <v>0</v>
      </c>
      <c r="Q68" s="17">
        <f>INDEX(Deciles_mean!$C$2:$CO$51,MATCH('ResumenCons-FormulasInteracTMAC'!Q$1,Deciles_mean!$CQ$2:$CQ$51,0),MATCH('ResumenCons-FormulasInteracTMAC'!$A68,Deciles_mean!$C$1:$CO$1,0))/$O$2</f>
        <v>0</v>
      </c>
      <c r="R68" s="17">
        <f>INDEX(Deciles_mean!$C$2:$CO$51,MATCH('ResumenCons-FormulasInteracTMAC'!R$1,Deciles_mean!$CQ$2:$CQ$51,0),MATCH('ResumenCons-FormulasInteracTMAC'!$A68,Deciles_mean!$C$1:$CO$1,0))/$O$2</f>
        <v>0</v>
      </c>
      <c r="S68" s="17">
        <f>INDEX(Deciles_mean!$C$2:$CO$51,MATCH('ResumenCons-FormulasInteracTMAC'!S$1,Deciles_mean!$CQ$2:$CQ$51,0),MATCH('ResumenCons-FormulasInteracTMAC'!$A68,Deciles_mean!$C$1:$CO$1,0))/$O$2</f>
        <v>0</v>
      </c>
      <c r="T68" s="17">
        <f>INDEX(Deciles_mean!$C$2:$CO$51,MATCH('ResumenCons-FormulasInteracTMAC'!T$1,Deciles_mean!$CQ$2:$CQ$51,0),MATCH('ResumenCons-FormulasInteracTMAC'!$A68,Deciles_mean!$C$1:$CO$1,0))/$O$2</f>
        <v>0</v>
      </c>
      <c r="U68" s="17">
        <f>INDEX(Deciles_mean!$C$2:$CO$51,MATCH('ResumenCons-FormulasInteracTMAC'!U$1,Deciles_mean!$CQ$2:$CQ$51,0),MATCH('ResumenCons-FormulasInteracTMAC'!$A68,Deciles_mean!$C$1:$CO$1,0))/$O$2</f>
        <v>0</v>
      </c>
      <c r="V68" s="17">
        <f>INDEX(Deciles_mean!$C$2:$CO$51,MATCH('ResumenCons-FormulasInteracTMAC'!V$1,Deciles_mean!$CQ$2:$CQ$51,0),MATCH('ResumenCons-FormulasInteracTMAC'!$A68,Deciles_mean!$C$1:$CO$1,0))/$O$2</f>
        <v>0</v>
      </c>
      <c r="W68" s="17">
        <f>INDEX(Deciles_mean!$C$2:$CO$51,MATCH('ResumenCons-FormulasInteracTMAC'!W$1,Deciles_mean!$CQ$2:$CQ$51,0),MATCH('ResumenCons-FormulasInteracTMAC'!$A68,Deciles_mean!$C$1:$CO$1,0))/$O$2</f>
        <v>0</v>
      </c>
      <c r="X68" s="17">
        <f>INDEX(Deciles_mean!$C$2:$CO$51,MATCH('ResumenCons-FormulasInteracTMAC'!X$1,Deciles_mean!$CQ$2:$CQ$51,0),MATCH('ResumenCons-FormulasInteracTMAC'!$A68,Deciles_mean!$C$1:$CO$1,0))/$O$2</f>
        <v>0</v>
      </c>
      <c r="Y68" s="21">
        <f>INDEX(Deciles_mean!$C$2:$CO$51,MATCH('ResumenCons-FormulasInteracTMAC'!Y$1,Deciles_mean!$CQ$2:$CQ$51,0),MATCH('ResumenCons-FormulasInteracTMAC'!$A68,Deciles_mean!$C$1:$CO$1,0))/$O$2</f>
        <v>0</v>
      </c>
      <c r="Z68" s="20">
        <f>INDEX(Nal_mean!$B$2:$CN$6,MATCH('ResumenCons-FormulasInteracTMAC'!$C$2,Nal_mean!$A$2:$A$5,0),MATCH('ResumenCons-FormulasInteracTMAC'!$A68,Nal_mean!$B$1:$CN$1,0))/$Z$2</f>
        <v>243.13868491029734</v>
      </c>
      <c r="AA68" s="17">
        <f>INDEX(Deciles_mean!$C$2:$CO$51,MATCH('ResumenCons-FormulasInteracTMAC'!AA$1,Deciles_mean!$CQ$2:$CQ$51,0),MATCH('ResumenCons-FormulasInteracTMAC'!$A68,Deciles_mean!$C$1:$CO$1,0))/$Z$2</f>
        <v>27.665537488634683</v>
      </c>
      <c r="AB68" s="17">
        <f>INDEX(Deciles_mean!$C$2:$CO$51,MATCH('ResumenCons-FormulasInteracTMAC'!AB$1,Deciles_mean!$CQ$2:$CQ$51,0),MATCH('ResumenCons-FormulasInteracTMAC'!$A68,Deciles_mean!$C$1:$CO$1,0))/$Z$2</f>
        <v>19.080988975419771</v>
      </c>
      <c r="AC68" s="17">
        <f>INDEX(Deciles_mean!$C$2:$CO$51,MATCH('ResumenCons-FormulasInteracTMAC'!AC$1,Deciles_mean!$CQ$2:$CQ$51,0),MATCH('ResumenCons-FormulasInteracTMAC'!$A68,Deciles_mean!$C$1:$CO$1,0))/$Z$2</f>
        <v>69.667580804256744</v>
      </c>
      <c r="AD68" s="17">
        <f>INDEX(Deciles_mean!$C$2:$CO$51,MATCH('ResumenCons-FormulasInteracTMAC'!AD$1,Deciles_mean!$CQ$2:$CQ$51,0),MATCH('ResumenCons-FormulasInteracTMAC'!$A68,Deciles_mean!$C$1:$CO$1,0))/$Z$2</f>
        <v>42.086554969006315</v>
      </c>
      <c r="AE68" s="17">
        <f>INDEX(Deciles_mean!$C$2:$CO$51,MATCH('ResumenCons-FormulasInteracTMAC'!AE$1,Deciles_mean!$CQ$2:$CQ$51,0),MATCH('ResumenCons-FormulasInteracTMAC'!$A68,Deciles_mean!$C$1:$CO$1,0))/$Z$2</f>
        <v>140.46577783378714</v>
      </c>
      <c r="AF68" s="17">
        <f>INDEX(Deciles_mean!$C$2:$CO$51,MATCH('ResumenCons-FormulasInteracTMAC'!AF$1,Deciles_mean!$CQ$2:$CQ$51,0),MATCH('ResumenCons-FormulasInteracTMAC'!$A68,Deciles_mean!$C$1:$CO$1,0))/$Z$2</f>
        <v>119.46026656829555</v>
      </c>
      <c r="AG68" s="17">
        <f>INDEX(Deciles_mean!$C$2:$CO$51,MATCH('ResumenCons-FormulasInteracTMAC'!AG$1,Deciles_mean!$CQ$2:$CQ$51,0),MATCH('ResumenCons-FormulasInteracTMAC'!$A68,Deciles_mean!$C$1:$CO$1,0))/$Z$2</f>
        <v>227.16042406253936</v>
      </c>
      <c r="AH68" s="17">
        <f>INDEX(Deciles_mean!$C$2:$CO$51,MATCH('ResumenCons-FormulasInteracTMAC'!AH$1,Deciles_mean!$CQ$2:$CQ$51,0),MATCH('ResumenCons-FormulasInteracTMAC'!$A68,Deciles_mean!$C$1:$CO$1,0))/$Z$2</f>
        <v>173.31341042799457</v>
      </c>
      <c r="AI68" s="17">
        <f>INDEX(Deciles_mean!$C$2:$CO$51,MATCH('ResumenCons-FormulasInteracTMAC'!AI$1,Deciles_mean!$CQ$2:$CQ$51,0),MATCH('ResumenCons-FormulasInteracTMAC'!$A68,Deciles_mean!$C$1:$CO$1,0))/$Z$2</f>
        <v>336.38212816197648</v>
      </c>
      <c r="AJ68" s="21">
        <f>INDEX(Deciles_mean!$C$2:$CO$51,MATCH('ResumenCons-FormulasInteracTMAC'!AJ$1,Deciles_mean!$CQ$2:$CQ$51,0),MATCH('ResumenCons-FormulasInteracTMAC'!$A68,Deciles_mean!$C$1:$CO$1,0))/$Z$2</f>
        <v>1276.074818264123</v>
      </c>
    </row>
    <row r="69" spans="1:36">
      <c r="A69" t="s">
        <v>134</v>
      </c>
      <c r="C69" s="3" t="s">
        <v>166</v>
      </c>
      <c r="D69" s="43">
        <f t="shared" si="81"/>
        <v>0.15226457676177521</v>
      </c>
      <c r="E69" s="44">
        <f t="shared" si="82"/>
        <v>-2.4511832619113384E-4</v>
      </c>
      <c r="F69" s="44">
        <f t="shared" si="83"/>
        <v>0.3632841333232143</v>
      </c>
      <c r="G69" s="44">
        <f t="shared" si="84"/>
        <v>0.15720988539577177</v>
      </c>
      <c r="H69" s="44">
        <f t="shared" si="85"/>
        <v>0.167657141820657</v>
      </c>
      <c r="I69" s="44">
        <f t="shared" si="86"/>
        <v>0.16309610108455053</v>
      </c>
      <c r="J69" s="44">
        <f t="shared" si="87"/>
        <v>0.287254658482404</v>
      </c>
      <c r="K69" s="44">
        <f t="shared" si="88"/>
        <v>4.6562103738167188E-2</v>
      </c>
      <c r="L69" s="44">
        <f t="shared" si="89"/>
        <v>0.19338174674480577</v>
      </c>
      <c r="M69" s="44">
        <f t="shared" si="90"/>
        <v>0.19129023560600966</v>
      </c>
      <c r="N69" s="45">
        <f t="shared" si="91"/>
        <v>3.583608859224359E-2</v>
      </c>
      <c r="O69" s="20">
        <f>INDEX(Nal_mean!$B$2:$CN$6,MATCH('ResumenCons-FormulasInteracTMAC'!$C$1,Nal_mean!$A$2:$A$6,0),MATCH('ResumenCons-FormulasInteracTMAC'!$A69,Nal_mean!$B$1:$CN$1,0))/$O$2</f>
        <v>145.54228045353989</v>
      </c>
      <c r="P69" s="17">
        <f>INDEX(Deciles_mean!$C$2:$CO$51,MATCH('ResumenCons-FormulasInteracTMAC'!P$1,Deciles_mean!$CQ$2:$CQ$51,0),MATCH('ResumenCons-FormulasInteracTMAC'!$A69,Deciles_mean!$C$1:$CO$1,0))/$O$2</f>
        <v>40.756899037873765</v>
      </c>
      <c r="Q69" s="17">
        <f>INDEX(Deciles_mean!$C$2:$CO$51,MATCH('ResumenCons-FormulasInteracTMAC'!Q$1,Deciles_mean!$CQ$2:$CQ$51,0),MATCH('ResumenCons-FormulasInteracTMAC'!$A69,Deciles_mean!$C$1:$CO$1,0))/$O$2</f>
        <v>113.9007292123879</v>
      </c>
      <c r="R69" s="17">
        <f>INDEX(Deciles_mean!$C$2:$CO$51,MATCH('ResumenCons-FormulasInteracTMAC'!R$1,Deciles_mean!$CQ$2:$CQ$51,0),MATCH('ResumenCons-FormulasInteracTMAC'!$A69,Deciles_mean!$C$1:$CO$1,0))/$O$2</f>
        <v>86.753162886580981</v>
      </c>
      <c r="S69" s="17">
        <f>INDEX(Deciles_mean!$C$2:$CO$51,MATCH('ResumenCons-FormulasInteracTMAC'!S$1,Deciles_mean!$CQ$2:$CQ$51,0),MATCH('ResumenCons-FormulasInteracTMAC'!$A69,Deciles_mean!$C$1:$CO$1,0))/$O$2</f>
        <v>104.17932948125073</v>
      </c>
      <c r="T69" s="17">
        <f>INDEX(Deciles_mean!$C$2:$CO$51,MATCH('ResumenCons-FormulasInteracTMAC'!T$1,Deciles_mean!$CQ$2:$CQ$51,0),MATCH('ResumenCons-FormulasInteracTMAC'!$A69,Deciles_mean!$C$1:$CO$1,0))/$O$2</f>
        <v>95.693878577662971</v>
      </c>
      <c r="U69" s="17">
        <f>INDEX(Deciles_mean!$C$2:$CO$51,MATCH('ResumenCons-FormulasInteracTMAC'!U$1,Deciles_mean!$CQ$2:$CQ$51,0),MATCH('ResumenCons-FormulasInteracTMAC'!$A69,Deciles_mean!$C$1:$CO$1,0))/$O$2</f>
        <v>228.16528058827799</v>
      </c>
      <c r="V69" s="17">
        <f>INDEX(Deciles_mean!$C$2:$CO$51,MATCH('ResumenCons-FormulasInteracTMAC'!V$1,Deciles_mean!$CQ$2:$CQ$51,0),MATCH('ResumenCons-FormulasInteracTMAC'!$A69,Deciles_mean!$C$1:$CO$1,0))/$O$2</f>
        <v>131.15809783821078</v>
      </c>
      <c r="W69" s="17">
        <f>INDEX(Deciles_mean!$C$2:$CO$51,MATCH('ResumenCons-FormulasInteracTMAC'!W$1,Deciles_mean!$CQ$2:$CQ$51,0),MATCH('ResumenCons-FormulasInteracTMAC'!$A69,Deciles_mean!$C$1:$CO$1,0))/$O$2</f>
        <v>210.03403641765811</v>
      </c>
      <c r="X69" s="17">
        <f>INDEX(Deciles_mean!$C$2:$CO$51,MATCH('ResumenCons-FormulasInteracTMAC'!X$1,Deciles_mean!$CQ$2:$CQ$51,0),MATCH('ResumenCons-FormulasInteracTMAC'!$A69,Deciles_mean!$C$1:$CO$1,0))/$O$2</f>
        <v>234.33435695499614</v>
      </c>
      <c r="Y69" s="21">
        <f>INDEX(Deciles_mean!$C$2:$CO$51,MATCH('ResumenCons-FormulasInteracTMAC'!Y$1,Deciles_mean!$CQ$2:$CQ$51,0),MATCH('ResumenCons-FormulasInteracTMAC'!$A69,Deciles_mean!$C$1:$CO$1,0))/$O$2</f>
        <v>210.44703354049958</v>
      </c>
      <c r="Z69" s="20">
        <f>INDEX(Nal_mean!$B$2:$CN$6,MATCH('ResumenCons-FormulasInteracTMAC'!$C$2,Nal_mean!$A$2:$A$5,0),MATCH('ResumenCons-FormulasInteracTMAC'!$A69,Nal_mean!$B$1:$CN$1,0))/$Z$2</f>
        <v>82.562024152215372</v>
      </c>
      <c r="AA69" s="17">
        <f>INDEX(Deciles_mean!$C$2:$CO$51,MATCH('ResumenCons-FormulasInteracTMAC'!AA$1,Deciles_mean!$CQ$2:$CQ$51,0),MATCH('ResumenCons-FormulasInteracTMAC'!$A69,Deciles_mean!$C$1:$CO$1,0))/$Z$2</f>
        <v>40.796884590136145</v>
      </c>
      <c r="AB69" s="17">
        <f>INDEX(Deciles_mean!$C$2:$CO$51,MATCH('ResumenCons-FormulasInteracTMAC'!AB$1,Deciles_mean!$CQ$2:$CQ$51,0),MATCH('ResumenCons-FormulasInteracTMAC'!$A69,Deciles_mean!$C$1:$CO$1,0))/$Z$2</f>
        <v>32.974709927172341</v>
      </c>
      <c r="AC69" s="17">
        <f>INDEX(Deciles_mean!$C$2:$CO$51,MATCH('ResumenCons-FormulasInteracTMAC'!AC$1,Deciles_mean!$CQ$2:$CQ$51,0),MATCH('ResumenCons-FormulasInteracTMAC'!$A69,Deciles_mean!$C$1:$CO$1,0))/$Z$2</f>
        <v>48.376759924940892</v>
      </c>
      <c r="AD69" s="17">
        <f>INDEX(Deciles_mean!$C$2:$CO$51,MATCH('ResumenCons-FormulasInteracTMAC'!AD$1,Deciles_mean!$CQ$2:$CQ$51,0),MATCH('ResumenCons-FormulasInteracTMAC'!$A69,Deciles_mean!$C$1:$CO$1,0))/$Z$2</f>
        <v>56.042848095942439</v>
      </c>
      <c r="AE69" s="17">
        <f>INDEX(Deciles_mean!$C$2:$CO$51,MATCH('ResumenCons-FormulasInteracTMAC'!AE$1,Deciles_mean!$CQ$2:$CQ$51,0),MATCH('ResumenCons-FormulasInteracTMAC'!$A69,Deciles_mean!$C$1:$CO$1,0))/$Z$2</f>
        <v>52.290375170632245</v>
      </c>
      <c r="AF69" s="17">
        <f>INDEX(Deciles_mean!$C$2:$CO$51,MATCH('ResumenCons-FormulasInteracTMAC'!AF$1,Deciles_mean!$CQ$2:$CQ$51,0),MATCH('ResumenCons-FormulasInteracTMAC'!$A69,Deciles_mean!$C$1:$CO$1,0))/$Z$2</f>
        <v>83.098210362168956</v>
      </c>
      <c r="AG69" s="17">
        <f>INDEX(Deciles_mean!$C$2:$CO$51,MATCH('ResumenCons-FormulasInteracTMAC'!AG$1,Deciles_mean!$CQ$2:$CQ$51,0),MATCH('ResumenCons-FormulasInteracTMAC'!$A69,Deciles_mean!$C$1:$CO$1,0))/$Z$2</f>
        <v>109.328928169018</v>
      </c>
      <c r="AH69" s="17">
        <f>INDEX(Deciles_mean!$C$2:$CO$51,MATCH('ResumenCons-FormulasInteracTMAC'!AH$1,Deciles_mean!$CQ$2:$CQ$51,0),MATCH('ResumenCons-FormulasInteracTMAC'!$A69,Deciles_mean!$C$1:$CO$1,0))/$Z$2</f>
        <v>103.55524852734938</v>
      </c>
      <c r="AI69" s="17">
        <f>INDEX(Deciles_mean!$C$2:$CO$51,MATCH('ResumenCons-FormulasInteracTMAC'!AI$1,Deciles_mean!$CQ$2:$CQ$51,0),MATCH('ResumenCons-FormulasInteracTMAC'!$A69,Deciles_mean!$C$1:$CO$1,0))/$Z$2</f>
        <v>116.34979942759621</v>
      </c>
      <c r="AJ69" s="21">
        <f>INDEX(Deciles_mean!$C$2:$CO$51,MATCH('ResumenCons-FormulasInteracTMAC'!AJ$1,Deciles_mean!$CQ$2:$CQ$51,0),MATCH('ResumenCons-FormulasInteracTMAC'!$A69,Deciles_mean!$C$1:$CO$1,0))/$Z$2</f>
        <v>182.80103786888378</v>
      </c>
    </row>
    <row r="70" spans="1:36">
      <c r="A70" t="s">
        <v>135</v>
      </c>
      <c r="C70" s="3" t="s">
        <v>168</v>
      </c>
      <c r="D70" s="43">
        <f t="shared" si="81"/>
        <v>0.12772121767534872</v>
      </c>
      <c r="E70" s="44">
        <f t="shared" si="82"/>
        <v>3.8558186577966128E-2</v>
      </c>
      <c r="F70" s="44">
        <f t="shared" si="83"/>
        <v>0.23182591535074815</v>
      </c>
      <c r="G70" s="44">
        <f t="shared" si="84"/>
        <v>0.12222155635913713</v>
      </c>
      <c r="H70" s="44">
        <f t="shared" si="85"/>
        <v>0.20956856131991231</v>
      </c>
      <c r="I70" s="44">
        <f t="shared" si="86"/>
        <v>-2.0477905164963197E-2</v>
      </c>
      <c r="J70" s="44">
        <f t="shared" si="87"/>
        <v>0.16660631467409853</v>
      </c>
      <c r="K70" s="44">
        <f t="shared" si="88"/>
        <v>0.14428122758994752</v>
      </c>
      <c r="L70" s="44">
        <f t="shared" si="89"/>
        <v>0.19634909771486461</v>
      </c>
      <c r="M70" s="44">
        <f t="shared" si="90"/>
        <v>7.9487275378050892E-2</v>
      </c>
      <c r="N70" s="45">
        <f t="shared" si="91"/>
        <v>0.13166431293939213</v>
      </c>
      <c r="O70" s="20">
        <f>INDEX(Nal_mean!$B$2:$CN$6,MATCH('ResumenCons-FormulasInteracTMAC'!$C$1,Nal_mean!$A$2:$A$6,0),MATCH('ResumenCons-FormulasInteracTMAC'!$A70,Nal_mean!$B$1:$CN$1,0))/$O$2</f>
        <v>1441.900779386757</v>
      </c>
      <c r="P70" s="17">
        <f>INDEX(Deciles_mean!$C$2:$CO$51,MATCH('ResumenCons-FormulasInteracTMAC'!P$1,Deciles_mean!$CQ$2:$CQ$51,0),MATCH('ResumenCons-FormulasInteracTMAC'!$A70,Deciles_mean!$C$1:$CO$1,0))/$O$2</f>
        <v>118.04988141683496</v>
      </c>
      <c r="Q70" s="17">
        <f>INDEX(Deciles_mean!$C$2:$CO$51,MATCH('ResumenCons-FormulasInteracTMAC'!Q$1,Deciles_mean!$CQ$2:$CQ$51,0),MATCH('ResumenCons-FormulasInteracTMAC'!$A70,Deciles_mean!$C$1:$CO$1,0))/$O$2</f>
        <v>259.34294024846258</v>
      </c>
      <c r="R70" s="17">
        <f>INDEX(Deciles_mean!$C$2:$CO$51,MATCH('ResumenCons-FormulasInteracTMAC'!R$1,Deciles_mean!$CQ$2:$CQ$51,0),MATCH('ResumenCons-FormulasInteracTMAC'!$A70,Deciles_mean!$C$1:$CO$1,0))/$O$2</f>
        <v>404.16099698914473</v>
      </c>
      <c r="S70" s="17">
        <f>INDEX(Deciles_mean!$C$2:$CO$51,MATCH('ResumenCons-FormulasInteracTMAC'!S$1,Deciles_mean!$CQ$2:$CQ$51,0),MATCH('ResumenCons-FormulasInteracTMAC'!$A70,Deciles_mean!$C$1:$CO$1,0))/$O$2</f>
        <v>458.60976292084734</v>
      </c>
      <c r="T70" s="17">
        <f>INDEX(Deciles_mean!$C$2:$CO$51,MATCH('ResumenCons-FormulasInteracTMAC'!T$1,Deciles_mean!$CQ$2:$CQ$51,0),MATCH('ResumenCons-FormulasInteracTMAC'!$A70,Deciles_mean!$C$1:$CO$1,0))/$O$2</f>
        <v>401.45731751160059</v>
      </c>
      <c r="U70" s="17">
        <f>INDEX(Deciles_mean!$C$2:$CO$51,MATCH('ResumenCons-FormulasInteracTMAC'!U$1,Deciles_mean!$CQ$2:$CQ$51,0),MATCH('ResumenCons-FormulasInteracTMAC'!$A70,Deciles_mean!$C$1:$CO$1,0))/$O$2</f>
        <v>891.82879349257041</v>
      </c>
      <c r="V70" s="17">
        <f>INDEX(Deciles_mean!$C$2:$CO$51,MATCH('ResumenCons-FormulasInteracTMAC'!V$1,Deciles_mean!$CQ$2:$CQ$51,0),MATCH('ResumenCons-FormulasInteracTMAC'!$A70,Deciles_mean!$C$1:$CO$1,0))/$O$2</f>
        <v>1277.1197998547996</v>
      </c>
      <c r="W70" s="17">
        <f>INDEX(Deciles_mean!$C$2:$CO$51,MATCH('ResumenCons-FormulasInteracTMAC'!W$1,Deciles_mean!$CQ$2:$CQ$51,0),MATCH('ResumenCons-FormulasInteracTMAC'!$A70,Deciles_mean!$C$1:$CO$1,0))/$O$2</f>
        <v>1665.4392335039622</v>
      </c>
      <c r="X70" s="17">
        <f>INDEX(Deciles_mean!$C$2:$CO$51,MATCH('ResumenCons-FormulasInteracTMAC'!X$1,Deciles_mean!$CQ$2:$CQ$51,0),MATCH('ResumenCons-FormulasInteracTMAC'!$A70,Deciles_mean!$C$1:$CO$1,0))/$O$2</f>
        <v>2396.3942047458345</v>
      </c>
      <c r="Y70" s="21">
        <f>INDEX(Deciles_mean!$C$2:$CO$51,MATCH('ResumenCons-FormulasInteracTMAC'!Y$1,Deciles_mean!$CQ$2:$CQ$51,0),MATCH('ResumenCons-FormulasInteracTMAC'!$A70,Deciles_mean!$C$1:$CO$1,0))/$O$2</f>
        <v>6546.6048631835147</v>
      </c>
      <c r="Z70" s="20">
        <f>INDEX(Nal_mean!$B$2:$CN$6,MATCH('ResumenCons-FormulasInteracTMAC'!$C$2,Nal_mean!$A$2:$A$5,0),MATCH('ResumenCons-FormulasInteracTMAC'!$A70,Nal_mean!$B$1:$CN$1,0))/$Z$2</f>
        <v>891.5144158800249</v>
      </c>
      <c r="AA70" s="17">
        <f>INDEX(Deciles_mean!$C$2:$CO$51,MATCH('ResumenCons-FormulasInteracTMAC'!AA$1,Deciles_mean!$CQ$2:$CQ$51,0),MATCH('ResumenCons-FormulasInteracTMAC'!$A70,Deciles_mean!$C$1:$CO$1,0))/$Z$2</f>
        <v>101.47106563221507</v>
      </c>
      <c r="AB70" s="17">
        <f>INDEX(Deciles_mean!$C$2:$CO$51,MATCH('ResumenCons-FormulasInteracTMAC'!AB$1,Deciles_mean!$CQ$2:$CQ$51,0),MATCH('ResumenCons-FormulasInteracTMAC'!$A70,Deciles_mean!$C$1:$CO$1,0))/$Z$2</f>
        <v>112.63596490937155</v>
      </c>
      <c r="AC70" s="17">
        <f>INDEX(Deciles_mean!$C$2:$CO$51,MATCH('ResumenCons-FormulasInteracTMAC'!AC$1,Deciles_mean!$CQ$2:$CQ$51,0),MATCH('ResumenCons-FormulasInteracTMAC'!$A70,Deciles_mean!$C$1:$CO$1,0))/$Z$2</f>
        <v>254.82379168768662</v>
      </c>
      <c r="AD70" s="17">
        <f>INDEX(Deciles_mean!$C$2:$CO$51,MATCH('ResumenCons-FormulasInteracTMAC'!AD$1,Deciles_mean!$CQ$2:$CQ$51,0),MATCH('ResumenCons-FormulasInteracTMAC'!$A70,Deciles_mean!$C$1:$CO$1,0))/$Z$2</f>
        <v>214.25024868423554</v>
      </c>
      <c r="AE70" s="17">
        <f>INDEX(Deciles_mean!$C$2:$CO$51,MATCH('ResumenCons-FormulasInteracTMAC'!AE$1,Deciles_mean!$CQ$2:$CQ$51,0),MATCH('ResumenCons-FormulasInteracTMAC'!$A70,Deciles_mean!$C$1:$CO$1,0))/$Z$2</f>
        <v>436.09632966346754</v>
      </c>
      <c r="AF70" s="17">
        <f>INDEX(Deciles_mean!$C$2:$CO$51,MATCH('ResumenCons-FormulasInteracTMAC'!AF$1,Deciles_mean!$CQ$2:$CQ$51,0),MATCH('ResumenCons-FormulasInteracTMAC'!$A70,Deciles_mean!$C$1:$CO$1,0))/$Z$2</f>
        <v>481.48659259473948</v>
      </c>
      <c r="AG70" s="17">
        <f>INDEX(Deciles_mean!$C$2:$CO$51,MATCH('ResumenCons-FormulasInteracTMAC'!AG$1,Deciles_mean!$CQ$2:$CQ$51,0),MATCH('ResumenCons-FormulasInteracTMAC'!$A70,Deciles_mean!$C$1:$CO$1,0))/$Z$2</f>
        <v>744.90440961501406</v>
      </c>
      <c r="AH70" s="17">
        <f>INDEX(Deciles_mean!$C$2:$CO$51,MATCH('ResumenCons-FormulasInteracTMAC'!AH$1,Deciles_mean!$CQ$2:$CQ$51,0),MATCH('ResumenCons-FormulasInteracTMAC'!$A70,Deciles_mean!$C$1:$CO$1,0))/$Z$2</f>
        <v>813.01224333474727</v>
      </c>
      <c r="AI70" s="17">
        <f>INDEX(Deciles_mean!$C$2:$CO$51,MATCH('ResumenCons-FormulasInteracTMAC'!AI$1,Deciles_mean!$CQ$2:$CQ$51,0),MATCH('ResumenCons-FormulasInteracTMAC'!$A70,Deciles_mean!$C$1:$CO$1,0))/$Z$2</f>
        <v>1764.7701571972898</v>
      </c>
      <c r="AJ70" s="21">
        <f>INDEX(Deciles_mean!$C$2:$CO$51,MATCH('ResumenCons-FormulasInteracTMAC'!AJ$1,Deciles_mean!$CQ$2:$CQ$51,0),MATCH('ResumenCons-FormulasInteracTMAC'!$A70,Deciles_mean!$C$1:$CO$1,0))/$Z$2</f>
        <v>3991.587429995599</v>
      </c>
    </row>
    <row r="71" spans="1:36">
      <c r="A71" t="s">
        <v>136</v>
      </c>
      <c r="C71" s="3" t="s">
        <v>167</v>
      </c>
      <c r="D71" s="43">
        <f t="shared" si="81"/>
        <v>0.10998802459395304</v>
      </c>
      <c r="E71" s="44">
        <f t="shared" si="82"/>
        <v>6.0701847792695135E-2</v>
      </c>
      <c r="F71" s="44">
        <f t="shared" si="83"/>
        <v>0.154960141327113</v>
      </c>
      <c r="G71" s="44">
        <f t="shared" si="84"/>
        <v>0.1258965223929385</v>
      </c>
      <c r="H71" s="44">
        <f t="shared" si="85"/>
        <v>0.10574435667197887</v>
      </c>
      <c r="I71" s="44">
        <f t="shared" si="86"/>
        <v>0.14246985175875293</v>
      </c>
      <c r="J71" s="44">
        <f t="shared" si="87"/>
        <v>0.10976765344496232</v>
      </c>
      <c r="K71" s="44">
        <f t="shared" si="88"/>
        <v>0.15992960988593719</v>
      </c>
      <c r="L71" s="44">
        <f t="shared" si="89"/>
        <v>0.12199163035982066</v>
      </c>
      <c r="M71" s="44">
        <f t="shared" si="90"/>
        <v>9.1287570649000838E-2</v>
      </c>
      <c r="N71" s="45">
        <f t="shared" si="91"/>
        <v>9.5417188387196497E-2</v>
      </c>
      <c r="O71" s="20">
        <f>INDEX(Nal_mean!$B$2:$CN$6,MATCH('ResumenCons-FormulasInteracTMAC'!$C$1,Nal_mean!$A$2:$A$6,0),MATCH('ResumenCons-FormulasInteracTMAC'!$A71,Nal_mean!$B$1:$CN$1,0))/$O$2</f>
        <v>331.66269077760217</v>
      </c>
      <c r="P71" s="17">
        <f>INDEX(Deciles_mean!$C$2:$CO$51,MATCH('ResumenCons-FormulasInteracTMAC'!P$1,Deciles_mean!$CQ$2:$CQ$51,0),MATCH('ResumenCons-FormulasInteracTMAC'!$A71,Deciles_mean!$C$1:$CO$1,0))/$O$2</f>
        <v>58.658205449826852</v>
      </c>
      <c r="Q71" s="17">
        <f>INDEX(Deciles_mean!$C$2:$CO$51,MATCH('ResumenCons-FormulasInteracTMAC'!Q$1,Deciles_mean!$CQ$2:$CQ$51,0),MATCH('ResumenCons-FormulasInteracTMAC'!$A71,Deciles_mean!$C$1:$CO$1,0))/$O$2</f>
        <v>79.330159838416193</v>
      </c>
      <c r="R71" s="17">
        <f>INDEX(Deciles_mean!$C$2:$CO$51,MATCH('ResumenCons-FormulasInteracTMAC'!R$1,Deciles_mean!$CQ$2:$CQ$51,0),MATCH('ResumenCons-FormulasInteracTMAC'!$A71,Deciles_mean!$C$1:$CO$1,0))/$O$2</f>
        <v>111.66694970445134</v>
      </c>
      <c r="S71" s="17">
        <f>INDEX(Deciles_mean!$C$2:$CO$51,MATCH('ResumenCons-FormulasInteracTMAC'!S$1,Deciles_mean!$CQ$2:$CQ$51,0),MATCH('ResumenCons-FormulasInteracTMAC'!$A71,Deciles_mean!$C$1:$CO$1,0))/$O$2</f>
        <v>153.21136907783563</v>
      </c>
      <c r="T71" s="17">
        <f>INDEX(Deciles_mean!$C$2:$CO$51,MATCH('ResumenCons-FormulasInteracTMAC'!T$1,Deciles_mean!$CQ$2:$CQ$51,0),MATCH('ResumenCons-FormulasInteracTMAC'!$A71,Deciles_mean!$C$1:$CO$1,0))/$O$2</f>
        <v>204.92324405596955</v>
      </c>
      <c r="U71" s="17">
        <f>INDEX(Deciles_mean!$C$2:$CO$51,MATCH('ResumenCons-FormulasInteracTMAC'!U$1,Deciles_mean!$CQ$2:$CQ$51,0),MATCH('ResumenCons-FormulasInteracTMAC'!$A71,Deciles_mean!$C$1:$CO$1,0))/$O$2</f>
        <v>238.24798398305308</v>
      </c>
      <c r="V71" s="17">
        <f>INDEX(Deciles_mean!$C$2:$CO$51,MATCH('ResumenCons-FormulasInteracTMAC'!V$1,Deciles_mean!$CQ$2:$CQ$51,0),MATCH('ResumenCons-FormulasInteracTMAC'!$A71,Deciles_mean!$C$1:$CO$1,0))/$O$2</f>
        <v>343.78088141760878</v>
      </c>
      <c r="W71" s="17">
        <f>INDEX(Deciles_mean!$C$2:$CO$51,MATCH('ResumenCons-FormulasInteracTMAC'!W$1,Deciles_mean!$CQ$2:$CQ$51,0),MATCH('ResumenCons-FormulasInteracTMAC'!$A71,Deciles_mean!$C$1:$CO$1,0))/$O$2</f>
        <v>451.18599479608622</v>
      </c>
      <c r="X71" s="17">
        <f>INDEX(Deciles_mean!$C$2:$CO$51,MATCH('ResumenCons-FormulasInteracTMAC'!X$1,Deciles_mean!$CQ$2:$CQ$51,0),MATCH('ResumenCons-FormulasInteracTMAC'!$A71,Deciles_mean!$C$1:$CO$1,0))/$O$2</f>
        <v>587.5207692566845</v>
      </c>
      <c r="Y71" s="21">
        <f>INDEX(Deciles_mean!$C$2:$CO$51,MATCH('ResumenCons-FormulasInteracTMAC'!Y$1,Deciles_mean!$CQ$2:$CQ$51,0),MATCH('ResumenCons-FormulasInteracTMAC'!$A71,Deciles_mean!$C$1:$CO$1,0))/$O$2</f>
        <v>1088.1013501960913</v>
      </c>
      <c r="Z71" s="20">
        <f>INDEX(Nal_mean!$B$2:$CN$6,MATCH('ResumenCons-FormulasInteracTMAC'!$C$2,Nal_mean!$A$2:$A$5,0),MATCH('ResumenCons-FormulasInteracTMAC'!$A71,Nal_mean!$B$1:$CN$1,0))/$Z$2</f>
        <v>218.48591590678652</v>
      </c>
      <c r="AA71" s="17">
        <f>INDEX(Deciles_mean!$C$2:$CO$51,MATCH('ResumenCons-FormulasInteracTMAC'!AA$1,Deciles_mean!$CQ$2:$CQ$51,0),MATCH('ResumenCons-FormulasInteracTMAC'!$A71,Deciles_mean!$C$1:$CO$1,0))/$Z$2</f>
        <v>46.339940377383655</v>
      </c>
      <c r="AB71" s="17">
        <f>INDEX(Deciles_mean!$C$2:$CO$51,MATCH('ResumenCons-FormulasInteracTMAC'!AB$1,Deciles_mean!$CQ$2:$CQ$51,0),MATCH('ResumenCons-FormulasInteracTMAC'!$A71,Deciles_mean!$C$1:$CO$1,0))/$Z$2</f>
        <v>44.583108198738223</v>
      </c>
      <c r="AC71" s="17">
        <f>INDEX(Deciles_mean!$C$2:$CO$51,MATCH('ResumenCons-FormulasInteracTMAC'!AC$1,Deciles_mean!$CQ$2:$CQ$51,0),MATCH('ResumenCons-FormulasInteracTMAC'!$A71,Deciles_mean!$C$1:$CO$1,0))/$Z$2</f>
        <v>69.491348963691948</v>
      </c>
      <c r="AD71" s="17">
        <f>INDEX(Deciles_mean!$C$2:$CO$51,MATCH('ResumenCons-FormulasInteracTMAC'!AD$1,Deciles_mean!$CQ$2:$CQ$51,0),MATCH('ResumenCons-FormulasInteracTMAC'!$A71,Deciles_mean!$C$1:$CO$1,0))/$Z$2</f>
        <v>102.48777556765297</v>
      </c>
      <c r="AE71" s="17">
        <f>INDEX(Deciles_mean!$C$2:$CO$51,MATCH('ResumenCons-FormulasInteracTMAC'!AE$1,Deciles_mean!$CQ$2:$CQ$51,0),MATCH('ResumenCons-FormulasInteracTMAC'!$A71,Deciles_mean!$C$1:$CO$1,0))/$Z$2</f>
        <v>120.28520940877031</v>
      </c>
      <c r="AF71" s="17">
        <f>INDEX(Deciles_mean!$C$2:$CO$51,MATCH('ResumenCons-FormulasInteracTMAC'!AF$1,Deciles_mean!$CQ$2:$CQ$51,0),MATCH('ResumenCons-FormulasInteracTMAC'!$A71,Deciles_mean!$C$1:$CO$1,0))/$Z$2</f>
        <v>157.07279997073027</v>
      </c>
      <c r="AG71" s="17">
        <f>INDEX(Deciles_mean!$C$2:$CO$51,MATCH('ResumenCons-FormulasInteracTMAC'!AG$1,Deciles_mean!$CQ$2:$CQ$51,0),MATCH('ResumenCons-FormulasInteracTMAC'!$A71,Deciles_mean!$C$1:$CO$1,0))/$Z$2</f>
        <v>189.91321282838609</v>
      </c>
      <c r="AH71" s="17">
        <f>INDEX(Deciles_mean!$C$2:$CO$51,MATCH('ResumenCons-FormulasInteracTMAC'!AH$1,Deciles_mean!$CQ$2:$CQ$51,0),MATCH('ResumenCons-FormulasInteracTMAC'!$A71,Deciles_mean!$C$1:$CO$1,0))/$Z$2</f>
        <v>284.7063419102181</v>
      </c>
      <c r="AI71" s="17">
        <f>INDEX(Deciles_mean!$C$2:$CO$51,MATCH('ResumenCons-FormulasInteracTMAC'!AI$1,Deciles_mean!$CQ$2:$CQ$51,0),MATCH('ResumenCons-FormulasInteracTMAC'!$A71,Deciles_mean!$C$1:$CO$1,0))/$Z$2</f>
        <v>414.25369292551983</v>
      </c>
      <c r="AJ71" s="21">
        <f>INDEX(Deciles_mean!$C$2:$CO$51,MATCH('ResumenCons-FormulasInteracTMAC'!AJ$1,Deciles_mean!$CQ$2:$CQ$51,0),MATCH('ResumenCons-FormulasInteracTMAC'!$A71,Deciles_mean!$C$1:$CO$1,0))/$Z$2</f>
        <v>755.70299645174055</v>
      </c>
    </row>
    <row r="72" spans="1:36">
      <c r="C72" s="10" t="s">
        <v>169</v>
      </c>
      <c r="D72" s="18"/>
      <c r="E72" s="16"/>
      <c r="F72" s="16"/>
      <c r="G72" s="16"/>
      <c r="H72" s="16"/>
      <c r="I72" s="16"/>
      <c r="J72" s="16"/>
      <c r="K72" s="16"/>
      <c r="L72" s="16"/>
      <c r="M72" s="16"/>
      <c r="N72" s="19"/>
      <c r="O72" s="18"/>
      <c r="P72" s="16"/>
      <c r="Q72" s="16"/>
      <c r="R72" s="16"/>
      <c r="S72" s="16"/>
      <c r="T72" s="16"/>
      <c r="U72" s="16"/>
      <c r="V72" s="16"/>
      <c r="W72" s="16"/>
      <c r="X72" s="16"/>
      <c r="Y72" s="19"/>
      <c r="Z72" s="18"/>
      <c r="AA72" s="16"/>
      <c r="AB72" s="16"/>
      <c r="AC72" s="16"/>
      <c r="AD72" s="16"/>
      <c r="AE72" s="16"/>
      <c r="AF72" s="16"/>
      <c r="AG72" s="16"/>
      <c r="AH72" s="16"/>
      <c r="AI72" s="16"/>
      <c r="AJ72" s="19"/>
    </row>
    <row r="73" spans="1:36">
      <c r="A73" t="s">
        <v>139</v>
      </c>
      <c r="C73" s="3" t="s">
        <v>170</v>
      </c>
      <c r="D73" s="43">
        <f t="shared" ref="D73:D75" si="92">RATE($C$1-$C$2,,-Z73,O73)</f>
        <v>2.3843254173095671E-2</v>
      </c>
      <c r="E73" s="44">
        <f t="shared" ref="E73:E75" si="93">RATE($C$1-$C$2,,-AA73,P73)</f>
        <v>-9.8712309058864994E-3</v>
      </c>
      <c r="F73" s="44">
        <f t="shared" ref="F73:F75" si="94">RATE($C$1-$C$2,,-AB73,Q73)</f>
        <v>8.3915512442338577E-3</v>
      </c>
      <c r="G73" s="44">
        <f t="shared" ref="G73:G75" si="95">RATE($C$1-$C$2,,-AC73,R73)</f>
        <v>8.8314428832930916E-3</v>
      </c>
      <c r="H73" s="44">
        <f t="shared" ref="H73:H75" si="96">RATE($C$1-$C$2,,-AD73,S73)</f>
        <v>1.913572619758161E-2</v>
      </c>
      <c r="I73" s="44">
        <f t="shared" ref="I73:I75" si="97">RATE($C$1-$C$2,,-AE73,T73)</f>
        <v>2.4938924075977083E-2</v>
      </c>
      <c r="J73" s="44">
        <f t="shared" ref="J73:J75" si="98">RATE($C$1-$C$2,,-AF73,U73)</f>
        <v>2.9726543232072234E-2</v>
      </c>
      <c r="K73" s="44">
        <f t="shared" ref="K73:K75" si="99">RATE($C$1-$C$2,,-AG73,V73)</f>
        <v>4.1384661011097078E-2</v>
      </c>
      <c r="L73" s="44">
        <f t="shared" ref="L73:L75" si="100">RATE($C$1-$C$2,,-AH73,W73)</f>
        <v>3.8475495766628155E-2</v>
      </c>
      <c r="M73" s="44">
        <f t="shared" ref="M73:M75" si="101">RATE($C$1-$C$2,,-AI73,X73)</f>
        <v>1.7744793036152399E-2</v>
      </c>
      <c r="N73" s="45">
        <f t="shared" ref="N73:N75" si="102">RATE($C$1-$C$2,,-AJ73,Y73)</f>
        <v>1.034338974920568E-2</v>
      </c>
      <c r="O73" s="20">
        <f>INDEX(Nal_mean!$B$2:$CN$6,MATCH('ResumenCons-FormulasInteracTMAC'!$C$1,Nal_mean!$A$2:$A$6,0),MATCH('ResumenCons-FormulasInteracTMAC'!$A73,Nal_mean!$B$1:$CN$1,0))/$O$2</f>
        <v>3743.6641285277069</v>
      </c>
      <c r="P73" s="17">
        <f>INDEX(Deciles_mean!$C$2:$CO$51,MATCH('ResumenCons-FormulasInteracTMAC'!P$1,Deciles_mean!$CQ$2:$CQ$51,0),MATCH('ResumenCons-FormulasInteracTMAC'!$A73,Deciles_mean!$C$1:$CO$1,0))/$O$2</f>
        <v>1884.0722128792165</v>
      </c>
      <c r="Q73" s="17">
        <f>INDEX(Deciles_mean!$C$2:$CO$51,MATCH('ResumenCons-FormulasInteracTMAC'!Q$1,Deciles_mean!$CQ$2:$CQ$51,0),MATCH('ResumenCons-FormulasInteracTMAC'!$A73,Deciles_mean!$C$1:$CO$1,0))/$O$2</f>
        <v>2077.1192996388636</v>
      </c>
      <c r="R73" s="17">
        <f>INDEX(Deciles_mean!$C$2:$CO$51,MATCH('ResumenCons-FormulasInteracTMAC'!R$1,Deciles_mean!$CQ$2:$CQ$51,0),MATCH('ResumenCons-FormulasInteracTMAC'!$A73,Deciles_mean!$C$1:$CO$1,0))/$O$2</f>
        <v>2310.6880926819285</v>
      </c>
      <c r="S73" s="17">
        <f>INDEX(Deciles_mean!$C$2:$CO$51,MATCH('ResumenCons-FormulasInteracTMAC'!S$1,Deciles_mean!$CQ$2:$CQ$51,0),MATCH('ResumenCons-FormulasInteracTMAC'!$A73,Deciles_mean!$C$1:$CO$1,0))/$O$2</f>
        <v>2652.7515963880842</v>
      </c>
      <c r="T73" s="17">
        <f>INDEX(Deciles_mean!$C$2:$CO$51,MATCH('ResumenCons-FormulasInteracTMAC'!T$1,Deciles_mean!$CQ$2:$CQ$51,0),MATCH('ResumenCons-FormulasInteracTMAC'!$A73,Deciles_mean!$C$1:$CO$1,0))/$O$2</f>
        <v>2904.2032266576316</v>
      </c>
      <c r="U73" s="17">
        <f>INDEX(Deciles_mean!$C$2:$CO$51,MATCH('ResumenCons-FormulasInteracTMAC'!U$1,Deciles_mean!$CQ$2:$CQ$51,0),MATCH('ResumenCons-FormulasInteracTMAC'!$A73,Deciles_mean!$C$1:$CO$1,0))/$O$2</f>
        <v>3218.9665617870587</v>
      </c>
      <c r="V73" s="17">
        <f>INDEX(Deciles_mean!$C$2:$CO$51,MATCH('ResumenCons-FormulasInteracTMAC'!V$1,Deciles_mean!$CQ$2:$CQ$51,0),MATCH('ResumenCons-FormulasInteracTMAC'!$A73,Deciles_mean!$C$1:$CO$1,0))/$O$2</f>
        <v>3807.2516138623673</v>
      </c>
      <c r="W73" s="17">
        <f>INDEX(Deciles_mean!$C$2:$CO$51,MATCH('ResumenCons-FormulasInteracTMAC'!W$1,Deciles_mean!$CQ$2:$CQ$51,0),MATCH('ResumenCons-FormulasInteracTMAC'!$A73,Deciles_mean!$C$1:$CO$1,0))/$O$2</f>
        <v>4427.7282255028622</v>
      </c>
      <c r="X73" s="17">
        <f>INDEX(Deciles_mean!$C$2:$CO$51,MATCH('ResumenCons-FormulasInteracTMAC'!X$1,Deciles_mean!$CQ$2:$CQ$51,0),MATCH('ResumenCons-FormulasInteracTMAC'!$A73,Deciles_mean!$C$1:$CO$1,0))/$O$2</f>
        <v>5827.7472586964705</v>
      </c>
      <c r="Y73" s="21">
        <f>INDEX(Deciles_mean!$C$2:$CO$51,MATCH('ResumenCons-FormulasInteracTMAC'!Y$1,Deciles_mean!$CQ$2:$CQ$51,0),MATCH('ResumenCons-FormulasInteracTMAC'!$A73,Deciles_mean!$C$1:$CO$1,0))/$O$2</f>
        <v>10101.577874832597</v>
      </c>
      <c r="Z73" s="20">
        <f>INDEX(Nal_mean!$B$2:$CN$6,MATCH('ResumenCons-FormulasInteracTMAC'!$C$2,Nal_mean!$A$2:$A$5,0),MATCH('ResumenCons-FormulasInteracTMAC'!$A73,Nal_mean!$B$1:$CN$1,0))/$Z$2</f>
        <v>3406.9282337869304</v>
      </c>
      <c r="AA73" s="17">
        <f>INDEX(Deciles_mean!$C$2:$CO$51,MATCH('ResumenCons-FormulasInteracTMAC'!AA$1,Deciles_mean!$CQ$2:$CQ$51,0),MATCH('ResumenCons-FormulasInteracTMAC'!$A73,Deciles_mean!$C$1:$CO$1,0))/$Z$2</f>
        <v>1960.3374034656563</v>
      </c>
      <c r="AB73" s="17">
        <f>INDEX(Deciles_mean!$C$2:$CO$51,MATCH('ResumenCons-FormulasInteracTMAC'!AB$1,Deciles_mean!$CQ$2:$CQ$51,0),MATCH('ResumenCons-FormulasInteracTMAC'!$A73,Deciles_mean!$C$1:$CO$1,0))/$Z$2</f>
        <v>2008.8367636909909</v>
      </c>
      <c r="AC73" s="17">
        <f>INDEX(Deciles_mean!$C$2:$CO$51,MATCH('ResumenCons-FormulasInteracTMAC'!AC$1,Deciles_mean!$CQ$2:$CQ$51,0),MATCH('ResumenCons-FormulasInteracTMAC'!$A73,Deciles_mean!$C$1:$CO$1,0))/$Z$2</f>
        <v>2230.8321129094866</v>
      </c>
      <c r="AD73" s="17">
        <f>INDEX(Deciles_mean!$C$2:$CO$51,MATCH('ResumenCons-FormulasInteracTMAC'!AD$1,Deciles_mean!$CQ$2:$CQ$51,0),MATCH('ResumenCons-FormulasInteracTMAC'!$A73,Deciles_mean!$C$1:$CO$1,0))/$Z$2</f>
        <v>2459.0563434852875</v>
      </c>
      <c r="AE73" s="17">
        <f>INDEX(Deciles_mean!$C$2:$CO$51,MATCH('ResumenCons-FormulasInteracTMAC'!AE$1,Deciles_mean!$CQ$2:$CQ$51,0),MATCH('ResumenCons-FormulasInteracTMAC'!$A73,Deciles_mean!$C$1:$CO$1,0))/$Z$2</f>
        <v>2631.6919805677599</v>
      </c>
      <c r="AF73" s="17">
        <f>INDEX(Deciles_mean!$C$2:$CO$51,MATCH('ResumenCons-FormulasInteracTMAC'!AF$1,Deciles_mean!$CQ$2:$CQ$51,0),MATCH('ResumenCons-FormulasInteracTMAC'!$A73,Deciles_mean!$C$1:$CO$1,0))/$Z$2</f>
        <v>2863.0493540914686</v>
      </c>
      <c r="AG73" s="17">
        <f>INDEX(Deciles_mean!$C$2:$CO$51,MATCH('ResumenCons-FormulasInteracTMAC'!AG$1,Deciles_mean!$CQ$2:$CQ$51,0),MATCH('ResumenCons-FormulasInteracTMAC'!$A73,Deciles_mean!$C$1:$CO$1,0))/$Z$2</f>
        <v>3237.180185966823</v>
      </c>
      <c r="AH73" s="17">
        <f>INDEX(Deciles_mean!$C$2:$CO$51,MATCH('ResumenCons-FormulasInteracTMAC'!AH$1,Deciles_mean!$CQ$2:$CQ$51,0),MATCH('ResumenCons-FormulasInteracTMAC'!$A73,Deciles_mean!$C$1:$CO$1,0))/$Z$2</f>
        <v>3807.114539759003</v>
      </c>
      <c r="AI73" s="17">
        <f>INDEX(Deciles_mean!$C$2:$CO$51,MATCH('ResumenCons-FormulasInteracTMAC'!AI$1,Deciles_mean!$CQ$2:$CQ$51,0),MATCH('ResumenCons-FormulasInteracTMAC'!$A73,Deciles_mean!$C$1:$CO$1,0))/$Z$2</f>
        <v>5431.8172785491324</v>
      </c>
      <c r="AJ73" s="21">
        <f>INDEX(Deciles_mean!$C$2:$CO$51,MATCH('ResumenCons-FormulasInteracTMAC'!AJ$1,Deciles_mean!$CQ$2:$CQ$51,0),MATCH('ResumenCons-FormulasInteracTMAC'!$A73,Deciles_mean!$C$1:$CO$1,0))/$Z$2</f>
        <v>9694.2273054053185</v>
      </c>
    </row>
    <row r="74" spans="1:36">
      <c r="A74" t="s">
        <v>138</v>
      </c>
      <c r="B74" t="s">
        <v>141</v>
      </c>
      <c r="C74" s="3" t="s">
        <v>171</v>
      </c>
      <c r="D74" s="43">
        <f t="shared" si="92"/>
        <v>2.4085521220993326E-2</v>
      </c>
      <c r="E74" s="44">
        <f t="shared" si="93"/>
        <v>0.11823575264319734</v>
      </c>
      <c r="F74" s="44">
        <f t="shared" si="94"/>
        <v>9.6474286759361816E-2</v>
      </c>
      <c r="G74" s="44">
        <f t="shared" si="95"/>
        <v>0.10849435725911208</v>
      </c>
      <c r="H74" s="44">
        <f t="shared" si="96"/>
        <v>0.11597857165770588</v>
      </c>
      <c r="I74" s="44">
        <f t="shared" si="97"/>
        <v>0.13043058800814558</v>
      </c>
      <c r="J74" s="44">
        <f t="shared" si="98"/>
        <v>0.10290797946744229</v>
      </c>
      <c r="K74" s="44">
        <f t="shared" si="99"/>
        <v>0.12341606166379909</v>
      </c>
      <c r="L74" s="44">
        <f t="shared" si="100"/>
        <v>9.0060779167072294E-2</v>
      </c>
      <c r="M74" s="44">
        <f t="shared" si="101"/>
        <v>6.2886299529526735E-2</v>
      </c>
      <c r="N74" s="45">
        <f t="shared" si="102"/>
        <v>-3.7592549562510791E-2</v>
      </c>
      <c r="O74" s="20">
        <f>(INDEX(Nal_mean!$B$2:$CN$6,MATCH('ResumenCons-FormulasInteracTMAC'!$C$1,Nal_mean!$A$2:$A$6,0),MATCH('ResumenCons-FormulasInteracTMAC'!$A74,Nal_mean!$B$1:$CN$1,0))+INDEX(Nal_mean!$B$2:$CN$6,MATCH('ResumenCons-FormulasInteracTMAC'!$C$1,Nal_mean!$A$2:$A$6,0),MATCH('ResumenCons-FormulasInteracTMAC'!$B74,Nal_mean!$B$1:$CN$1,0)))/$O$2</f>
        <v>9217.2556318741936</v>
      </c>
      <c r="P74" s="17">
        <f>(INDEX(Deciles_mean!$C$2:$CO$51,MATCH('ResumenCons-FormulasInteracTMAC'!P$1,Deciles_mean!$CQ$2:$CQ$51,0),MATCH('ResumenCons-FormulasInteracTMAC'!$A74,Deciles_mean!$C$1:$CO$1,0))+INDEX(Deciles_mean!$C$2:$CO$51,MATCH('ResumenCons-FormulasInteracTMAC'!P$1,Deciles_mean!$CQ$2:$CQ$51,0),MATCH('ResumenCons-FormulasInteracTMAC'!$B74,Deciles_mean!$C$1:$CO$1,0)))/$O$2</f>
        <v>2475.5773792195932</v>
      </c>
      <c r="Q74" s="17">
        <f>(INDEX(Deciles_mean!$C$2:$CO$51,MATCH('ResumenCons-FormulasInteracTMAC'!Q$1,Deciles_mean!$CQ$2:$CQ$51,0),MATCH('ResumenCons-FormulasInteracTMAC'!$A74,Deciles_mean!$C$1:$CO$1,0))+INDEX(Deciles_mean!$C$2:$CO$51,MATCH('ResumenCons-FormulasInteracTMAC'!Q$1,Deciles_mean!$CQ$2:$CQ$51,0),MATCH('ResumenCons-FormulasInteracTMAC'!$B74,Deciles_mean!$C$1:$CO$1,0)))/$O$2</f>
        <v>2967.8705076983319</v>
      </c>
      <c r="R74" s="17">
        <f>(INDEX(Deciles_mean!$C$2:$CO$51,MATCH('ResumenCons-FormulasInteracTMAC'!R$1,Deciles_mean!$CQ$2:$CQ$51,0),MATCH('ResumenCons-FormulasInteracTMAC'!$A74,Deciles_mean!$C$1:$CO$1,0))+INDEX(Deciles_mean!$C$2:$CO$51,MATCH('ResumenCons-FormulasInteracTMAC'!R$1,Deciles_mean!$CQ$2:$CQ$51,0),MATCH('ResumenCons-FormulasInteracTMAC'!$B74,Deciles_mean!$C$1:$CO$1,0)))/$O$2</f>
        <v>3368.1116689743885</v>
      </c>
      <c r="S74" s="17">
        <f>(INDEX(Deciles_mean!$C$2:$CO$51,MATCH('ResumenCons-FormulasInteracTMAC'!S$1,Deciles_mean!$CQ$2:$CQ$51,0),MATCH('ResumenCons-FormulasInteracTMAC'!$A74,Deciles_mean!$C$1:$CO$1,0))+INDEX(Deciles_mean!$C$2:$CO$51,MATCH('ResumenCons-FormulasInteracTMAC'!S$1,Deciles_mean!$CQ$2:$CQ$51,0),MATCH('ResumenCons-FormulasInteracTMAC'!$B74,Deciles_mean!$C$1:$CO$1,0)))/$O$2</f>
        <v>3531.5794929513991</v>
      </c>
      <c r="T74" s="17">
        <f>(INDEX(Deciles_mean!$C$2:$CO$51,MATCH('ResumenCons-FormulasInteracTMAC'!T$1,Deciles_mean!$CQ$2:$CQ$51,0),MATCH('ResumenCons-FormulasInteracTMAC'!$A74,Deciles_mean!$C$1:$CO$1,0))+INDEX(Deciles_mean!$C$2:$CO$51,MATCH('ResumenCons-FormulasInteracTMAC'!T$1,Deciles_mean!$CQ$2:$CQ$51,0),MATCH('ResumenCons-FormulasInteracTMAC'!$B74,Deciles_mean!$C$1:$CO$1,0)))/$O$2</f>
        <v>4478.1708798493783</v>
      </c>
      <c r="U74" s="17">
        <f>(INDEX(Deciles_mean!$C$2:$CO$51,MATCH('ResumenCons-FormulasInteracTMAC'!U$1,Deciles_mean!$CQ$2:$CQ$51,0),MATCH('ResumenCons-FormulasInteracTMAC'!$A74,Deciles_mean!$C$1:$CO$1,0))+INDEX(Deciles_mean!$C$2:$CO$51,MATCH('ResumenCons-FormulasInteracTMAC'!U$1,Deciles_mean!$CQ$2:$CQ$51,0),MATCH('ResumenCons-FormulasInteracTMAC'!$B74,Deciles_mean!$C$1:$CO$1,0)))/$O$2</f>
        <v>5068.1138649808699</v>
      </c>
      <c r="V74" s="17">
        <f>(INDEX(Deciles_mean!$C$2:$CO$51,MATCH('ResumenCons-FormulasInteracTMAC'!V$1,Deciles_mean!$CQ$2:$CQ$51,0),MATCH('ResumenCons-FormulasInteracTMAC'!$A74,Deciles_mean!$C$1:$CO$1,0))+INDEX(Deciles_mean!$C$2:$CO$51,MATCH('ResumenCons-FormulasInteracTMAC'!V$1,Deciles_mean!$CQ$2:$CQ$51,0),MATCH('ResumenCons-FormulasInteracTMAC'!$B74,Deciles_mean!$C$1:$CO$1,0)))/$O$2</f>
        <v>6857.8724458947036</v>
      </c>
      <c r="W74" s="17">
        <f>(INDEX(Deciles_mean!$C$2:$CO$51,MATCH('ResumenCons-FormulasInteracTMAC'!W$1,Deciles_mean!$CQ$2:$CQ$51,0),MATCH('ResumenCons-FormulasInteracTMAC'!$A74,Deciles_mean!$C$1:$CO$1,0))+INDEX(Deciles_mean!$C$2:$CO$51,MATCH('ResumenCons-FormulasInteracTMAC'!W$1,Deciles_mean!$CQ$2:$CQ$51,0),MATCH('ResumenCons-FormulasInteracTMAC'!$B74,Deciles_mean!$C$1:$CO$1,0)))/$O$2</f>
        <v>8680.4318562060507</v>
      </c>
      <c r="X74" s="17">
        <f>(INDEX(Deciles_mean!$C$2:$CO$51,MATCH('ResumenCons-FormulasInteracTMAC'!X$1,Deciles_mean!$CQ$2:$CQ$51,0),MATCH('ResumenCons-FormulasInteracTMAC'!$A74,Deciles_mean!$C$1:$CO$1,0))+INDEX(Deciles_mean!$C$2:$CO$51,MATCH('ResumenCons-FormulasInteracTMAC'!X$1,Deciles_mean!$CQ$2:$CQ$51,0),MATCH('ResumenCons-FormulasInteracTMAC'!$B74,Deciles_mean!$C$1:$CO$1,0)))/$O$2</f>
        <v>11984.266205030835</v>
      </c>
      <c r="Y74" s="21">
        <f>(INDEX(Deciles_mean!$C$2:$CO$51,MATCH('ResumenCons-FormulasInteracTMAC'!Y$1,Deciles_mean!$CQ$2:$CQ$51,0),MATCH('ResumenCons-FormulasInteracTMAC'!$A74,Deciles_mean!$C$1:$CO$1,0))+INDEX(Deciles_mean!$C$2:$CO$51,MATCH('ResumenCons-FormulasInteracTMAC'!Y$1,Deciles_mean!$CQ$2:$CQ$51,0),MATCH('ResumenCons-FormulasInteracTMAC'!$B74,Deciles_mean!$C$1:$CO$1,0)))/$O$2</f>
        <v>27422.772952127601</v>
      </c>
      <c r="Z74" s="20">
        <f>(INDEX(Nal_mean!$B$2:$CN$6,MATCH('ResumenCons-FormulasInteracTMAC'!$C$2,Nal_mean!$A$2:$A$5,0),MATCH('ResumenCons-FormulasInteracTMAC'!$A74,Nal_mean!$B$1:$CN$1,0))+INDEX(Nal_mean!$B$2:$CN$6,MATCH('ResumenCons-FormulasInteracTMAC'!$C$2,Nal_mean!$A$2:$A$5,0),MATCH('ResumenCons-FormulasInteracTMAC'!$B74,Nal_mean!$B$1:$CN$1,0)))/$Z$2</f>
        <v>8380.2452456978845</v>
      </c>
      <c r="AA74" s="17">
        <f>(INDEX(Deciles_mean!$C$2:$CO$51,MATCH('ResumenCons-FormulasInteracTMAC'!AA$1,Deciles_mean!$CQ$2:$CQ$51,0),MATCH('ResumenCons-FormulasInteracTMAC'!$A74,Deciles_mean!$C$1:$CO$1,0))+INDEX(Deciles_mean!$C$2:$CO$51,MATCH('ResumenCons-FormulasInteracTMAC'!AA$1,Deciles_mean!$CQ$2:$CQ$51,0),MATCH('ResumenCons-FormulasInteracTMAC'!$B74,Deciles_mean!$C$1:$CO$1,0)))/$Z$2</f>
        <v>1583.2263574751491</v>
      </c>
      <c r="AB74" s="17">
        <f>(INDEX(Deciles_mean!$C$2:$CO$51,MATCH('ResumenCons-FormulasInteracTMAC'!AB$1,Deciles_mean!$CQ$2:$CQ$51,0),MATCH('ResumenCons-FormulasInteracTMAC'!$A74,Deciles_mean!$C$1:$CO$1,0))+INDEX(Deciles_mean!$C$2:$CO$51,MATCH('ResumenCons-FormulasInteracTMAC'!AB$1,Deciles_mean!$CQ$2:$CQ$51,0),MATCH('ResumenCons-FormulasInteracTMAC'!$B74,Deciles_mean!$C$1:$CO$1,0)))/$Z$2</f>
        <v>2053.294018007437</v>
      </c>
      <c r="AC74" s="17">
        <f>(INDEX(Deciles_mean!$C$2:$CO$51,MATCH('ResumenCons-FormulasInteracTMAC'!AC$1,Deciles_mean!$CQ$2:$CQ$51,0),MATCH('ResumenCons-FormulasInteracTMAC'!$A74,Deciles_mean!$C$1:$CO$1,0))+INDEX(Deciles_mean!$C$2:$CO$51,MATCH('ResumenCons-FormulasInteracTMAC'!AC$1,Deciles_mean!$CQ$2:$CQ$51,0),MATCH('ResumenCons-FormulasInteracTMAC'!$B74,Deciles_mean!$C$1:$CO$1,0)))/$Z$2</f>
        <v>2230.758390704646</v>
      </c>
      <c r="AD74" s="17">
        <f>(INDEX(Deciles_mean!$C$2:$CO$51,MATCH('ResumenCons-FormulasInteracTMAC'!AD$1,Deciles_mean!$CQ$2:$CQ$51,0),MATCH('ResumenCons-FormulasInteracTMAC'!$A74,Deciles_mean!$C$1:$CO$1,0))+INDEX(Deciles_mean!$C$2:$CO$51,MATCH('ResumenCons-FormulasInteracTMAC'!AD$1,Deciles_mean!$CQ$2:$CQ$51,0),MATCH('ResumenCons-FormulasInteracTMAC'!$B74,Deciles_mean!$C$1:$CO$1,0)))/$Z$2</f>
        <v>2276.9084236610088</v>
      </c>
      <c r="AE74" s="17">
        <f>(INDEX(Deciles_mean!$C$2:$CO$51,MATCH('ResumenCons-FormulasInteracTMAC'!AE$1,Deciles_mean!$CQ$2:$CQ$51,0),MATCH('ResumenCons-FormulasInteracTMAC'!$A74,Deciles_mean!$C$1:$CO$1,0))+INDEX(Deciles_mean!$C$2:$CO$51,MATCH('ResumenCons-FormulasInteracTMAC'!AE$1,Deciles_mean!$CQ$2:$CQ$51,0),MATCH('ResumenCons-FormulasInteracTMAC'!$B74,Deciles_mean!$C$1:$CO$1,0)))/$Z$2</f>
        <v>2742.3637511340271</v>
      </c>
      <c r="AF74" s="17">
        <f>(INDEX(Deciles_mean!$C$2:$CO$51,MATCH('ResumenCons-FormulasInteracTMAC'!AF$1,Deciles_mean!$CQ$2:$CQ$51,0),MATCH('ResumenCons-FormulasInteracTMAC'!$A74,Deciles_mean!$C$1:$CO$1,0))+INDEX(Deciles_mean!$C$2:$CO$51,MATCH('ResumenCons-FormulasInteracTMAC'!AF$1,Deciles_mean!$CQ$2:$CQ$51,0),MATCH('ResumenCons-FormulasInteracTMAC'!$B74,Deciles_mean!$C$1:$CO$1,0)))/$Z$2</f>
        <v>3425.2261285702125</v>
      </c>
      <c r="AG74" s="17">
        <f>(INDEX(Deciles_mean!$C$2:$CO$51,MATCH('ResumenCons-FormulasInteracTMAC'!AG$1,Deciles_mean!$CQ$2:$CQ$51,0),MATCH('ResumenCons-FormulasInteracTMAC'!$A74,Deciles_mean!$C$1:$CO$1,0))+INDEX(Deciles_mean!$C$2:$CO$51,MATCH('ResumenCons-FormulasInteracTMAC'!AG$1,Deciles_mean!$CQ$2:$CQ$51,0),MATCH('ResumenCons-FormulasInteracTMAC'!$B74,Deciles_mean!$C$1:$CO$1,0)))/$Z$2</f>
        <v>4305.5326610942584</v>
      </c>
      <c r="AH74" s="17">
        <f>(INDEX(Deciles_mean!$C$2:$CO$51,MATCH('ResumenCons-FormulasInteracTMAC'!AH$1,Deciles_mean!$CQ$2:$CQ$51,0),MATCH('ResumenCons-FormulasInteracTMAC'!$A74,Deciles_mean!$C$1:$CO$1,0))+INDEX(Deciles_mean!$C$2:$CO$51,MATCH('ResumenCons-FormulasInteracTMAC'!AH$1,Deciles_mean!$CQ$2:$CQ$51,0),MATCH('ResumenCons-FormulasInteracTMAC'!$B74,Deciles_mean!$C$1:$CO$1,0)))/$Z$2</f>
        <v>6148.0653733627987</v>
      </c>
      <c r="AI74" s="17">
        <f>(INDEX(Deciles_mean!$C$2:$CO$51,MATCH('ResumenCons-FormulasInteracTMAC'!AI$1,Deciles_mean!$CQ$2:$CQ$51,0),MATCH('ResumenCons-FormulasInteracTMAC'!$A74,Deciles_mean!$C$1:$CO$1,0))+INDEX(Deciles_mean!$C$2:$CO$51,MATCH('ResumenCons-FormulasInteracTMAC'!AI$1,Deciles_mean!$CQ$2:$CQ$51,0),MATCH('ResumenCons-FormulasInteracTMAC'!$B74,Deciles_mean!$C$1:$CO$1,0)))/$Z$2</f>
        <v>9389.9701362085852</v>
      </c>
      <c r="AJ74" s="21">
        <f>(INDEX(Deciles_mean!$C$2:$CO$51,MATCH('ResumenCons-FormulasInteracTMAC'!AJ$1,Deciles_mean!$CQ$2:$CQ$51,0),MATCH('ResumenCons-FormulasInteracTMAC'!$A74,Deciles_mean!$C$1:$CO$1,0))+INDEX(Deciles_mean!$C$2:$CO$51,MATCH('ResumenCons-FormulasInteracTMAC'!AJ$1,Deciles_mean!$CQ$2:$CQ$51,0),MATCH('ResumenCons-FormulasInteracTMAC'!$B74,Deciles_mean!$C$1:$CO$1,0)))/$Z$2</f>
        <v>31965.055457732127</v>
      </c>
    </row>
    <row r="75" spans="1:36">
      <c r="A75" s="3" t="s">
        <v>233</v>
      </c>
      <c r="C75" s="3" t="s">
        <v>234</v>
      </c>
      <c r="D75" s="43">
        <f t="shared" si="92"/>
        <v>-1.9546248925994699E-3</v>
      </c>
      <c r="E75" s="44">
        <f t="shared" si="93"/>
        <v>-1.0648983351705598E-2</v>
      </c>
      <c r="F75" s="44">
        <f t="shared" si="94"/>
        <v>-4.5289051836035054E-3</v>
      </c>
      <c r="G75" s="44">
        <f t="shared" si="95"/>
        <v>-3.609290594182574E-3</v>
      </c>
      <c r="H75" s="44">
        <f t="shared" si="96"/>
        <v>3.8964977203344428E-3</v>
      </c>
      <c r="I75" s="44">
        <f t="shared" si="97"/>
        <v>-4.5930866759293993E-4</v>
      </c>
      <c r="J75" s="44">
        <f t="shared" si="98"/>
        <v>5.5253655863815821E-3</v>
      </c>
      <c r="K75" s="44">
        <f t="shared" si="99"/>
        <v>2.5346623299222423E-3</v>
      </c>
      <c r="L75" s="44">
        <f t="shared" si="100"/>
        <v>1.2912069244104875E-2</v>
      </c>
      <c r="M75" s="44">
        <f t="shared" si="101"/>
        <v>1.1165272003883087E-2</v>
      </c>
      <c r="N75" s="45">
        <f t="shared" si="102"/>
        <v>-2.4327887911518079E-2</v>
      </c>
      <c r="O75" s="20">
        <f>(INDEX(Nal_mean!$B$2:$CO$6,MATCH('ResumenCons-FormulasInteracTMAC'!$C$1,Nal_mean!$A$2:$A$6,0),MATCH('ResumenCons-FormulasInteracTMAC'!$A75,Nal_mean!$B$1:$CO$1,0)))/$O$2</f>
        <v>870.79911327022319</v>
      </c>
      <c r="P75" s="17">
        <f>(INDEX(Deciles_mean!$C$2:$CP$51,MATCH('ResumenCons-FormulasInteracTMAC'!P$1,Deciles_mean!$CQ$2:$CQ$51,0),MATCH('ResumenCons-FormulasInteracTMAC'!$A75,Deciles_mean!$C$1:$CP$1,0)))/$O$2</f>
        <v>346.38235778221861</v>
      </c>
      <c r="Q75" s="17">
        <f>(INDEX(Deciles_mean!$C$2:$CP$51,MATCH('ResumenCons-FormulasInteracTMAC'!Q$1,Deciles_mean!$CQ$2:$CQ$51,0),MATCH('ResumenCons-FormulasInteracTMAC'!$A75,Deciles_mean!$C$1:$CP$1,0)))/$O$2</f>
        <v>453.94449294430615</v>
      </c>
      <c r="R75" s="17">
        <f>(INDEX(Deciles_mean!$C$2:$CP$51,MATCH('ResumenCons-FormulasInteracTMAC'!R$1,Deciles_mean!$CQ$2:$CQ$51,0),MATCH('ResumenCons-FormulasInteracTMAC'!$A75,Deciles_mean!$C$1:$CP$1,0)))/$O$2</f>
        <v>545.39373898406382</v>
      </c>
      <c r="S75" s="17">
        <f>(INDEX(Deciles_mean!$C$2:$CP$51,MATCH('ResumenCons-FormulasInteracTMAC'!S$1,Deciles_mean!$CQ$2:$CQ$51,0),MATCH('ResumenCons-FormulasInteracTMAC'!$A75,Deciles_mean!$C$1:$CP$1,0)))/$O$2</f>
        <v>633.14441760325326</v>
      </c>
      <c r="T75" s="17">
        <f>(INDEX(Deciles_mean!$C$2:$CP$51,MATCH('ResumenCons-FormulasInteracTMAC'!T$1,Deciles_mean!$CQ$2:$CQ$51,0),MATCH('ResumenCons-FormulasInteracTMAC'!$A75,Deciles_mean!$C$1:$CP$1,0)))/$O$2</f>
        <v>724.46772880916228</v>
      </c>
      <c r="U75" s="17">
        <f>(INDEX(Deciles_mean!$C$2:$CP$51,MATCH('ResumenCons-FormulasInteracTMAC'!U$1,Deciles_mean!$CQ$2:$CQ$51,0),MATCH('ResumenCons-FormulasInteracTMAC'!$A75,Deciles_mean!$C$1:$CP$1,0)))/$O$2</f>
        <v>836.75583349915598</v>
      </c>
      <c r="V75" s="17">
        <f>(INDEX(Deciles_mean!$C$2:$CP$51,MATCH('ResumenCons-FormulasInteracTMAC'!V$1,Deciles_mean!$CQ$2:$CQ$51,0),MATCH('ResumenCons-FormulasInteracTMAC'!$A75,Deciles_mean!$C$1:$CP$1,0)))/$O$2</f>
        <v>939.79030633917012</v>
      </c>
      <c r="W75" s="17">
        <f>(INDEX(Deciles_mean!$C$2:$CP$51,MATCH('ResumenCons-FormulasInteracTMAC'!W$1,Deciles_mean!$CQ$2:$CQ$51,0),MATCH('ResumenCons-FormulasInteracTMAC'!$A75,Deciles_mean!$C$1:$CP$1,0)))/$O$2</f>
        <v>1109.7691804592409</v>
      </c>
      <c r="X75" s="17">
        <f>(INDEX(Deciles_mean!$C$2:$CP$51,MATCH('ResumenCons-FormulasInteracTMAC'!X$1,Deciles_mean!$CQ$2:$CQ$51,0),MATCH('ResumenCons-FormulasInteracTMAC'!$A75,Deciles_mean!$C$1:$CP$1,0)))/$O$2</f>
        <v>1321.6700760746246</v>
      </c>
      <c r="Y75" s="21">
        <f>(INDEX(Deciles_mean!$C$2:$CP$51,MATCH('ResumenCons-FormulasInteracTMAC'!Y$1,Deciles_mean!$CQ$2:$CQ$51,0),MATCH('ResumenCons-FormulasInteracTMAC'!$A75,Deciles_mean!$C$1:$CP$1,0)))/$O$2</f>
        <v>1796.6730002070367</v>
      </c>
      <c r="Z75" s="20">
        <f>(INDEX(Nal_mean!$B$2:$CO$6,MATCH('ResumenCons-FormulasInteracTMAC'!$C$2,Nal_mean!$A$2:$A$5,0),MATCH('ResumenCons-FormulasInteracTMAC'!$A75,Nal_mean!$B$1:$CO$1,0)))/$Z$2</f>
        <v>877.64085565713981</v>
      </c>
      <c r="AA75" s="17">
        <f>(INDEX(Deciles_mean!$C$2:$CP$51,MATCH('ResumenCons-FormulasInteracTMAC'!AA$1,Deciles_mean!$CQ$2:$CQ$51,0),MATCH('ResumenCons-FormulasInteracTMAC'!$A75,Deciles_mean!$C$1:$CP$1,0)))/$Z$2</f>
        <v>361.53816260883866</v>
      </c>
      <c r="AB75" s="17">
        <f>(INDEX(Deciles_mean!$C$2:$CP$51,MATCH('ResumenCons-FormulasInteracTMAC'!AB$1,Deciles_mean!$CQ$2:$CQ$51,0),MATCH('ResumenCons-FormulasInteracTMAC'!$A75,Deciles_mean!$C$1:$CP$1,0)))/$Z$2</f>
        <v>462.26193777871327</v>
      </c>
      <c r="AC75" s="17">
        <f>(INDEX(Deciles_mean!$C$2:$CP$51,MATCH('ResumenCons-FormulasInteracTMAC'!AC$1,Deciles_mean!$CQ$2:$CQ$51,0),MATCH('ResumenCons-FormulasInteracTMAC'!$A75,Deciles_mean!$C$1:$CP$1,0)))/$Z$2</f>
        <v>553.33924140497857</v>
      </c>
      <c r="AD75" s="17">
        <f>(INDEX(Deciles_mean!$C$2:$CP$51,MATCH('ResumenCons-FormulasInteracTMAC'!AD$1,Deciles_mean!$CQ$2:$CQ$51,0),MATCH('ResumenCons-FormulasInteracTMAC'!$A75,Deciles_mean!$C$1:$CP$1,0)))/$Z$2</f>
        <v>623.37161882200382</v>
      </c>
      <c r="AE75" s="17">
        <f>(INDEX(Deciles_mean!$C$2:$CP$51,MATCH('ResumenCons-FormulasInteracTMAC'!AE$1,Deciles_mean!$CQ$2:$CQ$51,0),MATCH('ResumenCons-FormulasInteracTMAC'!$A75,Deciles_mean!$C$1:$CP$1,0)))/$Z$2</f>
        <v>725.80027582713944</v>
      </c>
      <c r="AF75" s="17">
        <f>(INDEX(Deciles_mean!$C$2:$CP$51,MATCH('ResumenCons-FormulasInteracTMAC'!AF$1,Deciles_mean!$CQ$2:$CQ$51,0),MATCH('ResumenCons-FormulasInteracTMAC'!$A75,Deciles_mean!$C$1:$CP$1,0)))/$Z$2</f>
        <v>818.51496876315707</v>
      </c>
      <c r="AG75" s="17">
        <f>(INDEX(Deciles_mean!$C$2:$CP$51,MATCH('ResumenCons-FormulasInteracTMAC'!AG$1,Deciles_mean!$CQ$2:$CQ$51,0),MATCH('ResumenCons-FormulasInteracTMAC'!$A75,Deciles_mean!$C$1:$CP$1,0)))/$Z$2</f>
        <v>930.3221742350936</v>
      </c>
      <c r="AH75" s="17">
        <f>(INDEX(Deciles_mean!$C$2:$CP$51,MATCH('ResumenCons-FormulasInteracTMAC'!AH$1,Deciles_mean!$CQ$2:$CQ$51,0),MATCH('ResumenCons-FormulasInteracTMAC'!$A75,Deciles_mean!$C$1:$CP$1,0)))/$Z$2</f>
        <v>1054.2550159579687</v>
      </c>
      <c r="AI75" s="17">
        <f>(INDEX(Deciles_mean!$C$2:$CP$51,MATCH('ResumenCons-FormulasInteracTMAC'!AI$1,Deciles_mean!$CQ$2:$CQ$51,0),MATCH('ResumenCons-FormulasInteracTMAC'!$A75,Deciles_mean!$C$1:$CP$1,0)))/$Z$2</f>
        <v>1264.2544036289746</v>
      </c>
      <c r="AJ75" s="21">
        <f>(INDEX(Deciles_mean!$C$2:$CP$51,MATCH('ResumenCons-FormulasInteracTMAC'!AJ$1,Deciles_mean!$CQ$2:$CQ$51,0),MATCH('ResumenCons-FormulasInteracTMAC'!$A75,Deciles_mean!$C$1:$CP$1,0)))/$Z$2</f>
        <v>1982.6838771742594</v>
      </c>
    </row>
    <row r="76" spans="1:36">
      <c r="E76" s="4"/>
      <c r="F76" s="4"/>
      <c r="G76" s="4"/>
      <c r="H76" s="4"/>
      <c r="I76" s="4"/>
      <c r="J76" s="4"/>
      <c r="K76" s="4"/>
      <c r="L76" s="4"/>
      <c r="M76" s="4"/>
      <c r="N76" s="4"/>
      <c r="P76" s="4"/>
      <c r="Q76" s="4"/>
      <c r="R76" s="4"/>
      <c r="S76" s="4"/>
      <c r="T76" s="4"/>
      <c r="U76" s="4"/>
      <c r="V76" s="4"/>
      <c r="W76" s="4"/>
      <c r="X76" s="4"/>
      <c r="Y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</sheetData>
  <mergeCells count="2">
    <mergeCell ref="A3:C3"/>
    <mergeCell ref="A1:A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INPC!$M$11:$M$15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N76"/>
  <sheetViews>
    <sheetView workbookViewId="0">
      <pane xSplit="3" ySplit="4" topLeftCell="D53" activePane="bottomRight" state="frozen"/>
      <selection pane="topRight" activeCell="D1" sqref="D1"/>
      <selection pane="bottomLeft" activeCell="A5" sqref="A5"/>
      <selection pane="bottomRight" activeCell="D75" sqref="D75"/>
    </sheetView>
  </sheetViews>
  <sheetFormatPr defaultColWidth="11.42578125" defaultRowHeight="15"/>
  <cols>
    <col min="1" max="1" width="16.140625" bestFit="1" customWidth="1"/>
    <col min="2" max="2" width="7.7109375" bestFit="1" customWidth="1"/>
    <col min="3" max="3" width="35" bestFit="1" customWidth="1"/>
    <col min="4" max="5" width="11.85546875" bestFit="1" customWidth="1"/>
  </cols>
  <sheetData>
    <row r="1" spans="1:14">
      <c r="A1" s="76" t="s">
        <v>202</v>
      </c>
      <c r="B1" s="76"/>
      <c r="C1" s="78">
        <v>2024</v>
      </c>
      <c r="E1">
        <f>VALUE(CONCATENATE(E$2,$C$1))</f>
        <v>12024</v>
      </c>
      <c r="F1">
        <f t="shared" ref="F1:N1" si="0">VALUE(CONCATENATE(F$2,$C$1))</f>
        <v>22024</v>
      </c>
      <c r="G1">
        <f t="shared" si="0"/>
        <v>32024</v>
      </c>
      <c r="H1">
        <f t="shared" si="0"/>
        <v>42024</v>
      </c>
      <c r="I1">
        <f t="shared" si="0"/>
        <v>52024</v>
      </c>
      <c r="J1">
        <f t="shared" si="0"/>
        <v>62024</v>
      </c>
      <c r="K1">
        <f t="shared" si="0"/>
        <v>72024</v>
      </c>
      <c r="L1">
        <f t="shared" si="0"/>
        <v>82024</v>
      </c>
      <c r="M1">
        <f t="shared" si="0"/>
        <v>92024</v>
      </c>
      <c r="N1">
        <f t="shared" si="0"/>
        <v>102024</v>
      </c>
    </row>
    <row r="2" spans="1:14">
      <c r="A2" s="76"/>
      <c r="B2" s="76"/>
      <c r="C2" s="78"/>
      <c r="D2" s="36"/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1:14">
      <c r="A3" s="77" t="str">
        <f>CONCATENATE(ROUND(C1,0),", promedio trimestral, precios corrientes")</f>
        <v>2024, promedio trimestral, precios corrientes</v>
      </c>
      <c r="B3" s="77"/>
      <c r="C3" s="77"/>
      <c r="D3" s="7" t="s">
        <v>106</v>
      </c>
      <c r="E3" s="7" t="s">
        <v>46</v>
      </c>
      <c r="F3" s="7" t="s">
        <v>47</v>
      </c>
      <c r="G3" s="7" t="s">
        <v>48</v>
      </c>
      <c r="H3" s="7" t="s">
        <v>49</v>
      </c>
      <c r="I3" s="7" t="s">
        <v>50</v>
      </c>
      <c r="J3" s="7" t="s">
        <v>51</v>
      </c>
      <c r="K3" s="7" t="s">
        <v>52</v>
      </c>
      <c r="L3" s="7" t="s">
        <v>53</v>
      </c>
      <c r="M3" s="7" t="s">
        <v>54</v>
      </c>
      <c r="N3" s="7" t="s">
        <v>55</v>
      </c>
    </row>
    <row r="4" spans="1:14">
      <c r="A4" s="3" t="s">
        <v>0</v>
      </c>
      <c r="C4" s="3" t="s">
        <v>56</v>
      </c>
      <c r="D4" s="6">
        <f>INDEX(Nal_mean!$B$2:$CN$6,MATCH('ResumenCorr-FormulasInteractivo'!$C$1,Nal_mean!$A$2:$A$6,0),MATCH('ResumenCorr-FormulasInteractivo'!$A4,Nal_mean!$B$1:$CN$1,0))</f>
        <v>38830230</v>
      </c>
      <c r="E4" s="6">
        <f>INDEX(Deciles_mean!$C$2:$CO$51,MATCH('ResumenCorr-FormulasInteractivo'!E$1,Deciles_mean!$CQ$2:$CQ$51,0),MATCH('ResumenCorr-FormulasInteractivo'!$A4,Deciles_mean!$C$1:$CO$1,0))</f>
        <v>3883023</v>
      </c>
      <c r="F4" s="6">
        <f>INDEX(Deciles_mean!$C$2:$CO$51,MATCH('ResumenCorr-FormulasInteractivo'!F$1,Deciles_mean!$CQ$2:$CQ$51,0),MATCH('ResumenCorr-FormulasInteractivo'!$A4,Deciles_mean!$C$1:$CO$1,0))</f>
        <v>3883023</v>
      </c>
      <c r="G4" s="6">
        <f>INDEX(Deciles_mean!$C$2:$CO$51,MATCH('ResumenCorr-FormulasInteractivo'!G$1,Deciles_mean!$CQ$2:$CQ$51,0),MATCH('ResumenCorr-FormulasInteractivo'!$A4,Deciles_mean!$C$1:$CO$1,0))</f>
        <v>3883023</v>
      </c>
      <c r="H4" s="6">
        <f>INDEX(Deciles_mean!$C$2:$CO$51,MATCH('ResumenCorr-FormulasInteractivo'!H$1,Deciles_mean!$CQ$2:$CQ$51,0),MATCH('ResumenCorr-FormulasInteractivo'!$A4,Deciles_mean!$C$1:$CO$1,0))</f>
        <v>3883023</v>
      </c>
      <c r="I4" s="6">
        <f>INDEX(Deciles_mean!$C$2:$CO$51,MATCH('ResumenCorr-FormulasInteractivo'!I$1,Deciles_mean!$CQ$2:$CQ$51,0),MATCH('ResumenCorr-FormulasInteractivo'!$A4,Deciles_mean!$C$1:$CO$1,0))</f>
        <v>3883023</v>
      </c>
      <c r="J4" s="6">
        <f>INDEX(Deciles_mean!$C$2:$CO$51,MATCH('ResumenCorr-FormulasInteractivo'!J$1,Deciles_mean!$CQ$2:$CQ$51,0),MATCH('ResumenCorr-FormulasInteractivo'!$A4,Deciles_mean!$C$1:$CO$1,0))</f>
        <v>3883023</v>
      </c>
      <c r="K4" s="6">
        <f>INDEX(Deciles_mean!$C$2:$CO$51,MATCH('ResumenCorr-FormulasInteractivo'!K$1,Deciles_mean!$CQ$2:$CQ$51,0),MATCH('ResumenCorr-FormulasInteractivo'!$A4,Deciles_mean!$C$1:$CO$1,0))</f>
        <v>3883023</v>
      </c>
      <c r="L4" s="6">
        <f>INDEX(Deciles_mean!$C$2:$CO$51,MATCH('ResumenCorr-FormulasInteractivo'!L$1,Deciles_mean!$CQ$2:$CQ$51,0),MATCH('ResumenCorr-FormulasInteractivo'!$A4,Deciles_mean!$C$1:$CO$1,0))</f>
        <v>3883023</v>
      </c>
      <c r="M4" s="6">
        <f>INDEX(Deciles_mean!$C$2:$CO$51,MATCH('ResumenCorr-FormulasInteractivo'!M$1,Deciles_mean!$CQ$2:$CQ$51,0),MATCH('ResumenCorr-FormulasInteractivo'!$A4,Deciles_mean!$C$1:$CO$1,0))</f>
        <v>3883023</v>
      </c>
      <c r="N4" s="6">
        <f>INDEX(Deciles_mean!$C$2:$CO$51,MATCH('ResumenCorr-FormulasInteractivo'!N$1,Deciles_mean!$CQ$2:$CQ$51,0),MATCH('ResumenCorr-FormulasInteractivo'!$A4,Deciles_mean!$C$1:$CO$1,0))</f>
        <v>3883023</v>
      </c>
    </row>
    <row r="5" spans="1:14">
      <c r="A5" t="s">
        <v>44</v>
      </c>
      <c r="C5" s="3" t="s">
        <v>102</v>
      </c>
      <c r="D5" s="4">
        <f>INDEX(Nal_mean!$B$2:$CN$6,MATCH('ResumenCorr-FormulasInteractivo'!$C$1,Nal_mean!$A$2:$A$6,0),MATCH('ResumenCorr-FormulasInteractivo'!$A5,Nal_mean!$B$1:$CN$1,0))</f>
        <v>47674.3671875</v>
      </c>
      <c r="E5" s="4">
        <f>INDEX(Deciles_mean!$C$2:$CO$51,MATCH('ResumenCorr-FormulasInteractivo'!E$1,Deciles_mean!$CQ$2:$CQ$51,0),MATCH('ResumenCorr-FormulasInteractivo'!$A5,Deciles_mean!$C$1:$CO$1,0))</f>
        <v>16954.849609375</v>
      </c>
      <c r="F5" s="4">
        <f>INDEX(Deciles_mean!$C$2:$CO$51,MATCH('ResumenCorr-FormulasInteractivo'!F$1,Deciles_mean!$CQ$2:$CQ$51,0),MATCH('ResumenCorr-FormulasInteractivo'!$A5,Deciles_mean!$C$1:$CO$1,0))</f>
        <v>23333.64453125</v>
      </c>
      <c r="G5" s="4">
        <f>INDEX(Deciles_mean!$C$2:$CO$51,MATCH('ResumenCorr-FormulasInteractivo'!G$1,Deciles_mean!$CQ$2:$CQ$51,0),MATCH('ResumenCorr-FormulasInteractivo'!$A5,Deciles_mean!$C$1:$CO$1,0))</f>
        <v>28329.611328125</v>
      </c>
      <c r="H5" s="4">
        <f>INDEX(Deciles_mean!$C$2:$CO$51,MATCH('ResumenCorr-FormulasInteractivo'!H$1,Deciles_mean!$CQ$2:$CQ$51,0),MATCH('ResumenCorr-FormulasInteractivo'!$A5,Deciles_mean!$C$1:$CO$1,0))</f>
        <v>32817.234375</v>
      </c>
      <c r="I5" s="4">
        <f>INDEX(Deciles_mean!$C$2:$CO$51,MATCH('ResumenCorr-FormulasInteractivo'!I$1,Deciles_mean!$CQ$2:$CQ$51,0),MATCH('ResumenCorr-FormulasInteractivo'!$A5,Deciles_mean!$C$1:$CO$1,0))</f>
        <v>37470.43359375</v>
      </c>
      <c r="J5" s="4">
        <f>INDEX(Deciles_mean!$C$2:$CO$51,MATCH('ResumenCorr-FormulasInteractivo'!J$1,Deciles_mean!$CQ$2:$CQ$51,0),MATCH('ResumenCorr-FormulasInteractivo'!$A5,Deciles_mean!$C$1:$CO$1,0))</f>
        <v>43025.76171875</v>
      </c>
      <c r="K5" s="4">
        <f>INDEX(Deciles_mean!$C$2:$CO$51,MATCH('ResumenCorr-FormulasInteractivo'!K$1,Deciles_mean!$CQ$2:$CQ$51,0),MATCH('ResumenCorr-FormulasInteractivo'!$A5,Deciles_mean!$C$1:$CO$1,0))</f>
        <v>48844.0859375</v>
      </c>
      <c r="L5" s="4">
        <f>INDEX(Deciles_mean!$C$2:$CO$51,MATCH('ResumenCorr-FormulasInteractivo'!L$1,Deciles_mean!$CQ$2:$CQ$51,0),MATCH('ResumenCorr-FormulasInteractivo'!$A5,Deciles_mean!$C$1:$CO$1,0))</f>
        <v>57487.99609375</v>
      </c>
      <c r="M5" s="4">
        <f>INDEX(Deciles_mean!$C$2:$CO$51,MATCH('ResumenCorr-FormulasInteractivo'!M$1,Deciles_mean!$CQ$2:$CQ$51,0),MATCH('ResumenCorr-FormulasInteractivo'!$A5,Deciles_mean!$C$1:$CO$1,0))</f>
        <v>70492.3515625</v>
      </c>
      <c r="N5" s="4">
        <f>INDEX(Deciles_mean!$C$2:$CO$51,MATCH('ResumenCorr-FormulasInteractivo'!N$1,Deciles_mean!$CQ$2:$CQ$51,0),MATCH('ResumenCorr-FormulasInteractivo'!$A5,Deciles_mean!$C$1:$CO$1,0))</f>
        <v>117987.703125</v>
      </c>
    </row>
    <row r="6" spans="1:14">
      <c r="A6" t="s">
        <v>45</v>
      </c>
      <c r="C6" s="3" t="s">
        <v>103</v>
      </c>
      <c r="D6" s="4">
        <f>INDEX(Nal_mean!$B$2:$CN$6,MATCH('ResumenCorr-FormulasInteractivo'!$C$1,Nal_mean!$A$2:$A$6,0),MATCH('ResumenCorr-FormulasInteractivo'!$A6,Nal_mean!$B$1:$CN$1,0))</f>
        <v>77863.84375</v>
      </c>
      <c r="E6" s="4">
        <f>INDEX(Deciles_mean!$C$2:$CO$51,MATCH('ResumenCorr-FormulasInteractivo'!E$1,Deciles_mean!$CQ$2:$CQ$51,0),MATCH('ResumenCorr-FormulasInteractivo'!$A6,Deciles_mean!$C$1:$CO$1,0))</f>
        <v>16795.326171875</v>
      </c>
      <c r="F6" s="4">
        <f>INDEX(Deciles_mean!$C$2:$CO$51,MATCH('ResumenCorr-FormulasInteractivo'!F$1,Deciles_mean!$CQ$2:$CQ$51,0),MATCH('ResumenCorr-FormulasInteractivo'!$A6,Deciles_mean!$C$1:$CO$1,0))</f>
        <v>28296.82421875</v>
      </c>
      <c r="G6" s="4">
        <f>INDEX(Deciles_mean!$C$2:$CO$51,MATCH('ResumenCorr-FormulasInteractivo'!G$1,Deciles_mean!$CQ$2:$CQ$51,0),MATCH('ResumenCorr-FormulasInteractivo'!$A6,Deciles_mean!$C$1:$CO$1,0))</f>
        <v>36844.60546875</v>
      </c>
      <c r="H6" s="4">
        <f>INDEX(Deciles_mean!$C$2:$CO$51,MATCH('ResumenCorr-FormulasInteractivo'!H$1,Deciles_mean!$CQ$2:$CQ$51,0),MATCH('ResumenCorr-FormulasInteractivo'!$A6,Deciles_mean!$C$1:$CO$1,0))</f>
        <v>45244.515625</v>
      </c>
      <c r="I6" s="4">
        <f>INDEX(Deciles_mean!$C$2:$CO$51,MATCH('ResumenCorr-FormulasInteractivo'!I$1,Deciles_mean!$CQ$2:$CQ$51,0),MATCH('ResumenCorr-FormulasInteractivo'!$A6,Deciles_mean!$C$1:$CO$1,0))</f>
        <v>54307.66015625</v>
      </c>
      <c r="J6" s="4">
        <f>INDEX(Deciles_mean!$C$2:$CO$51,MATCH('ResumenCorr-FormulasInteractivo'!J$1,Deciles_mean!$CQ$2:$CQ$51,0),MATCH('ResumenCorr-FormulasInteractivo'!$A6,Deciles_mean!$C$1:$CO$1,0))</f>
        <v>64599.75</v>
      </c>
      <c r="K6" s="4">
        <f>INDEX(Deciles_mean!$C$2:$CO$51,MATCH('ResumenCorr-FormulasInteractivo'!K$1,Deciles_mean!$CQ$2:$CQ$51,0),MATCH('ResumenCorr-FormulasInteractivo'!$A6,Deciles_mean!$C$1:$CO$1,0))</f>
        <v>77450.7890625</v>
      </c>
      <c r="L6" s="4">
        <f>INDEX(Deciles_mean!$C$2:$CO$51,MATCH('ResumenCorr-FormulasInteractivo'!L$1,Deciles_mean!$CQ$2:$CQ$51,0),MATCH('ResumenCorr-FormulasInteractivo'!$A6,Deciles_mean!$C$1:$CO$1,0))</f>
        <v>95291.2109375</v>
      </c>
      <c r="M6" s="4">
        <f>INDEX(Deciles_mean!$C$2:$CO$51,MATCH('ResumenCorr-FormulasInteractivo'!M$1,Deciles_mean!$CQ$2:$CQ$51,0),MATCH('ResumenCorr-FormulasInteractivo'!$A6,Deciles_mean!$C$1:$CO$1,0))</f>
        <v>123712.4375</v>
      </c>
      <c r="N6" s="4">
        <f>INDEX(Deciles_mean!$C$2:$CO$51,MATCH('ResumenCorr-FormulasInteractivo'!N$1,Deciles_mean!$CQ$2:$CQ$51,0),MATCH('ResumenCorr-FormulasInteractivo'!$A6,Deciles_mean!$C$1:$CO$1,0))</f>
        <v>236095.3125</v>
      </c>
    </row>
    <row r="7" spans="1:14">
      <c r="C7" s="10" t="s">
        <v>57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>
      <c r="A8" t="s">
        <v>4</v>
      </c>
      <c r="C8" t="s">
        <v>58</v>
      </c>
      <c r="D8" s="4">
        <f>INDEX(Nal_mean!$B$2:$CN$6,MATCH('ResumenCorr-FormulasInteractivo'!$C$1,Nal_mean!$A$2:$A$6,0),MATCH('ResumenCorr-FormulasInteractivo'!$A8,Nal_mean!$B$1:$CN$1,0))</f>
        <v>927.32245299708995</v>
      </c>
      <c r="E8" s="4">
        <f>INDEX(Deciles_mean!$C$2:$CO$51,MATCH('ResumenCorr-FormulasInteractivo'!E$1,Deciles_mean!$CQ$2:$CQ$51,0),MATCH('ResumenCorr-FormulasInteractivo'!$A8,Deciles_mean!$C$1:$CO$1,0))</f>
        <v>652.28758021758904</v>
      </c>
      <c r="F8" s="4">
        <f>INDEX(Deciles_mean!$C$2:$CO$51,MATCH('ResumenCorr-FormulasInteractivo'!F$1,Deciles_mean!$CQ$2:$CQ$51,0),MATCH('ResumenCorr-FormulasInteractivo'!$A8,Deciles_mean!$C$1:$CO$1,0))</f>
        <v>866.42747820051954</v>
      </c>
      <c r="G8" s="4">
        <f>INDEX(Deciles_mean!$C$2:$CO$51,MATCH('ResumenCorr-FormulasInteractivo'!G$1,Deciles_mean!$CQ$2:$CQ$51,0),MATCH('ResumenCorr-FormulasInteractivo'!$A8,Deciles_mean!$C$1:$CO$1,0))</f>
        <v>946.43528843655781</v>
      </c>
      <c r="H8" s="4">
        <f>INDEX(Deciles_mean!$C$2:$CO$51,MATCH('ResumenCorr-FormulasInteractivo'!H$1,Deciles_mean!$CQ$2:$CQ$51,0),MATCH('ResumenCorr-FormulasInteractivo'!$A8,Deciles_mean!$C$1:$CO$1,0))</f>
        <v>1024.0444317195531</v>
      </c>
      <c r="I8" s="4">
        <f>INDEX(Deciles_mean!$C$2:$CO$51,MATCH('ResumenCorr-FormulasInteractivo'!I$1,Deciles_mean!$CQ$2:$CQ$51,0),MATCH('ResumenCorr-FormulasInteractivo'!$A8,Deciles_mean!$C$1:$CO$1,0))</f>
        <v>1016.3238304132991</v>
      </c>
      <c r="J8" s="4">
        <f>INDEX(Deciles_mean!$C$2:$CO$51,MATCH('ResumenCorr-FormulasInteractivo'!J$1,Deciles_mean!$CQ$2:$CQ$51,0),MATCH('ResumenCorr-FormulasInteractivo'!$A8,Deciles_mean!$C$1:$CO$1,0))</f>
        <v>1043.8474722257636</v>
      </c>
      <c r="K8" s="4">
        <f>INDEX(Deciles_mean!$C$2:$CO$51,MATCH('ResumenCorr-FormulasInteractivo'!K$1,Deciles_mean!$CQ$2:$CQ$51,0),MATCH('ResumenCorr-FormulasInteractivo'!$A8,Deciles_mean!$C$1:$CO$1,0))</f>
        <v>1008.0817147784768</v>
      </c>
      <c r="L8" s="4">
        <f>INDEX(Deciles_mean!$C$2:$CO$51,MATCH('ResumenCorr-FormulasInteractivo'!L$1,Deciles_mean!$CQ$2:$CQ$51,0),MATCH('ResumenCorr-FormulasInteractivo'!$A8,Deciles_mean!$C$1:$CO$1,0))</f>
        <v>998.3370857010724</v>
      </c>
      <c r="M8" s="4">
        <f>INDEX(Deciles_mean!$C$2:$CO$51,MATCH('ResumenCorr-FormulasInteractivo'!M$1,Deciles_mean!$CQ$2:$CQ$51,0),MATCH('ResumenCorr-FormulasInteractivo'!$A8,Deciles_mean!$C$1:$CO$1,0))</f>
        <v>960.99061460242569</v>
      </c>
      <c r="N8" s="4">
        <f>INDEX(Deciles_mean!$C$2:$CO$51,MATCH('ResumenCorr-FormulasInteractivo'!N$1,Deciles_mean!$CQ$2:$CQ$51,0),MATCH('ResumenCorr-FormulasInteractivo'!$A8,Deciles_mean!$C$1:$CO$1,0))</f>
        <v>756.44903367564234</v>
      </c>
    </row>
    <row r="9" spans="1:14">
      <c r="A9" t="s">
        <v>19</v>
      </c>
      <c r="C9" t="s">
        <v>59</v>
      </c>
      <c r="D9" s="4">
        <f>INDEX(Nal_mean!$B$2:$CN$6,MATCH('ResumenCorr-FormulasInteractivo'!$C$1,Nal_mean!$A$2:$A$6,0),MATCH('ResumenCorr-FormulasInteractivo'!$A9,Nal_mean!$B$1:$CN$1,0))</f>
        <v>87.826699301778049</v>
      </c>
      <c r="E9" s="4">
        <f>INDEX(Deciles_mean!$C$2:$CO$51,MATCH('ResumenCorr-FormulasInteractivo'!E$1,Deciles_mean!$CQ$2:$CQ$51,0),MATCH('ResumenCorr-FormulasInteractivo'!$A9,Deciles_mean!$C$1:$CO$1,0))</f>
        <v>91.254748976045008</v>
      </c>
      <c r="F9" s="4">
        <f>INDEX(Deciles_mean!$C$2:$CO$51,MATCH('ResumenCorr-FormulasInteractivo'!F$1,Deciles_mean!$CQ$2:$CQ$51,0),MATCH('ResumenCorr-FormulasInteractivo'!$A9,Deciles_mean!$C$1:$CO$1,0))</f>
        <v>89.007795840171212</v>
      </c>
      <c r="G9" s="4">
        <f>INDEX(Deciles_mean!$C$2:$CO$51,MATCH('ResumenCorr-FormulasInteractivo'!G$1,Deciles_mean!$CQ$2:$CQ$51,0),MATCH('ResumenCorr-FormulasInteractivo'!$A9,Deciles_mean!$C$1:$CO$1,0))</f>
        <v>92.518602734654706</v>
      </c>
      <c r="H9" s="4">
        <f>INDEX(Deciles_mean!$C$2:$CO$51,MATCH('ResumenCorr-FormulasInteractivo'!H$1,Deciles_mean!$CQ$2:$CQ$51,0),MATCH('ResumenCorr-FormulasInteractivo'!$A9,Deciles_mean!$C$1:$CO$1,0))</f>
        <v>90.996710389712305</v>
      </c>
      <c r="I9" s="4">
        <f>INDEX(Deciles_mean!$C$2:$CO$51,MATCH('ResumenCorr-FormulasInteractivo'!I$1,Deciles_mean!$CQ$2:$CQ$51,0),MATCH('ResumenCorr-FormulasInteractivo'!$A9,Deciles_mean!$C$1:$CO$1,0))</f>
        <v>90.991892987376986</v>
      </c>
      <c r="J9" s="4">
        <f>INDEX(Deciles_mean!$C$2:$CO$51,MATCH('ResumenCorr-FormulasInteractivo'!J$1,Deciles_mean!$CQ$2:$CQ$51,0),MATCH('ResumenCorr-FormulasInteractivo'!$A9,Deciles_mean!$C$1:$CO$1,0))</f>
        <v>90.427514974004012</v>
      </c>
      <c r="K9" s="4">
        <f>INDEX(Deciles_mean!$C$2:$CO$51,MATCH('ResumenCorr-FormulasInteractivo'!K$1,Deciles_mean!$CQ$2:$CQ$51,0),MATCH('ResumenCorr-FormulasInteractivo'!$A9,Deciles_mean!$C$1:$CO$1,0))</f>
        <v>84.516619339299524</v>
      </c>
      <c r="L9" s="4">
        <f>INDEX(Deciles_mean!$C$2:$CO$51,MATCH('ResumenCorr-FormulasInteractivo'!L$1,Deciles_mean!$CQ$2:$CQ$51,0),MATCH('ResumenCorr-FormulasInteractivo'!$A9,Deciles_mean!$C$1:$CO$1,0))</f>
        <v>81.918623972249492</v>
      </c>
      <c r="M9" s="4">
        <f>INDEX(Deciles_mean!$C$2:$CO$51,MATCH('ResumenCorr-FormulasInteractivo'!M$1,Deciles_mean!$CQ$2:$CQ$51,0),MATCH('ResumenCorr-FormulasInteractivo'!$A9,Deciles_mean!$C$1:$CO$1,0))</f>
        <v>83.346097091234341</v>
      </c>
      <c r="N9" s="4">
        <f>INDEX(Deciles_mean!$C$2:$CO$51,MATCH('ResumenCorr-FormulasInteractivo'!N$1,Deciles_mean!$CQ$2:$CQ$51,0),MATCH('ResumenCorr-FormulasInteractivo'!$A9,Deciles_mean!$C$1:$CO$1,0))</f>
        <v>83.288386713032892</v>
      </c>
    </row>
    <row r="10" spans="1:14">
      <c r="A10" t="s">
        <v>18</v>
      </c>
      <c r="C10" t="s">
        <v>60</v>
      </c>
      <c r="D10" s="4">
        <f>INDEX(Nal_mean!$B$2:$CN$6,MATCH('ResumenCorr-FormulasInteractivo'!$C$1,Nal_mean!$A$2:$A$6,0),MATCH('ResumenCorr-FormulasInteractivo'!$A10,Nal_mean!$B$1:$CN$1,0))</f>
        <v>107.76042125343503</v>
      </c>
      <c r="E10" s="4">
        <f>INDEX(Deciles_mean!$C$2:$CO$51,MATCH('ResumenCorr-FormulasInteractivo'!E$1,Deciles_mean!$CQ$2:$CQ$51,0),MATCH('ResumenCorr-FormulasInteractivo'!$A10,Deciles_mean!$C$1:$CO$1,0))</f>
        <v>29.099226250600584</v>
      </c>
      <c r="F10" s="4">
        <f>INDEX(Deciles_mean!$C$2:$CO$51,MATCH('ResumenCorr-FormulasInteractivo'!F$1,Deciles_mean!$CQ$2:$CQ$51,0),MATCH('ResumenCorr-FormulasInteractivo'!$A10,Deciles_mean!$C$1:$CO$1,0))</f>
        <v>46.99697390685499</v>
      </c>
      <c r="G10" s="4">
        <f>INDEX(Deciles_mean!$C$2:$CO$51,MATCH('ResumenCorr-FormulasInteractivo'!G$1,Deciles_mean!$CQ$2:$CQ$51,0),MATCH('ResumenCorr-FormulasInteractivo'!$A10,Deciles_mean!$C$1:$CO$1,0))</f>
        <v>67.055847723950464</v>
      </c>
      <c r="H10" s="4">
        <f>INDEX(Deciles_mean!$C$2:$CO$51,MATCH('ResumenCorr-FormulasInteractivo'!H$1,Deciles_mean!$CQ$2:$CQ$51,0),MATCH('ResumenCorr-FormulasInteractivo'!$A10,Deciles_mean!$C$1:$CO$1,0))</f>
        <v>80.548354511640753</v>
      </c>
      <c r="I10" s="4">
        <f>INDEX(Deciles_mean!$C$2:$CO$51,MATCH('ResumenCorr-FormulasInteractivo'!I$1,Deciles_mean!$CQ$2:$CQ$51,0),MATCH('ResumenCorr-FormulasInteractivo'!$A10,Deciles_mean!$C$1:$CO$1,0))</f>
        <v>93.697649810022412</v>
      </c>
      <c r="J10" s="4">
        <f>INDEX(Deciles_mean!$C$2:$CO$51,MATCH('ResumenCorr-FormulasInteractivo'!J$1,Deciles_mean!$CQ$2:$CQ$51,0),MATCH('ResumenCorr-FormulasInteractivo'!$A10,Deciles_mean!$C$1:$CO$1,0))</f>
        <v>112.21486411781635</v>
      </c>
      <c r="K10" s="4">
        <f>INDEX(Deciles_mean!$C$2:$CO$51,MATCH('ResumenCorr-FormulasInteractivo'!K$1,Deciles_mean!$CQ$2:$CQ$51,0),MATCH('ResumenCorr-FormulasInteractivo'!$A10,Deciles_mean!$C$1:$CO$1,0))</f>
        <v>124.15837367190545</v>
      </c>
      <c r="L10" s="4">
        <f>INDEX(Deciles_mean!$C$2:$CO$51,MATCH('ResumenCorr-FormulasInteractivo'!L$1,Deciles_mean!$CQ$2:$CQ$51,0),MATCH('ResumenCorr-FormulasInteractivo'!$A10,Deciles_mean!$C$1:$CO$1,0))</f>
        <v>135.56784884112872</v>
      </c>
      <c r="M10" s="4">
        <f>INDEX(Deciles_mean!$C$2:$CO$51,MATCH('ResumenCorr-FormulasInteractivo'!M$1,Deciles_mean!$CQ$2:$CQ$51,0),MATCH('ResumenCorr-FormulasInteractivo'!$A10,Deciles_mean!$C$1:$CO$1,0))</f>
        <v>171.59803676809148</v>
      </c>
      <c r="N10" s="4">
        <f>INDEX(Deciles_mean!$C$2:$CO$51,MATCH('ResumenCorr-FormulasInteractivo'!N$1,Deciles_mean!$CQ$2:$CQ$51,0),MATCH('ResumenCorr-FormulasInteractivo'!$A10,Deciles_mean!$C$1:$CO$1,0))</f>
        <v>216.66703693233907</v>
      </c>
    </row>
    <row r="11" spans="1:14">
      <c r="A11" t="s">
        <v>3</v>
      </c>
      <c r="C11" t="s">
        <v>61</v>
      </c>
      <c r="D11" s="4">
        <f>INDEX(Nal_mean!$B$2:$CN$6,MATCH('ResumenCorr-FormulasInteractivo'!$C$1,Nal_mean!$A$2:$A$6,0),MATCH('ResumenCorr-FormulasInteractivo'!$A11,Nal_mean!$B$1:$CN$1,0))</f>
        <v>109.91677408132917</v>
      </c>
      <c r="E11" s="4">
        <f>INDEX(Deciles_mean!$C$2:$CO$51,MATCH('ResumenCorr-FormulasInteractivo'!E$1,Deciles_mean!$CQ$2:$CQ$51,0),MATCH('ResumenCorr-FormulasInteractivo'!$A11,Deciles_mean!$C$1:$CO$1,0))</f>
        <v>108.30924513800336</v>
      </c>
      <c r="F11" s="4">
        <f>INDEX(Deciles_mean!$C$2:$CO$51,MATCH('ResumenCorr-FormulasInteractivo'!F$1,Deciles_mean!$CQ$2:$CQ$51,0),MATCH('ResumenCorr-FormulasInteractivo'!$A11,Deciles_mean!$C$1:$CO$1,0))</f>
        <v>107.54438736272232</v>
      </c>
      <c r="G11" s="4">
        <f>INDEX(Deciles_mean!$C$2:$CO$51,MATCH('ResumenCorr-FormulasInteractivo'!G$1,Deciles_mean!$CQ$2:$CQ$51,0),MATCH('ResumenCorr-FormulasInteractivo'!$A11,Deciles_mean!$C$1:$CO$1,0))</f>
        <v>113.23452780437906</v>
      </c>
      <c r="H11" s="4">
        <f>INDEX(Deciles_mean!$C$2:$CO$51,MATCH('ResumenCorr-FormulasInteractivo'!H$1,Deciles_mean!$CQ$2:$CQ$51,0),MATCH('ResumenCorr-FormulasInteractivo'!$A11,Deciles_mean!$C$1:$CO$1,0))</f>
        <v>115.73240033509121</v>
      </c>
      <c r="I11" s="4">
        <f>INDEX(Deciles_mean!$C$2:$CO$51,MATCH('ResumenCorr-FormulasInteractivo'!I$1,Deciles_mean!$CQ$2:$CQ$51,0),MATCH('ResumenCorr-FormulasInteractivo'!$A11,Deciles_mean!$C$1:$CO$1,0))</f>
        <v>113.21292506005155</v>
      </c>
      <c r="J11" s="4">
        <f>INDEX(Deciles_mean!$C$2:$CO$51,MATCH('ResumenCorr-FormulasInteractivo'!J$1,Deciles_mean!$CQ$2:$CQ$51,0),MATCH('ResumenCorr-FormulasInteractivo'!$A11,Deciles_mean!$C$1:$CO$1,0))</f>
        <v>108.95112631826102</v>
      </c>
      <c r="K11" s="4">
        <f>INDEX(Deciles_mean!$C$2:$CO$51,MATCH('ResumenCorr-FormulasInteractivo'!K$1,Deciles_mean!$CQ$2:$CQ$51,0),MATCH('ResumenCorr-FormulasInteractivo'!$A11,Deciles_mean!$C$1:$CO$1,0))</f>
        <v>107.67508491161114</v>
      </c>
      <c r="L11" s="4">
        <f>INDEX(Deciles_mean!$C$2:$CO$51,MATCH('ResumenCorr-FormulasInteractivo'!L$1,Deciles_mean!$CQ$2:$CQ$51,0),MATCH('ResumenCorr-FormulasInteractivo'!$A11,Deciles_mean!$C$1:$CO$1,0))</f>
        <v>109.80285146530629</v>
      </c>
      <c r="M11" s="4">
        <f>INDEX(Deciles_mean!$C$2:$CO$51,MATCH('ResumenCorr-FormulasInteractivo'!M$1,Deciles_mean!$CQ$2:$CQ$51,0),MATCH('ResumenCorr-FormulasInteractivo'!$A11,Deciles_mean!$C$1:$CO$1,0))</f>
        <v>101.89758712854923</v>
      </c>
      <c r="N11" s="4">
        <f>INDEX(Deciles_mean!$C$2:$CO$51,MATCH('ResumenCorr-FormulasInteractivo'!N$1,Deciles_mean!$CQ$2:$CQ$51,0),MATCH('ResumenCorr-FormulasInteractivo'!$A11,Deciles_mean!$C$1:$CO$1,0))</f>
        <v>112.80760528931653</v>
      </c>
    </row>
    <row r="12" spans="1:14">
      <c r="A12" t="s">
        <v>6</v>
      </c>
      <c r="C12" t="s">
        <v>62</v>
      </c>
      <c r="D12" s="4">
        <f>INDEX(Nal_mean!$B$2:$CN$6,MATCH('ResumenCorr-FormulasInteractivo'!$C$1,Nal_mean!$A$2:$A$6,0),MATCH('ResumenCorr-FormulasInteractivo'!$A12,Nal_mean!$B$1:$CN$1,0))</f>
        <v>831.16628879195355</v>
      </c>
      <c r="E12" s="4">
        <f>INDEX(Deciles_mean!$C$2:$CO$51,MATCH('ResumenCorr-FormulasInteractivo'!E$1,Deciles_mean!$CQ$2:$CQ$51,0),MATCH('ResumenCorr-FormulasInteractivo'!$A12,Deciles_mean!$C$1:$CO$1,0))</f>
        <v>303.97348669523285</v>
      </c>
      <c r="F12" s="4">
        <f>INDEX(Deciles_mean!$C$2:$CO$51,MATCH('ResumenCorr-FormulasInteractivo'!F$1,Deciles_mean!$CQ$2:$CQ$51,0),MATCH('ResumenCorr-FormulasInteractivo'!$A12,Deciles_mean!$C$1:$CO$1,0))</f>
        <v>442.70252568077922</v>
      </c>
      <c r="G12" s="4">
        <f>INDEX(Deciles_mean!$C$2:$CO$51,MATCH('ResumenCorr-FormulasInteractivo'!G$1,Deciles_mean!$CQ$2:$CQ$51,0),MATCH('ResumenCorr-FormulasInteractivo'!$A12,Deciles_mean!$C$1:$CO$1,0))</f>
        <v>584.27851159746433</v>
      </c>
      <c r="H12" s="4">
        <f>INDEX(Deciles_mean!$C$2:$CO$51,MATCH('ResumenCorr-FormulasInteractivo'!H$1,Deciles_mean!$CQ$2:$CQ$51,0),MATCH('ResumenCorr-FormulasInteractivo'!$A12,Deciles_mean!$C$1:$CO$1,0))</f>
        <v>695.03316883583932</v>
      </c>
      <c r="I12" s="4">
        <f>INDEX(Deciles_mean!$C$2:$CO$51,MATCH('ResumenCorr-FormulasInteractivo'!I$1,Deciles_mean!$CQ$2:$CQ$51,0),MATCH('ResumenCorr-FormulasInteractivo'!$A12,Deciles_mean!$C$1:$CO$1,0))</f>
        <v>803.8038498194876</v>
      </c>
      <c r="J12" s="4">
        <f>INDEX(Deciles_mean!$C$2:$CO$51,MATCH('ResumenCorr-FormulasInteractivo'!J$1,Deciles_mean!$CQ$2:$CQ$51,0),MATCH('ResumenCorr-FormulasInteractivo'!$A12,Deciles_mean!$C$1:$CO$1,0))</f>
        <v>907.6163236364448</v>
      </c>
      <c r="K12" s="4">
        <f>INDEX(Deciles_mean!$C$2:$CO$51,MATCH('ResumenCorr-FormulasInteractivo'!K$1,Deciles_mean!$CQ$2:$CQ$51,0),MATCH('ResumenCorr-FormulasInteractivo'!$A12,Deciles_mean!$C$1:$CO$1,0))</f>
        <v>932.65948212282603</v>
      </c>
      <c r="L12" s="4">
        <f>INDEX(Deciles_mean!$C$2:$CO$51,MATCH('ResumenCorr-FormulasInteractivo'!L$1,Deciles_mean!$CQ$2:$CQ$51,0),MATCH('ResumenCorr-FormulasInteractivo'!$A12,Deciles_mean!$C$1:$CO$1,0))</f>
        <v>1089.5938186852266</v>
      </c>
      <c r="M12" s="4">
        <f>INDEX(Deciles_mean!$C$2:$CO$51,MATCH('ResumenCorr-FormulasInteractivo'!M$1,Deciles_mean!$CQ$2:$CQ$51,0),MATCH('ResumenCorr-FormulasInteractivo'!$A12,Deciles_mean!$C$1:$CO$1,0))</f>
        <v>1203.1110752773402</v>
      </c>
      <c r="N12" s="4">
        <f>INDEX(Deciles_mean!$C$2:$CO$51,MATCH('ResumenCorr-FormulasInteractivo'!N$1,Deciles_mean!$CQ$2:$CQ$51,0),MATCH('ResumenCorr-FormulasInteractivo'!$A12,Deciles_mean!$C$1:$CO$1,0))</f>
        <v>1348.8906455688948</v>
      </c>
    </row>
    <row r="13" spans="1:14">
      <c r="A13" t="s">
        <v>5</v>
      </c>
      <c r="C13" t="s">
        <v>63</v>
      </c>
      <c r="D13" s="4">
        <f>INDEX(Nal_mean!$B$2:$CN$6,MATCH('ResumenCorr-FormulasInteractivo'!$C$1,Nal_mean!$A$2:$A$6,0),MATCH('ResumenCorr-FormulasInteractivo'!$A13,Nal_mean!$B$1:$CN$1,0))</f>
        <v>138.35479221802134</v>
      </c>
      <c r="E13" s="4">
        <f>INDEX(Deciles_mean!$C$2:$CO$51,MATCH('ResumenCorr-FormulasInteractivo'!E$1,Deciles_mean!$CQ$2:$CQ$51,0),MATCH('ResumenCorr-FormulasInteractivo'!$A13,Deciles_mean!$C$1:$CO$1,0))</f>
        <v>75.780646903636324</v>
      </c>
      <c r="F13" s="4">
        <f>INDEX(Deciles_mean!$C$2:$CO$51,MATCH('ResumenCorr-FormulasInteractivo'!F$1,Deciles_mean!$CQ$2:$CQ$51,0),MATCH('ResumenCorr-FormulasInteractivo'!$A13,Deciles_mean!$C$1:$CO$1,0))</f>
        <v>98.46354921325829</v>
      </c>
      <c r="G13" s="4">
        <f>INDEX(Deciles_mean!$C$2:$CO$51,MATCH('ResumenCorr-FormulasInteractivo'!G$1,Deciles_mean!$CQ$2:$CQ$51,0),MATCH('ResumenCorr-FormulasInteractivo'!$A13,Deciles_mean!$C$1:$CO$1,0))</f>
        <v>119.56550103954852</v>
      </c>
      <c r="H13" s="4">
        <f>INDEX(Deciles_mean!$C$2:$CO$51,MATCH('ResumenCorr-FormulasInteractivo'!H$1,Deciles_mean!$CQ$2:$CQ$51,0),MATCH('ResumenCorr-FormulasInteractivo'!$A13,Deciles_mean!$C$1:$CO$1,0))</f>
        <v>161.5008438038758</v>
      </c>
      <c r="I13" s="4">
        <f>INDEX(Deciles_mean!$C$2:$CO$51,MATCH('ResumenCorr-FormulasInteractivo'!I$1,Deciles_mean!$CQ$2:$CQ$51,0),MATCH('ResumenCorr-FormulasInteractivo'!$A13,Deciles_mean!$C$1:$CO$1,0))</f>
        <v>135.17317249971927</v>
      </c>
      <c r="J13" s="4">
        <f>INDEX(Deciles_mean!$C$2:$CO$51,MATCH('ResumenCorr-FormulasInteractivo'!J$1,Deciles_mean!$CQ$2:$CQ$51,0),MATCH('ResumenCorr-FormulasInteractivo'!$A13,Deciles_mean!$C$1:$CO$1,0))</f>
        <v>156.22514306235306</v>
      </c>
      <c r="K13" s="4">
        <f>INDEX(Deciles_mean!$C$2:$CO$51,MATCH('ResumenCorr-FormulasInteractivo'!K$1,Deciles_mean!$CQ$2:$CQ$51,0),MATCH('ResumenCorr-FormulasInteractivo'!$A13,Deciles_mean!$C$1:$CO$1,0))</f>
        <v>155.86393581721592</v>
      </c>
      <c r="L13" s="4">
        <f>INDEX(Deciles_mean!$C$2:$CO$51,MATCH('ResumenCorr-FormulasInteractivo'!L$1,Deciles_mean!$CQ$2:$CQ$51,0),MATCH('ResumenCorr-FormulasInteractivo'!$A13,Deciles_mean!$C$1:$CO$1,0))</f>
        <v>151.12430228653636</v>
      </c>
      <c r="M13" s="4">
        <f>INDEX(Deciles_mean!$C$2:$CO$51,MATCH('ResumenCorr-FormulasInteractivo'!M$1,Deciles_mean!$CQ$2:$CQ$51,0),MATCH('ResumenCorr-FormulasInteractivo'!$A13,Deciles_mean!$C$1:$CO$1,0))</f>
        <v>173.48745556541826</v>
      </c>
      <c r="N13" s="4">
        <f>INDEX(Deciles_mean!$C$2:$CO$51,MATCH('ResumenCorr-FormulasInteractivo'!N$1,Deciles_mean!$CQ$2:$CQ$51,0),MATCH('ResumenCorr-FormulasInteractivo'!$A13,Deciles_mean!$C$1:$CO$1,0))</f>
        <v>156.36337198865155</v>
      </c>
    </row>
    <row r="14" spans="1:14">
      <c r="A14" t="s">
        <v>7</v>
      </c>
      <c r="C14" t="s">
        <v>64</v>
      </c>
      <c r="D14" s="4">
        <f>INDEX(Nal_mean!$B$2:$CN$6,MATCH('ResumenCorr-FormulasInteractivo'!$C$1,Nal_mean!$A$2:$A$6,0),MATCH('ResumenCorr-FormulasInteractivo'!$A14,Nal_mean!$B$1:$CN$1,0))</f>
        <v>944.11053079033456</v>
      </c>
      <c r="E14" s="4">
        <f>INDEX(Deciles_mean!$C$2:$CO$51,MATCH('ResumenCorr-FormulasInteractivo'!E$1,Deciles_mean!$CQ$2:$CQ$51,0),MATCH('ResumenCorr-FormulasInteractivo'!$A14,Deciles_mean!$C$1:$CO$1,0))</f>
        <v>556.45062327483504</v>
      </c>
      <c r="F14" s="4">
        <f>INDEX(Deciles_mean!$C$2:$CO$51,MATCH('ResumenCorr-FormulasInteractivo'!F$1,Deciles_mean!$CQ$2:$CQ$51,0),MATCH('ResumenCorr-FormulasInteractivo'!$A14,Deciles_mean!$C$1:$CO$1,0))</f>
        <v>721.22341389908979</v>
      </c>
      <c r="G14" s="4">
        <f>INDEX(Deciles_mean!$C$2:$CO$51,MATCH('ResumenCorr-FormulasInteractivo'!G$1,Deciles_mean!$CQ$2:$CQ$51,0),MATCH('ResumenCorr-FormulasInteractivo'!$A14,Deciles_mean!$C$1:$CO$1,0))</f>
        <v>829.6722492011553</v>
      </c>
      <c r="H14" s="4">
        <f>INDEX(Deciles_mean!$C$2:$CO$51,MATCH('ResumenCorr-FormulasInteractivo'!H$1,Deciles_mean!$CQ$2:$CQ$51,0),MATCH('ResumenCorr-FormulasInteractivo'!$A14,Deciles_mean!$C$1:$CO$1,0))</f>
        <v>918.89091865133958</v>
      </c>
      <c r="I14" s="4">
        <f>INDEX(Deciles_mean!$C$2:$CO$51,MATCH('ResumenCorr-FormulasInteractivo'!I$1,Deciles_mean!$CQ$2:$CQ$51,0),MATCH('ResumenCorr-FormulasInteractivo'!$A14,Deciles_mean!$C$1:$CO$1,0))</f>
        <v>954.27475502552352</v>
      </c>
      <c r="J14" s="4">
        <f>INDEX(Deciles_mean!$C$2:$CO$51,MATCH('ResumenCorr-FormulasInteractivo'!J$1,Deciles_mean!$CQ$2:$CQ$51,0),MATCH('ResumenCorr-FormulasInteractivo'!$A14,Deciles_mean!$C$1:$CO$1,0))</f>
        <v>978.70799182249982</v>
      </c>
      <c r="K14" s="4">
        <f>INDEX(Deciles_mean!$C$2:$CO$51,MATCH('ResumenCorr-FormulasInteractivo'!K$1,Deciles_mean!$CQ$2:$CQ$51,0),MATCH('ResumenCorr-FormulasInteractivo'!$A14,Deciles_mean!$C$1:$CO$1,0))</f>
        <v>1033.6705650797235</v>
      </c>
      <c r="L14" s="4">
        <f>INDEX(Deciles_mean!$C$2:$CO$51,MATCH('ResumenCorr-FormulasInteractivo'!L$1,Deciles_mean!$CQ$2:$CQ$51,0),MATCH('ResumenCorr-FormulasInteractivo'!$A14,Deciles_mean!$C$1:$CO$1,0))</f>
        <v>1074.8268984990352</v>
      </c>
      <c r="M14" s="4">
        <f>INDEX(Deciles_mean!$C$2:$CO$51,MATCH('ResumenCorr-FormulasInteractivo'!M$1,Deciles_mean!$CQ$2:$CQ$51,0),MATCH('ResumenCorr-FormulasInteractivo'!$A14,Deciles_mean!$C$1:$CO$1,0))</f>
        <v>1113.3474540697275</v>
      </c>
      <c r="N14" s="4">
        <f>INDEX(Deciles_mean!$C$2:$CO$51,MATCH('ResumenCorr-FormulasInteractivo'!N$1,Deciles_mean!$CQ$2:$CQ$51,0),MATCH('ResumenCorr-FormulasInteractivo'!$A14,Deciles_mean!$C$1:$CO$1,0))</f>
        <v>1260.0404383804164</v>
      </c>
    </row>
    <row r="15" spans="1:14">
      <c r="A15" t="s">
        <v>21</v>
      </c>
      <c r="B15" t="s">
        <v>23</v>
      </c>
      <c r="C15" t="s">
        <v>65</v>
      </c>
      <c r="D15" s="4">
        <f>INDEX(Nal_mean!$B$2:$CN$6,MATCH('ResumenCorr-FormulasInteractivo'!$C$1,Nal_mean!$A$2:$A$6,0),MATCH('ResumenCorr-FormulasInteractivo'!$A15,Nal_mean!$B$1:$CN$1,0))+INDEX(Nal_mean!$B$2:$CN$6,MATCH('ResumenCorr-FormulasInteractivo'!$C$1,Nal_mean!$A$2:$A$6,0),MATCH('ResumenCorr-FormulasInteractivo'!$B15,Nal_mean!$B$1:$CN$1,0))</f>
        <v>77.447861367945691</v>
      </c>
      <c r="E15" s="4">
        <f>INDEX(Deciles_mean!$C$2:$CO$51,MATCH('ResumenCorr-FormulasInteractivo'!E$1,Deciles_mean!$CQ$2:$CQ$51,0),MATCH('ResumenCorr-FormulasInteractivo'!$B15,Deciles_mean!$C$1:$CO$1,0))+INDEX(Deciles_mean!$C$2:$CO$51,MATCH('ResumenCorr-FormulasInteractivo'!E$1,Deciles_mean!$CQ$2:$CQ$51,0),MATCH('ResumenCorr-FormulasInteractivo'!$A15,Deciles_mean!$C$1:$CO$1,0))</f>
        <v>41.627845423676618</v>
      </c>
      <c r="F15" s="4">
        <f>INDEX(Deciles_mean!$C$2:$CO$51,MATCH('ResumenCorr-FormulasInteractivo'!F$1,Deciles_mean!$CQ$2:$CQ$51,0),MATCH('ResumenCorr-FormulasInteractivo'!$B15,Deciles_mean!$C$1:$CO$1,0))+INDEX(Deciles_mean!$C$2:$CO$51,MATCH('ResumenCorr-FormulasInteractivo'!F$1,Deciles_mean!$CQ$2:$CQ$51,0),MATCH('ResumenCorr-FormulasInteractivo'!$A15,Deciles_mean!$C$1:$CO$1,0))</f>
        <v>52.287772356973662</v>
      </c>
      <c r="G15" s="4">
        <f>INDEX(Deciles_mean!$C$2:$CO$51,MATCH('ResumenCorr-FormulasInteractivo'!G$1,Deciles_mean!$CQ$2:$CQ$51,0),MATCH('ResumenCorr-FormulasInteractivo'!$B15,Deciles_mean!$C$1:$CO$1,0))+INDEX(Deciles_mean!$C$2:$CO$51,MATCH('ResumenCorr-FormulasInteractivo'!G$1,Deciles_mean!$CQ$2:$CQ$51,0),MATCH('ResumenCorr-FormulasInteractivo'!$A15,Deciles_mean!$C$1:$CO$1,0))</f>
        <v>54.132177632817218</v>
      </c>
      <c r="H15" s="4">
        <f>INDEX(Deciles_mean!$C$2:$CO$51,MATCH('ResumenCorr-FormulasInteractivo'!H$1,Deciles_mean!$CQ$2:$CQ$51,0),MATCH('ResumenCorr-FormulasInteractivo'!$B15,Deciles_mean!$C$1:$CO$1,0))+INDEX(Deciles_mean!$C$2:$CO$51,MATCH('ResumenCorr-FormulasInteractivo'!H$1,Deciles_mean!$CQ$2:$CQ$51,0),MATCH('ResumenCorr-FormulasInteractivo'!$A15,Deciles_mean!$C$1:$CO$1,0))</f>
        <v>52.506443701859666</v>
      </c>
      <c r="I15" s="4">
        <f>INDEX(Deciles_mean!$C$2:$CO$51,MATCH('ResumenCorr-FormulasInteractivo'!I$1,Deciles_mean!$CQ$2:$CQ$51,0),MATCH('ResumenCorr-FormulasInteractivo'!$B15,Deciles_mean!$C$1:$CO$1,0))+INDEX(Deciles_mean!$C$2:$CO$51,MATCH('ResumenCorr-FormulasInteractivo'!I$1,Deciles_mean!$CQ$2:$CQ$51,0),MATCH('ResumenCorr-FormulasInteractivo'!$A15,Deciles_mean!$C$1:$CO$1,0))</f>
        <v>71.894187227996483</v>
      </c>
      <c r="J15" s="4">
        <f>INDEX(Deciles_mean!$C$2:$CO$51,MATCH('ResumenCorr-FormulasInteractivo'!J$1,Deciles_mean!$CQ$2:$CQ$51,0),MATCH('ResumenCorr-FormulasInteractivo'!$B15,Deciles_mean!$C$1:$CO$1,0))+INDEX(Deciles_mean!$C$2:$CO$51,MATCH('ResumenCorr-FormulasInteractivo'!J$1,Deciles_mean!$CQ$2:$CQ$51,0),MATCH('ResumenCorr-FormulasInteractivo'!$A15,Deciles_mean!$C$1:$CO$1,0))</f>
        <v>79.736359014087938</v>
      </c>
      <c r="K15" s="4">
        <f>INDEX(Deciles_mean!$C$2:$CO$51,MATCH('ResumenCorr-FormulasInteractivo'!K$1,Deciles_mean!$CQ$2:$CQ$51,0),MATCH('ResumenCorr-FormulasInteractivo'!$B15,Deciles_mean!$C$1:$CO$1,0))+INDEX(Deciles_mean!$C$2:$CO$51,MATCH('ResumenCorr-FormulasInteractivo'!K$1,Deciles_mean!$CQ$2:$CQ$51,0),MATCH('ResumenCorr-FormulasInteractivo'!$A15,Deciles_mean!$C$1:$CO$1,0))</f>
        <v>83.339493717904318</v>
      </c>
      <c r="L15" s="4">
        <f>INDEX(Deciles_mean!$C$2:$CO$51,MATCH('ResumenCorr-FormulasInteractivo'!L$1,Deciles_mean!$CQ$2:$CQ$51,0),MATCH('ResumenCorr-FormulasInteractivo'!$B15,Deciles_mean!$C$1:$CO$1,0))+INDEX(Deciles_mean!$C$2:$CO$51,MATCH('ResumenCorr-FormulasInteractivo'!L$1,Deciles_mean!$CQ$2:$CQ$51,0),MATCH('ResumenCorr-FormulasInteractivo'!$A15,Deciles_mean!$C$1:$CO$1,0))</f>
        <v>91.574916176982867</v>
      </c>
      <c r="M15" s="4">
        <f>INDEX(Deciles_mean!$C$2:$CO$51,MATCH('ResumenCorr-FormulasInteractivo'!M$1,Deciles_mean!$CQ$2:$CQ$51,0),MATCH('ResumenCorr-FormulasInteractivo'!$B15,Deciles_mean!$C$1:$CO$1,0))+INDEX(Deciles_mean!$C$2:$CO$51,MATCH('ResumenCorr-FormulasInteractivo'!M$1,Deciles_mean!$CQ$2:$CQ$51,0),MATCH('ResumenCorr-FormulasInteractivo'!$A15,Deciles_mean!$C$1:$CO$1,0))</f>
        <v>97.589686290210835</v>
      </c>
      <c r="N15" s="4">
        <f>INDEX(Deciles_mean!$C$2:$CO$51,MATCH('ResumenCorr-FormulasInteractivo'!N$1,Deciles_mean!$CQ$2:$CQ$51,0),MATCH('ResumenCorr-FormulasInteractivo'!$B15,Deciles_mean!$C$1:$CO$1,0))+INDEX(Deciles_mean!$C$2:$CO$51,MATCH('ResumenCorr-FormulasInteractivo'!N$1,Deciles_mean!$CQ$2:$CQ$51,0),MATCH('ResumenCorr-FormulasInteractivo'!$A15,Deciles_mean!$C$1:$CO$1,0))</f>
        <v>149.78973213694724</v>
      </c>
    </row>
    <row r="16" spans="1:14">
      <c r="A16" t="s">
        <v>13</v>
      </c>
      <c r="C16" t="s">
        <v>66</v>
      </c>
      <c r="D16" s="4">
        <f>INDEX(Nal_mean!$B$2:$CN$6,MATCH('ResumenCorr-FormulasInteractivo'!$C$1,Nal_mean!$A$2:$A$6,0),MATCH('ResumenCorr-FormulasInteractivo'!$A16,Nal_mean!$B$1:$CN$1,0))</f>
        <v>501.12390015658178</v>
      </c>
      <c r="E16" s="4">
        <f>INDEX(Deciles_mean!$C$2:$CO$51,MATCH('ResumenCorr-FormulasInteractivo'!E$1,Deciles_mean!$CQ$2:$CQ$51,0),MATCH('ResumenCorr-FormulasInteractivo'!$A16,Deciles_mean!$C$1:$CO$1,0))</f>
        <v>250.49827554490389</v>
      </c>
      <c r="F16" s="4">
        <f>INDEX(Deciles_mean!$C$2:$CO$51,MATCH('ResumenCorr-FormulasInteractivo'!F$1,Deciles_mean!$CQ$2:$CQ$51,0),MATCH('ResumenCorr-FormulasInteractivo'!$A16,Deciles_mean!$C$1:$CO$1,0))</f>
        <v>350.52689730300506</v>
      </c>
      <c r="G16" s="4">
        <f>INDEX(Deciles_mean!$C$2:$CO$51,MATCH('ResumenCorr-FormulasInteractivo'!G$1,Deciles_mean!$CQ$2:$CQ$51,0),MATCH('ResumenCorr-FormulasInteractivo'!$A16,Deciles_mean!$C$1:$CO$1,0))</f>
        <v>385.9963750393357</v>
      </c>
      <c r="H16" s="4">
        <f>INDEX(Deciles_mean!$C$2:$CO$51,MATCH('ResumenCorr-FormulasInteractivo'!H$1,Deciles_mean!$CQ$2:$CQ$51,0),MATCH('ResumenCorr-FormulasInteractivo'!$A16,Deciles_mean!$C$1:$CO$1,0))</f>
        <v>442.81271821041963</v>
      </c>
      <c r="I16" s="4">
        <f>INDEX(Deciles_mean!$C$2:$CO$51,MATCH('ResumenCorr-FormulasInteractivo'!I$1,Deciles_mean!$CQ$2:$CQ$51,0),MATCH('ResumenCorr-FormulasInteractivo'!$A16,Deciles_mean!$C$1:$CO$1,0))</f>
        <v>496.72076510037385</v>
      </c>
      <c r="J16" s="4">
        <f>INDEX(Deciles_mean!$C$2:$CO$51,MATCH('ResumenCorr-FormulasInteractivo'!J$1,Deciles_mean!$CQ$2:$CQ$51,0),MATCH('ResumenCorr-FormulasInteractivo'!$A16,Deciles_mean!$C$1:$CO$1,0))</f>
        <v>515.05235169895604</v>
      </c>
      <c r="K16" s="4">
        <f>INDEX(Deciles_mean!$C$2:$CO$51,MATCH('ResumenCorr-FormulasInteractivo'!K$1,Deciles_mean!$CQ$2:$CQ$51,0),MATCH('ResumenCorr-FormulasInteractivo'!$A16,Deciles_mean!$C$1:$CO$1,0))</f>
        <v>588.48504247148912</v>
      </c>
      <c r="L16" s="4">
        <f>INDEX(Deciles_mean!$C$2:$CO$51,MATCH('ResumenCorr-FormulasInteractivo'!L$1,Deciles_mean!$CQ$2:$CQ$51,0),MATCH('ResumenCorr-FormulasInteractivo'!$A16,Deciles_mean!$C$1:$CO$1,0))</f>
        <v>614.09720789490052</v>
      </c>
      <c r="M16" s="4">
        <f>INDEX(Deciles_mean!$C$2:$CO$51,MATCH('ResumenCorr-FormulasInteractivo'!M$1,Deciles_mean!$CQ$2:$CQ$51,0),MATCH('ResumenCorr-FormulasInteractivo'!$A16,Deciles_mean!$C$1:$CO$1,0))</f>
        <v>630.34719736735428</v>
      </c>
      <c r="N16" s="4">
        <f>INDEX(Deciles_mean!$C$2:$CO$51,MATCH('ResumenCorr-FormulasInteractivo'!N$1,Deciles_mean!$CQ$2:$CQ$51,0),MATCH('ResumenCorr-FormulasInteractivo'!$A16,Deciles_mean!$C$1:$CO$1,0))</f>
        <v>736.70217093507972</v>
      </c>
    </row>
    <row r="17" spans="1:14">
      <c r="A17" t="s">
        <v>11</v>
      </c>
      <c r="C17" t="s">
        <v>67</v>
      </c>
      <c r="D17" s="4">
        <f>INDEX(Nal_mean!$B$2:$CN$6,MATCH('ResumenCorr-FormulasInteractivo'!$C$1,Nal_mean!$A$2:$A$6,0),MATCH('ResumenCorr-FormulasInteractivo'!$A17,Nal_mean!$B$1:$CN$1,0))</f>
        <v>581.96728989454391</v>
      </c>
      <c r="E17" s="4">
        <f>INDEX(Deciles_mean!$C$2:$CO$51,MATCH('ResumenCorr-FormulasInteractivo'!E$1,Deciles_mean!$CQ$2:$CQ$51,0),MATCH('ResumenCorr-FormulasInteractivo'!$A17,Deciles_mean!$C$1:$CO$1,0))</f>
        <v>456.12519547007503</v>
      </c>
      <c r="F17" s="4">
        <f>INDEX(Deciles_mean!$C$2:$CO$51,MATCH('ResumenCorr-FormulasInteractivo'!F$1,Deciles_mean!$CQ$2:$CQ$51,0),MATCH('ResumenCorr-FormulasInteractivo'!$A17,Deciles_mean!$C$1:$CO$1,0))</f>
        <v>536.29026158674787</v>
      </c>
      <c r="G17" s="4">
        <f>INDEX(Deciles_mean!$C$2:$CO$51,MATCH('ResumenCorr-FormulasInteractivo'!G$1,Deciles_mean!$CQ$2:$CQ$51,0),MATCH('ResumenCorr-FormulasInteractivo'!$A17,Deciles_mean!$C$1:$CO$1,0))</f>
        <v>568.11409081146189</v>
      </c>
      <c r="H17" s="4">
        <f>INDEX(Deciles_mean!$C$2:$CO$51,MATCH('ResumenCorr-FormulasInteractivo'!H$1,Deciles_mean!$CQ$2:$CQ$51,0),MATCH('ResumenCorr-FormulasInteractivo'!$A17,Deciles_mean!$C$1:$CO$1,0))</f>
        <v>574.59720540076682</v>
      </c>
      <c r="I17" s="4">
        <f>INDEX(Deciles_mean!$C$2:$CO$51,MATCH('ResumenCorr-FormulasInteractivo'!I$1,Deciles_mean!$CQ$2:$CQ$51,0),MATCH('ResumenCorr-FormulasInteractivo'!$A17,Deciles_mean!$C$1:$CO$1,0))</f>
        <v>590.29826748994412</v>
      </c>
      <c r="J17" s="4">
        <f>INDEX(Deciles_mean!$C$2:$CO$51,MATCH('ResumenCorr-FormulasInteractivo'!J$1,Deciles_mean!$CQ$2:$CQ$51,0),MATCH('ResumenCorr-FormulasInteractivo'!$A17,Deciles_mean!$C$1:$CO$1,0))</f>
        <v>618.5481393656388</v>
      </c>
      <c r="K17" s="4">
        <f>INDEX(Deciles_mean!$C$2:$CO$51,MATCH('ResumenCorr-FormulasInteractivo'!K$1,Deciles_mean!$CQ$2:$CQ$51,0),MATCH('ResumenCorr-FormulasInteractivo'!$A17,Deciles_mean!$C$1:$CO$1,0))</f>
        <v>606.84627875978595</v>
      </c>
      <c r="L17" s="4">
        <f>INDEX(Deciles_mean!$C$2:$CO$51,MATCH('ResumenCorr-FormulasInteractivo'!L$1,Deciles_mean!$CQ$2:$CQ$51,0),MATCH('ResumenCorr-FormulasInteractivo'!$A17,Deciles_mean!$C$1:$CO$1,0))</f>
        <v>637.30685072087965</v>
      </c>
      <c r="M17" s="4">
        <f>INDEX(Deciles_mean!$C$2:$CO$51,MATCH('ResumenCorr-FormulasInteractivo'!M$1,Deciles_mean!$CQ$2:$CQ$51,0),MATCH('ResumenCorr-FormulasInteractivo'!$A17,Deciles_mean!$C$1:$CO$1,0))</f>
        <v>623.28409486384783</v>
      </c>
      <c r="N17" s="4">
        <f>INDEX(Deciles_mean!$C$2:$CO$51,MATCH('ResumenCorr-FormulasInteractivo'!N$1,Deciles_mean!$CQ$2:$CQ$51,0),MATCH('ResumenCorr-FormulasInteractivo'!$A17,Deciles_mean!$C$1:$CO$1,0))</f>
        <v>608.26251447629215</v>
      </c>
    </row>
    <row r="18" spans="1:14">
      <c r="A18" t="s">
        <v>2</v>
      </c>
      <c r="C18" t="s">
        <v>68</v>
      </c>
      <c r="D18" s="4">
        <f>INDEX(Nal_mean!$B$2:$CN$6,MATCH('ResumenCorr-FormulasInteractivo'!$C$1,Nal_mean!$A$2:$A$6,0),MATCH('ResumenCorr-FormulasInteractivo'!$A18,Nal_mean!$B$1:$CN$1,0))</f>
        <v>137.18531544588564</v>
      </c>
      <c r="E18" s="4">
        <f>INDEX(Deciles_mean!$C$2:$CO$51,MATCH('ResumenCorr-FormulasInteractivo'!E$1,Deciles_mean!$CQ$2:$CQ$51,0),MATCH('ResumenCorr-FormulasInteractivo'!$A18,Deciles_mean!$C$1:$CO$1,0))</f>
        <v>157.10944172476857</v>
      </c>
      <c r="F18" s="4">
        <f>INDEX(Deciles_mean!$C$2:$CO$51,MATCH('ResumenCorr-FormulasInteractivo'!F$1,Deciles_mean!$CQ$2:$CQ$51,0),MATCH('ResumenCorr-FormulasInteractivo'!$A18,Deciles_mean!$C$1:$CO$1,0))</f>
        <v>152.30209080645687</v>
      </c>
      <c r="G18" s="4">
        <f>INDEX(Deciles_mean!$C$2:$CO$51,MATCH('ResumenCorr-FormulasInteractivo'!G$1,Deciles_mean!$CQ$2:$CQ$51,0),MATCH('ResumenCorr-FormulasInteractivo'!$A18,Deciles_mean!$C$1:$CO$1,0))</f>
        <v>147.34870030062399</v>
      </c>
      <c r="H18" s="4">
        <f>INDEX(Deciles_mean!$C$2:$CO$51,MATCH('ResumenCorr-FormulasInteractivo'!H$1,Deciles_mean!$CQ$2:$CQ$51,0),MATCH('ResumenCorr-FormulasInteractivo'!$A18,Deciles_mean!$C$1:$CO$1,0))</f>
        <v>136.95147500514895</v>
      </c>
      <c r="I18" s="4">
        <f>INDEX(Deciles_mean!$C$2:$CO$51,MATCH('ResumenCorr-FormulasInteractivo'!I$1,Deciles_mean!$CQ$2:$CQ$51,0),MATCH('ResumenCorr-FormulasInteractivo'!$A18,Deciles_mean!$C$1:$CO$1,0))</f>
        <v>143.70105705019196</v>
      </c>
      <c r="J18" s="4">
        <f>INDEX(Deciles_mean!$C$2:$CO$51,MATCH('ResumenCorr-FormulasInteractivo'!J$1,Deciles_mean!$CQ$2:$CQ$51,0),MATCH('ResumenCorr-FormulasInteractivo'!$A18,Deciles_mean!$C$1:$CO$1,0))</f>
        <v>131.0468061091839</v>
      </c>
      <c r="K18" s="4">
        <f>INDEX(Deciles_mean!$C$2:$CO$51,MATCH('ResumenCorr-FormulasInteractivo'!K$1,Deciles_mean!$CQ$2:$CQ$51,0),MATCH('ResumenCorr-FormulasInteractivo'!$A18,Deciles_mean!$C$1:$CO$1,0))</f>
        <v>130.67900883811211</v>
      </c>
      <c r="L18" s="4">
        <f>INDEX(Deciles_mean!$C$2:$CO$51,MATCH('ResumenCorr-FormulasInteractivo'!L$1,Deciles_mean!$CQ$2:$CQ$51,0),MATCH('ResumenCorr-FormulasInteractivo'!$A18,Deciles_mean!$C$1:$CO$1,0))</f>
        <v>127.76558136389814</v>
      </c>
      <c r="M18" s="4">
        <f>INDEX(Deciles_mean!$C$2:$CO$51,MATCH('ResumenCorr-FormulasInteractivo'!M$1,Deciles_mean!$CQ$2:$CQ$51,0),MATCH('ResumenCorr-FormulasInteractivo'!$A18,Deciles_mean!$C$1:$CO$1,0))</f>
        <v>125.11658577631404</v>
      </c>
      <c r="N18" s="4">
        <f>INDEX(Deciles_mean!$C$2:$CO$51,MATCH('ResumenCorr-FormulasInteractivo'!N$1,Deciles_mean!$CQ$2:$CQ$51,0),MATCH('ResumenCorr-FormulasInteractivo'!$A18,Deciles_mean!$C$1:$CO$1,0))</f>
        <v>119.83240748415778</v>
      </c>
    </row>
    <row r="19" spans="1:14">
      <c r="A19" t="s">
        <v>17</v>
      </c>
      <c r="C19" t="s">
        <v>69</v>
      </c>
      <c r="D19" s="4">
        <f>INDEX(Nal_mean!$B$2:$CN$6,MATCH('ResumenCorr-FormulasInteractivo'!$C$1,Nal_mean!$A$2:$A$6,0),MATCH('ResumenCorr-FormulasInteractivo'!$A19,Nal_mean!$B$1:$CN$1,0))</f>
        <v>167.95592502110895</v>
      </c>
      <c r="E19" s="4">
        <f>INDEX(Deciles_mean!$C$2:$CO$51,MATCH('ResumenCorr-FormulasInteractivo'!E$1,Deciles_mean!$CQ$2:$CQ$51,0),MATCH('ResumenCorr-FormulasInteractivo'!$A19,Deciles_mean!$C$1:$CO$1,0))</f>
        <v>121.98654010653037</v>
      </c>
      <c r="F19" s="4">
        <f>INDEX(Deciles_mean!$C$2:$CO$51,MATCH('ResumenCorr-FormulasInteractivo'!F$1,Deciles_mean!$CQ$2:$CQ$51,0),MATCH('ResumenCorr-FormulasInteractivo'!$A19,Deciles_mean!$C$1:$CO$1,0))</f>
        <v>141.04021658470265</v>
      </c>
      <c r="G19" s="4">
        <f>INDEX(Deciles_mean!$C$2:$CO$51,MATCH('ResumenCorr-FormulasInteractivo'!G$1,Deciles_mean!$CQ$2:$CQ$51,0),MATCH('ResumenCorr-FormulasInteractivo'!$A19,Deciles_mean!$C$1:$CO$1,0))</f>
        <v>161.55455983669069</v>
      </c>
      <c r="H19" s="4">
        <f>INDEX(Deciles_mean!$C$2:$CO$51,MATCH('ResumenCorr-FormulasInteractivo'!H$1,Deciles_mean!$CQ$2:$CQ$51,0),MATCH('ResumenCorr-FormulasInteractivo'!$A19,Deciles_mean!$C$1:$CO$1,0))</f>
        <v>169.00184587729902</v>
      </c>
      <c r="I19" s="4">
        <f>INDEX(Deciles_mean!$C$2:$CO$51,MATCH('ResumenCorr-FormulasInteractivo'!I$1,Deciles_mean!$CQ$2:$CQ$51,0),MATCH('ResumenCorr-FormulasInteractivo'!$A19,Deciles_mean!$C$1:$CO$1,0))</f>
        <v>174.24034688660424</v>
      </c>
      <c r="J19" s="4">
        <f>INDEX(Deciles_mean!$C$2:$CO$51,MATCH('ResumenCorr-FormulasInteractivo'!J$1,Deciles_mean!$CQ$2:$CQ$51,0),MATCH('ResumenCorr-FormulasInteractivo'!$A19,Deciles_mean!$C$1:$CO$1,0))</f>
        <v>181.5629390021214</v>
      </c>
      <c r="K19" s="4">
        <f>INDEX(Deciles_mean!$C$2:$CO$51,MATCH('ResumenCorr-FormulasInteractivo'!K$1,Deciles_mean!$CQ$2:$CQ$51,0),MATCH('ResumenCorr-FormulasInteractivo'!$A19,Deciles_mean!$C$1:$CO$1,0))</f>
        <v>182.0794198422949</v>
      </c>
      <c r="L19" s="4">
        <f>INDEX(Deciles_mean!$C$2:$CO$51,MATCH('ResumenCorr-FormulasInteractivo'!L$1,Deciles_mean!$CQ$2:$CQ$51,0),MATCH('ResumenCorr-FormulasInteractivo'!$A19,Deciles_mean!$C$1:$CO$1,0))</f>
        <v>186.48582480395058</v>
      </c>
      <c r="M19" s="4">
        <f>INDEX(Deciles_mean!$C$2:$CO$51,MATCH('ResumenCorr-FormulasInteractivo'!M$1,Deciles_mean!$CQ$2:$CQ$51,0),MATCH('ResumenCorr-FormulasInteractivo'!$A19,Deciles_mean!$C$1:$CO$1,0))</f>
        <v>184.87581829201929</v>
      </c>
      <c r="N19" s="4">
        <f>INDEX(Deciles_mean!$C$2:$CO$51,MATCH('ResumenCorr-FormulasInteractivo'!N$1,Deciles_mean!$CQ$2:$CQ$51,0),MATCH('ResumenCorr-FormulasInteractivo'!$A19,Deciles_mean!$C$1:$CO$1,0))</f>
        <v>176.73173897887628</v>
      </c>
    </row>
    <row r="20" spans="1:14">
      <c r="A20" t="s">
        <v>8</v>
      </c>
      <c r="C20" t="s">
        <v>70</v>
      </c>
      <c r="D20" s="4">
        <f>INDEX(Nal_mean!$B$2:$CN$6,MATCH('ResumenCorr-FormulasInteractivo'!$C$1,Nal_mean!$A$2:$A$6,0),MATCH('ResumenCorr-FormulasInteractivo'!$A20,Nal_mean!$B$1:$CN$1,0))</f>
        <v>145.38333394804602</v>
      </c>
      <c r="E20" s="4">
        <f>INDEX(Deciles_mean!$C$2:$CO$51,MATCH('ResumenCorr-FormulasInteractivo'!E$1,Deciles_mean!$CQ$2:$CQ$51,0),MATCH('ResumenCorr-FormulasInteractivo'!$A20,Deciles_mean!$C$1:$CO$1,0))</f>
        <v>109.17862806229384</v>
      </c>
      <c r="F20" s="4">
        <f>INDEX(Deciles_mean!$C$2:$CO$51,MATCH('ResumenCorr-FormulasInteractivo'!F$1,Deciles_mean!$CQ$2:$CQ$51,0),MATCH('ResumenCorr-FormulasInteractivo'!$A20,Deciles_mean!$C$1:$CO$1,0))</f>
        <v>123.50763388462438</v>
      </c>
      <c r="G20" s="4">
        <f>INDEX(Deciles_mean!$C$2:$CO$51,MATCH('ResumenCorr-FormulasInteractivo'!G$1,Deciles_mean!$CQ$2:$CQ$51,0),MATCH('ResumenCorr-FormulasInteractivo'!$A20,Deciles_mean!$C$1:$CO$1,0))</f>
        <v>136.86977299069636</v>
      </c>
      <c r="H20" s="4">
        <f>INDEX(Deciles_mean!$C$2:$CO$51,MATCH('ResumenCorr-FormulasInteractivo'!H$1,Deciles_mean!$CQ$2:$CQ$51,0),MATCH('ResumenCorr-FormulasInteractivo'!$A20,Deciles_mean!$C$1:$CO$1,0))</f>
        <v>141.59325785980036</v>
      </c>
      <c r="I20" s="4">
        <f>INDEX(Deciles_mean!$C$2:$CO$51,MATCH('ResumenCorr-FormulasInteractivo'!I$1,Deciles_mean!$CQ$2:$CQ$51,0),MATCH('ResumenCorr-FormulasInteractivo'!$A20,Deciles_mean!$C$1:$CO$1,0))</f>
        <v>144.37457412282973</v>
      </c>
      <c r="J20" s="4">
        <f>INDEX(Deciles_mean!$C$2:$CO$51,MATCH('ResumenCorr-FormulasInteractivo'!J$1,Deciles_mean!$CQ$2:$CQ$51,0),MATCH('ResumenCorr-FormulasInteractivo'!$A20,Deciles_mean!$C$1:$CO$1,0))</f>
        <v>154.71951669318142</v>
      </c>
      <c r="K20" s="4">
        <f>INDEX(Deciles_mean!$C$2:$CO$51,MATCH('ResumenCorr-FormulasInteractivo'!K$1,Deciles_mean!$CQ$2:$CQ$51,0),MATCH('ResumenCorr-FormulasInteractivo'!$A20,Deciles_mean!$C$1:$CO$1,0))</f>
        <v>156.06408904375471</v>
      </c>
      <c r="L20" s="4">
        <f>INDEX(Deciles_mean!$C$2:$CO$51,MATCH('ResumenCorr-FormulasInteractivo'!L$1,Deciles_mean!$CQ$2:$CQ$51,0),MATCH('ResumenCorr-FormulasInteractivo'!$A20,Deciles_mean!$C$1:$CO$1,0))</f>
        <v>156.33631144074454</v>
      </c>
      <c r="M20" s="4">
        <f>INDEX(Deciles_mean!$C$2:$CO$51,MATCH('ResumenCorr-FormulasInteractivo'!M$1,Deciles_mean!$CQ$2:$CQ$51,0),MATCH('ResumenCorr-FormulasInteractivo'!$A20,Deciles_mean!$C$1:$CO$1,0))</f>
        <v>161.54239414202266</v>
      </c>
      <c r="N20" s="4">
        <f>INDEX(Deciles_mean!$C$2:$CO$51,MATCH('ResumenCorr-FormulasInteractivo'!N$1,Deciles_mean!$CQ$2:$CQ$51,0),MATCH('ResumenCorr-FormulasInteractivo'!$A20,Deciles_mean!$C$1:$CO$1,0))</f>
        <v>169.64716124051208</v>
      </c>
    </row>
    <row r="21" spans="1:14">
      <c r="A21" t="s">
        <v>9</v>
      </c>
      <c r="C21" t="s">
        <v>71</v>
      </c>
      <c r="D21" s="4">
        <f>INDEX(Nal_mean!$B$2:$CN$6,MATCH('ResumenCorr-FormulasInteractivo'!$C$1,Nal_mean!$A$2:$A$6,0),MATCH('ResumenCorr-FormulasInteractivo'!$A21,Nal_mean!$B$1:$CN$1,0))</f>
        <v>121.54397832151004</v>
      </c>
      <c r="E21" s="4">
        <f>INDEX(Deciles_mean!$C$2:$CO$51,MATCH('ResumenCorr-FormulasInteractivo'!E$1,Deciles_mean!$CQ$2:$CQ$51,0),MATCH('ResumenCorr-FormulasInteractivo'!$A21,Deciles_mean!$C$1:$CO$1,0))</f>
        <v>89.14585100274283</v>
      </c>
      <c r="F21" s="4">
        <f>INDEX(Deciles_mean!$C$2:$CO$51,MATCH('ResumenCorr-FormulasInteractivo'!F$1,Deciles_mean!$CQ$2:$CQ$51,0),MATCH('ResumenCorr-FormulasInteractivo'!$A21,Deciles_mean!$C$1:$CO$1,0))</f>
        <v>104.78302083081519</v>
      </c>
      <c r="G21" s="4">
        <f>INDEX(Deciles_mean!$C$2:$CO$51,MATCH('ResumenCorr-FormulasInteractivo'!G$1,Deciles_mean!$CQ$2:$CQ$51,0),MATCH('ResumenCorr-FormulasInteractivo'!$A21,Deciles_mean!$C$1:$CO$1,0))</f>
        <v>119.04417687609644</v>
      </c>
      <c r="H21" s="4">
        <f>INDEX(Deciles_mean!$C$2:$CO$51,MATCH('ResumenCorr-FormulasInteractivo'!H$1,Deciles_mean!$CQ$2:$CQ$51,0),MATCH('ResumenCorr-FormulasInteractivo'!$A21,Deciles_mean!$C$1:$CO$1,0))</f>
        <v>115.60588308997484</v>
      </c>
      <c r="I21" s="4">
        <f>INDEX(Deciles_mean!$C$2:$CO$51,MATCH('ResumenCorr-FormulasInteractivo'!I$1,Deciles_mean!$CQ$2:$CQ$51,0),MATCH('ResumenCorr-FormulasInteractivo'!$A21,Deciles_mean!$C$1:$CO$1,0))</f>
        <v>122.70391344292973</v>
      </c>
      <c r="J21" s="4">
        <f>INDEX(Deciles_mean!$C$2:$CO$51,MATCH('ResumenCorr-FormulasInteractivo'!J$1,Deciles_mean!$CQ$2:$CQ$51,0),MATCH('ResumenCorr-FormulasInteractivo'!$A21,Deciles_mean!$C$1:$CO$1,0))</f>
        <v>128.49807156199722</v>
      </c>
      <c r="K21" s="4">
        <f>INDEX(Deciles_mean!$C$2:$CO$51,MATCH('ResumenCorr-FormulasInteractivo'!K$1,Deciles_mean!$CQ$2:$CQ$51,0),MATCH('ResumenCorr-FormulasInteractivo'!$A21,Deciles_mean!$C$1:$CO$1,0))</f>
        <v>131.90831047796925</v>
      </c>
      <c r="L21" s="4">
        <f>INDEX(Deciles_mean!$C$2:$CO$51,MATCH('ResumenCorr-FormulasInteractivo'!L$1,Deciles_mean!$CQ$2:$CQ$51,0),MATCH('ResumenCorr-FormulasInteractivo'!$A21,Deciles_mean!$C$1:$CO$1,0))</f>
        <v>127.39430443430872</v>
      </c>
      <c r="M21" s="4">
        <f>INDEX(Deciles_mean!$C$2:$CO$51,MATCH('ResumenCorr-FormulasInteractivo'!M$1,Deciles_mean!$CQ$2:$CQ$51,0),MATCH('ResumenCorr-FormulasInteractivo'!$A21,Deciles_mean!$C$1:$CO$1,0))</f>
        <v>140.45917507559457</v>
      </c>
      <c r="N21" s="4">
        <f>INDEX(Deciles_mean!$C$2:$CO$51,MATCH('ResumenCorr-FormulasInteractivo'!N$1,Deciles_mean!$CQ$2:$CQ$51,0),MATCH('ResumenCorr-FormulasInteractivo'!$A21,Deciles_mean!$C$1:$CO$1,0))</f>
        <v>135.89707642267155</v>
      </c>
    </row>
    <row r="22" spans="1:14">
      <c r="A22" t="s">
        <v>12</v>
      </c>
      <c r="C22" t="s">
        <v>72</v>
      </c>
      <c r="D22" s="4">
        <f>INDEX(Nal_mean!$B$2:$CN$6,MATCH('ResumenCorr-FormulasInteractivo'!$C$1,Nal_mean!$A$2:$A$6,0),MATCH('ResumenCorr-FormulasInteractivo'!$A22,Nal_mean!$B$1:$CN$1,0))</f>
        <v>313.45392892916055</v>
      </c>
      <c r="E22" s="4">
        <f>INDEX(Deciles_mean!$C$2:$CO$51,MATCH('ResumenCorr-FormulasInteractivo'!E$1,Deciles_mean!$CQ$2:$CQ$51,0),MATCH('ResumenCorr-FormulasInteractivo'!$A22,Deciles_mean!$C$1:$CO$1,0))</f>
        <v>276.31650627732887</v>
      </c>
      <c r="F22" s="4">
        <f>INDEX(Deciles_mean!$C$2:$CO$51,MATCH('ResumenCorr-FormulasInteractivo'!F$1,Deciles_mean!$CQ$2:$CQ$51,0),MATCH('ResumenCorr-FormulasInteractivo'!$A22,Deciles_mean!$C$1:$CO$1,0))</f>
        <v>304.75938151890097</v>
      </c>
      <c r="G22" s="4">
        <f>INDEX(Deciles_mean!$C$2:$CO$51,MATCH('ResumenCorr-FormulasInteractivo'!G$1,Deciles_mean!$CQ$2:$CQ$51,0),MATCH('ResumenCorr-FormulasInteractivo'!$A22,Deciles_mean!$C$1:$CO$1,0))</f>
        <v>314.18151259394546</v>
      </c>
      <c r="H22" s="4">
        <f>INDEX(Deciles_mean!$C$2:$CO$51,MATCH('ResumenCorr-FormulasInteractivo'!H$1,Deciles_mean!$CQ$2:$CQ$51,0),MATCH('ResumenCorr-FormulasInteractivo'!$A22,Deciles_mean!$C$1:$CO$1,0))</f>
        <v>319.54501757682527</v>
      </c>
      <c r="I22" s="4">
        <f>INDEX(Deciles_mean!$C$2:$CO$51,MATCH('ResumenCorr-FormulasInteractivo'!I$1,Deciles_mean!$CQ$2:$CQ$51,0),MATCH('ResumenCorr-FormulasInteractivo'!$A22,Deciles_mean!$C$1:$CO$1,0))</f>
        <v>313.27582735670916</v>
      </c>
      <c r="J22" s="4">
        <f>INDEX(Deciles_mean!$C$2:$CO$51,MATCH('ResumenCorr-FormulasInteractivo'!J$1,Deciles_mean!$CQ$2:$CQ$51,0),MATCH('ResumenCorr-FormulasInteractivo'!$A22,Deciles_mean!$C$1:$CO$1,0))</f>
        <v>321.22457290656871</v>
      </c>
      <c r="K22" s="4">
        <f>INDEX(Deciles_mean!$C$2:$CO$51,MATCH('ResumenCorr-FormulasInteractivo'!K$1,Deciles_mean!$CQ$2:$CQ$51,0),MATCH('ResumenCorr-FormulasInteractivo'!$A22,Deciles_mean!$C$1:$CO$1,0))</f>
        <v>326.94582409078959</v>
      </c>
      <c r="L22" s="4">
        <f>INDEX(Deciles_mean!$C$2:$CO$51,MATCH('ResumenCorr-FormulasInteractivo'!L$1,Deciles_mean!$CQ$2:$CQ$51,0),MATCH('ResumenCorr-FormulasInteractivo'!$A22,Deciles_mean!$C$1:$CO$1,0))</f>
        <v>309.88121803780007</v>
      </c>
      <c r="M22" s="4">
        <f>INDEX(Deciles_mean!$C$2:$CO$51,MATCH('ResumenCorr-FormulasInteractivo'!M$1,Deciles_mean!$CQ$2:$CQ$51,0),MATCH('ResumenCorr-FormulasInteractivo'!$A22,Deciles_mean!$C$1:$CO$1,0))</f>
        <v>320.69498352409801</v>
      </c>
      <c r="N22" s="4">
        <f>INDEX(Deciles_mean!$C$2:$CO$51,MATCH('ResumenCorr-FormulasInteractivo'!N$1,Deciles_mean!$CQ$2:$CQ$51,0),MATCH('ResumenCorr-FormulasInteractivo'!$A22,Deciles_mean!$C$1:$CO$1,0))</f>
        <v>327.71444540863934</v>
      </c>
    </row>
    <row r="23" spans="1:14">
      <c r="A23" t="s">
        <v>10</v>
      </c>
      <c r="C23" t="s">
        <v>73</v>
      </c>
      <c r="D23" s="4">
        <f>INDEX(Nal_mean!$B$2:$CN$6,MATCH('ResumenCorr-FormulasInteractivo'!$C$1,Nal_mean!$A$2:$A$6,0),MATCH('ResumenCorr-FormulasInteractivo'!$A23,Nal_mean!$B$1:$CN$1,0))</f>
        <v>191.29993966411459</v>
      </c>
      <c r="E23" s="4">
        <f>INDEX(Deciles_mean!$C$2:$CO$51,MATCH('ResumenCorr-FormulasInteractivo'!E$1,Deciles_mean!$CQ$2:$CQ$51,0),MATCH('ResumenCorr-FormulasInteractivo'!$A23,Deciles_mean!$C$1:$CO$1,0))</f>
        <v>271.08862139230041</v>
      </c>
      <c r="F23" s="4">
        <f>INDEX(Deciles_mean!$C$2:$CO$51,MATCH('ResumenCorr-FormulasInteractivo'!F$1,Deciles_mean!$CQ$2:$CQ$51,0),MATCH('ResumenCorr-FormulasInteractivo'!$A23,Deciles_mean!$C$1:$CO$1,0))</f>
        <v>233.96065232773415</v>
      </c>
      <c r="G23" s="4">
        <f>INDEX(Deciles_mean!$C$2:$CO$51,MATCH('ResumenCorr-FormulasInteractivo'!G$1,Deciles_mean!$CQ$2:$CQ$51,0),MATCH('ResumenCorr-FormulasInteractivo'!$A23,Deciles_mean!$C$1:$CO$1,0))</f>
        <v>204.60270603366519</v>
      </c>
      <c r="H23" s="4">
        <f>INDEX(Deciles_mean!$C$2:$CO$51,MATCH('ResumenCorr-FormulasInteractivo'!H$1,Deciles_mean!$CQ$2:$CQ$51,0),MATCH('ResumenCorr-FormulasInteractivo'!$A23,Deciles_mean!$C$1:$CO$1,0))</f>
        <v>206.38986837942431</v>
      </c>
      <c r="I23" s="4">
        <f>INDEX(Deciles_mean!$C$2:$CO$51,MATCH('ResumenCorr-FormulasInteractivo'!I$1,Deciles_mean!$CQ$2:$CQ$51,0),MATCH('ResumenCorr-FormulasInteractivo'!$A23,Deciles_mean!$C$1:$CO$1,0))</f>
        <v>184.42417264083051</v>
      </c>
      <c r="J23" s="4">
        <f>INDEX(Deciles_mean!$C$2:$CO$51,MATCH('ResumenCorr-FormulasInteractivo'!J$1,Deciles_mean!$CQ$2:$CQ$51,0),MATCH('ResumenCorr-FormulasInteractivo'!$A23,Deciles_mean!$C$1:$CO$1,0))</f>
        <v>191.00844224840023</v>
      </c>
      <c r="K23" s="4">
        <f>INDEX(Deciles_mean!$C$2:$CO$51,MATCH('ResumenCorr-FormulasInteractivo'!K$1,Deciles_mean!$CQ$2:$CQ$51,0),MATCH('ResumenCorr-FormulasInteractivo'!$A23,Deciles_mean!$C$1:$CO$1,0))</f>
        <v>180.45417241741083</v>
      </c>
      <c r="L23" s="4">
        <f>INDEX(Deciles_mean!$C$2:$CO$51,MATCH('ResumenCorr-FormulasInteractivo'!L$1,Deciles_mean!$CQ$2:$CQ$51,0),MATCH('ResumenCorr-FormulasInteractivo'!$A23,Deciles_mean!$C$1:$CO$1,0))</f>
        <v>164.74256787986133</v>
      </c>
      <c r="M23" s="4">
        <f>INDEX(Deciles_mean!$C$2:$CO$51,MATCH('ResumenCorr-FormulasInteractivo'!M$1,Deciles_mean!$CQ$2:$CQ$51,0),MATCH('ResumenCorr-FormulasInteractivo'!$A23,Deciles_mean!$C$1:$CO$1,0))</f>
        <v>148.64491096159477</v>
      </c>
      <c r="N23" s="4">
        <f>INDEX(Deciles_mean!$C$2:$CO$51,MATCH('ResumenCorr-FormulasInteractivo'!N$1,Deciles_mean!$CQ$2:$CQ$51,0),MATCH('ResumenCorr-FormulasInteractivo'!$A23,Deciles_mean!$C$1:$CO$1,0))</f>
        <v>127.68328235992411</v>
      </c>
    </row>
    <row r="24" spans="1:14">
      <c r="A24" t="s">
        <v>14</v>
      </c>
      <c r="C24" t="s">
        <v>74</v>
      </c>
      <c r="D24" s="4">
        <f>INDEX(Nal_mean!$B$2:$CN$6,MATCH('ResumenCorr-FormulasInteractivo'!$C$1,Nal_mean!$A$2:$A$6,0),MATCH('ResumenCorr-FormulasInteractivo'!$A24,Nal_mean!$B$1:$CN$1,0))</f>
        <v>64.043715824587807</v>
      </c>
      <c r="E24" s="4">
        <f>INDEX(Deciles_mean!$C$2:$CO$51,MATCH('ResumenCorr-FormulasInteractivo'!E$1,Deciles_mean!$CQ$2:$CQ$51,0),MATCH('ResumenCorr-FormulasInteractivo'!$A24,Deciles_mean!$C$1:$CO$1,0))</f>
        <v>20.86906080793738</v>
      </c>
      <c r="F24" s="4">
        <f>INDEX(Deciles_mean!$C$2:$CO$51,MATCH('ResumenCorr-FormulasInteractivo'!F$1,Deciles_mean!$CQ$2:$CQ$51,0),MATCH('ResumenCorr-FormulasInteractivo'!$A24,Deciles_mean!$C$1:$CO$1,0))</f>
        <v>34.969851776158464</v>
      </c>
      <c r="G24" s="4">
        <f>INDEX(Deciles_mean!$C$2:$CO$51,MATCH('ResumenCorr-FormulasInteractivo'!G$1,Deciles_mean!$CQ$2:$CQ$51,0),MATCH('ResumenCorr-FormulasInteractivo'!$A24,Deciles_mean!$C$1:$CO$1,0))</f>
        <v>44.033637394926608</v>
      </c>
      <c r="H24" s="4">
        <f>INDEX(Deciles_mean!$C$2:$CO$51,MATCH('ResumenCorr-FormulasInteractivo'!H$1,Deciles_mean!$CQ$2:$CQ$51,0),MATCH('ResumenCorr-FormulasInteractivo'!$A24,Deciles_mean!$C$1:$CO$1,0))</f>
        <v>56.991577395174154</v>
      </c>
      <c r="I24" s="4">
        <f>INDEX(Deciles_mean!$C$2:$CO$51,MATCH('ResumenCorr-FormulasInteractivo'!I$1,Deciles_mean!$CQ$2:$CQ$51,0),MATCH('ResumenCorr-FormulasInteractivo'!$A24,Deciles_mean!$C$1:$CO$1,0))</f>
        <v>60.314001070140549</v>
      </c>
      <c r="J24" s="4">
        <f>INDEX(Deciles_mean!$C$2:$CO$51,MATCH('ResumenCorr-FormulasInteractivo'!J$1,Deciles_mean!$CQ$2:$CQ$51,0),MATCH('ResumenCorr-FormulasInteractivo'!$A24,Deciles_mean!$C$1:$CO$1,0))</f>
        <v>68.281833915344393</v>
      </c>
      <c r="K24" s="4">
        <f>INDEX(Deciles_mean!$C$2:$CO$51,MATCH('ResumenCorr-FormulasInteractivo'!K$1,Deciles_mean!$CQ$2:$CQ$51,0),MATCH('ResumenCorr-FormulasInteractivo'!$A24,Deciles_mean!$C$1:$CO$1,0))</f>
        <v>76.065119669846894</v>
      </c>
      <c r="L24" s="4">
        <f>INDEX(Deciles_mean!$C$2:$CO$51,MATCH('ResumenCorr-FormulasInteractivo'!L$1,Deciles_mean!$CQ$2:$CQ$51,0),MATCH('ResumenCorr-FormulasInteractivo'!$A24,Deciles_mean!$C$1:$CO$1,0))</f>
        <v>80.197320836679594</v>
      </c>
      <c r="M24" s="4">
        <f>INDEX(Deciles_mean!$C$2:$CO$51,MATCH('ResumenCorr-FormulasInteractivo'!M$1,Deciles_mean!$CQ$2:$CQ$51,0),MATCH('ResumenCorr-FormulasInteractivo'!$A24,Deciles_mean!$C$1:$CO$1,0))</f>
        <v>94.470386095738576</v>
      </c>
      <c r="N24" s="4">
        <f>INDEX(Deciles_mean!$C$2:$CO$51,MATCH('ResumenCorr-FormulasInteractivo'!N$1,Deciles_mean!$CQ$2:$CQ$51,0),MATCH('ResumenCorr-FormulasInteractivo'!$A24,Deciles_mean!$C$1:$CO$1,0))</f>
        <v>104.24436928393142</v>
      </c>
    </row>
    <row r="25" spans="1:14">
      <c r="A25" t="s">
        <v>15</v>
      </c>
      <c r="C25" t="s">
        <v>75</v>
      </c>
      <c r="D25" s="4">
        <f>INDEX(Nal_mean!$B$2:$CN$6,MATCH('ResumenCorr-FormulasInteractivo'!$C$1,Nal_mean!$A$2:$A$6,0),MATCH('ResumenCorr-FormulasInteractivo'!$A25,Nal_mean!$B$1:$CN$1,0))</f>
        <v>136.40325856418394</v>
      </c>
      <c r="E25" s="4">
        <f>INDEX(Deciles_mean!$C$2:$CO$51,MATCH('ResumenCorr-FormulasInteractivo'!E$1,Deciles_mean!$CQ$2:$CQ$51,0),MATCH('ResumenCorr-FormulasInteractivo'!$A25,Deciles_mean!$C$1:$CO$1,0))</f>
        <v>65.794164881906056</v>
      </c>
      <c r="F25" s="4">
        <f>INDEX(Deciles_mean!$C$2:$CO$51,MATCH('ResumenCorr-FormulasInteractivo'!F$1,Deciles_mean!$CQ$2:$CQ$51,0),MATCH('ResumenCorr-FormulasInteractivo'!$A25,Deciles_mean!$C$1:$CO$1,0))</f>
        <v>84.795576571598517</v>
      </c>
      <c r="G25" s="4">
        <f>INDEX(Deciles_mean!$C$2:$CO$51,MATCH('ResumenCorr-FormulasInteractivo'!G$1,Deciles_mean!$CQ$2:$CQ$51,0),MATCH('ResumenCorr-FormulasInteractivo'!$A25,Deciles_mean!$C$1:$CO$1,0))</f>
        <v>99.887414875355546</v>
      </c>
      <c r="H25" s="4">
        <f>INDEX(Deciles_mean!$C$2:$CO$51,MATCH('ResumenCorr-FormulasInteractivo'!H$1,Deciles_mean!$CQ$2:$CQ$51,0),MATCH('ResumenCorr-FormulasInteractivo'!$A25,Deciles_mean!$C$1:$CO$1,0))</f>
        <v>115.92372541094605</v>
      </c>
      <c r="I25" s="4">
        <f>INDEX(Deciles_mean!$C$2:$CO$51,MATCH('ResumenCorr-FormulasInteractivo'!I$1,Deciles_mean!$CQ$2:$CQ$51,0),MATCH('ResumenCorr-FormulasInteractivo'!$A25,Deciles_mean!$C$1:$CO$1,0))</f>
        <v>131.33988355619994</v>
      </c>
      <c r="J25" s="4">
        <f>INDEX(Deciles_mean!$C$2:$CO$51,MATCH('ResumenCorr-FormulasInteractivo'!J$1,Deciles_mean!$CQ$2:$CQ$51,0),MATCH('ResumenCorr-FormulasInteractivo'!$A25,Deciles_mean!$C$1:$CO$1,0))</f>
        <v>131.79860333495526</v>
      </c>
      <c r="K25" s="4">
        <f>INDEX(Deciles_mean!$C$2:$CO$51,MATCH('ResumenCorr-FormulasInteractivo'!K$1,Deciles_mean!$CQ$2:$CQ$51,0),MATCH('ResumenCorr-FormulasInteractivo'!$A25,Deciles_mean!$C$1:$CO$1,0))</f>
        <v>141.19130584258343</v>
      </c>
      <c r="L25" s="4">
        <f>INDEX(Deciles_mean!$C$2:$CO$51,MATCH('ResumenCorr-FormulasInteractivo'!L$1,Deciles_mean!$CQ$2:$CQ$51,0),MATCH('ResumenCorr-FormulasInteractivo'!$A25,Deciles_mean!$C$1:$CO$1,0))</f>
        <v>159.79492941622772</v>
      </c>
      <c r="M25" s="4">
        <f>INDEX(Deciles_mean!$C$2:$CO$51,MATCH('ResumenCorr-FormulasInteractivo'!M$1,Deciles_mean!$CQ$2:$CQ$51,0),MATCH('ResumenCorr-FormulasInteractivo'!$A25,Deciles_mean!$C$1:$CO$1,0))</f>
        <v>188.27897680443002</v>
      </c>
      <c r="N25" s="4">
        <f>INDEX(Deciles_mean!$C$2:$CO$51,MATCH('ResumenCorr-FormulasInteractivo'!N$1,Deciles_mean!$CQ$2:$CQ$51,0),MATCH('ResumenCorr-FormulasInteractivo'!$A25,Deciles_mean!$C$1:$CO$1,0))</f>
        <v>245.22800494763683</v>
      </c>
    </row>
    <row r="26" spans="1:14">
      <c r="A26" t="s">
        <v>16</v>
      </c>
      <c r="C26" t="s">
        <v>76</v>
      </c>
      <c r="D26" s="4">
        <f>INDEX(Nal_mean!$B$2:$CN$6,MATCH('ResumenCorr-FormulasInteractivo'!$C$1,Nal_mean!$A$2:$A$6,0),MATCH('ResumenCorr-FormulasInteractivo'!$A26,Nal_mean!$B$1:$CN$1,0))</f>
        <v>30.925389067989496</v>
      </c>
      <c r="E26" s="4">
        <f>INDEX(Deciles_mean!$C$2:$CO$51,MATCH('ResumenCorr-FormulasInteractivo'!E$1,Deciles_mean!$CQ$2:$CQ$51,0),MATCH('ResumenCorr-FormulasInteractivo'!$A26,Deciles_mean!$C$1:$CO$1,0))</f>
        <v>13.149398173092067</v>
      </c>
      <c r="F26" s="4">
        <f>INDEX(Deciles_mean!$C$2:$CO$51,MATCH('ResumenCorr-FormulasInteractivo'!F$1,Deciles_mean!$CQ$2:$CQ$51,0),MATCH('ResumenCorr-FormulasInteractivo'!$A26,Deciles_mean!$C$1:$CO$1,0))</f>
        <v>20.647517102103603</v>
      </c>
      <c r="G26" s="4">
        <f>INDEX(Deciles_mean!$C$2:$CO$51,MATCH('ResumenCorr-FormulasInteractivo'!G$1,Deciles_mean!$CQ$2:$CQ$51,0),MATCH('ResumenCorr-FormulasInteractivo'!$A26,Deciles_mean!$C$1:$CO$1,0))</f>
        <v>23.612230626615922</v>
      </c>
      <c r="H26" s="4">
        <f>INDEX(Deciles_mean!$C$2:$CO$51,MATCH('ResumenCorr-FormulasInteractivo'!H$1,Deciles_mean!$CQ$2:$CQ$51,0),MATCH('ResumenCorr-FormulasInteractivo'!$A26,Deciles_mean!$C$1:$CO$1,0))</f>
        <v>26.877874511145688</v>
      </c>
      <c r="I26" s="4">
        <f>INDEX(Deciles_mean!$C$2:$CO$51,MATCH('ResumenCorr-FormulasInteractivo'!I$1,Deciles_mean!$CQ$2:$CQ$51,0),MATCH('ResumenCorr-FormulasInteractivo'!$A26,Deciles_mean!$C$1:$CO$1,0))</f>
        <v>30.262994839018223</v>
      </c>
      <c r="J26" s="4">
        <f>INDEX(Deciles_mean!$C$2:$CO$51,MATCH('ResumenCorr-FormulasInteractivo'!J$1,Deciles_mean!$CQ$2:$CQ$51,0),MATCH('ResumenCorr-FormulasInteractivo'!$A26,Deciles_mean!$C$1:$CO$1,0))</f>
        <v>31.884143948901322</v>
      </c>
      <c r="K26" s="4">
        <f>INDEX(Deciles_mean!$C$2:$CO$51,MATCH('ResumenCorr-FormulasInteractivo'!K$1,Deciles_mean!$CQ$2:$CQ$51,0),MATCH('ResumenCorr-FormulasInteractivo'!$A26,Deciles_mean!$C$1:$CO$1,0))</f>
        <v>34.0231908483347</v>
      </c>
      <c r="L26" s="4">
        <f>INDEX(Deciles_mean!$C$2:$CO$51,MATCH('ResumenCorr-FormulasInteractivo'!L$1,Deciles_mean!$CQ$2:$CQ$51,0),MATCH('ResumenCorr-FormulasInteractivo'!$A26,Deciles_mean!$C$1:$CO$1,0))</f>
        <v>37.154150871009939</v>
      </c>
      <c r="M26" s="4">
        <f>INDEX(Deciles_mean!$C$2:$CO$51,MATCH('ResumenCorr-FormulasInteractivo'!M$1,Deciles_mean!$CQ$2:$CQ$51,0),MATCH('ResumenCorr-FormulasInteractivo'!$A26,Deciles_mean!$C$1:$CO$1,0))</f>
        <v>38.67432634432533</v>
      </c>
      <c r="N26" s="4">
        <f>INDEX(Deciles_mean!$C$2:$CO$51,MATCH('ResumenCorr-FormulasInteractivo'!N$1,Deciles_mean!$CQ$2:$CQ$51,0),MATCH('ResumenCorr-FormulasInteractivo'!$A26,Deciles_mean!$C$1:$CO$1,0))</f>
        <v>52.968063415348183</v>
      </c>
    </row>
    <row r="27" spans="1:14">
      <c r="A27" t="s">
        <v>20</v>
      </c>
      <c r="C27" t="s">
        <v>77</v>
      </c>
      <c r="D27" s="4">
        <f>INDEX(Nal_mean!$B$2:$CN$6,MATCH('ResumenCorr-FormulasInteractivo'!$C$1,Nal_mean!$A$2:$A$6,0),MATCH('ResumenCorr-FormulasInteractivo'!$A27,Nal_mean!$B$1:$CN$1,0))</f>
        <v>118.09755197006227</v>
      </c>
      <c r="E27" s="4">
        <f>INDEX(Deciles_mean!$C$2:$CO$51,MATCH('ResumenCorr-FormulasInteractivo'!E$1,Deciles_mean!$CQ$2:$CQ$51,0),MATCH('ResumenCorr-FormulasInteractivo'!$A27,Deciles_mean!$C$1:$CO$1,0))</f>
        <v>156.3227020569168</v>
      </c>
      <c r="F27" s="4">
        <f>INDEX(Deciles_mean!$C$2:$CO$51,MATCH('ResumenCorr-FormulasInteractivo'!F$1,Deciles_mean!$CQ$2:$CQ$51,0),MATCH('ResumenCorr-FormulasInteractivo'!$A27,Deciles_mean!$C$1:$CO$1,0))</f>
        <v>139.67926057587738</v>
      </c>
      <c r="G27" s="4">
        <f>INDEX(Deciles_mean!$C$2:$CO$51,MATCH('ResumenCorr-FormulasInteractivo'!G$1,Deciles_mean!$CQ$2:$CQ$51,0),MATCH('ResumenCorr-FormulasInteractivo'!$A27,Deciles_mean!$C$1:$CO$1,0))</f>
        <v>126.55289134614536</v>
      </c>
      <c r="H27" s="4">
        <f>INDEX(Deciles_mean!$C$2:$CO$51,MATCH('ResumenCorr-FormulasInteractivo'!H$1,Deciles_mean!$CQ$2:$CQ$51,0),MATCH('ResumenCorr-FormulasInteractivo'!$A27,Deciles_mean!$C$1:$CO$1,0))</f>
        <v>118.60103548286938</v>
      </c>
      <c r="I27" s="4">
        <f>INDEX(Deciles_mean!$C$2:$CO$51,MATCH('ResumenCorr-FormulasInteractivo'!I$1,Deciles_mean!$CQ$2:$CQ$51,0),MATCH('ResumenCorr-FormulasInteractivo'!$A27,Deciles_mean!$C$1:$CO$1,0))</f>
        <v>118.1254940651456</v>
      </c>
      <c r="J27" s="4">
        <f>INDEX(Deciles_mean!$C$2:$CO$51,MATCH('ResumenCorr-FormulasInteractivo'!J$1,Deciles_mean!$CQ$2:$CQ$51,0),MATCH('ResumenCorr-FormulasInteractivo'!$A27,Deciles_mean!$C$1:$CO$1,0))</f>
        <v>122.98615164659078</v>
      </c>
      <c r="K27" s="4">
        <f>INDEX(Deciles_mean!$C$2:$CO$51,MATCH('ResumenCorr-FormulasInteractivo'!K$1,Deciles_mean!$CQ$2:$CQ$51,0),MATCH('ResumenCorr-FormulasInteractivo'!$A27,Deciles_mean!$C$1:$CO$1,0))</f>
        <v>107.63678237011459</v>
      </c>
      <c r="L27" s="4">
        <f>INDEX(Deciles_mean!$C$2:$CO$51,MATCH('ResumenCorr-FormulasInteractivo'!L$1,Deciles_mean!$CQ$2:$CQ$51,0),MATCH('ResumenCorr-FormulasInteractivo'!$A27,Deciles_mean!$C$1:$CO$1,0))</f>
        <v>97.563626057063757</v>
      </c>
      <c r="M27" s="4">
        <f>INDEX(Deciles_mean!$C$2:$CO$51,MATCH('ResumenCorr-FormulasInteractivo'!M$1,Deciles_mean!$CQ$2:$CQ$51,0),MATCH('ResumenCorr-FormulasInteractivo'!$A27,Deciles_mean!$C$1:$CO$1,0))</f>
        <v>108.44707893700061</v>
      </c>
      <c r="N27" s="4">
        <f>INDEX(Deciles_mean!$C$2:$CO$51,MATCH('ResumenCorr-FormulasInteractivo'!N$1,Deciles_mean!$CQ$2:$CQ$51,0),MATCH('ResumenCorr-FormulasInteractivo'!$A27,Deciles_mean!$C$1:$CO$1,0))</f>
        <v>85.060497162898457</v>
      </c>
    </row>
    <row r="28" spans="1:14">
      <c r="A28" t="s">
        <v>22</v>
      </c>
      <c r="C28" t="s">
        <v>78</v>
      </c>
      <c r="D28" s="4">
        <f>INDEX(Nal_mean!$B$2:$CN$6,MATCH('ResumenCorr-FormulasInteractivo'!$C$1,Nal_mean!$A$2:$A$6,0),MATCH('ResumenCorr-FormulasInteractivo'!$A28,Nal_mean!$B$1:$CN$1,0))</f>
        <v>55.462222007760971</v>
      </c>
      <c r="E28" s="4">
        <f>INDEX(Deciles_mean!$C$2:$CO$51,MATCH('ResumenCorr-FormulasInteractivo'!E$1,Deciles_mean!$CQ$2:$CQ$51,0),MATCH('ResumenCorr-FormulasInteractivo'!$A28,Deciles_mean!$C$1:$CO$1,0))</f>
        <v>26.656749877176999</v>
      </c>
      <c r="F28" s="4">
        <f>INDEX(Deciles_mean!$C$2:$CO$51,MATCH('ResumenCorr-FormulasInteractivo'!F$1,Deciles_mean!$CQ$2:$CQ$51,0),MATCH('ResumenCorr-FormulasInteractivo'!$A28,Deciles_mean!$C$1:$CO$1,0))</f>
        <v>37.714797262431276</v>
      </c>
      <c r="G28" s="4">
        <f>INDEX(Deciles_mean!$C$2:$CO$51,MATCH('ResumenCorr-FormulasInteractivo'!G$1,Deciles_mean!$CQ$2:$CQ$51,0),MATCH('ResumenCorr-FormulasInteractivo'!$A28,Deciles_mean!$C$1:$CO$1,0))</f>
        <v>45.768957306706398</v>
      </c>
      <c r="H28" s="4">
        <f>INDEX(Deciles_mean!$C$2:$CO$51,MATCH('ResumenCorr-FormulasInteractivo'!H$1,Deciles_mean!$CQ$2:$CQ$51,0),MATCH('ResumenCorr-FormulasInteractivo'!$A28,Deciles_mean!$C$1:$CO$1,0))</f>
        <v>50.995652774784539</v>
      </c>
      <c r="I28" s="4">
        <f>INDEX(Deciles_mean!$C$2:$CO$51,MATCH('ResumenCorr-FormulasInteractivo'!I$1,Deciles_mean!$CQ$2:$CQ$51,0),MATCH('ResumenCorr-FormulasInteractivo'!$A28,Deciles_mean!$C$1:$CO$1,0))</f>
        <v>54.96191730367719</v>
      </c>
      <c r="J28" s="4">
        <f>INDEX(Deciles_mean!$C$2:$CO$51,MATCH('ResumenCorr-FormulasInteractivo'!J$1,Deciles_mean!$CQ$2:$CQ$51,0),MATCH('ResumenCorr-FormulasInteractivo'!$A28,Deciles_mean!$C$1:$CO$1,0))</f>
        <v>59.100324629535336</v>
      </c>
      <c r="K28" s="4">
        <f>INDEX(Deciles_mean!$C$2:$CO$51,MATCH('ResumenCorr-FormulasInteractivo'!K$1,Deciles_mean!$CQ$2:$CQ$51,0),MATCH('ResumenCorr-FormulasInteractivo'!$A28,Deciles_mean!$C$1:$CO$1,0))</f>
        <v>61.065434751541531</v>
      </c>
      <c r="L28" s="4">
        <f>INDEX(Deciles_mean!$C$2:$CO$51,MATCH('ResumenCorr-FormulasInteractivo'!L$1,Deciles_mean!$CQ$2:$CQ$51,0),MATCH('ResumenCorr-FormulasInteractivo'!$A28,Deciles_mean!$C$1:$CO$1,0))</f>
        <v>64.104568017542363</v>
      </c>
      <c r="M28" s="4">
        <f>INDEX(Deciles_mean!$C$2:$CO$51,MATCH('ResumenCorr-FormulasInteractivo'!M$1,Deciles_mean!$CQ$2:$CQ$51,0),MATCH('ResumenCorr-FormulasInteractivo'!$A28,Deciles_mean!$C$1:$CO$1,0))</f>
        <v>73.505789442727121</v>
      </c>
      <c r="N28" s="4">
        <f>INDEX(Deciles_mean!$C$2:$CO$51,MATCH('ResumenCorr-FormulasInteractivo'!N$1,Deciles_mean!$CQ$2:$CQ$51,0),MATCH('ResumenCorr-FormulasInteractivo'!$A28,Deciles_mean!$C$1:$CO$1,0))</f>
        <v>80.748028711486981</v>
      </c>
    </row>
    <row r="29" spans="1:14">
      <c r="A29" t="s">
        <v>24</v>
      </c>
      <c r="C29" t="s">
        <v>79</v>
      </c>
      <c r="D29" s="4">
        <f>INDEX(Nal_mean!$B$2:$CN$6,MATCH('ResumenCorr-FormulasInteractivo'!$C$1,Nal_mean!$A$2:$A$6,0),MATCH('ResumenCorr-FormulasInteractivo'!$A29,Nal_mean!$B$1:$CN$1,0))</f>
        <v>140.49589871400232</v>
      </c>
      <c r="E29" s="4">
        <f>INDEX(Deciles_mean!$C$2:$CO$51,MATCH('ResumenCorr-FormulasInteractivo'!E$1,Deciles_mean!$CQ$2:$CQ$51,0),MATCH('ResumenCorr-FormulasInteractivo'!$A29,Deciles_mean!$C$1:$CO$1,0))</f>
        <v>66.353909871469497</v>
      </c>
      <c r="F29" s="4">
        <f>INDEX(Deciles_mean!$C$2:$CO$51,MATCH('ResumenCorr-FormulasInteractivo'!F$1,Deciles_mean!$CQ$2:$CQ$51,0),MATCH('ResumenCorr-FormulasInteractivo'!$A29,Deciles_mean!$C$1:$CO$1,0))</f>
        <v>90.385783368689744</v>
      </c>
      <c r="G29" s="4">
        <f>INDEX(Deciles_mean!$C$2:$CO$51,MATCH('ResumenCorr-FormulasInteractivo'!G$1,Deciles_mean!$CQ$2:$CQ$51,0),MATCH('ResumenCorr-FormulasInteractivo'!$A29,Deciles_mean!$C$1:$CO$1,0))</f>
        <v>105.28163122310141</v>
      </c>
      <c r="H29" s="4">
        <f>INDEX(Deciles_mean!$C$2:$CO$51,MATCH('ResumenCorr-FormulasInteractivo'!H$1,Deciles_mean!$CQ$2:$CQ$51,0),MATCH('ResumenCorr-FormulasInteractivo'!$A29,Deciles_mean!$C$1:$CO$1,0))</f>
        <v>124.09467937766365</v>
      </c>
      <c r="I29" s="4">
        <f>INDEX(Deciles_mean!$C$2:$CO$51,MATCH('ResumenCorr-FormulasInteractivo'!I$1,Deciles_mean!$CQ$2:$CQ$51,0),MATCH('ResumenCorr-FormulasInteractivo'!$A29,Deciles_mean!$C$1:$CO$1,0))</f>
        <v>132.92282027966502</v>
      </c>
      <c r="J29" s="4">
        <f>INDEX(Deciles_mean!$C$2:$CO$51,MATCH('ResumenCorr-FormulasInteractivo'!J$1,Deciles_mean!$CQ$2:$CQ$51,0),MATCH('ResumenCorr-FormulasInteractivo'!$A29,Deciles_mean!$C$1:$CO$1,0))</f>
        <v>144.30314638704556</v>
      </c>
      <c r="K29" s="4">
        <f>INDEX(Deciles_mean!$C$2:$CO$51,MATCH('ResumenCorr-FormulasInteractivo'!K$1,Deciles_mean!$CQ$2:$CQ$51,0),MATCH('ResumenCorr-FormulasInteractivo'!$A29,Deciles_mean!$C$1:$CO$1,0))</f>
        <v>154.74727948682033</v>
      </c>
      <c r="L29" s="4">
        <f>INDEX(Deciles_mean!$C$2:$CO$51,MATCH('ResumenCorr-FormulasInteractivo'!L$1,Deciles_mean!$CQ$2:$CQ$51,0),MATCH('ResumenCorr-FormulasInteractivo'!$A29,Deciles_mean!$C$1:$CO$1,0))</f>
        <v>165.82368546759534</v>
      </c>
      <c r="M29" s="4">
        <f>INDEX(Deciles_mean!$C$2:$CO$51,MATCH('ResumenCorr-FormulasInteractivo'!M$1,Deciles_mean!$CQ$2:$CQ$51,0),MATCH('ResumenCorr-FormulasInteractivo'!$A29,Deciles_mean!$C$1:$CO$1,0))</f>
        <v>188.96928857291488</v>
      </c>
      <c r="N29" s="4">
        <f>INDEX(Deciles_mean!$C$2:$CO$51,MATCH('ResumenCorr-FormulasInteractivo'!N$1,Deciles_mean!$CQ$2:$CQ$51,0),MATCH('ResumenCorr-FormulasInteractivo'!$A29,Deciles_mean!$C$1:$CO$1,0))</f>
        <v>232.07676310505775</v>
      </c>
    </row>
    <row r="30" spans="1:14">
      <c r="A30" t="s">
        <v>25</v>
      </c>
      <c r="C30" t="s">
        <v>80</v>
      </c>
      <c r="D30" s="4">
        <f>INDEX(Nal_mean!$B$2:$CN$6,MATCH('ResumenCorr-FormulasInteractivo'!$C$1,Nal_mean!$A$2:$A$6,0),MATCH('ResumenCorr-FormulasInteractivo'!$A30,Nal_mean!$B$1:$CN$1,0))</f>
        <v>365.96227370804161</v>
      </c>
      <c r="E30" s="4">
        <f>INDEX(Deciles_mean!$C$2:$CO$51,MATCH('ResumenCorr-FormulasInteractivo'!E$1,Deciles_mean!$CQ$2:$CQ$51,0),MATCH('ResumenCorr-FormulasInteractivo'!$A30,Deciles_mean!$C$1:$CO$1,0))</f>
        <v>204.54152455980494</v>
      </c>
      <c r="F30" s="4">
        <f>INDEX(Deciles_mean!$C$2:$CO$51,MATCH('ResumenCorr-FormulasInteractivo'!F$1,Deciles_mean!$CQ$2:$CQ$51,0),MATCH('ResumenCorr-FormulasInteractivo'!$A30,Deciles_mean!$C$1:$CO$1,0))</f>
        <v>246.52486317294293</v>
      </c>
      <c r="G30" s="4">
        <f>INDEX(Deciles_mean!$C$2:$CO$51,MATCH('ResumenCorr-FormulasInteractivo'!G$1,Deciles_mean!$CQ$2:$CQ$51,0),MATCH('ResumenCorr-FormulasInteractivo'!$A30,Deciles_mean!$C$1:$CO$1,0))</f>
        <v>281.81807860622348</v>
      </c>
      <c r="H30" s="4">
        <f>INDEX(Deciles_mean!$C$2:$CO$51,MATCH('ResumenCorr-FormulasInteractivo'!H$1,Deciles_mean!$CQ$2:$CQ$51,0),MATCH('ResumenCorr-FormulasInteractivo'!$A30,Deciles_mean!$C$1:$CO$1,0))</f>
        <v>305.7114209392966</v>
      </c>
      <c r="I30" s="4">
        <f>INDEX(Deciles_mean!$C$2:$CO$51,MATCH('ResumenCorr-FormulasInteractivo'!I$1,Deciles_mean!$CQ$2:$CQ$51,0),MATCH('ResumenCorr-FormulasInteractivo'!$A30,Deciles_mean!$C$1:$CO$1,0))</f>
        <v>338.70596242939024</v>
      </c>
      <c r="J30" s="4">
        <f>INDEX(Deciles_mean!$C$2:$CO$51,MATCH('ResumenCorr-FormulasInteractivo'!J$1,Deciles_mean!$CQ$2:$CQ$51,0),MATCH('ResumenCorr-FormulasInteractivo'!$A30,Deciles_mean!$C$1:$CO$1,0))</f>
        <v>366.58777945471513</v>
      </c>
      <c r="K30" s="4">
        <f>INDEX(Deciles_mean!$C$2:$CO$51,MATCH('ResumenCorr-FormulasInteractivo'!K$1,Deciles_mean!$CQ$2:$CQ$51,0),MATCH('ResumenCorr-FormulasInteractivo'!$A30,Deciles_mean!$C$1:$CO$1,0))</f>
        <v>392.24710742645129</v>
      </c>
      <c r="L30" s="4">
        <f>INDEX(Deciles_mean!$C$2:$CO$51,MATCH('ResumenCorr-FormulasInteractivo'!L$1,Deciles_mean!$CQ$2:$CQ$51,0),MATCH('ResumenCorr-FormulasInteractivo'!$A30,Deciles_mean!$C$1:$CO$1,0))</f>
        <v>437.11321905886177</v>
      </c>
      <c r="M30" s="4">
        <f>INDEX(Deciles_mean!$C$2:$CO$51,MATCH('ResumenCorr-FormulasInteractivo'!M$1,Deciles_mean!$CQ$2:$CQ$51,0),MATCH('ResumenCorr-FormulasInteractivo'!$A30,Deciles_mean!$C$1:$CO$1,0))</f>
        <v>478.15910848339956</v>
      </c>
      <c r="N30" s="4">
        <f>INDEX(Deciles_mean!$C$2:$CO$51,MATCH('ResumenCorr-FormulasInteractivo'!N$1,Deciles_mean!$CQ$2:$CQ$51,0),MATCH('ResumenCorr-FormulasInteractivo'!$A30,Deciles_mean!$C$1:$CO$1,0))</f>
        <v>608.21367294933032</v>
      </c>
    </row>
    <row r="31" spans="1:14">
      <c r="C31" s="10" t="s">
        <v>92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t="s">
        <v>36</v>
      </c>
      <c r="C32" s="3" t="s">
        <v>93</v>
      </c>
      <c r="D32" s="4">
        <f>INDEX(Nal_mean!$B$2:$CN$6,MATCH('ResumenCorr-FormulasInteractivo'!$C$1,Nal_mean!$A$2:$A$6,0),MATCH('ResumenCorr-FormulasInteractivo'!$A32,Nal_mean!$B$1:$CN$1,0))</f>
        <v>150.16849901320126</v>
      </c>
      <c r="E32" s="4">
        <f>INDEX(Deciles_mean!$C$2:$CO$51,MATCH('ResumenCorr-FormulasInteractivo'!E$1,Deciles_mean!$CQ$2:$CQ$51,0),MATCH('ResumenCorr-FormulasInteractivo'!$A32,Deciles_mean!$C$1:$CO$1,0))</f>
        <v>48.653953401346875</v>
      </c>
      <c r="F32" s="4">
        <f>INDEX(Deciles_mean!$C$2:$CO$51,MATCH('ResumenCorr-FormulasInteractivo'!F$1,Deciles_mean!$CQ$2:$CQ$51,0),MATCH('ResumenCorr-FormulasInteractivo'!$A32,Deciles_mean!$C$1:$CO$1,0))</f>
        <v>68.786403549131109</v>
      </c>
      <c r="G32" s="4">
        <f>INDEX(Deciles_mean!$C$2:$CO$51,MATCH('ResumenCorr-FormulasInteractivo'!G$1,Deciles_mean!$CQ$2:$CQ$51,0),MATCH('ResumenCorr-FormulasInteractivo'!$A32,Deciles_mean!$C$1:$CO$1,0))</f>
        <v>93.464064881223862</v>
      </c>
      <c r="H32" s="4">
        <f>INDEX(Deciles_mean!$C$2:$CO$51,MATCH('ResumenCorr-FormulasInteractivo'!H$1,Deciles_mean!$CQ$2:$CQ$51,0),MATCH('ResumenCorr-FormulasInteractivo'!$A32,Deciles_mean!$C$1:$CO$1,0))</f>
        <v>77.481475617729544</v>
      </c>
      <c r="I32" s="4">
        <f>INDEX(Deciles_mean!$C$2:$CO$51,MATCH('ResumenCorr-FormulasInteractivo'!I$1,Deciles_mean!$CQ$2:$CQ$51,0),MATCH('ResumenCorr-FormulasInteractivo'!$A32,Deciles_mean!$C$1:$CO$1,0))</f>
        <v>135.34366543347829</v>
      </c>
      <c r="J32" s="4">
        <f>INDEX(Deciles_mean!$C$2:$CO$51,MATCH('ResumenCorr-FormulasInteractivo'!J$1,Deciles_mean!$CQ$2:$CQ$51,0),MATCH('ResumenCorr-FormulasInteractivo'!$A32,Deciles_mean!$C$1:$CO$1,0))</f>
        <v>117.38371274470192</v>
      </c>
      <c r="K32" s="4">
        <f>INDEX(Deciles_mean!$C$2:$CO$51,MATCH('ResumenCorr-FormulasInteractivo'!K$1,Deciles_mean!$CQ$2:$CQ$51,0),MATCH('ResumenCorr-FormulasInteractivo'!$A32,Deciles_mean!$C$1:$CO$1,0))</f>
        <v>166.25247899226409</v>
      </c>
      <c r="L32" s="4">
        <f>INDEX(Deciles_mean!$C$2:$CO$51,MATCH('ResumenCorr-FormulasInteractivo'!L$1,Deciles_mean!$CQ$2:$CQ$51,0),MATCH('ResumenCorr-FormulasInteractivo'!$A32,Deciles_mean!$C$1:$CO$1,0))</f>
        <v>184.08844551186476</v>
      </c>
      <c r="M32" s="4">
        <f>INDEX(Deciles_mean!$C$2:$CO$51,MATCH('ResumenCorr-FormulasInteractivo'!M$1,Deciles_mean!$CQ$2:$CQ$51,0),MATCH('ResumenCorr-FormulasInteractivo'!$A32,Deciles_mean!$C$1:$CO$1,0))</f>
        <v>211.45857115196864</v>
      </c>
      <c r="N32" s="4">
        <f>INDEX(Deciles_mean!$C$2:$CO$51,MATCH('ResumenCorr-FormulasInteractivo'!N$1,Deciles_mean!$CQ$2:$CQ$51,0),MATCH('ResumenCorr-FormulasInteractivo'!$A32,Deciles_mean!$C$1:$CO$1,0))</f>
        <v>398.77221884830351</v>
      </c>
    </row>
    <row r="33" spans="1:14">
      <c r="A33" t="s">
        <v>1</v>
      </c>
      <c r="C33" s="3" t="s">
        <v>94</v>
      </c>
      <c r="D33" s="4">
        <f>INDEX(Nal_mean!$B$2:$CN$6,MATCH('ResumenCorr-FormulasInteractivo'!$C$1,Nal_mean!$A$2:$A$6,0),MATCH('ResumenCorr-FormulasInteractivo'!$A33,Nal_mean!$B$1:$CN$1,0))</f>
        <v>1042.2155766640381</v>
      </c>
      <c r="E33" s="4">
        <f>INDEX(Deciles_mean!$C$2:$CO$51,MATCH('ResumenCorr-FormulasInteractivo'!E$1,Deciles_mean!$CQ$2:$CQ$51,0),MATCH('ResumenCorr-FormulasInteractivo'!$A33,Deciles_mean!$C$1:$CO$1,0))</f>
        <v>563.85509760089201</v>
      </c>
      <c r="F33" s="4">
        <f>INDEX(Deciles_mean!$C$2:$CO$51,MATCH('ResumenCorr-FormulasInteractivo'!F$1,Deciles_mean!$CQ$2:$CQ$51,0),MATCH('ResumenCorr-FormulasInteractivo'!$A33,Deciles_mean!$C$1:$CO$1,0))</f>
        <v>728.49745586279278</v>
      </c>
      <c r="G33" s="4">
        <f>INDEX(Deciles_mean!$C$2:$CO$51,MATCH('ResumenCorr-FormulasInteractivo'!G$1,Deciles_mean!$CQ$2:$CQ$51,0),MATCH('ResumenCorr-FormulasInteractivo'!$A33,Deciles_mean!$C$1:$CO$1,0))</f>
        <v>825.67237385980161</v>
      </c>
      <c r="H33" s="4">
        <f>INDEX(Deciles_mean!$C$2:$CO$51,MATCH('ResumenCorr-FormulasInteractivo'!H$1,Deciles_mean!$CQ$2:$CQ$51,0),MATCH('ResumenCorr-FormulasInteractivo'!$A33,Deciles_mean!$C$1:$CO$1,0))</f>
        <v>893.74296408826081</v>
      </c>
      <c r="I33" s="4">
        <f>INDEX(Deciles_mean!$C$2:$CO$51,MATCH('ResumenCorr-FormulasInteractivo'!I$1,Deciles_mean!$CQ$2:$CQ$51,0),MATCH('ResumenCorr-FormulasInteractivo'!$A33,Deciles_mean!$C$1:$CO$1,0))</f>
        <v>1001.0133052514951</v>
      </c>
      <c r="J33" s="4">
        <f>INDEX(Deciles_mean!$C$2:$CO$51,MATCH('ResumenCorr-FormulasInteractivo'!J$1,Deciles_mean!$CQ$2:$CQ$51,0),MATCH('ResumenCorr-FormulasInteractivo'!$A33,Deciles_mean!$C$1:$CO$1,0))</f>
        <v>1115.7648931267681</v>
      </c>
      <c r="K33" s="4">
        <f>INDEX(Deciles_mean!$C$2:$CO$51,MATCH('ResumenCorr-FormulasInteractivo'!K$1,Deciles_mean!$CQ$2:$CQ$51,0),MATCH('ResumenCorr-FormulasInteractivo'!$A33,Deciles_mean!$C$1:$CO$1,0))</f>
        <v>1161.1745182611483</v>
      </c>
      <c r="L33" s="4">
        <f>INDEX(Deciles_mean!$C$2:$CO$51,MATCH('ResumenCorr-FormulasInteractivo'!L$1,Deciles_mean!$CQ$2:$CQ$51,0),MATCH('ResumenCorr-FormulasInteractivo'!$A33,Deciles_mean!$C$1:$CO$1,0))</f>
        <v>1284.73258647592</v>
      </c>
      <c r="M33" s="4">
        <f>INDEX(Deciles_mean!$C$2:$CO$51,MATCH('ResumenCorr-FormulasInteractivo'!M$1,Deciles_mean!$CQ$2:$CQ$51,0),MATCH('ResumenCorr-FormulasInteractivo'!$A33,Deciles_mean!$C$1:$CO$1,0))</f>
        <v>1367.8754476571123</v>
      </c>
      <c r="N33" s="4">
        <f>INDEX(Deciles_mean!$C$2:$CO$51,MATCH('ResumenCorr-FormulasInteractivo'!N$1,Deciles_mean!$CQ$2:$CQ$51,0),MATCH('ResumenCorr-FormulasInteractivo'!$A33,Deciles_mean!$C$1:$CO$1,0))</f>
        <v>1479.8271244561877</v>
      </c>
    </row>
    <row r="34" spans="1:14">
      <c r="A34" t="s">
        <v>37</v>
      </c>
      <c r="C34" s="3" t="s">
        <v>95</v>
      </c>
      <c r="D34" s="4">
        <f>INDEX(Nal_mean!$B$2:$CN$6,MATCH('ResumenCorr-FormulasInteractivo'!$C$1,Nal_mean!$A$2:$A$6,0),MATCH('ResumenCorr-FormulasInteractivo'!$A34,Nal_mean!$B$1:$CN$1,0))</f>
        <v>21.826922970958506</v>
      </c>
      <c r="E34" s="4">
        <f>INDEX(Deciles_mean!$C$2:$CO$51,MATCH('ResumenCorr-FormulasInteractivo'!E$1,Deciles_mean!$CQ$2:$CQ$51,0),MATCH('ResumenCorr-FormulasInteractivo'!$A34,Deciles_mean!$C$1:$CO$1,0))</f>
        <v>7.8489246304812283</v>
      </c>
      <c r="F34" s="4">
        <f>INDEX(Deciles_mean!$C$2:$CO$51,MATCH('ResumenCorr-FormulasInteractivo'!F$1,Deciles_mean!$CQ$2:$CQ$51,0),MATCH('ResumenCorr-FormulasInteractivo'!$A34,Deciles_mean!$C$1:$CO$1,0))</f>
        <v>10.842690782355284</v>
      </c>
      <c r="G34" s="4">
        <f>INDEX(Deciles_mean!$C$2:$CO$51,MATCH('ResumenCorr-FormulasInteractivo'!G$1,Deciles_mean!$CQ$2:$CQ$51,0),MATCH('ResumenCorr-FormulasInteractivo'!$A34,Deciles_mean!$C$1:$CO$1,0))</f>
        <v>11.878490917706023</v>
      </c>
      <c r="H34" s="4">
        <f>INDEX(Deciles_mean!$C$2:$CO$51,MATCH('ResumenCorr-FormulasInteractivo'!H$1,Deciles_mean!$CQ$2:$CQ$51,0),MATCH('ResumenCorr-FormulasInteractivo'!$A34,Deciles_mean!$C$1:$CO$1,0))</f>
        <v>15.432467184913524</v>
      </c>
      <c r="I34" s="4">
        <f>INDEX(Deciles_mean!$C$2:$CO$51,MATCH('ResumenCorr-FormulasInteractivo'!I$1,Deciles_mean!$CQ$2:$CQ$51,0),MATCH('ResumenCorr-FormulasInteractivo'!$A34,Deciles_mean!$C$1:$CO$1,0))</f>
        <v>20.943844148765198</v>
      </c>
      <c r="J34" s="4">
        <f>INDEX(Deciles_mean!$C$2:$CO$51,MATCH('ResumenCorr-FormulasInteractivo'!J$1,Deciles_mean!$CQ$2:$CQ$51,0),MATCH('ResumenCorr-FormulasInteractivo'!$A34,Deciles_mean!$C$1:$CO$1,0))</f>
        <v>23.410434145200675</v>
      </c>
      <c r="K34" s="4">
        <f>INDEX(Deciles_mean!$C$2:$CO$51,MATCH('ResumenCorr-FormulasInteractivo'!K$1,Deciles_mean!$CQ$2:$CQ$51,0),MATCH('ResumenCorr-FormulasInteractivo'!$A34,Deciles_mean!$C$1:$CO$1,0))</f>
        <v>21.339114679619769</v>
      </c>
      <c r="L34" s="4">
        <f>INDEX(Deciles_mean!$C$2:$CO$51,MATCH('ResumenCorr-FormulasInteractivo'!L$1,Deciles_mean!$CQ$2:$CQ$51,0),MATCH('ResumenCorr-FormulasInteractivo'!$A34,Deciles_mean!$C$1:$CO$1,0))</f>
        <v>27.451635581048883</v>
      </c>
      <c r="M34" s="4">
        <f>INDEX(Deciles_mean!$C$2:$CO$51,MATCH('ResumenCorr-FormulasInteractivo'!M$1,Deciles_mean!$CQ$2:$CQ$51,0),MATCH('ResumenCorr-FormulasInteractivo'!$A34,Deciles_mean!$C$1:$CO$1,0))</f>
        <v>29.819033306862224</v>
      </c>
      <c r="N34" s="4">
        <f>INDEX(Deciles_mean!$C$2:$CO$51,MATCH('ResumenCorr-FormulasInteractivo'!N$1,Deciles_mean!$CQ$2:$CQ$51,0),MATCH('ResumenCorr-FormulasInteractivo'!$A34,Deciles_mean!$C$1:$CO$1,0))</f>
        <v>49.302594332632239</v>
      </c>
    </row>
    <row r="35" spans="1:14">
      <c r="A35" t="s">
        <v>38</v>
      </c>
      <c r="C35" s="3" t="s">
        <v>97</v>
      </c>
      <c r="D35" s="4">
        <f>INDEX(Nal_mean!$B$2:$CN$6,MATCH('ResumenCorr-FormulasInteractivo'!$C$1,Nal_mean!$A$2:$A$6,0),MATCH('ResumenCorr-FormulasInteractivo'!$A35,Nal_mean!$B$1:$CN$1,0))</f>
        <v>54.963172005215348</v>
      </c>
      <c r="E35" s="4">
        <f>INDEX(Deciles_mean!$C$2:$CO$51,MATCH('ResumenCorr-FormulasInteractivo'!E$1,Deciles_mean!$CQ$2:$CQ$51,0),MATCH('ResumenCorr-FormulasInteractivo'!$A35,Deciles_mean!$C$1:$CO$1,0))</f>
        <v>25.517777954906318</v>
      </c>
      <c r="F35" s="4">
        <f>INDEX(Deciles_mean!$C$2:$CO$51,MATCH('ResumenCorr-FormulasInteractivo'!F$1,Deciles_mean!$CQ$2:$CQ$51,0),MATCH('ResumenCorr-FormulasInteractivo'!$A35,Deciles_mean!$C$1:$CO$1,0))</f>
        <v>35.325847299679417</v>
      </c>
      <c r="G35" s="4">
        <f>INDEX(Deciles_mean!$C$2:$CO$51,MATCH('ResumenCorr-FormulasInteractivo'!G$1,Deciles_mean!$CQ$2:$CQ$51,0),MATCH('ResumenCorr-FormulasInteractivo'!$A35,Deciles_mean!$C$1:$CO$1,0))</f>
        <v>38.432176196230586</v>
      </c>
      <c r="H35" s="4">
        <f>INDEX(Deciles_mean!$C$2:$CO$51,MATCH('ResumenCorr-FormulasInteractivo'!H$1,Deciles_mean!$CQ$2:$CQ$51,0),MATCH('ResumenCorr-FormulasInteractivo'!$A35,Deciles_mean!$C$1:$CO$1,0))</f>
        <v>44.877549423228317</v>
      </c>
      <c r="I35" s="4">
        <f>INDEX(Deciles_mean!$C$2:$CO$51,MATCH('ResumenCorr-FormulasInteractivo'!I$1,Deciles_mean!$CQ$2:$CQ$51,0),MATCH('ResumenCorr-FormulasInteractivo'!$A35,Deciles_mean!$C$1:$CO$1,0))</f>
        <v>49.331637060010372</v>
      </c>
      <c r="J35" s="4">
        <f>INDEX(Deciles_mean!$C$2:$CO$51,MATCH('ResumenCorr-FormulasInteractivo'!J$1,Deciles_mean!$CQ$2:$CQ$51,0),MATCH('ResumenCorr-FormulasInteractivo'!$A35,Deciles_mean!$C$1:$CO$1,0))</f>
        <v>56.555438147930808</v>
      </c>
      <c r="K35" s="4">
        <f>INDEX(Deciles_mean!$C$2:$CO$51,MATCH('ResumenCorr-FormulasInteractivo'!K$1,Deciles_mean!$CQ$2:$CQ$51,0),MATCH('ResumenCorr-FormulasInteractivo'!$A35,Deciles_mean!$C$1:$CO$1,0))</f>
        <v>60.773154162448265</v>
      </c>
      <c r="L35" s="4">
        <f>INDEX(Deciles_mean!$C$2:$CO$51,MATCH('ResumenCorr-FormulasInteractivo'!L$1,Deciles_mean!$CQ$2:$CQ$51,0),MATCH('ResumenCorr-FormulasInteractivo'!$A35,Deciles_mean!$C$1:$CO$1,0))</f>
        <v>69.015825648726278</v>
      </c>
      <c r="M35" s="4">
        <f>INDEX(Deciles_mean!$C$2:$CO$51,MATCH('ResumenCorr-FormulasInteractivo'!M$1,Deciles_mean!$CQ$2:$CQ$51,0),MATCH('ResumenCorr-FormulasInteractivo'!$A35,Deciles_mean!$C$1:$CO$1,0))</f>
        <v>72.686106341030495</v>
      </c>
      <c r="N35" s="4">
        <f>INDEX(Deciles_mean!$C$2:$CO$51,MATCH('ResumenCorr-FormulasInteractivo'!N$1,Deciles_mean!$CQ$2:$CQ$51,0),MATCH('ResumenCorr-FormulasInteractivo'!$A35,Deciles_mean!$C$1:$CO$1,0))</f>
        <v>97.116207817962604</v>
      </c>
    </row>
    <row r="36" spans="1:14">
      <c r="A36" t="s">
        <v>39</v>
      </c>
      <c r="C36" s="3" t="s">
        <v>96</v>
      </c>
      <c r="D36" s="4">
        <f>INDEX(Nal_mean!$B$2:$CN$6,MATCH('ResumenCorr-FormulasInteractivo'!$C$1,Nal_mean!$A$2:$A$6,0),MATCH('ResumenCorr-FormulasInteractivo'!$A36,Nal_mean!$B$1:$CN$1,0))</f>
        <v>11.17348853042137</v>
      </c>
      <c r="E36" s="4">
        <f>INDEX(Deciles_mean!$C$2:$CO$51,MATCH('ResumenCorr-FormulasInteractivo'!E$1,Deciles_mean!$CQ$2:$CQ$51,0),MATCH('ResumenCorr-FormulasInteractivo'!$A36,Deciles_mean!$C$1:$CO$1,0))</f>
        <v>8.8460332821897136</v>
      </c>
      <c r="F36" s="4">
        <f>INDEX(Deciles_mean!$C$2:$CO$51,MATCH('ResumenCorr-FormulasInteractivo'!F$1,Deciles_mean!$CQ$2:$CQ$51,0),MATCH('ResumenCorr-FormulasInteractivo'!$A36,Deciles_mean!$C$1:$CO$1,0))</f>
        <v>10.714995746322312</v>
      </c>
      <c r="G36" s="4">
        <f>INDEX(Deciles_mean!$C$2:$CO$51,MATCH('ResumenCorr-FormulasInteractivo'!G$1,Deciles_mean!$CQ$2:$CQ$51,0),MATCH('ResumenCorr-FormulasInteractivo'!$A36,Deciles_mean!$C$1:$CO$1,0))</f>
        <v>10.92491311800752</v>
      </c>
      <c r="H36" s="4">
        <f>INDEX(Deciles_mean!$C$2:$CO$51,MATCH('ResumenCorr-FormulasInteractivo'!H$1,Deciles_mean!$CQ$2:$CQ$51,0),MATCH('ResumenCorr-FormulasInteractivo'!$A36,Deciles_mean!$C$1:$CO$1,0))</f>
        <v>11.034034808054026</v>
      </c>
      <c r="I36" s="4">
        <f>INDEX(Deciles_mean!$C$2:$CO$51,MATCH('ResumenCorr-FormulasInteractivo'!I$1,Deciles_mean!$CQ$2:$CQ$51,0),MATCH('ResumenCorr-FormulasInteractivo'!$A36,Deciles_mean!$C$1:$CO$1,0))</f>
        <v>11.173457936308768</v>
      </c>
      <c r="J36" s="4">
        <f>INDEX(Deciles_mean!$C$2:$CO$51,MATCH('ResumenCorr-FormulasInteractivo'!J$1,Deciles_mean!$CQ$2:$CQ$51,0),MATCH('ResumenCorr-FormulasInteractivo'!$A36,Deciles_mean!$C$1:$CO$1,0))</f>
        <v>11.009351320891996</v>
      </c>
      <c r="K36" s="4">
        <f>INDEX(Deciles_mean!$C$2:$CO$51,MATCH('ResumenCorr-FormulasInteractivo'!K$1,Deciles_mean!$CQ$2:$CQ$51,0),MATCH('ResumenCorr-FormulasInteractivo'!$A36,Deciles_mean!$C$1:$CO$1,0))</f>
        <v>10.908031253927934</v>
      </c>
      <c r="L36" s="4">
        <f>INDEX(Deciles_mean!$C$2:$CO$51,MATCH('ResumenCorr-FormulasInteractivo'!L$1,Deciles_mean!$CQ$2:$CQ$51,0),MATCH('ResumenCorr-FormulasInteractivo'!$A36,Deciles_mean!$C$1:$CO$1,0))</f>
        <v>14.766770106578452</v>
      </c>
      <c r="M36" s="4">
        <f>INDEX(Deciles_mean!$C$2:$CO$51,MATCH('ResumenCorr-FormulasInteractivo'!M$1,Deciles_mean!$CQ$2:$CQ$51,0),MATCH('ResumenCorr-FormulasInteractivo'!$A36,Deciles_mean!$C$1:$CO$1,0))</f>
        <v>10.450898858551117</v>
      </c>
      <c r="N36" s="4">
        <f>INDEX(Deciles_mean!$C$2:$CO$51,MATCH('ResumenCorr-FormulasInteractivo'!N$1,Deciles_mean!$CQ$2:$CQ$51,0),MATCH('ResumenCorr-FormulasInteractivo'!$A36,Deciles_mean!$C$1:$CO$1,0))</f>
        <v>11.906398873381866</v>
      </c>
    </row>
    <row r="37" spans="1:14">
      <c r="A37" t="s">
        <v>40</v>
      </c>
      <c r="C37" s="3" t="s">
        <v>98</v>
      </c>
      <c r="D37" s="4">
        <f>INDEX(Nal_mean!$B$2:$CN$6,MATCH('ResumenCorr-FormulasInteractivo'!$C$1,Nal_mean!$A$2:$A$6,0),MATCH('ResumenCorr-FormulasInteractivo'!$A37,Nal_mean!$B$1:$CN$1,0))</f>
        <v>682.76655474957454</v>
      </c>
      <c r="E37" s="4">
        <f>INDEX(Deciles_mean!$C$2:$CO$51,MATCH('ResumenCorr-FormulasInteractivo'!E$1,Deciles_mean!$CQ$2:$CQ$51,0),MATCH('ResumenCorr-FormulasInteractivo'!$A37,Deciles_mean!$C$1:$CO$1,0))</f>
        <v>402.78574890804629</v>
      </c>
      <c r="F37" s="4">
        <f>INDEX(Deciles_mean!$C$2:$CO$51,MATCH('ResumenCorr-FormulasInteractivo'!F$1,Deciles_mean!$CQ$2:$CQ$51,0),MATCH('ResumenCorr-FormulasInteractivo'!$A37,Deciles_mean!$C$1:$CO$1,0))</f>
        <v>504.53730841827775</v>
      </c>
      <c r="G37" s="4">
        <f>INDEX(Deciles_mean!$C$2:$CO$51,MATCH('ResumenCorr-FormulasInteractivo'!G$1,Deciles_mean!$CQ$2:$CQ$51,0),MATCH('ResumenCorr-FormulasInteractivo'!$A37,Deciles_mean!$C$1:$CO$1,0))</f>
        <v>577.13522310547035</v>
      </c>
      <c r="H37" s="4">
        <f>INDEX(Deciles_mean!$C$2:$CO$51,MATCH('ResumenCorr-FormulasInteractivo'!H$1,Deciles_mean!$CQ$2:$CQ$51,0),MATCH('ResumenCorr-FormulasInteractivo'!$A37,Deciles_mean!$C$1:$CO$1,0))</f>
        <v>603.83734654869932</v>
      </c>
      <c r="I37" s="4">
        <f>INDEX(Deciles_mean!$C$2:$CO$51,MATCH('ResumenCorr-FormulasInteractivo'!I$1,Deciles_mean!$CQ$2:$CQ$51,0),MATCH('ResumenCorr-FormulasInteractivo'!$A37,Deciles_mean!$C$1:$CO$1,0))</f>
        <v>684.60509274223432</v>
      </c>
      <c r="J37" s="4">
        <f>INDEX(Deciles_mean!$C$2:$CO$51,MATCH('ResumenCorr-FormulasInteractivo'!J$1,Deciles_mean!$CQ$2:$CQ$51,0),MATCH('ResumenCorr-FormulasInteractivo'!$A37,Deciles_mean!$C$1:$CO$1,0))</f>
        <v>758.99469057144938</v>
      </c>
      <c r="K37" s="4">
        <f>INDEX(Deciles_mean!$C$2:$CO$51,MATCH('ResumenCorr-FormulasInteractivo'!K$1,Deciles_mean!$CQ$2:$CQ$51,0),MATCH('ResumenCorr-FormulasInteractivo'!$A37,Deciles_mean!$C$1:$CO$1,0))</f>
        <v>776.82565691338687</v>
      </c>
      <c r="L37" s="4">
        <f>INDEX(Deciles_mean!$C$2:$CO$51,MATCH('ResumenCorr-FormulasInteractivo'!L$1,Deciles_mean!$CQ$2:$CQ$51,0),MATCH('ResumenCorr-FormulasInteractivo'!$A37,Deciles_mean!$C$1:$CO$1,0))</f>
        <v>844.85166326961121</v>
      </c>
      <c r="M37" s="4">
        <f>INDEX(Deciles_mean!$C$2:$CO$51,MATCH('ResumenCorr-FormulasInteractivo'!M$1,Deciles_mean!$CQ$2:$CQ$51,0),MATCH('ResumenCorr-FormulasInteractivo'!$A37,Deciles_mean!$C$1:$CO$1,0))</f>
        <v>853.38803009870946</v>
      </c>
      <c r="N37" s="4">
        <f>INDEX(Deciles_mean!$C$2:$CO$51,MATCH('ResumenCorr-FormulasInteractivo'!N$1,Deciles_mean!$CQ$2:$CQ$51,0),MATCH('ResumenCorr-FormulasInteractivo'!$A37,Deciles_mean!$C$1:$CO$1,0))</f>
        <v>820.70478691986011</v>
      </c>
    </row>
    <row r="38" spans="1:14">
      <c r="A38" t="s">
        <v>41</v>
      </c>
      <c r="C38" s="3" t="s">
        <v>99</v>
      </c>
      <c r="D38" s="4">
        <f>INDEX(Nal_mean!$B$2:$CN$6,MATCH('ResumenCorr-FormulasInteractivo'!$C$1,Nal_mean!$A$2:$A$6,0),MATCH('ResumenCorr-FormulasInteractivo'!$A38,Nal_mean!$B$1:$CN$1,0))</f>
        <v>16.258105150003722</v>
      </c>
      <c r="E38" s="4">
        <f>INDEX(Deciles_mean!$C$2:$CO$51,MATCH('ResumenCorr-FormulasInteractivo'!E$1,Deciles_mean!$CQ$2:$CQ$51,0),MATCH('ResumenCorr-FormulasInteractivo'!$A38,Deciles_mean!$C$1:$CO$1,0))</f>
        <v>10.512234328855635</v>
      </c>
      <c r="F38" s="4">
        <f>INDEX(Deciles_mean!$C$2:$CO$51,MATCH('ResumenCorr-FormulasInteractivo'!F$1,Deciles_mean!$CQ$2:$CQ$51,0),MATCH('ResumenCorr-FormulasInteractivo'!$A38,Deciles_mean!$C$1:$CO$1,0))</f>
        <v>10.241053382932426</v>
      </c>
      <c r="G38" s="4">
        <f>INDEX(Deciles_mean!$C$2:$CO$51,MATCH('ResumenCorr-FormulasInteractivo'!G$1,Deciles_mean!$CQ$2:$CQ$51,0),MATCH('ResumenCorr-FormulasInteractivo'!$A38,Deciles_mean!$C$1:$CO$1,0))</f>
        <v>10.042794840284447</v>
      </c>
      <c r="H38" s="4">
        <f>INDEX(Deciles_mean!$C$2:$CO$51,MATCH('ResumenCorr-FormulasInteractivo'!H$1,Deciles_mean!$CQ$2:$CQ$51,0),MATCH('ResumenCorr-FormulasInteractivo'!$A38,Deciles_mean!$C$1:$CO$1,0))</f>
        <v>10.22901378462857</v>
      </c>
      <c r="I38" s="4">
        <f>INDEX(Deciles_mean!$C$2:$CO$51,MATCH('ResumenCorr-FormulasInteractivo'!I$1,Deciles_mean!$CQ$2:$CQ$51,0),MATCH('ResumenCorr-FormulasInteractivo'!$A38,Deciles_mean!$C$1:$CO$1,0))</f>
        <v>14.482130478051577</v>
      </c>
      <c r="J38" s="4">
        <f>INDEX(Deciles_mean!$C$2:$CO$51,MATCH('ResumenCorr-FormulasInteractivo'!J$1,Deciles_mean!$CQ$2:$CQ$51,0),MATCH('ResumenCorr-FormulasInteractivo'!$A38,Deciles_mean!$C$1:$CO$1,0))</f>
        <v>14.548658828834318</v>
      </c>
      <c r="K38" s="4">
        <f>INDEX(Deciles_mean!$C$2:$CO$51,MATCH('ResumenCorr-FormulasInteractivo'!K$1,Deciles_mean!$CQ$2:$CQ$51,0),MATCH('ResumenCorr-FormulasInteractivo'!$A38,Deciles_mean!$C$1:$CO$1,0))</f>
        <v>15.348044011352117</v>
      </c>
      <c r="L38" s="4">
        <f>INDEX(Deciles_mean!$C$2:$CO$51,MATCH('ResumenCorr-FormulasInteractivo'!L$1,Deciles_mean!$CQ$2:$CQ$51,0),MATCH('ResumenCorr-FormulasInteractivo'!$A38,Deciles_mean!$C$1:$CO$1,0))</f>
        <v>20.94955566803597</v>
      </c>
      <c r="M38" s="4">
        <f>INDEX(Deciles_mean!$C$2:$CO$51,MATCH('ResumenCorr-FormulasInteractivo'!M$1,Deciles_mean!$CQ$2:$CQ$51,0),MATCH('ResumenCorr-FormulasInteractivo'!$A38,Deciles_mean!$C$1:$CO$1,0))</f>
        <v>23.528864172453758</v>
      </c>
      <c r="N38" s="4">
        <f>INDEX(Deciles_mean!$C$2:$CO$51,MATCH('ResumenCorr-FormulasInteractivo'!N$1,Deciles_mean!$CQ$2:$CQ$51,0),MATCH('ResumenCorr-FormulasInteractivo'!$A38,Deciles_mean!$C$1:$CO$1,0))</f>
        <v>32.6987020046084</v>
      </c>
    </row>
    <row r="39" spans="1:14">
      <c r="A39" t="s">
        <v>35</v>
      </c>
      <c r="C39" s="3" t="s">
        <v>91</v>
      </c>
      <c r="D39" s="4">
        <f>INDEX(Nal_mean!$B$2:$CN$6,MATCH('ResumenCorr-FormulasInteractivo'!$C$1,Nal_mean!$A$2:$A$6,0),MATCH('ResumenCorr-FormulasInteractivo'!$A39,Nal_mean!$B$1:$CN$1,0))</f>
        <v>82.055110211640951</v>
      </c>
      <c r="E39" s="4">
        <f>INDEX(Deciles_mean!$C$2:$CO$51,MATCH('ResumenCorr-FormulasInteractivo'!E$1,Deciles_mean!$CQ$2:$CQ$51,0),MATCH('ResumenCorr-FormulasInteractivo'!$A39,Deciles_mean!$C$1:$CO$1,0))</f>
        <v>30.449730938394794</v>
      </c>
      <c r="F39" s="4">
        <f>INDEX(Deciles_mean!$C$2:$CO$51,MATCH('ResumenCorr-FormulasInteractivo'!F$1,Deciles_mean!$CQ$2:$CQ$51,0),MATCH('ResumenCorr-FormulasInteractivo'!$A39,Deciles_mean!$C$1:$CO$1,0))</f>
        <v>38.609220747225415</v>
      </c>
      <c r="G39" s="4">
        <f>INDEX(Deciles_mean!$C$2:$CO$51,MATCH('ResumenCorr-FormulasInteractivo'!G$1,Deciles_mean!$CQ$2:$CQ$51,0),MATCH('ResumenCorr-FormulasInteractivo'!$A39,Deciles_mean!$C$1:$CO$1,0))</f>
        <v>58.918638055220839</v>
      </c>
      <c r="H39" s="4">
        <f>INDEX(Deciles_mean!$C$2:$CO$51,MATCH('ResumenCorr-FormulasInteractivo'!H$1,Deciles_mean!$CQ$2:$CQ$51,0),MATCH('ResumenCorr-FormulasInteractivo'!$A39,Deciles_mean!$C$1:$CO$1,0))</f>
        <v>63.802371454585348</v>
      </c>
      <c r="I39" s="4">
        <f>INDEX(Deciles_mean!$C$2:$CO$51,MATCH('ResumenCorr-FormulasInteractivo'!I$1,Deciles_mean!$CQ$2:$CQ$51,0),MATCH('ResumenCorr-FormulasInteractivo'!$A39,Deciles_mean!$C$1:$CO$1,0))</f>
        <v>73.925834412139281</v>
      </c>
      <c r="J39" s="4">
        <f>INDEX(Deciles_mean!$C$2:$CO$51,MATCH('ResumenCorr-FormulasInteractivo'!J$1,Deciles_mean!$CQ$2:$CQ$51,0),MATCH('ResumenCorr-FormulasInteractivo'!$A39,Deciles_mean!$C$1:$CO$1,0))</f>
        <v>81.383846027287362</v>
      </c>
      <c r="K39" s="4">
        <f>INDEX(Deciles_mean!$C$2:$CO$51,MATCH('ResumenCorr-FormulasInteractivo'!K$1,Deciles_mean!$CQ$2:$CQ$51,0),MATCH('ResumenCorr-FormulasInteractivo'!$A39,Deciles_mean!$C$1:$CO$1,0))</f>
        <v>88.014913504707195</v>
      </c>
      <c r="L39" s="4">
        <f>INDEX(Deciles_mean!$C$2:$CO$51,MATCH('ResumenCorr-FormulasInteractivo'!L$1,Deciles_mean!$CQ$2:$CQ$51,0),MATCH('ResumenCorr-FormulasInteractivo'!$A39,Deciles_mean!$C$1:$CO$1,0))</f>
        <v>95.712138545421695</v>
      </c>
      <c r="M39" s="4">
        <f>INDEX(Deciles_mean!$C$2:$CO$51,MATCH('ResumenCorr-FormulasInteractivo'!M$1,Deciles_mean!$CQ$2:$CQ$51,0),MATCH('ResumenCorr-FormulasInteractivo'!$A39,Deciles_mean!$C$1:$CO$1,0))</f>
        <v>130.86798202582196</v>
      </c>
      <c r="N39" s="4">
        <f>INDEX(Deciles_mean!$C$2:$CO$51,MATCH('ResumenCorr-FormulasInteractivo'!N$1,Deciles_mean!$CQ$2:$CQ$51,0),MATCH('ResumenCorr-FormulasInteractivo'!$A39,Deciles_mean!$C$1:$CO$1,0))</f>
        <v>158.86642640560569</v>
      </c>
    </row>
    <row r="40" spans="1:14">
      <c r="C40" s="10" t="s">
        <v>104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t="s">
        <v>26</v>
      </c>
      <c r="C41" s="3" t="s">
        <v>83</v>
      </c>
      <c r="D41" s="4">
        <f>INDEX(Nal_mean!$B$2:$CN$6,MATCH('ResumenCorr-FormulasInteractivo'!$C$1,Nal_mean!$A$2:$A$6,0),MATCH('ResumenCorr-FormulasInteractivo'!$A41,Nal_mean!$B$1:$CN$1,0))</f>
        <v>246.83197100444212</v>
      </c>
      <c r="E41" s="4">
        <f>INDEX(Deciles_mean!$C$2:$CO$51,MATCH('ResumenCorr-FormulasInteractivo'!E$1,Deciles_mean!$CQ$2:$CQ$51,0),MATCH('ResumenCorr-FormulasInteractivo'!$A41,Deciles_mean!$C$1:$CO$1,0))</f>
        <v>117.03461452316752</v>
      </c>
      <c r="F41" s="4">
        <f>INDEX(Deciles_mean!$C$2:$CO$51,MATCH('ResumenCorr-FormulasInteractivo'!F$1,Deciles_mean!$CQ$2:$CQ$51,0),MATCH('ResumenCorr-FormulasInteractivo'!$A41,Deciles_mean!$C$1:$CO$1,0))</f>
        <v>196.04314889229471</v>
      </c>
      <c r="G41" s="4">
        <f>INDEX(Deciles_mean!$C$2:$CO$51,MATCH('ResumenCorr-FormulasInteractivo'!G$1,Deciles_mean!$CQ$2:$CQ$51,0),MATCH('ResumenCorr-FormulasInteractivo'!$A41,Deciles_mean!$C$1:$CO$1,0))</f>
        <v>242.23834184907105</v>
      </c>
      <c r="H41" s="4">
        <f>INDEX(Deciles_mean!$C$2:$CO$51,MATCH('ResumenCorr-FormulasInteractivo'!H$1,Deciles_mean!$CQ$2:$CQ$51,0),MATCH('ResumenCorr-FormulasInteractivo'!$A41,Deciles_mean!$C$1:$CO$1,0))</f>
        <v>262.64144558664975</v>
      </c>
      <c r="I41" s="4">
        <f>INDEX(Deciles_mean!$C$2:$CO$51,MATCH('ResumenCorr-FormulasInteractivo'!I$1,Deciles_mean!$CQ$2:$CQ$51,0),MATCH('ResumenCorr-FormulasInteractivo'!$A41,Deciles_mean!$C$1:$CO$1,0))</f>
        <v>282.14676798214896</v>
      </c>
      <c r="J41" s="4">
        <f>INDEX(Deciles_mean!$C$2:$CO$51,MATCH('ResumenCorr-FormulasInteractivo'!J$1,Deciles_mean!$CQ$2:$CQ$51,0),MATCH('ResumenCorr-FormulasInteractivo'!$A41,Deciles_mean!$C$1:$CO$1,0))</f>
        <v>294.04530907143055</v>
      </c>
      <c r="K41" s="4">
        <f>INDEX(Deciles_mean!$C$2:$CO$51,MATCH('ResumenCorr-FormulasInteractivo'!K$1,Deciles_mean!$CQ$2:$CQ$51,0),MATCH('ResumenCorr-FormulasInteractivo'!$A41,Deciles_mean!$C$1:$CO$1,0))</f>
        <v>301.95963640083113</v>
      </c>
      <c r="L41" s="4">
        <f>INDEX(Deciles_mean!$C$2:$CO$51,MATCH('ResumenCorr-FormulasInteractivo'!L$1,Deciles_mean!$CQ$2:$CQ$51,0),MATCH('ResumenCorr-FormulasInteractivo'!$A41,Deciles_mean!$C$1:$CO$1,0))</f>
        <v>265.21576669558232</v>
      </c>
      <c r="M41" s="4">
        <f>INDEX(Deciles_mean!$C$2:$CO$51,MATCH('ResumenCorr-FormulasInteractivo'!M$1,Deciles_mean!$CQ$2:$CQ$51,0),MATCH('ResumenCorr-FormulasInteractivo'!$A41,Deciles_mean!$C$1:$CO$1,0))</f>
        <v>268.36284551256421</v>
      </c>
      <c r="N41" s="4">
        <f>INDEX(Deciles_mean!$C$2:$CO$51,MATCH('ResumenCorr-FormulasInteractivo'!N$1,Deciles_mean!$CQ$2:$CQ$51,0),MATCH('ResumenCorr-FormulasInteractivo'!$A41,Deciles_mean!$C$1:$CO$1,0))</f>
        <v>238.63183353068098</v>
      </c>
    </row>
    <row r="42" spans="1:14">
      <c r="A42" t="s">
        <v>27</v>
      </c>
      <c r="C42" s="3" t="s">
        <v>85</v>
      </c>
      <c r="D42" s="4">
        <f>INDEX(Nal_mean!$B$2:$CN$6,MATCH('ResumenCorr-FormulasInteractivo'!$C$1,Nal_mean!$A$2:$A$6,0),MATCH('ResumenCorr-FormulasInteractivo'!$A42,Nal_mean!$B$1:$CN$1,0))</f>
        <v>190.39197497314308</v>
      </c>
      <c r="E42" s="4">
        <f>INDEX(Deciles_mean!$C$2:$CO$51,MATCH('ResumenCorr-FormulasInteractivo'!E$1,Deciles_mean!$CQ$2:$CQ$51,0),MATCH('ResumenCorr-FormulasInteractivo'!$A42,Deciles_mean!$C$1:$CO$1,0))</f>
        <v>47.400149574184859</v>
      </c>
      <c r="F42" s="4">
        <f>INDEX(Deciles_mean!$C$2:$CO$51,MATCH('ResumenCorr-FormulasInteractivo'!F$1,Deciles_mean!$CQ$2:$CQ$51,0),MATCH('ResumenCorr-FormulasInteractivo'!$A42,Deciles_mean!$C$1:$CO$1,0))</f>
        <v>75.23797563147285</v>
      </c>
      <c r="G42" s="4">
        <f>INDEX(Deciles_mean!$C$2:$CO$51,MATCH('ResumenCorr-FormulasInteractivo'!G$1,Deciles_mean!$CQ$2:$CQ$51,0),MATCH('ResumenCorr-FormulasInteractivo'!$A42,Deciles_mean!$C$1:$CO$1,0))</f>
        <v>119.78816025979589</v>
      </c>
      <c r="H42" s="4">
        <f>INDEX(Deciles_mean!$C$2:$CO$51,MATCH('ResumenCorr-FormulasInteractivo'!H$1,Deciles_mean!$CQ$2:$CQ$51,0),MATCH('ResumenCorr-FormulasInteractivo'!$A42,Deciles_mean!$C$1:$CO$1,0))</f>
        <v>150.4572734225633</v>
      </c>
      <c r="I42" s="4">
        <f>INDEX(Deciles_mean!$C$2:$CO$51,MATCH('ResumenCorr-FormulasInteractivo'!I$1,Deciles_mean!$CQ$2:$CQ$51,0),MATCH('ResumenCorr-FormulasInteractivo'!$A42,Deciles_mean!$C$1:$CO$1,0))</f>
        <v>182.96088335888729</v>
      </c>
      <c r="J42" s="4">
        <f>INDEX(Deciles_mean!$C$2:$CO$51,MATCH('ResumenCorr-FormulasInteractivo'!J$1,Deciles_mean!$CQ$2:$CQ$51,0),MATCH('ResumenCorr-FormulasInteractivo'!$A42,Deciles_mean!$C$1:$CO$1,0))</f>
        <v>229.76794136939185</v>
      </c>
      <c r="K42" s="4">
        <f>INDEX(Deciles_mean!$C$2:$CO$51,MATCH('ResumenCorr-FormulasInteractivo'!K$1,Deciles_mean!$CQ$2:$CQ$51,0),MATCH('ResumenCorr-FormulasInteractivo'!$A42,Deciles_mean!$C$1:$CO$1,0))</f>
        <v>256.80219895684365</v>
      </c>
      <c r="L42" s="4">
        <f>INDEX(Deciles_mean!$C$2:$CO$51,MATCH('ResumenCorr-FormulasInteractivo'!L$1,Deciles_mean!$CQ$2:$CQ$51,0),MATCH('ResumenCorr-FormulasInteractivo'!$A42,Deciles_mean!$C$1:$CO$1,0))</f>
        <v>250.88910641549833</v>
      </c>
      <c r="M42" s="4">
        <f>INDEX(Deciles_mean!$C$2:$CO$51,MATCH('ResumenCorr-FormulasInteractivo'!M$1,Deciles_mean!$CQ$2:$CQ$51,0),MATCH('ResumenCorr-FormulasInteractivo'!$A42,Deciles_mean!$C$1:$CO$1,0))</f>
        <v>277.05077264527284</v>
      </c>
      <c r="N42" s="4">
        <f>INDEX(Deciles_mean!$C$2:$CO$51,MATCH('ResumenCorr-FormulasInteractivo'!N$1,Deciles_mean!$CQ$2:$CQ$51,0),MATCH('ResumenCorr-FormulasInteractivo'!$A42,Deciles_mean!$C$1:$CO$1,0))</f>
        <v>313.56528809751978</v>
      </c>
    </row>
    <row r="43" spans="1:14">
      <c r="A43" t="s">
        <v>28</v>
      </c>
      <c r="C43" s="3" t="s">
        <v>84</v>
      </c>
      <c r="D43" s="4">
        <f>INDEX(Nal_mean!$B$2:$CN$6,MATCH('ResumenCorr-FormulasInteractivo'!$C$1,Nal_mean!$A$2:$A$6,0),MATCH('ResumenCorr-FormulasInteractivo'!$A43,Nal_mean!$B$1:$CN$1,0))</f>
        <v>555.41909107090601</v>
      </c>
      <c r="E43" s="4">
        <f>INDEX(Deciles_mean!$C$2:$CO$51,MATCH('ResumenCorr-FormulasInteractivo'!E$1,Deciles_mean!$CQ$2:$CQ$51,0),MATCH('ResumenCorr-FormulasInteractivo'!$A43,Deciles_mean!$C$1:$CO$1,0))</f>
        <v>74.211919417073261</v>
      </c>
      <c r="F43" s="4">
        <f>INDEX(Deciles_mean!$C$2:$CO$51,MATCH('ResumenCorr-FormulasInteractivo'!F$1,Deciles_mean!$CQ$2:$CQ$51,0),MATCH('ResumenCorr-FormulasInteractivo'!$A43,Deciles_mean!$C$1:$CO$1,0))</f>
        <v>168.11138154489066</v>
      </c>
      <c r="G43" s="4">
        <f>INDEX(Deciles_mean!$C$2:$CO$51,MATCH('ResumenCorr-FormulasInteractivo'!G$1,Deciles_mean!$CQ$2:$CQ$51,0),MATCH('ResumenCorr-FormulasInteractivo'!$A43,Deciles_mean!$C$1:$CO$1,0))</f>
        <v>258.09427165381197</v>
      </c>
      <c r="H43" s="4">
        <f>INDEX(Deciles_mean!$C$2:$CO$51,MATCH('ResumenCorr-FormulasInteractivo'!H$1,Deciles_mean!$CQ$2:$CQ$51,0),MATCH('ResumenCorr-FormulasInteractivo'!$A43,Deciles_mean!$C$1:$CO$1,0))</f>
        <v>348.47403854411942</v>
      </c>
      <c r="I43" s="4">
        <f>INDEX(Deciles_mean!$C$2:$CO$51,MATCH('ResumenCorr-FormulasInteractivo'!I$1,Deciles_mean!$CQ$2:$CQ$51,0),MATCH('ResumenCorr-FormulasInteractivo'!$A43,Deciles_mean!$C$1:$CO$1,0))</f>
        <v>448.56988978196733</v>
      </c>
      <c r="J43" s="4">
        <f>INDEX(Deciles_mean!$C$2:$CO$51,MATCH('ResumenCorr-FormulasInteractivo'!J$1,Deciles_mean!$CQ$2:$CQ$51,0),MATCH('ResumenCorr-FormulasInteractivo'!$A43,Deciles_mean!$C$1:$CO$1,0))</f>
        <v>527.2741402038755</v>
      </c>
      <c r="K43" s="4">
        <f>INDEX(Deciles_mean!$C$2:$CO$51,MATCH('ResumenCorr-FormulasInteractivo'!K$1,Deciles_mean!$CQ$2:$CQ$51,0),MATCH('ResumenCorr-FormulasInteractivo'!$A43,Deciles_mean!$C$1:$CO$1,0))</f>
        <v>628.63596737737919</v>
      </c>
      <c r="L43" s="4">
        <f>INDEX(Deciles_mean!$C$2:$CO$51,MATCH('ResumenCorr-FormulasInteractivo'!L$1,Deciles_mean!$CQ$2:$CQ$51,0),MATCH('ResumenCorr-FormulasInteractivo'!$A43,Deciles_mean!$C$1:$CO$1,0))</f>
        <v>820.50408172010805</v>
      </c>
      <c r="M43" s="4">
        <f>INDEX(Deciles_mean!$C$2:$CO$51,MATCH('ResumenCorr-FormulasInteractivo'!M$1,Deciles_mean!$CQ$2:$CQ$51,0),MATCH('ResumenCorr-FormulasInteractivo'!$A43,Deciles_mean!$C$1:$CO$1,0))</f>
        <v>976.25970639512502</v>
      </c>
      <c r="N43" s="4">
        <f>INDEX(Deciles_mean!$C$2:$CO$51,MATCH('ResumenCorr-FormulasInteractivo'!N$1,Deciles_mean!$CQ$2:$CQ$51,0),MATCH('ResumenCorr-FormulasInteractivo'!$A43,Deciles_mean!$C$1:$CO$1,0))</f>
        <v>1304.0555140707102</v>
      </c>
    </row>
    <row r="44" spans="1:14">
      <c r="A44" t="s">
        <v>29</v>
      </c>
      <c r="C44" s="3" t="s">
        <v>86</v>
      </c>
      <c r="D44" s="4">
        <f>INDEX(Nal_mean!$B$2:$CN$6,MATCH('ResumenCorr-FormulasInteractivo'!$C$1,Nal_mean!$A$2:$A$6,0),MATCH('ResumenCorr-FormulasInteractivo'!$A44,Nal_mean!$B$1:$CN$1,0))</f>
        <v>992.64303704849135</v>
      </c>
      <c r="E44" s="4">
        <f>INDEX(Deciles_mean!$C$2:$CO$51,MATCH('ResumenCorr-FormulasInteractivo'!E$1,Deciles_mean!$CQ$2:$CQ$51,0),MATCH('ResumenCorr-FormulasInteractivo'!$A44,Deciles_mean!$C$1:$CO$1,0))</f>
        <v>238.64668351442563</v>
      </c>
      <c r="F44" s="4">
        <f>INDEX(Deciles_mean!$C$2:$CO$51,MATCH('ResumenCorr-FormulasInteractivo'!F$1,Deciles_mean!$CQ$2:$CQ$51,0),MATCH('ResumenCorr-FormulasInteractivo'!$A44,Deciles_mean!$C$1:$CO$1,0))</f>
        <v>439.39250606865818</v>
      </c>
      <c r="G44" s="4">
        <f>INDEX(Deciles_mean!$C$2:$CO$51,MATCH('ResumenCorr-FormulasInteractivo'!G$1,Deciles_mean!$CQ$2:$CQ$51,0),MATCH('ResumenCorr-FormulasInteractivo'!$A44,Deciles_mean!$C$1:$CO$1,0))</f>
        <v>620.12077376267894</v>
      </c>
      <c r="H44" s="4">
        <f>INDEX(Deciles_mean!$C$2:$CO$51,MATCH('ResumenCorr-FormulasInteractivo'!H$1,Deciles_mean!$CQ$2:$CQ$51,0),MATCH('ResumenCorr-FormulasInteractivo'!$A44,Deciles_mean!$C$1:$CO$1,0))</f>
        <v>761.57275755333239</v>
      </c>
      <c r="I44" s="4">
        <f>INDEX(Deciles_mean!$C$2:$CO$51,MATCH('ResumenCorr-FormulasInteractivo'!I$1,Deciles_mean!$CQ$2:$CQ$51,0),MATCH('ResumenCorr-FormulasInteractivo'!$A44,Deciles_mean!$C$1:$CO$1,0))</f>
        <v>913.67754112300349</v>
      </c>
      <c r="J44" s="4">
        <f>INDEX(Deciles_mean!$C$2:$CO$51,MATCH('ResumenCorr-FormulasInteractivo'!J$1,Deciles_mean!$CQ$2:$CQ$51,0),MATCH('ResumenCorr-FormulasInteractivo'!$A44,Deciles_mean!$C$1:$CO$1,0))</f>
        <v>1051.0873906446977</v>
      </c>
      <c r="K44" s="4">
        <f>INDEX(Deciles_mean!$C$2:$CO$51,MATCH('ResumenCorr-FormulasInteractivo'!K$1,Deciles_mean!$CQ$2:$CQ$51,0),MATCH('ResumenCorr-FormulasInteractivo'!$A44,Deciles_mean!$C$1:$CO$1,0))</f>
        <v>1187.397802735054</v>
      </c>
      <c r="L44" s="4">
        <f>INDEX(Deciles_mean!$C$2:$CO$51,MATCH('ResumenCorr-FormulasInteractivo'!L$1,Deciles_mean!$CQ$2:$CQ$51,0),MATCH('ResumenCorr-FormulasInteractivo'!$A44,Deciles_mean!$C$1:$CO$1,0))</f>
        <v>1336.6089548311888</v>
      </c>
      <c r="M44" s="4">
        <f>INDEX(Deciles_mean!$C$2:$CO$51,MATCH('ResumenCorr-FormulasInteractivo'!M$1,Deciles_mean!$CQ$2:$CQ$51,0),MATCH('ResumenCorr-FormulasInteractivo'!$A44,Deciles_mean!$C$1:$CO$1,0))</f>
        <v>1521.6733245529622</v>
      </c>
      <c r="N44" s="4">
        <f>INDEX(Deciles_mean!$C$2:$CO$51,MATCH('ResumenCorr-FormulasInteractivo'!N$1,Deciles_mean!$CQ$2:$CQ$51,0),MATCH('ResumenCorr-FormulasInteractivo'!$A44,Deciles_mean!$C$1:$CO$1,0))</f>
        <v>1856.252635698911</v>
      </c>
    </row>
    <row r="45" spans="1:14">
      <c r="A45" s="3" t="s">
        <v>30</v>
      </c>
      <c r="C45" s="3" t="s">
        <v>87</v>
      </c>
      <c r="D45" s="4">
        <f>INDEX(Nal_mean!$B$2:$CN$6,MATCH('ResumenCorr-FormulasInteractivo'!$C$1,Nal_mean!$A$2:$A$6,0),MATCH('ResumenCorr-FormulasInteractivo'!$A45,Nal_mean!$B$1:$CN$1,0))</f>
        <v>169.03017318823791</v>
      </c>
      <c r="E45" s="4">
        <f>INDEX(Deciles_mean!$C$2:$CO$51,MATCH('ResumenCorr-FormulasInteractivo'!E$1,Deciles_mean!$CQ$2:$CQ$51,0),MATCH('ResumenCorr-FormulasInteractivo'!$A45,Deciles_mean!$C$1:$CO$1,0))</f>
        <v>35.554424369616015</v>
      </c>
      <c r="F45" s="4">
        <f>INDEX(Deciles_mean!$C$2:$CO$51,MATCH('ResumenCorr-FormulasInteractivo'!F$1,Deciles_mean!$CQ$2:$CQ$51,0),MATCH('ResumenCorr-FormulasInteractivo'!$A45,Deciles_mean!$C$1:$CO$1,0))</f>
        <v>53.436018137971473</v>
      </c>
      <c r="G45" s="4">
        <f>INDEX(Deciles_mean!$C$2:$CO$51,MATCH('ResumenCorr-FormulasInteractivo'!G$1,Deciles_mean!$CQ$2:$CQ$51,0),MATCH('ResumenCorr-FormulasInteractivo'!$A45,Deciles_mean!$C$1:$CO$1,0))</f>
        <v>80.878474635195033</v>
      </c>
      <c r="H45" s="4">
        <f>INDEX(Deciles_mean!$C$2:$CO$51,MATCH('ResumenCorr-FormulasInteractivo'!H$1,Deciles_mean!$CQ$2:$CQ$51,0),MATCH('ResumenCorr-FormulasInteractivo'!$A45,Deciles_mean!$C$1:$CO$1,0))</f>
        <v>64.283234152940921</v>
      </c>
      <c r="I45" s="4">
        <f>INDEX(Deciles_mean!$C$2:$CO$51,MATCH('ResumenCorr-FormulasInteractivo'!I$1,Deciles_mean!$CQ$2:$CQ$51,0),MATCH('ResumenCorr-FormulasInteractivo'!$A45,Deciles_mean!$C$1:$CO$1,0))</f>
        <v>99.691174115467703</v>
      </c>
      <c r="J45" s="4">
        <f>INDEX(Deciles_mean!$C$2:$CO$51,MATCH('ResumenCorr-FormulasInteractivo'!J$1,Deciles_mean!$CQ$2:$CQ$51,0),MATCH('ResumenCorr-FormulasInteractivo'!$A45,Deciles_mean!$C$1:$CO$1,0))</f>
        <v>99.520310214906331</v>
      </c>
      <c r="K45" s="4">
        <f>INDEX(Deciles_mean!$C$2:$CO$51,MATCH('ResumenCorr-FormulasInteractivo'!K$1,Deciles_mean!$CQ$2:$CQ$51,0),MATCH('ResumenCorr-FormulasInteractivo'!$A45,Deciles_mean!$C$1:$CO$1,0))</f>
        <v>176.04969774811866</v>
      </c>
      <c r="L45" s="4">
        <f>INDEX(Deciles_mean!$C$2:$CO$51,MATCH('ResumenCorr-FormulasInteractivo'!L$1,Deciles_mean!$CQ$2:$CQ$51,0),MATCH('ResumenCorr-FormulasInteractivo'!$A45,Deciles_mean!$C$1:$CO$1,0))</f>
        <v>249.21900906443395</v>
      </c>
      <c r="M45" s="4">
        <f>INDEX(Deciles_mean!$C$2:$CO$51,MATCH('ResumenCorr-FormulasInteractivo'!M$1,Deciles_mean!$CQ$2:$CQ$51,0),MATCH('ResumenCorr-FormulasInteractivo'!$A45,Deciles_mean!$C$1:$CO$1,0))</f>
        <v>300.74897778353642</v>
      </c>
      <c r="N45" s="4">
        <f>INDEX(Deciles_mean!$C$2:$CO$51,MATCH('ResumenCorr-FormulasInteractivo'!N$1,Deciles_mean!$CQ$2:$CQ$51,0),MATCH('ResumenCorr-FormulasInteractivo'!$A45,Deciles_mean!$C$1:$CO$1,0))</f>
        <v>530.9204116601926</v>
      </c>
    </row>
    <row r="46" spans="1:14">
      <c r="A46" t="s">
        <v>31</v>
      </c>
      <c r="C46" s="3" t="s">
        <v>88</v>
      </c>
      <c r="D46" s="4">
        <f>INDEX(Nal_mean!$B$2:$CN$6,MATCH('ResumenCorr-FormulasInteractivo'!$C$1,Nal_mean!$A$2:$A$6,0),MATCH('ResumenCorr-FormulasInteractivo'!$A46,Nal_mean!$B$1:$CN$1,0))</f>
        <v>711.09503582970319</v>
      </c>
      <c r="E46" s="4">
        <f>INDEX(Deciles_mean!$C$2:$CO$51,MATCH('ResumenCorr-FormulasInteractivo'!E$1,Deciles_mean!$CQ$2:$CQ$51,0),MATCH('ResumenCorr-FormulasInteractivo'!$A46,Deciles_mean!$C$1:$CO$1,0))</f>
        <v>285.55096040344858</v>
      </c>
      <c r="F46" s="4">
        <f>INDEX(Deciles_mean!$C$2:$CO$51,MATCH('ResumenCorr-FormulasInteractivo'!F$1,Deciles_mean!$CQ$2:$CQ$51,0),MATCH('ResumenCorr-FormulasInteractivo'!$A46,Deciles_mean!$C$1:$CO$1,0))</f>
        <v>433.45272917466536</v>
      </c>
      <c r="G46" s="4">
        <f>INDEX(Deciles_mean!$C$2:$CO$51,MATCH('ResumenCorr-FormulasInteractivo'!G$1,Deciles_mean!$CQ$2:$CQ$51,0),MATCH('ResumenCorr-FormulasInteractivo'!$A46,Deciles_mean!$C$1:$CO$1,0))</f>
        <v>547.42386151400297</v>
      </c>
      <c r="H46" s="4">
        <f>INDEX(Deciles_mean!$C$2:$CO$51,MATCH('ResumenCorr-FormulasInteractivo'!H$1,Deciles_mean!$CQ$2:$CQ$51,0),MATCH('ResumenCorr-FormulasInteractivo'!$A46,Deciles_mean!$C$1:$CO$1,0))</f>
        <v>632.80696372461421</v>
      </c>
      <c r="I46" s="4">
        <f>INDEX(Deciles_mean!$C$2:$CO$51,MATCH('ResumenCorr-FormulasInteractivo'!I$1,Deciles_mean!$CQ$2:$CQ$51,0),MATCH('ResumenCorr-FormulasInteractivo'!$A46,Deciles_mean!$C$1:$CO$1,0))</f>
        <v>719.47758299595694</v>
      </c>
      <c r="J46" s="4">
        <f>INDEX(Deciles_mean!$C$2:$CO$51,MATCH('ResumenCorr-FormulasInteractivo'!J$1,Deciles_mean!$CQ$2:$CQ$51,0),MATCH('ResumenCorr-FormulasInteractivo'!$A46,Deciles_mean!$C$1:$CO$1,0))</f>
        <v>818.0714004439202</v>
      </c>
      <c r="K46" s="4">
        <f>INDEX(Deciles_mean!$C$2:$CO$51,MATCH('ResumenCorr-FormulasInteractivo'!K$1,Deciles_mean!$CQ$2:$CQ$51,0),MATCH('ResumenCorr-FormulasInteractivo'!$A46,Deciles_mean!$C$1:$CO$1,0))</f>
        <v>869.00233665383644</v>
      </c>
      <c r="L46" s="4">
        <f>INDEX(Deciles_mean!$C$2:$CO$51,MATCH('ResumenCorr-FormulasInteractivo'!L$1,Deciles_mean!$CQ$2:$CQ$51,0),MATCH('ResumenCorr-FormulasInteractivo'!$A46,Deciles_mean!$C$1:$CO$1,0))</f>
        <v>932.70790722878905</v>
      </c>
      <c r="M46" s="4">
        <f>INDEX(Deciles_mean!$C$2:$CO$51,MATCH('ResumenCorr-FormulasInteractivo'!M$1,Deciles_mean!$CQ$2:$CQ$51,0),MATCH('ResumenCorr-FormulasInteractivo'!$A46,Deciles_mean!$C$1:$CO$1,0))</f>
        <v>990.42747728098357</v>
      </c>
      <c r="N46" s="4">
        <f>INDEX(Deciles_mean!$C$2:$CO$51,MATCH('ResumenCorr-FormulasInteractivo'!N$1,Deciles_mean!$CQ$2:$CQ$51,0),MATCH('ResumenCorr-FormulasInteractivo'!$A46,Deciles_mean!$C$1:$CO$1,0))</f>
        <v>882.02913887681518</v>
      </c>
    </row>
    <row r="47" spans="1:14">
      <c r="A47" t="s">
        <v>32</v>
      </c>
      <c r="C47" s="3" t="s">
        <v>89</v>
      </c>
      <c r="D47" s="4">
        <f>INDEX(Nal_mean!$B$2:$CN$6,MATCH('ResumenCorr-FormulasInteractivo'!$C$1,Nal_mean!$A$2:$A$6,0),MATCH('ResumenCorr-FormulasInteractivo'!$A47,Nal_mean!$B$1:$CN$1,0))</f>
        <v>339.40280460489208</v>
      </c>
      <c r="E47" s="4">
        <f>INDEX(Deciles_mean!$C$2:$CO$51,MATCH('ResumenCorr-FormulasInteractivo'!E$1,Deciles_mean!$CQ$2:$CQ$51,0),MATCH('ResumenCorr-FormulasInteractivo'!$A47,Deciles_mean!$C$1:$CO$1,0))</f>
        <v>21.229112320487928</v>
      </c>
      <c r="F47" s="4">
        <f>INDEX(Deciles_mean!$C$2:$CO$51,MATCH('ResumenCorr-FormulasInteractivo'!F$1,Deciles_mean!$CQ$2:$CQ$51,0),MATCH('ResumenCorr-FormulasInteractivo'!$A47,Deciles_mean!$C$1:$CO$1,0))</f>
        <v>35.240257309692566</v>
      </c>
      <c r="G47" s="4">
        <f>INDEX(Deciles_mean!$C$2:$CO$51,MATCH('ResumenCorr-FormulasInteractivo'!G$1,Deciles_mean!$CQ$2:$CQ$51,0),MATCH('ResumenCorr-FormulasInteractivo'!$A47,Deciles_mean!$C$1:$CO$1,0))</f>
        <v>53.30648960064854</v>
      </c>
      <c r="H47" s="4">
        <f>INDEX(Deciles_mean!$C$2:$CO$51,MATCH('ResumenCorr-FormulasInteractivo'!H$1,Deciles_mean!$CQ$2:$CQ$51,0),MATCH('ResumenCorr-FormulasInteractivo'!$A47,Deciles_mean!$C$1:$CO$1,0))</f>
        <v>98.923722058818612</v>
      </c>
      <c r="I47" s="4">
        <f>INDEX(Deciles_mean!$C$2:$CO$51,MATCH('ResumenCorr-FormulasInteractivo'!I$1,Deciles_mean!$CQ$2:$CQ$51,0),MATCH('ResumenCorr-FormulasInteractivo'!$A47,Deciles_mean!$C$1:$CO$1,0))</f>
        <v>139.60715414253275</v>
      </c>
      <c r="J47" s="4">
        <f>INDEX(Deciles_mean!$C$2:$CO$51,MATCH('ResumenCorr-FormulasInteractivo'!J$1,Deciles_mean!$CQ$2:$CQ$51,0),MATCH('ResumenCorr-FormulasInteractivo'!$A47,Deciles_mean!$C$1:$CO$1,0))</f>
        <v>156.13715471702162</v>
      </c>
      <c r="K47" s="4">
        <f>INDEX(Deciles_mean!$C$2:$CO$51,MATCH('ResumenCorr-FormulasInteractivo'!K$1,Deciles_mean!$CQ$2:$CQ$51,0),MATCH('ResumenCorr-FormulasInteractivo'!$A47,Deciles_mean!$C$1:$CO$1,0))</f>
        <v>255.77298042015204</v>
      </c>
      <c r="L47" s="4">
        <f>INDEX(Deciles_mean!$C$2:$CO$51,MATCH('ResumenCorr-FormulasInteractivo'!L$1,Deciles_mean!$CQ$2:$CQ$51,0),MATCH('ResumenCorr-FormulasInteractivo'!$A47,Deciles_mean!$C$1:$CO$1,0))</f>
        <v>414.26454765780733</v>
      </c>
      <c r="M47" s="4">
        <f>INDEX(Deciles_mean!$C$2:$CO$51,MATCH('ResumenCorr-FormulasInteractivo'!M$1,Deciles_mean!$CQ$2:$CQ$51,0),MATCH('ResumenCorr-FormulasInteractivo'!$A47,Deciles_mean!$C$1:$CO$1,0))</f>
        <v>636.89023704547287</v>
      </c>
      <c r="N47" s="4">
        <f>INDEX(Deciles_mean!$C$2:$CO$51,MATCH('ResumenCorr-FormulasInteractivo'!N$1,Deciles_mean!$CQ$2:$CQ$51,0),MATCH('ResumenCorr-FormulasInteractivo'!$A47,Deciles_mean!$C$1:$CO$1,0))</f>
        <v>1582.6563907762863</v>
      </c>
    </row>
    <row r="48" spans="1:14">
      <c r="A48" t="s">
        <v>33</v>
      </c>
      <c r="C48" s="3" t="s">
        <v>90</v>
      </c>
      <c r="D48" s="4">
        <f>INDEX(Nal_mean!$B$2:$CN$6,MATCH('ResumenCorr-FormulasInteractivo'!$C$1,Nal_mean!$A$2:$A$6,0),MATCH('ResumenCorr-FormulasInteractivo'!$A48,Nal_mean!$B$1:$CN$1,0))</f>
        <v>114.80764168564332</v>
      </c>
      <c r="E48" s="4">
        <f>INDEX(Deciles_mean!$C$2:$CO$51,MATCH('ResumenCorr-FormulasInteractivo'!E$1,Deciles_mean!$CQ$2:$CQ$51,0),MATCH('ResumenCorr-FormulasInteractivo'!$A48,Deciles_mean!$C$1:$CO$1,0))</f>
        <v>7.0342782094593233</v>
      </c>
      <c r="F48" s="4">
        <f>INDEX(Deciles_mean!$C$2:$CO$51,MATCH('ResumenCorr-FormulasInteractivo'!F$1,Deciles_mean!$CQ$2:$CQ$51,0),MATCH('ResumenCorr-FormulasInteractivo'!$A48,Deciles_mean!$C$1:$CO$1,0))</f>
        <v>16.296818790577163</v>
      </c>
      <c r="G48" s="4">
        <f>INDEX(Deciles_mean!$C$2:$CO$51,MATCH('ResumenCorr-FormulasInteractivo'!G$1,Deciles_mean!$CQ$2:$CQ$51,0),MATCH('ResumenCorr-FormulasInteractivo'!$A48,Deciles_mean!$C$1:$CO$1,0))</f>
        <v>22.421948204720969</v>
      </c>
      <c r="H48" s="4">
        <f>INDEX(Deciles_mean!$C$2:$CO$51,MATCH('ResumenCorr-FormulasInteractivo'!H$1,Deciles_mean!$CQ$2:$CQ$51,0),MATCH('ResumenCorr-FormulasInteractivo'!$A48,Deciles_mean!$C$1:$CO$1,0))</f>
        <v>32.297728405721394</v>
      </c>
      <c r="I48" s="4">
        <f>INDEX(Deciles_mean!$C$2:$CO$51,MATCH('ResumenCorr-FormulasInteractivo'!I$1,Deciles_mean!$CQ$2:$CQ$51,0),MATCH('ResumenCorr-FormulasInteractivo'!$A48,Deciles_mean!$C$1:$CO$1,0))</f>
        <v>50.719875608902854</v>
      </c>
      <c r="J48" s="4">
        <f>INDEX(Deciles_mean!$C$2:$CO$51,MATCH('ResumenCorr-FormulasInteractivo'!J$1,Deciles_mean!$CQ$2:$CQ$51,0),MATCH('ResumenCorr-FormulasInteractivo'!$A48,Deciles_mean!$C$1:$CO$1,0))</f>
        <v>78.328073623672708</v>
      </c>
      <c r="K48" s="4">
        <f>INDEX(Deciles_mean!$C$2:$CO$51,MATCH('ResumenCorr-FormulasInteractivo'!K$1,Deciles_mean!$CQ$2:$CQ$51,0),MATCH('ResumenCorr-FormulasInteractivo'!$A48,Deciles_mean!$C$1:$CO$1,0))</f>
        <v>98.414911252291816</v>
      </c>
      <c r="L48" s="4">
        <f>INDEX(Deciles_mean!$C$2:$CO$51,MATCH('ResumenCorr-FormulasInteractivo'!L$1,Deciles_mean!$CQ$2:$CQ$51,0),MATCH('ResumenCorr-FormulasInteractivo'!$A48,Deciles_mean!$C$1:$CO$1,0))</f>
        <v>135.58347665852583</v>
      </c>
      <c r="M48" s="4">
        <f>INDEX(Deciles_mean!$C$2:$CO$51,MATCH('ResumenCorr-FormulasInteractivo'!M$1,Deciles_mean!$CQ$2:$CQ$51,0),MATCH('ResumenCorr-FormulasInteractivo'!$A48,Deciles_mean!$C$1:$CO$1,0))</f>
        <v>215.65097038236866</v>
      </c>
      <c r="N48" s="4">
        <f>INDEX(Deciles_mean!$C$2:$CO$51,MATCH('ResumenCorr-FormulasInteractivo'!N$1,Deciles_mean!$CQ$2:$CQ$51,0),MATCH('ResumenCorr-FormulasInteractivo'!$A48,Deciles_mean!$C$1:$CO$1,0))</f>
        <v>491.3283357201924</v>
      </c>
    </row>
    <row r="49" spans="1:14">
      <c r="A49" t="s">
        <v>34</v>
      </c>
      <c r="C49" s="3" t="s">
        <v>105</v>
      </c>
      <c r="D49" s="4">
        <f>INDEX(Nal_mean!$B$2:$CN$6,MATCH('ResumenCorr-FormulasInteractivo'!$C$1,Nal_mean!$A$2:$A$6,0),MATCH('ResumenCorr-FormulasInteractivo'!$A49,Nal_mean!$B$1:$CN$1,0))</f>
        <v>2.162360363830254</v>
      </c>
      <c r="E49" s="4">
        <f>INDEX(Deciles_mean!$C$2:$CO$51,MATCH('ResumenCorr-FormulasInteractivo'!E$1,Deciles_mean!$CQ$2:$CQ$51,0),MATCH('ResumenCorr-FormulasInteractivo'!$A49,Deciles_mean!$C$1:$CO$1,0))</f>
        <v>0</v>
      </c>
      <c r="F49" s="4">
        <f>INDEX(Deciles_mean!$C$2:$CO$51,MATCH('ResumenCorr-FormulasInteractivo'!F$1,Deciles_mean!$CQ$2:$CQ$51,0),MATCH('ResumenCorr-FormulasInteractivo'!$A49,Deciles_mean!$C$1:$CO$1,0))</f>
        <v>0.27823286814568488</v>
      </c>
      <c r="G49" s="4">
        <f>INDEX(Deciles_mean!$C$2:$CO$51,MATCH('ResumenCorr-FormulasInteractivo'!G$1,Deciles_mean!$CQ$2:$CQ$51,0),MATCH('ResumenCorr-FormulasInteractivo'!$A49,Deciles_mean!$C$1:$CO$1,0))</f>
        <v>0.26763240185834908</v>
      </c>
      <c r="H49" s="4">
        <f>INDEX(Deciles_mean!$C$2:$CO$51,MATCH('ResumenCorr-FormulasInteractivo'!H$1,Deciles_mean!$CQ$2:$CQ$51,0),MATCH('ResumenCorr-FormulasInteractivo'!$A49,Deciles_mean!$C$1:$CO$1,0))</f>
        <v>0.66725210275572888</v>
      </c>
      <c r="I49" s="4">
        <f>INDEX(Deciles_mean!$C$2:$CO$51,MATCH('ResumenCorr-FormulasInteractivo'!I$1,Deciles_mean!$CQ$2:$CQ$51,0),MATCH('ResumenCorr-FormulasInteractivo'!$A49,Deciles_mean!$C$1:$CO$1,0))</f>
        <v>0.39975035063228948</v>
      </c>
      <c r="J49" s="4">
        <f>INDEX(Deciles_mean!$C$2:$CO$51,MATCH('ResumenCorr-FormulasInteractivo'!J$1,Deciles_mean!$CQ$2:$CQ$51,0),MATCH('ResumenCorr-FormulasInteractivo'!$A49,Deciles_mean!$C$1:$CO$1,0))</f>
        <v>1.770509518582055</v>
      </c>
      <c r="K49" s="4">
        <f>INDEX(Deciles_mean!$C$2:$CO$51,MATCH('ResumenCorr-FormulasInteractivo'!K$1,Deciles_mean!$CQ$2:$CQ$51,0),MATCH('ResumenCorr-FormulasInteractivo'!$A49,Deciles_mean!$C$1:$CO$1,0))</f>
        <v>2.6609416894250484</v>
      </c>
      <c r="L49" s="4">
        <f>INDEX(Deciles_mean!$C$2:$CO$51,MATCH('ResumenCorr-FormulasInteractivo'!L$1,Deciles_mean!$CQ$2:$CQ$51,0),MATCH('ResumenCorr-FormulasInteractivo'!$A49,Deciles_mean!$C$1:$CO$1,0))</f>
        <v>1.5030814215322374</v>
      </c>
      <c r="M49" s="4">
        <f>INDEX(Deciles_mean!$C$2:$CO$51,MATCH('ResumenCorr-FormulasInteractivo'!M$1,Deciles_mean!$CQ$2:$CQ$51,0),MATCH('ResumenCorr-FormulasInteractivo'!$A49,Deciles_mean!$C$1:$CO$1,0))</f>
        <v>4.8190559879914066</v>
      </c>
      <c r="N49" s="4">
        <f>INDEX(Deciles_mean!$C$2:$CO$51,MATCH('ResumenCorr-FormulasInteractivo'!N$1,Deciles_mean!$CQ$2:$CQ$51,0),MATCH('ResumenCorr-FormulasInteractivo'!$A49,Deciles_mean!$C$1:$CO$1,0))</f>
        <v>9.2571472973797402</v>
      </c>
    </row>
    <row r="50" spans="1:14">
      <c r="A50" t="s">
        <v>42</v>
      </c>
      <c r="C50" s="3" t="s">
        <v>100</v>
      </c>
      <c r="D50" s="4">
        <f>INDEX(Nal_mean!$B$2:$CN$6,MATCH('ResumenCorr-FormulasInteractivo'!$C$1,Nal_mean!$A$2:$A$6,0),MATCH('ResumenCorr-FormulasInteractivo'!$A50,Nal_mean!$B$1:$CN$1,0))</f>
        <v>615.1237744697172</v>
      </c>
      <c r="E50" s="4">
        <f>INDEX(Deciles_mean!$C$2:$CO$51,MATCH('ResumenCorr-FormulasInteractivo'!E$1,Deciles_mean!$CQ$2:$CQ$51,0),MATCH('ResumenCorr-FormulasInteractivo'!$A50,Deciles_mean!$C$1:$CO$1,0))</f>
        <v>324.85065936921478</v>
      </c>
      <c r="F50" s="4">
        <f>INDEX(Deciles_mean!$C$2:$CO$51,MATCH('ResumenCorr-FormulasInteractivo'!F$1,Deciles_mean!$CQ$2:$CQ$51,0),MATCH('ResumenCorr-FormulasInteractivo'!$A50,Deciles_mean!$C$1:$CO$1,0))</f>
        <v>372.65425766917042</v>
      </c>
      <c r="G50" s="4">
        <f>INDEX(Deciles_mean!$C$2:$CO$51,MATCH('ResumenCorr-FormulasInteractivo'!G$1,Deciles_mean!$CQ$2:$CQ$51,0),MATCH('ResumenCorr-FormulasInteractivo'!$A50,Deciles_mean!$C$1:$CO$1,0))</f>
        <v>410.260529035503</v>
      </c>
      <c r="H50" s="4">
        <f>INDEX(Deciles_mean!$C$2:$CO$51,MATCH('ResumenCorr-FormulasInteractivo'!H$1,Deciles_mean!$CQ$2:$CQ$51,0),MATCH('ResumenCorr-FormulasInteractivo'!$A50,Deciles_mean!$C$1:$CO$1,0))</f>
        <v>451.14794635066698</v>
      </c>
      <c r="I50" s="4">
        <f>INDEX(Deciles_mean!$C$2:$CO$51,MATCH('ResumenCorr-FormulasInteractivo'!I$1,Deciles_mean!$CQ$2:$CQ$51,0),MATCH('ResumenCorr-FormulasInteractivo'!$A50,Deciles_mean!$C$1:$CO$1,0))</f>
        <v>491.00098117216237</v>
      </c>
      <c r="J50" s="4">
        <f>INDEX(Deciles_mean!$C$2:$CO$51,MATCH('ResumenCorr-FormulasInteractivo'!J$1,Deciles_mean!$CQ$2:$CQ$51,0),MATCH('ResumenCorr-FormulasInteractivo'!$A50,Deciles_mean!$C$1:$CO$1,0))</f>
        <v>572.43552513965892</v>
      </c>
      <c r="K50" s="4">
        <f>INDEX(Deciles_mean!$C$2:$CO$51,MATCH('ResumenCorr-FormulasInteractivo'!K$1,Deciles_mean!$CQ$2:$CQ$51,0),MATCH('ResumenCorr-FormulasInteractivo'!$A50,Deciles_mean!$C$1:$CO$1,0))</f>
        <v>570.70044536705905</v>
      </c>
      <c r="L50" s="4">
        <f>INDEX(Deciles_mean!$C$2:$CO$51,MATCH('ResumenCorr-FormulasInteractivo'!L$1,Deciles_mean!$CQ$2:$CQ$51,0),MATCH('ResumenCorr-FormulasInteractivo'!$A50,Deciles_mean!$C$1:$CO$1,0))</f>
        <v>737.67257371967025</v>
      </c>
      <c r="M50" s="4">
        <f>INDEX(Deciles_mean!$C$2:$CO$51,MATCH('ResumenCorr-FormulasInteractivo'!M$1,Deciles_mean!$CQ$2:$CQ$51,0),MATCH('ResumenCorr-FormulasInteractivo'!$A50,Deciles_mean!$C$1:$CO$1,0))</f>
        <v>844.7704063167364</v>
      </c>
      <c r="N50" s="4">
        <f>INDEX(Deciles_mean!$C$2:$CO$51,MATCH('ResumenCorr-FormulasInteractivo'!N$1,Deciles_mean!$CQ$2:$CQ$51,0),MATCH('ResumenCorr-FormulasInteractivo'!$A50,Deciles_mean!$C$1:$CO$1,0))</f>
        <v>1375.7444205573356</v>
      </c>
    </row>
    <row r="51" spans="1:14">
      <c r="A51" t="s">
        <v>43</v>
      </c>
      <c r="C51" s="3" t="s">
        <v>101</v>
      </c>
      <c r="D51" s="4">
        <f>INDEX(Nal_mean!$B$2:$CN$6,MATCH('ResumenCorr-FormulasInteractivo'!$C$1,Nal_mean!$A$2:$A$6,0),MATCH('ResumenCorr-FormulasInteractivo'!$A51,Nal_mean!$B$1:$CN$1,0))</f>
        <v>1762.4756566222393</v>
      </c>
      <c r="E51" s="4">
        <f>INDEX(Deciles_mean!$C$2:$CO$51,MATCH('ResumenCorr-FormulasInteractivo'!E$1,Deciles_mean!$CQ$2:$CQ$51,0),MATCH('ResumenCorr-FormulasInteractivo'!$A51,Deciles_mean!$C$1:$CO$1,0))</f>
        <v>842.63668838945796</v>
      </c>
      <c r="F51" s="4">
        <f>INDEX(Deciles_mean!$C$2:$CO$51,MATCH('ResumenCorr-FormulasInteractivo'!F$1,Deciles_mean!$CQ$2:$CQ$51,0),MATCH('ResumenCorr-FormulasInteractivo'!$A51,Deciles_mean!$C$1:$CO$1,0))</f>
        <v>1082.8926051546673</v>
      </c>
      <c r="G51" s="4">
        <f>INDEX(Deciles_mean!$C$2:$CO$51,MATCH('ResumenCorr-FormulasInteractivo'!G$1,Deciles_mean!$CQ$2:$CQ$51,0),MATCH('ResumenCorr-FormulasInteractivo'!$A51,Deciles_mean!$C$1:$CO$1,0))</f>
        <v>1275.0599399136415</v>
      </c>
      <c r="H51" s="4">
        <f>INDEX(Deciles_mean!$C$2:$CO$51,MATCH('ResumenCorr-FormulasInteractivo'!H$1,Deciles_mean!$CQ$2:$CQ$51,0),MATCH('ResumenCorr-FormulasInteractivo'!$A51,Deciles_mean!$C$1:$CO$1,0))</f>
        <v>1396.207666953962</v>
      </c>
      <c r="I51" s="4">
        <f>INDEX(Deciles_mean!$C$2:$CO$51,MATCH('ResumenCorr-FormulasInteractivo'!I$1,Deciles_mean!$CQ$2:$CQ$51,0),MATCH('ResumenCorr-FormulasInteractivo'!$A51,Deciles_mean!$C$1:$CO$1,0))</f>
        <v>1546.361506577683</v>
      </c>
      <c r="J51" s="4">
        <f>INDEX(Deciles_mean!$C$2:$CO$51,MATCH('ResumenCorr-FormulasInteractivo'!J$1,Deciles_mean!$CQ$2:$CQ$51,0),MATCH('ResumenCorr-FormulasInteractivo'!$A51,Deciles_mean!$C$1:$CO$1,0))</f>
        <v>1714.5723369207969</v>
      </c>
      <c r="K51" s="4">
        <f>INDEX(Deciles_mean!$C$2:$CO$51,MATCH('ResumenCorr-FormulasInteractivo'!K$1,Deciles_mean!$CQ$2:$CQ$51,0),MATCH('ResumenCorr-FormulasInteractivo'!$A51,Deciles_mean!$C$1:$CO$1,0))</f>
        <v>1882.7321470032905</v>
      </c>
      <c r="L51" s="4">
        <f>INDEX(Deciles_mean!$C$2:$CO$51,MATCH('ResumenCorr-FormulasInteractivo'!L$1,Deciles_mean!$CQ$2:$CQ$51,0),MATCH('ResumenCorr-FormulasInteractivo'!$A51,Deciles_mean!$C$1:$CO$1,0))</f>
        <v>2125.2421416498614</v>
      </c>
      <c r="M51" s="4">
        <f>INDEX(Deciles_mean!$C$2:$CO$51,MATCH('ResumenCorr-FormulasInteractivo'!M$1,Deciles_mean!$CQ$2:$CQ$51,0),MATCH('ResumenCorr-FormulasInteractivo'!$A51,Deciles_mean!$C$1:$CO$1,0))</f>
        <v>2475.1958378239415</v>
      </c>
      <c r="N51" s="4">
        <f>INDEX(Deciles_mean!$C$2:$CO$51,MATCH('ResumenCorr-FormulasInteractivo'!N$1,Deciles_mean!$CQ$2:$CQ$51,0),MATCH('ResumenCorr-FormulasInteractivo'!$A51,Deciles_mean!$C$1:$CO$1,0))</f>
        <v>3283.8556958350791</v>
      </c>
    </row>
    <row r="52" spans="1:14">
      <c r="A52" t="s">
        <v>111</v>
      </c>
      <c r="C52" t="s">
        <v>81</v>
      </c>
      <c r="D52" s="4">
        <f>INDEX(Nal_mean!$B$2:$CN$6,MATCH('ResumenCorr-FormulasInteractivo'!$C$1,Nal_mean!$A$2:$A$6,0),MATCH('ResumenCorr-FormulasInteractivo'!$A52,Nal_mean!$B$1:$CN$1,0))</f>
        <v>3029.8156200122144</v>
      </c>
      <c r="E52" s="4">
        <f>INDEX(Deciles_mean!$C$2:$CO$51,MATCH('ResumenCorr-FormulasInteractivo'!E$1,Deciles_mean!$CQ$2:$CQ$51,0),MATCH('ResumenCorr-FormulasInteractivo'!$A52,Deciles_mean!$C$1:$CO$1,0))</f>
        <v>467.44262236753434</v>
      </c>
      <c r="F52" s="4">
        <f>INDEX(Deciles_mean!$C$2:$CO$51,MATCH('ResumenCorr-FormulasInteractivo'!F$1,Deciles_mean!$CQ$2:$CQ$51,0),MATCH('ResumenCorr-FormulasInteractivo'!$A52,Deciles_mean!$C$1:$CO$1,0))</f>
        <v>784.31103103068381</v>
      </c>
      <c r="G52" s="4">
        <f>INDEX(Deciles_mean!$C$2:$CO$51,MATCH('ResumenCorr-FormulasInteractivo'!G$1,Deciles_mean!$CQ$2:$CQ$51,0),MATCH('ResumenCorr-FormulasInteractivo'!$A52,Deciles_mean!$C$1:$CO$1,0))</f>
        <v>1174.8455510330898</v>
      </c>
      <c r="H52" s="4">
        <f>INDEX(Deciles_mean!$C$2:$CO$51,MATCH('ResumenCorr-FormulasInteractivo'!H$1,Deciles_mean!$CQ$2:$CQ$51,0),MATCH('ResumenCorr-FormulasInteractivo'!$A52,Deciles_mean!$C$1:$CO$1,0))</f>
        <v>1593.3138951639239</v>
      </c>
      <c r="I52" s="4">
        <f>INDEX(Deciles_mean!$C$2:$CO$51,MATCH('ResumenCorr-FormulasInteractivo'!I$1,Deciles_mean!$CQ$2:$CQ$51,0),MATCH('ResumenCorr-FormulasInteractivo'!$A52,Deciles_mean!$C$1:$CO$1,0))</f>
        <v>2035.8764757745976</v>
      </c>
      <c r="J52" s="4">
        <f>INDEX(Deciles_mean!$C$2:$CO$51,MATCH('ResumenCorr-FormulasInteractivo'!J$1,Deciles_mean!$CQ$2:$CQ$51,0),MATCH('ResumenCorr-FormulasInteractivo'!$A52,Deciles_mean!$C$1:$CO$1,0))</f>
        <v>2582.4169458678202</v>
      </c>
      <c r="K52" s="4">
        <f>INDEX(Deciles_mean!$C$2:$CO$51,MATCH('ResumenCorr-FormulasInteractivo'!K$1,Deciles_mean!$CQ$2:$CQ$51,0),MATCH('ResumenCorr-FormulasInteractivo'!$A52,Deciles_mean!$C$1:$CO$1,0))</f>
        <v>3203.2661009369981</v>
      </c>
      <c r="L52" s="4">
        <f>INDEX(Deciles_mean!$C$2:$CO$51,MATCH('ResumenCorr-FormulasInteractivo'!L$1,Deciles_mean!$CQ$2:$CQ$51,0),MATCH('ResumenCorr-FormulasInteractivo'!$A52,Deciles_mean!$C$1:$CO$1,0))</f>
        <v>4091.5447017530287</v>
      </c>
      <c r="M52" s="4">
        <f>INDEX(Deciles_mean!$C$2:$CO$51,MATCH('ResumenCorr-FormulasInteractivo'!M$1,Deciles_mean!$CQ$2:$CQ$51,0),MATCH('ResumenCorr-FormulasInteractivo'!$A52,Deciles_mean!$C$1:$CO$1,0))</f>
        <v>5454.4565707772745</v>
      </c>
      <c r="N52" s="4">
        <f>INDEX(Deciles_mean!$C$2:$CO$51,MATCH('ResumenCorr-FormulasInteractivo'!N$1,Deciles_mean!$CQ$2:$CQ$51,0),MATCH('ResumenCorr-FormulasInteractivo'!$A52,Deciles_mean!$C$1:$CO$1,0))</f>
        <v>8910.6823054171909</v>
      </c>
    </row>
    <row r="53" spans="1:14">
      <c r="A53" t="s">
        <v>112</v>
      </c>
      <c r="C53" s="3" t="s">
        <v>82</v>
      </c>
      <c r="D53" s="4">
        <f>INDEX(Nal_mean!$B$2:$CN$6,MATCH('ResumenCorr-FormulasInteractivo'!$C$1,Nal_mean!$A$2:$A$6,0),MATCH('ResumenCorr-FormulasInteractivo'!$A53,Nal_mean!$B$1:$CN$1,0))</f>
        <v>1610.7447545625741</v>
      </c>
      <c r="E53" s="4">
        <f>INDEX(Deciles_mean!$C$2:$CO$51,MATCH('ResumenCorr-FormulasInteractivo'!E$1,Deciles_mean!$CQ$2:$CQ$51,0),MATCH('ResumenCorr-FormulasInteractivo'!$A53,Deciles_mean!$C$1:$CO$1,0))</f>
        <v>792.2836224261589</v>
      </c>
      <c r="F53" s="4">
        <f>INDEX(Deciles_mean!$C$2:$CO$51,MATCH('ResumenCorr-FormulasInteractivo'!F$1,Deciles_mean!$CQ$2:$CQ$51,0),MATCH('ResumenCorr-FormulasInteractivo'!$A53,Deciles_mean!$C$1:$CO$1,0))</f>
        <v>1170.5241669758086</v>
      </c>
      <c r="G53" s="4">
        <f>INDEX(Deciles_mean!$C$2:$CO$51,MATCH('ResumenCorr-FormulasInteractivo'!G$1,Deciles_mean!$CQ$2:$CQ$51,0),MATCH('ResumenCorr-FormulasInteractivo'!$A53,Deciles_mean!$C$1:$CO$1,0))</f>
        <v>1418.5252144762208</v>
      </c>
      <c r="H53" s="4">
        <f>INDEX(Deciles_mean!$C$2:$CO$51,MATCH('ResumenCorr-FormulasInteractivo'!H$1,Deciles_mean!$CQ$2:$CQ$51,0),MATCH('ResumenCorr-FormulasInteractivo'!$A53,Deciles_mean!$C$1:$CO$1,0))</f>
        <v>1604.7621331653575</v>
      </c>
      <c r="I53" s="4">
        <f>INDEX(Deciles_mean!$C$2:$CO$51,MATCH('ResumenCorr-FormulasInteractivo'!I$1,Deciles_mean!$CQ$2:$CQ$51,0),MATCH('ResumenCorr-FormulasInteractivo'!$A53,Deciles_mean!$C$1:$CO$1,0))</f>
        <v>1760.9179705562701</v>
      </c>
      <c r="J53" s="4">
        <f>INDEX(Deciles_mean!$C$2:$CO$51,MATCH('ResumenCorr-FormulasInteractivo'!J$1,Deciles_mean!$CQ$2:$CQ$51,0),MATCH('ResumenCorr-FormulasInteractivo'!$A53,Deciles_mean!$C$1:$CO$1,0))</f>
        <v>1898.6196119545175</v>
      </c>
      <c r="K53" s="4">
        <f>INDEX(Deciles_mean!$C$2:$CO$51,MATCH('ResumenCorr-FormulasInteractivo'!K$1,Deciles_mean!$CQ$2:$CQ$51,0),MATCH('ResumenCorr-FormulasInteractivo'!$A53,Deciles_mean!$C$1:$CO$1,0))</f>
        <v>2069.0667853468999</v>
      </c>
      <c r="L53" s="4">
        <f>INDEX(Deciles_mean!$C$2:$CO$51,MATCH('ResumenCorr-FormulasInteractivo'!L$1,Deciles_mean!$CQ$2:$CQ$51,0),MATCH('ResumenCorr-FormulasInteractivo'!$A53,Deciles_mean!$C$1:$CO$1,0))</f>
        <v>1969.5352399613705</v>
      </c>
      <c r="M53" s="4">
        <f>INDEX(Deciles_mean!$C$2:$CO$51,MATCH('ResumenCorr-FormulasInteractivo'!M$1,Deciles_mean!$CQ$2:$CQ$51,0),MATCH('ResumenCorr-FormulasInteractivo'!$A53,Deciles_mean!$C$1:$CO$1,0))</f>
        <v>1929.9741419243396</v>
      </c>
      <c r="N53" s="4">
        <f>INDEX(Deciles_mean!$C$2:$CO$51,MATCH('ResumenCorr-FormulasInteractivo'!N$1,Deciles_mean!$CQ$2:$CQ$51,0),MATCH('ResumenCorr-FormulasInteractivo'!$A53,Deciles_mean!$C$1:$CO$1,0))</f>
        <v>1493.2386588387985</v>
      </c>
    </row>
    <row r="54" spans="1:14">
      <c r="C54" s="10" t="s">
        <v>142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t="s">
        <v>113</v>
      </c>
      <c r="C55" s="3" t="s">
        <v>143</v>
      </c>
      <c r="D55" s="4">
        <f>INDEX(Nal_mean!$B$2:$CN$6,MATCH('ResumenCorr-FormulasInteractivo'!$C$1,Nal_mean!$A$2:$A$6,0),MATCH('ResumenCorr-FormulasInteractivo'!$A55,Nal_mean!$B$1:$CN$1,0))</f>
        <v>122.62126801521887</v>
      </c>
      <c r="E55" s="4">
        <f>INDEX(Deciles_mean!$C$2:$CO$51,MATCH('ResumenCorr-FormulasInteractivo'!E$1,Deciles_mean!$CQ$2:$CQ$51,0),MATCH('ResumenCorr-FormulasInteractivo'!$A55,Deciles_mean!$C$1:$CO$1,0))</f>
        <v>3.8399821613374394</v>
      </c>
      <c r="F55" s="4">
        <f>INDEX(Deciles_mean!$C$2:$CO$51,MATCH('ResumenCorr-FormulasInteractivo'!F$1,Deciles_mean!$CQ$2:$CQ$51,0),MATCH('ResumenCorr-FormulasInteractivo'!$A55,Deciles_mean!$C$1:$CO$1,0))</f>
        <v>20.467652658557537</v>
      </c>
      <c r="G55" s="4">
        <f>INDEX(Deciles_mean!$C$2:$CO$51,MATCH('ResumenCorr-FormulasInteractivo'!G$1,Deciles_mean!$CQ$2:$CQ$51,0),MATCH('ResumenCorr-FormulasInteractivo'!$A55,Deciles_mean!$C$1:$CO$1,0))</f>
        <v>21.903275218096045</v>
      </c>
      <c r="H55" s="4">
        <f>INDEX(Deciles_mean!$C$2:$CO$51,MATCH('ResumenCorr-FormulasInteractivo'!H$1,Deciles_mean!$CQ$2:$CQ$51,0),MATCH('ResumenCorr-FormulasInteractivo'!$A55,Deciles_mean!$C$1:$CO$1,0))</f>
        <v>34.20385436566729</v>
      </c>
      <c r="I55" s="4">
        <f>INDEX(Deciles_mean!$C$2:$CO$51,MATCH('ResumenCorr-FormulasInteractivo'!I$1,Deciles_mean!$CQ$2:$CQ$51,0),MATCH('ResumenCorr-FormulasInteractivo'!$A55,Deciles_mean!$C$1:$CO$1,0))</f>
        <v>58.408859602260755</v>
      </c>
      <c r="J55" s="4">
        <f>INDEX(Deciles_mean!$C$2:$CO$51,MATCH('ResumenCorr-FormulasInteractivo'!J$1,Deciles_mean!$CQ$2:$CQ$51,0),MATCH('ResumenCorr-FormulasInteractivo'!$A55,Deciles_mean!$C$1:$CO$1,0))</f>
        <v>84.867197654441952</v>
      </c>
      <c r="K55" s="4">
        <f>INDEX(Deciles_mean!$C$2:$CO$51,MATCH('ResumenCorr-FormulasInteractivo'!K$1,Deciles_mean!$CQ$2:$CQ$51,0),MATCH('ResumenCorr-FormulasInteractivo'!$A55,Deciles_mean!$C$1:$CO$1,0))</f>
        <v>111.20777977316783</v>
      </c>
      <c r="L55" s="4">
        <f>INDEX(Deciles_mean!$C$2:$CO$51,MATCH('ResumenCorr-FormulasInteractivo'!L$1,Deciles_mean!$CQ$2:$CQ$51,0),MATCH('ResumenCorr-FormulasInteractivo'!$A55,Deciles_mean!$C$1:$CO$1,0))</f>
        <v>190.2477962557744</v>
      </c>
      <c r="M55" s="4">
        <f>INDEX(Deciles_mean!$C$2:$CO$51,MATCH('ResumenCorr-FormulasInteractivo'!M$1,Deciles_mean!$CQ$2:$CQ$51,0),MATCH('ResumenCorr-FormulasInteractivo'!$A55,Deciles_mean!$C$1:$CO$1,0))</f>
        <v>250.59043683333681</v>
      </c>
      <c r="N55" s="4">
        <f>INDEX(Deciles_mean!$C$2:$CO$51,MATCH('ResumenCorr-FormulasInteractivo'!N$1,Deciles_mean!$CQ$2:$CQ$51,0),MATCH('ResumenCorr-FormulasInteractivo'!$A55,Deciles_mean!$C$1:$CO$1,0))</f>
        <v>450.47584562954864</v>
      </c>
    </row>
    <row r="56" spans="1:14">
      <c r="A56" t="s">
        <v>114</v>
      </c>
      <c r="C56" s="3" t="s">
        <v>144</v>
      </c>
      <c r="D56" s="4">
        <f>INDEX(Nal_mean!$B$2:$CN$6,MATCH('ResumenCorr-FormulasInteractivo'!$C$1,Nal_mean!$A$2:$A$6,0),MATCH('ResumenCorr-FormulasInteractivo'!$A56,Nal_mean!$B$1:$CN$1,0))</f>
        <v>14.875178844440107</v>
      </c>
      <c r="E56" s="4">
        <f>INDEX(Deciles_mean!$C$2:$CO$51,MATCH('ResumenCorr-FormulasInteractivo'!E$1,Deciles_mean!$CQ$2:$CQ$51,0),MATCH('ResumenCorr-FormulasInteractivo'!$A56,Deciles_mean!$C$1:$CO$1,0))</f>
        <v>9.3881907964530789E-2</v>
      </c>
      <c r="F56" s="4">
        <f>INDEX(Deciles_mean!$C$2:$CO$51,MATCH('ResumenCorr-FormulasInteractivo'!F$1,Deciles_mean!$CQ$2:$CQ$51,0),MATCH('ResumenCorr-FormulasInteractivo'!$A56,Deciles_mean!$C$1:$CO$1,0))</f>
        <v>0.29683683668898309</v>
      </c>
      <c r="G56" s="4">
        <f>INDEX(Deciles_mean!$C$2:$CO$51,MATCH('ResumenCorr-FormulasInteractivo'!G$1,Deciles_mean!$CQ$2:$CQ$51,0),MATCH('ResumenCorr-FormulasInteractivo'!$A56,Deciles_mean!$C$1:$CO$1,0))</f>
        <v>0.89897230302996411</v>
      </c>
      <c r="H56" s="4">
        <f>INDEX(Deciles_mean!$C$2:$CO$51,MATCH('ResumenCorr-FormulasInteractivo'!H$1,Deciles_mean!$CQ$2:$CQ$51,0),MATCH('ResumenCorr-FormulasInteractivo'!$A56,Deciles_mean!$C$1:$CO$1,0))</f>
        <v>1.9291065296296404</v>
      </c>
      <c r="I56" s="4">
        <f>INDEX(Deciles_mean!$C$2:$CO$51,MATCH('ResumenCorr-FormulasInteractivo'!I$1,Deciles_mean!$CQ$2:$CQ$51,0),MATCH('ResumenCorr-FormulasInteractivo'!$A56,Deciles_mean!$C$1:$CO$1,0))</f>
        <v>3.9419383140326416</v>
      </c>
      <c r="J56" s="4">
        <f>INDEX(Deciles_mean!$C$2:$CO$51,MATCH('ResumenCorr-FormulasInteractivo'!J$1,Deciles_mean!$CQ$2:$CQ$51,0),MATCH('ResumenCorr-FormulasInteractivo'!$A56,Deciles_mean!$C$1:$CO$1,0))</f>
        <v>6.979375897171165</v>
      </c>
      <c r="K56" s="4">
        <f>INDEX(Deciles_mean!$C$2:$CO$51,MATCH('ResumenCorr-FormulasInteractivo'!K$1,Deciles_mean!$CQ$2:$CQ$51,0),MATCH('ResumenCorr-FormulasInteractivo'!$A56,Deciles_mean!$C$1:$CO$1,0))</f>
        <v>5.4322652821308708</v>
      </c>
      <c r="L56" s="4">
        <f>INDEX(Deciles_mean!$C$2:$CO$51,MATCH('ResumenCorr-FormulasInteractivo'!L$1,Deciles_mean!$CQ$2:$CQ$51,0),MATCH('ResumenCorr-FormulasInteractivo'!$A56,Deciles_mean!$C$1:$CO$1,0))</f>
        <v>21.149321084448733</v>
      </c>
      <c r="M56" s="4">
        <f>INDEX(Deciles_mean!$C$2:$CO$51,MATCH('ResumenCorr-FormulasInteractivo'!M$1,Deciles_mean!$CQ$2:$CQ$51,0),MATCH('ResumenCorr-FormulasInteractivo'!$A56,Deciles_mean!$C$1:$CO$1,0))</f>
        <v>31.478677789014927</v>
      </c>
      <c r="N56" s="4">
        <f>INDEX(Deciles_mean!$C$2:$CO$51,MATCH('ResumenCorr-FormulasInteractivo'!N$1,Deciles_mean!$CQ$2:$CQ$51,0),MATCH('ResumenCorr-FormulasInteractivo'!$A56,Deciles_mean!$C$1:$CO$1,0))</f>
        <v>76.551412500289615</v>
      </c>
    </row>
    <row r="57" spans="1:14">
      <c r="A57" t="s">
        <v>125</v>
      </c>
      <c r="C57" s="3" t="s">
        <v>146</v>
      </c>
      <c r="D57" s="4">
        <f>INDEX(Nal_mean!$B$2:$CN$6,MATCH('ResumenCorr-FormulasInteractivo'!$C$1,Nal_mean!$A$2:$A$6,0),MATCH('ResumenCorr-FormulasInteractivo'!$A57,Nal_mean!$B$1:$CN$1,0))</f>
        <v>224.73779106972725</v>
      </c>
      <c r="E57" s="4">
        <f>INDEX(Deciles_mean!$C$2:$CO$51,MATCH('ResumenCorr-FormulasInteractivo'!E$1,Deciles_mean!$CQ$2:$CQ$51,0),MATCH('ResumenCorr-FormulasInteractivo'!$A57,Deciles_mean!$C$1:$CO$1,0))</f>
        <v>14.304150079009306</v>
      </c>
      <c r="F57" s="4">
        <f>INDEX(Deciles_mean!$C$2:$CO$51,MATCH('ResumenCorr-FormulasInteractivo'!F$1,Deciles_mean!$CQ$2:$CQ$51,0),MATCH('ResumenCorr-FormulasInteractivo'!$A57,Deciles_mean!$C$1:$CO$1,0))</f>
        <v>30.736152203795587</v>
      </c>
      <c r="G57" s="4">
        <f>INDEX(Deciles_mean!$C$2:$CO$51,MATCH('ResumenCorr-FormulasInteractivo'!G$1,Deciles_mean!$CQ$2:$CQ$51,0),MATCH('ResumenCorr-FormulasInteractivo'!$A57,Deciles_mean!$C$1:$CO$1,0))</f>
        <v>55.997501739952675</v>
      </c>
      <c r="H57" s="4">
        <f>INDEX(Deciles_mean!$C$2:$CO$51,MATCH('ResumenCorr-FormulasInteractivo'!H$1,Deciles_mean!$CQ$2:$CQ$51,0),MATCH('ResumenCorr-FormulasInteractivo'!$A57,Deciles_mean!$C$1:$CO$1,0))</f>
        <v>80.899352239195423</v>
      </c>
      <c r="I57" s="4">
        <f>INDEX(Deciles_mean!$C$2:$CO$51,MATCH('ResumenCorr-FormulasInteractivo'!I$1,Deciles_mean!$CQ$2:$CQ$51,0),MATCH('ResumenCorr-FormulasInteractivo'!$A57,Deciles_mean!$C$1:$CO$1,0))</f>
        <v>124.15090652835742</v>
      </c>
      <c r="J57" s="4">
        <f>INDEX(Deciles_mean!$C$2:$CO$51,MATCH('ResumenCorr-FormulasInteractivo'!J$1,Deciles_mean!$CQ$2:$CQ$51,0),MATCH('ResumenCorr-FormulasInteractivo'!$A57,Deciles_mean!$C$1:$CO$1,0))</f>
        <v>160.59592430410103</v>
      </c>
      <c r="K57" s="4">
        <f>INDEX(Deciles_mean!$C$2:$CO$51,MATCH('ResumenCorr-FormulasInteractivo'!K$1,Deciles_mean!$CQ$2:$CQ$51,0),MATCH('ResumenCorr-FormulasInteractivo'!$A57,Deciles_mean!$C$1:$CO$1,0))</f>
        <v>206.24001383767501</v>
      </c>
      <c r="L57" s="4">
        <f>INDEX(Deciles_mean!$C$2:$CO$51,MATCH('ResumenCorr-FormulasInteractivo'!L$1,Deciles_mean!$CQ$2:$CQ$51,0),MATCH('ResumenCorr-FormulasInteractivo'!$A57,Deciles_mean!$C$1:$CO$1,0))</f>
        <v>313.58900334973941</v>
      </c>
      <c r="M57" s="4">
        <f>INDEX(Deciles_mean!$C$2:$CO$51,MATCH('ResumenCorr-FormulasInteractivo'!M$1,Deciles_mean!$CQ$2:$CQ$51,0),MATCH('ResumenCorr-FormulasInteractivo'!$A57,Deciles_mean!$C$1:$CO$1,0))</f>
        <v>443.7843733046742</v>
      </c>
      <c r="N57" s="4">
        <f>INDEX(Deciles_mean!$C$2:$CO$51,MATCH('ResumenCorr-FormulasInteractivo'!N$1,Deciles_mean!$CQ$2:$CQ$51,0),MATCH('ResumenCorr-FormulasInteractivo'!$A57,Deciles_mean!$C$1:$CO$1,0))</f>
        <v>817.08053311077231</v>
      </c>
    </row>
    <row r="58" spans="1:14">
      <c r="A58" t="s">
        <v>119</v>
      </c>
      <c r="C58" s="3" t="s">
        <v>145</v>
      </c>
      <c r="D58" s="4">
        <f>INDEX(Nal_mean!$B$2:$CN$6,MATCH('ResumenCorr-FormulasInteractivo'!$C$1,Nal_mean!$A$2:$A$6,0),MATCH('ResumenCorr-FormulasInteractivo'!$A58,Nal_mean!$B$1:$CN$1,0))</f>
        <v>290.17053686938095</v>
      </c>
      <c r="E58" s="4">
        <f>INDEX(Deciles_mean!$C$2:$CO$51,MATCH('ResumenCorr-FormulasInteractivo'!E$1,Deciles_mean!$CQ$2:$CQ$51,0),MATCH('ResumenCorr-FormulasInteractivo'!$A58,Deciles_mean!$C$1:$CO$1,0))</f>
        <v>23.569879011206378</v>
      </c>
      <c r="F58" s="4">
        <f>INDEX(Deciles_mean!$C$2:$CO$51,MATCH('ResumenCorr-FormulasInteractivo'!F$1,Deciles_mean!$CQ$2:$CQ$51,0),MATCH('ResumenCorr-FormulasInteractivo'!$A58,Deciles_mean!$C$1:$CO$1,0))</f>
        <v>53.013663492718564</v>
      </c>
      <c r="G58" s="4">
        <f>INDEX(Deciles_mean!$C$2:$CO$51,MATCH('ResumenCorr-FormulasInteractivo'!G$1,Deciles_mean!$CQ$2:$CQ$51,0),MATCH('ResumenCorr-FormulasInteractivo'!$A58,Deciles_mean!$C$1:$CO$1,0))</f>
        <v>65.577728944716981</v>
      </c>
      <c r="H58" s="4">
        <f>INDEX(Deciles_mean!$C$2:$CO$51,MATCH('ResumenCorr-FormulasInteractivo'!H$1,Deciles_mean!$CQ$2:$CQ$51,0),MATCH('ResumenCorr-FormulasInteractivo'!$A58,Deciles_mean!$C$1:$CO$1,0))</f>
        <v>103.2554003323462</v>
      </c>
      <c r="I58" s="4">
        <f>INDEX(Deciles_mean!$C$2:$CO$51,MATCH('ResumenCorr-FormulasInteractivo'!I$1,Deciles_mean!$CQ$2:$CQ$51,0),MATCH('ResumenCorr-FormulasInteractivo'!$A58,Deciles_mean!$C$1:$CO$1,0))</f>
        <v>152.20516355225101</v>
      </c>
      <c r="J58" s="4">
        <f>INDEX(Deciles_mean!$C$2:$CO$51,MATCH('ResumenCorr-FormulasInteractivo'!J$1,Deciles_mean!$CQ$2:$CQ$51,0),MATCH('ResumenCorr-FormulasInteractivo'!$A58,Deciles_mean!$C$1:$CO$1,0))</f>
        <v>203.83897488994128</v>
      </c>
      <c r="K58" s="4">
        <f>INDEX(Deciles_mean!$C$2:$CO$51,MATCH('ResumenCorr-FormulasInteractivo'!K$1,Deciles_mean!$CQ$2:$CQ$51,0),MATCH('ResumenCorr-FormulasInteractivo'!$A58,Deciles_mean!$C$1:$CO$1,0))</f>
        <v>243.343082437833</v>
      </c>
      <c r="L58" s="4">
        <f>INDEX(Deciles_mean!$C$2:$CO$51,MATCH('ResumenCorr-FormulasInteractivo'!L$1,Deciles_mean!$CQ$2:$CQ$51,0),MATCH('ResumenCorr-FormulasInteractivo'!$A58,Deciles_mean!$C$1:$CO$1,0))</f>
        <v>386.77661934923248</v>
      </c>
      <c r="M58" s="4">
        <f>INDEX(Deciles_mean!$C$2:$CO$51,MATCH('ResumenCorr-FormulasInteractivo'!M$1,Deciles_mean!$CQ$2:$CQ$51,0),MATCH('ResumenCorr-FormulasInteractivo'!$A58,Deciles_mean!$C$1:$CO$1,0))</f>
        <v>546.8566875950321</v>
      </c>
      <c r="N58" s="4">
        <f>INDEX(Deciles_mean!$C$2:$CO$51,MATCH('ResumenCorr-FormulasInteractivo'!N$1,Deciles_mean!$CQ$2:$CQ$51,0),MATCH('ResumenCorr-FormulasInteractivo'!$A58,Deciles_mean!$C$1:$CO$1,0))</f>
        <v>1123.2681690885308</v>
      </c>
    </row>
    <row r="59" spans="1:14">
      <c r="C59" s="10" t="s">
        <v>147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t="s">
        <v>126</v>
      </c>
      <c r="C60" s="3" t="s">
        <v>148</v>
      </c>
      <c r="D60" s="4">
        <f>INDEX(Nal_mean!$B$2:$CN$6,MATCH('ResumenCorr-FormulasInteractivo'!$C$1,Nal_mean!$A$2:$A$6,0),MATCH('ResumenCorr-FormulasInteractivo'!$A60,Nal_mean!$B$1:$CN$1,0))</f>
        <v>1005.1137555964224</v>
      </c>
      <c r="E60" s="4">
        <f>INDEX(Deciles_mean!$C$2:$CO$51,MATCH('ResumenCorr-FormulasInteractivo'!E$1,Deciles_mean!$CQ$2:$CQ$51,0),MATCH('ResumenCorr-FormulasInteractivo'!$A60,Deciles_mean!$C$1:$CO$1,0))</f>
        <v>227.9072989137801</v>
      </c>
      <c r="F60" s="4">
        <f>INDEX(Deciles_mean!$C$2:$CO$51,MATCH('ResumenCorr-FormulasInteractivo'!F$1,Deciles_mean!$CQ$2:$CQ$51,0),MATCH('ResumenCorr-FormulasInteractivo'!$A60,Deciles_mean!$C$1:$CO$1,0))</f>
        <v>350.50183744679481</v>
      </c>
      <c r="G60" s="4">
        <f>INDEX(Deciles_mean!$C$2:$CO$51,MATCH('ResumenCorr-FormulasInteractivo'!G$1,Deciles_mean!$CQ$2:$CQ$51,0),MATCH('ResumenCorr-FormulasInteractivo'!$A60,Deciles_mean!$C$1:$CO$1,0))</f>
        <v>509.26641604654884</v>
      </c>
      <c r="H60" s="4">
        <f>INDEX(Deciles_mean!$C$2:$CO$51,MATCH('ResumenCorr-FormulasInteractivo'!H$1,Deciles_mean!$CQ$2:$CQ$51,0),MATCH('ResumenCorr-FormulasInteractivo'!$A60,Deciles_mean!$C$1:$CO$1,0))</f>
        <v>614.0821074394745</v>
      </c>
      <c r="I60" s="4">
        <f>INDEX(Deciles_mean!$C$2:$CO$51,MATCH('ResumenCorr-FormulasInteractivo'!I$1,Deciles_mean!$CQ$2:$CQ$51,0),MATCH('ResumenCorr-FormulasInteractivo'!$A60,Deciles_mean!$C$1:$CO$1,0))</f>
        <v>720.33766244832725</v>
      </c>
      <c r="J60" s="4">
        <f>INDEX(Deciles_mean!$C$2:$CO$51,MATCH('ResumenCorr-FormulasInteractivo'!J$1,Deciles_mean!$CQ$2:$CQ$51,0),MATCH('ResumenCorr-FormulasInteractivo'!$A60,Deciles_mean!$C$1:$CO$1,0))</f>
        <v>884.50452952442129</v>
      </c>
      <c r="K60" s="4">
        <f>INDEX(Deciles_mean!$C$2:$CO$51,MATCH('ResumenCorr-FormulasInteractivo'!K$1,Deciles_mean!$CQ$2:$CQ$51,0),MATCH('ResumenCorr-FormulasInteractivo'!$A60,Deciles_mean!$C$1:$CO$1,0))</f>
        <v>986.58898049876098</v>
      </c>
      <c r="L60" s="4">
        <f>INDEX(Deciles_mean!$C$2:$CO$51,MATCH('ResumenCorr-FormulasInteractivo'!L$1,Deciles_mean!$CQ$2:$CQ$51,0),MATCH('ResumenCorr-FormulasInteractivo'!$A60,Deciles_mean!$C$1:$CO$1,0))</f>
        <v>1258.0948841207437</v>
      </c>
      <c r="M60" s="4">
        <f>INDEX(Deciles_mean!$C$2:$CO$51,MATCH('ResumenCorr-FormulasInteractivo'!M$1,Deciles_mean!$CQ$2:$CQ$51,0),MATCH('ResumenCorr-FormulasInteractivo'!$A60,Deciles_mean!$C$1:$CO$1,0))</f>
        <v>1641.4122270986022</v>
      </c>
      <c r="N60" s="4">
        <f>INDEX(Deciles_mean!$C$2:$CO$51,MATCH('ResumenCorr-FormulasInteractivo'!N$1,Deciles_mean!$CQ$2:$CQ$51,0),MATCH('ResumenCorr-FormulasInteractivo'!$A60,Deciles_mean!$C$1:$CO$1,0))</f>
        <v>2858.4416124267696</v>
      </c>
    </row>
    <row r="61" spans="1:14">
      <c r="A61" t="s">
        <v>127</v>
      </c>
      <c r="C61" s="3" t="s">
        <v>149</v>
      </c>
      <c r="D61" s="4">
        <f>INDEX(Nal_mean!$B$2:$CN$6,MATCH('ResumenCorr-FormulasInteractivo'!$C$1,Nal_mean!$A$2:$A$6,0),MATCH('ResumenCorr-FormulasInteractivo'!$A61,Nal_mean!$B$1:$CN$1,0))</f>
        <v>2066.5325989429721</v>
      </c>
      <c r="E61" s="4">
        <f>INDEX(Deciles_mean!$C$2:$CO$51,MATCH('ResumenCorr-FormulasInteractivo'!E$1,Deciles_mean!$CQ$2:$CQ$51,0),MATCH('ResumenCorr-FormulasInteractivo'!$A61,Deciles_mean!$C$1:$CO$1,0))</f>
        <v>416.80921784964607</v>
      </c>
      <c r="F61" s="4">
        <f>INDEX(Deciles_mean!$C$2:$CO$51,MATCH('ResumenCorr-FormulasInteractivo'!F$1,Deciles_mean!$CQ$2:$CQ$51,0),MATCH('ResumenCorr-FormulasInteractivo'!$A61,Deciles_mean!$C$1:$CO$1,0))</f>
        <v>653.73987695897517</v>
      </c>
      <c r="G61" s="4">
        <f>INDEX(Deciles_mean!$C$2:$CO$51,MATCH('ResumenCorr-FormulasInteractivo'!G$1,Deciles_mean!$CQ$2:$CQ$51,0),MATCH('ResumenCorr-FormulasInteractivo'!$A61,Deciles_mean!$C$1:$CO$1,0))</f>
        <v>856.08664367782887</v>
      </c>
      <c r="H61" s="4">
        <f>INDEX(Deciles_mean!$C$2:$CO$51,MATCH('ResumenCorr-FormulasInteractivo'!H$1,Deciles_mean!$CQ$2:$CQ$51,0),MATCH('ResumenCorr-FormulasInteractivo'!$A61,Deciles_mean!$C$1:$CO$1,0))</f>
        <v>1064.6268819336296</v>
      </c>
      <c r="I61" s="4">
        <f>INDEX(Deciles_mean!$C$2:$CO$51,MATCH('ResumenCorr-FormulasInteractivo'!I$1,Deciles_mean!$CQ$2:$CQ$51,0),MATCH('ResumenCorr-FormulasInteractivo'!$A61,Deciles_mean!$C$1:$CO$1,0))</f>
        <v>1366.9731419052841</v>
      </c>
      <c r="J61" s="4">
        <f>INDEX(Deciles_mean!$C$2:$CO$51,MATCH('ResumenCorr-FormulasInteractivo'!J$1,Deciles_mean!$CQ$2:$CQ$51,0),MATCH('ResumenCorr-FormulasInteractivo'!$A61,Deciles_mean!$C$1:$CO$1,0))</f>
        <v>1637.1455625066669</v>
      </c>
      <c r="K61" s="4">
        <f>INDEX(Deciles_mean!$C$2:$CO$51,MATCH('ResumenCorr-FormulasInteractivo'!K$1,Deciles_mean!$CQ$2:$CQ$51,0),MATCH('ResumenCorr-FormulasInteractivo'!$A61,Deciles_mean!$C$1:$CO$1,0))</f>
        <v>1974.5470905179391</v>
      </c>
      <c r="L61" s="4">
        <f>INDEX(Deciles_mean!$C$2:$CO$51,MATCH('ResumenCorr-FormulasInteractivo'!L$1,Deciles_mean!$CQ$2:$CQ$51,0),MATCH('ResumenCorr-FormulasInteractivo'!$A61,Deciles_mean!$C$1:$CO$1,0))</f>
        <v>2586.2919455496217</v>
      </c>
      <c r="M61" s="4">
        <f>INDEX(Deciles_mean!$C$2:$CO$51,MATCH('ResumenCorr-FormulasInteractivo'!M$1,Deciles_mean!$CQ$2:$CQ$51,0),MATCH('ResumenCorr-FormulasInteractivo'!$A61,Deciles_mean!$C$1:$CO$1,0))</f>
        <v>3394.4236684365128</v>
      </c>
      <c r="N61" s="4">
        <f>INDEX(Deciles_mean!$C$2:$CO$51,MATCH('ResumenCorr-FormulasInteractivo'!N$1,Deciles_mean!$CQ$2:$CQ$51,0),MATCH('ResumenCorr-FormulasInteractivo'!$A61,Deciles_mean!$C$1:$CO$1,0))</f>
        <v>6714.681960093616</v>
      </c>
    </row>
    <row r="62" spans="1:14">
      <c r="A62" t="s">
        <v>128</v>
      </c>
      <c r="C62" s="3" t="s">
        <v>150</v>
      </c>
      <c r="D62" s="4">
        <f>INDEX(Nal_mean!$B$2:$CN$6,MATCH('ResumenCorr-FormulasInteractivo'!$C$1,Nal_mean!$A$2:$A$6,0),MATCH('ResumenCorr-FormulasInteractivo'!$A62,Nal_mean!$B$1:$CN$1,0))</f>
        <v>641.47049858903063</v>
      </c>
      <c r="E62" s="4">
        <f>INDEX(Deciles_mean!$C$2:$CO$51,MATCH('ResumenCorr-FormulasInteractivo'!E$1,Deciles_mean!$CQ$2:$CQ$51,0),MATCH('ResumenCorr-FormulasInteractivo'!$A62,Deciles_mean!$C$1:$CO$1,0))</f>
        <v>110.19033355370975</v>
      </c>
      <c r="F62" s="4">
        <f>INDEX(Deciles_mean!$C$2:$CO$51,MATCH('ResumenCorr-FormulasInteractivo'!F$1,Deciles_mean!$CQ$2:$CQ$51,0),MATCH('ResumenCorr-FormulasInteractivo'!$A62,Deciles_mean!$C$1:$CO$1,0))</f>
        <v>179.25131293369455</v>
      </c>
      <c r="G62" s="4">
        <f>INDEX(Deciles_mean!$C$2:$CO$51,MATCH('ResumenCorr-FormulasInteractivo'!G$1,Deciles_mean!$CQ$2:$CQ$51,0),MATCH('ResumenCorr-FormulasInteractivo'!$A62,Deciles_mean!$C$1:$CO$1,0))</f>
        <v>233.26725509459612</v>
      </c>
      <c r="H62" s="4">
        <f>INDEX(Deciles_mean!$C$2:$CO$51,MATCH('ResumenCorr-FormulasInteractivo'!H$1,Deciles_mean!$CQ$2:$CQ$51,0),MATCH('ResumenCorr-FormulasInteractivo'!$A62,Deciles_mean!$C$1:$CO$1,0))</f>
        <v>320.59488824063362</v>
      </c>
      <c r="I62" s="4">
        <f>INDEX(Deciles_mean!$C$2:$CO$51,MATCH('ResumenCorr-FormulasInteractivo'!I$1,Deciles_mean!$CQ$2:$CQ$51,0),MATCH('ResumenCorr-FormulasInteractivo'!$A62,Deciles_mean!$C$1:$CO$1,0))</f>
        <v>375.63454754274676</v>
      </c>
      <c r="J62" s="4">
        <f>INDEX(Deciles_mean!$C$2:$CO$51,MATCH('ResumenCorr-FormulasInteractivo'!J$1,Deciles_mean!$CQ$2:$CQ$51,0),MATCH('ResumenCorr-FormulasInteractivo'!$A62,Deciles_mean!$C$1:$CO$1,0))</f>
        <v>522.4963543553032</v>
      </c>
      <c r="K62" s="4">
        <f>INDEX(Deciles_mean!$C$2:$CO$51,MATCH('ResumenCorr-FormulasInteractivo'!K$1,Deciles_mean!$CQ$2:$CQ$51,0),MATCH('ResumenCorr-FormulasInteractivo'!$A62,Deciles_mean!$C$1:$CO$1,0))</f>
        <v>655.25299011281527</v>
      </c>
      <c r="L62" s="4">
        <f>INDEX(Deciles_mean!$C$2:$CO$51,MATCH('ResumenCorr-FormulasInteractivo'!L$1,Deciles_mean!$CQ$2:$CQ$51,0),MATCH('ResumenCorr-FormulasInteractivo'!$A62,Deciles_mean!$C$1:$CO$1,0))</f>
        <v>785.31308419168681</v>
      </c>
      <c r="M62" s="4">
        <f>INDEX(Deciles_mean!$C$2:$CO$51,MATCH('ResumenCorr-FormulasInteractivo'!M$1,Deciles_mean!$CQ$2:$CQ$51,0),MATCH('ResumenCorr-FormulasInteractivo'!$A62,Deciles_mean!$C$1:$CO$1,0))</f>
        <v>1054.3755866004371</v>
      </c>
      <c r="N62" s="4">
        <f>INDEX(Deciles_mean!$C$2:$CO$51,MATCH('ResumenCorr-FormulasInteractivo'!N$1,Deciles_mean!$CQ$2:$CQ$51,0),MATCH('ResumenCorr-FormulasInteractivo'!$A62,Deciles_mean!$C$1:$CO$1,0))</f>
        <v>2178.328633264683</v>
      </c>
    </row>
    <row r="63" spans="1:14">
      <c r="A63" t="s">
        <v>129</v>
      </c>
      <c r="C63" s="3" t="s">
        <v>151</v>
      </c>
      <c r="D63" s="4">
        <f>INDEX(Nal_mean!$B$2:$CN$6,MATCH('ResumenCorr-FormulasInteractivo'!$C$1,Nal_mean!$A$2:$A$6,0),MATCH('ResumenCorr-FormulasInteractivo'!$A63,Nal_mean!$B$1:$CN$1,0))</f>
        <v>110.03784481526742</v>
      </c>
      <c r="E63" s="4">
        <f>INDEX(Deciles_mean!$C$2:$CO$51,MATCH('ResumenCorr-FormulasInteractivo'!E$1,Deciles_mean!$CQ$2:$CQ$51,0),MATCH('ResumenCorr-FormulasInteractivo'!$A63,Deciles_mean!$C$1:$CO$1,0))</f>
        <v>23.313292296670678</v>
      </c>
      <c r="F63" s="4">
        <f>INDEX(Deciles_mean!$C$2:$CO$51,MATCH('ResumenCorr-FormulasInteractivo'!F$1,Deciles_mean!$CQ$2:$CQ$51,0),MATCH('ResumenCorr-FormulasInteractivo'!$A63,Deciles_mean!$C$1:$CO$1,0))</f>
        <v>41.854271079725443</v>
      </c>
      <c r="G63" s="4">
        <f>INDEX(Deciles_mean!$C$2:$CO$51,MATCH('ResumenCorr-FormulasInteractivo'!G$1,Deciles_mean!$CQ$2:$CQ$51,0),MATCH('ResumenCorr-FormulasInteractivo'!$A63,Deciles_mean!$C$1:$CO$1,0))</f>
        <v>53.929064679404611</v>
      </c>
      <c r="H63" s="4">
        <f>INDEX(Deciles_mean!$C$2:$CO$51,MATCH('ResumenCorr-FormulasInteractivo'!H$1,Deciles_mean!$CQ$2:$CQ$51,0),MATCH('ResumenCorr-FormulasInteractivo'!$A63,Deciles_mean!$C$1:$CO$1,0))</f>
        <v>68.605875179326645</v>
      </c>
      <c r="I63" s="4">
        <f>INDEX(Deciles_mean!$C$2:$CO$51,MATCH('ResumenCorr-FormulasInteractivo'!I$1,Deciles_mean!$CQ$2:$CQ$51,0),MATCH('ResumenCorr-FormulasInteractivo'!$A63,Deciles_mean!$C$1:$CO$1,0))</f>
        <v>81.500041185561926</v>
      </c>
      <c r="J63" s="4">
        <f>INDEX(Deciles_mean!$C$2:$CO$51,MATCH('ResumenCorr-FormulasInteractivo'!J$1,Deciles_mean!$CQ$2:$CQ$51,0),MATCH('ResumenCorr-FormulasInteractivo'!$A63,Deciles_mean!$C$1:$CO$1,0))</f>
        <v>90.824996978940348</v>
      </c>
      <c r="K63" s="4">
        <f>INDEX(Deciles_mean!$C$2:$CO$51,MATCH('ResumenCorr-FormulasInteractivo'!K$1,Deciles_mean!$CQ$2:$CQ$51,0),MATCH('ResumenCorr-FormulasInteractivo'!$A63,Deciles_mean!$C$1:$CO$1,0))</f>
        <v>124.37478930948011</v>
      </c>
      <c r="L63" s="4">
        <f>INDEX(Deciles_mean!$C$2:$CO$51,MATCH('ResumenCorr-FormulasInteractivo'!L$1,Deciles_mean!$CQ$2:$CQ$51,0),MATCH('ResumenCorr-FormulasInteractivo'!$A63,Deciles_mean!$C$1:$CO$1,0))</f>
        <v>130.3739148816849</v>
      </c>
      <c r="M63" s="4">
        <f>INDEX(Deciles_mean!$C$2:$CO$51,MATCH('ResumenCorr-FormulasInteractivo'!M$1,Deciles_mean!$CQ$2:$CQ$51,0),MATCH('ResumenCorr-FormulasInteractivo'!$A63,Deciles_mean!$C$1:$CO$1,0))</f>
        <v>191.71221859087311</v>
      </c>
      <c r="N63" s="4">
        <f>INDEX(Deciles_mean!$C$2:$CO$51,MATCH('ResumenCorr-FormulasInteractivo'!N$1,Deciles_mean!$CQ$2:$CQ$51,0),MATCH('ResumenCorr-FormulasInteractivo'!$A63,Deciles_mean!$C$1:$CO$1,0))</f>
        <v>293.88998397100653</v>
      </c>
    </row>
    <row r="64" spans="1:14">
      <c r="A64" t="s">
        <v>130</v>
      </c>
      <c r="C64" s="3" t="s">
        <v>153</v>
      </c>
      <c r="D64" s="4">
        <f>INDEX(Nal_mean!$B$2:$CN$6,MATCH('ResumenCorr-FormulasInteractivo'!$C$1,Nal_mean!$A$2:$A$6,0),MATCH('ResumenCorr-FormulasInteractivo'!$A64,Nal_mean!$B$1:$CN$1,0))</f>
        <v>72.945921118175903</v>
      </c>
      <c r="E64" s="4">
        <f>INDEX(Deciles_mean!$C$2:$CO$51,MATCH('ResumenCorr-FormulasInteractivo'!E$1,Deciles_mean!$CQ$2:$CQ$51,0),MATCH('ResumenCorr-FormulasInteractivo'!$A64,Deciles_mean!$C$1:$CO$1,0))</f>
        <v>35.074713869764132</v>
      </c>
      <c r="F64" s="4">
        <f>INDEX(Deciles_mean!$C$2:$CO$51,MATCH('ResumenCorr-FormulasInteractivo'!F$1,Deciles_mean!$CQ$2:$CQ$51,0),MATCH('ResumenCorr-FormulasInteractivo'!$A64,Deciles_mean!$C$1:$CO$1,0))</f>
        <v>49.751108814573136</v>
      </c>
      <c r="G64" s="4">
        <f>INDEX(Deciles_mean!$C$2:$CO$51,MATCH('ResumenCorr-FormulasInteractivo'!G$1,Deciles_mean!$CQ$2:$CQ$51,0),MATCH('ResumenCorr-FormulasInteractivo'!$A64,Deciles_mean!$C$1:$CO$1,0))</f>
        <v>43.921628883328331</v>
      </c>
      <c r="H64" s="4">
        <f>INDEX(Deciles_mean!$C$2:$CO$51,MATCH('ResumenCorr-FormulasInteractivo'!H$1,Deciles_mean!$CQ$2:$CQ$51,0),MATCH('ResumenCorr-FormulasInteractivo'!$A64,Deciles_mean!$C$1:$CO$1,0))</f>
        <v>41.303763015591855</v>
      </c>
      <c r="I64" s="4">
        <f>INDEX(Deciles_mean!$C$2:$CO$51,MATCH('ResumenCorr-FormulasInteractivo'!I$1,Deciles_mean!$CQ$2:$CQ$51,0),MATCH('ResumenCorr-FormulasInteractivo'!$A64,Deciles_mean!$C$1:$CO$1,0))</f>
        <v>64.24320782119409</v>
      </c>
      <c r="J64" s="4">
        <f>INDEX(Deciles_mean!$C$2:$CO$51,MATCH('ResumenCorr-FormulasInteractivo'!J$1,Deciles_mean!$CQ$2:$CQ$51,0),MATCH('ResumenCorr-FormulasInteractivo'!$A64,Deciles_mean!$C$1:$CO$1,0))</f>
        <v>63.881237324832028</v>
      </c>
      <c r="K64" s="4">
        <f>INDEX(Deciles_mean!$C$2:$CO$51,MATCH('ResumenCorr-FormulasInteractivo'!K$1,Deciles_mean!$CQ$2:$CQ$51,0),MATCH('ResumenCorr-FormulasInteractivo'!$A64,Deciles_mean!$C$1:$CO$1,0))</f>
        <v>64.577508790228933</v>
      </c>
      <c r="L64" s="4">
        <f>INDEX(Deciles_mean!$C$2:$CO$51,MATCH('ResumenCorr-FormulasInteractivo'!L$1,Deciles_mean!$CQ$2:$CQ$51,0),MATCH('ResumenCorr-FormulasInteractivo'!$A64,Deciles_mean!$C$1:$CO$1,0))</f>
        <v>119.35984622039801</v>
      </c>
      <c r="M64" s="4">
        <f>INDEX(Deciles_mean!$C$2:$CO$51,MATCH('ResumenCorr-FormulasInteractivo'!M$1,Deciles_mean!$CQ$2:$CQ$51,0),MATCH('ResumenCorr-FormulasInteractivo'!$A64,Deciles_mean!$C$1:$CO$1,0))</f>
        <v>90.983368896014895</v>
      </c>
      <c r="N64" s="4">
        <f>INDEX(Deciles_mean!$C$2:$CO$51,MATCH('ResumenCorr-FormulasInteractivo'!N$1,Deciles_mean!$CQ$2:$CQ$51,0),MATCH('ResumenCorr-FormulasInteractivo'!$A64,Deciles_mean!$C$1:$CO$1,0))</f>
        <v>156.3628275458336</v>
      </c>
    </row>
    <row r="65" spans="1:14">
      <c r="A65" t="s">
        <v>131</v>
      </c>
      <c r="C65" s="3" t="s">
        <v>152</v>
      </c>
      <c r="D65" s="4">
        <f>INDEX(Nal_mean!$B$2:$CN$6,MATCH('ResumenCorr-FormulasInteractivo'!$C$1,Nal_mean!$A$2:$A$6,0),MATCH('ResumenCorr-FormulasInteractivo'!$A65,Nal_mean!$B$1:$CN$1,0))</f>
        <v>3896.100619061865</v>
      </c>
      <c r="E65" s="4">
        <f>INDEX(Deciles_mean!$C$2:$CO$51,MATCH('ResumenCorr-FormulasInteractivo'!E$1,Deciles_mean!$CQ$2:$CQ$51,0),MATCH('ResumenCorr-FormulasInteractivo'!$A65,Deciles_mean!$C$1:$CO$1,0))</f>
        <v>813.2948564835707</v>
      </c>
      <c r="F65" s="4">
        <f>INDEX(Deciles_mean!$C$2:$CO$51,MATCH('ResumenCorr-FormulasInteractivo'!F$1,Deciles_mean!$CQ$2:$CQ$51,0),MATCH('ResumenCorr-FormulasInteractivo'!$A65,Deciles_mean!$C$1:$CO$1,0))</f>
        <v>1275.0984072337631</v>
      </c>
      <c r="G65" s="4">
        <f>INDEX(Deciles_mean!$C$2:$CO$51,MATCH('ResumenCorr-FormulasInteractivo'!G$1,Deciles_mean!$CQ$2:$CQ$51,0),MATCH('ResumenCorr-FormulasInteractivo'!$A65,Deciles_mean!$C$1:$CO$1,0))</f>
        <v>1696.4710083817067</v>
      </c>
      <c r="H65" s="4">
        <f>INDEX(Deciles_mean!$C$2:$CO$51,MATCH('ResumenCorr-FormulasInteractivo'!H$1,Deciles_mean!$CQ$2:$CQ$51,0),MATCH('ResumenCorr-FormulasInteractivo'!$A65,Deciles_mean!$C$1:$CO$1,0))</f>
        <v>2109.2135158086562</v>
      </c>
      <c r="I65" s="4">
        <f>INDEX(Deciles_mean!$C$2:$CO$51,MATCH('ResumenCorr-FormulasInteractivo'!I$1,Deciles_mean!$CQ$2:$CQ$51,0),MATCH('ResumenCorr-FormulasInteractivo'!$A65,Deciles_mean!$C$1:$CO$1,0))</f>
        <v>2608.6886009031141</v>
      </c>
      <c r="J65" s="4">
        <f>INDEX(Deciles_mean!$C$2:$CO$51,MATCH('ResumenCorr-FormulasInteractivo'!J$1,Deciles_mean!$CQ$2:$CQ$51,0),MATCH('ResumenCorr-FormulasInteractivo'!$A65,Deciles_mean!$C$1:$CO$1,0))</f>
        <v>3198.8526806901637</v>
      </c>
      <c r="K65" s="4">
        <f>INDEX(Deciles_mean!$C$2:$CO$51,MATCH('ResumenCorr-FormulasInteractivo'!K$1,Deciles_mean!$CQ$2:$CQ$51,0),MATCH('ResumenCorr-FormulasInteractivo'!$A65,Deciles_mean!$C$1:$CO$1,0))</f>
        <v>3805.3413592292245</v>
      </c>
      <c r="L65" s="4">
        <f>INDEX(Deciles_mean!$C$2:$CO$51,MATCH('ResumenCorr-FormulasInteractivo'!L$1,Deciles_mean!$CQ$2:$CQ$51,0),MATCH('ResumenCorr-FormulasInteractivo'!$A65,Deciles_mean!$C$1:$CO$1,0))</f>
        <v>4879.4336749641352</v>
      </c>
      <c r="M65" s="4">
        <f>INDEX(Deciles_mean!$C$2:$CO$51,MATCH('ResumenCorr-FormulasInteractivo'!M$1,Deciles_mean!$CQ$2:$CQ$51,0),MATCH('ResumenCorr-FormulasInteractivo'!$A65,Deciles_mean!$C$1:$CO$1,0))</f>
        <v>6372.9070696224398</v>
      </c>
      <c r="N65" s="4">
        <f>INDEX(Deciles_mean!$C$2:$CO$51,MATCH('ResumenCorr-FormulasInteractivo'!N$1,Deciles_mean!$CQ$2:$CQ$51,0),MATCH('ResumenCorr-FormulasInteractivo'!$A65,Deciles_mean!$C$1:$CO$1,0))</f>
        <v>12201.705017301909</v>
      </c>
    </row>
    <row r="66" spans="1:14">
      <c r="C66" s="10" t="s">
        <v>154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t="s">
        <v>132</v>
      </c>
      <c r="C67" s="3" t="s">
        <v>165</v>
      </c>
      <c r="D67" s="4">
        <f>INDEX(Nal_mean!$B$2:$CN$6,MATCH('ResumenCorr-FormulasInteractivo'!$C$1,Nal_mean!$A$2:$A$6,0),MATCH('ResumenCorr-FormulasInteractivo'!$A67,Nal_mean!$B$1:$CN$1,0))</f>
        <v>1296.3584989332173</v>
      </c>
      <c r="E67" s="4">
        <f>INDEX(Deciles_mean!$C$2:$CO$51,MATCH('ResumenCorr-FormulasInteractivo'!E$1,Deciles_mean!$CQ$2:$CQ$51,0),MATCH('ResumenCorr-FormulasInteractivo'!$A67,Deciles_mean!$C$1:$CO$1,0))</f>
        <v>77.292982378961199</v>
      </c>
      <c r="F67" s="4">
        <f>INDEX(Deciles_mean!$C$2:$CO$51,MATCH('ResumenCorr-FormulasInteractivo'!F$1,Deciles_mean!$CQ$2:$CQ$51,0),MATCH('ResumenCorr-FormulasInteractivo'!$A67,Deciles_mean!$C$1:$CO$1,0))</f>
        <v>145.4422110360747</v>
      </c>
      <c r="G67" s="4">
        <f>INDEX(Deciles_mean!$C$2:$CO$51,MATCH('ResumenCorr-FormulasInteractivo'!G$1,Deciles_mean!$CQ$2:$CQ$51,0),MATCH('ResumenCorr-FormulasInteractivo'!$A67,Deciles_mean!$C$1:$CO$1,0))</f>
        <v>317.40783410256375</v>
      </c>
      <c r="H67" s="4">
        <f>INDEX(Deciles_mean!$C$2:$CO$51,MATCH('ResumenCorr-FormulasInteractivo'!H$1,Deciles_mean!$CQ$2:$CQ$51,0),MATCH('ResumenCorr-FormulasInteractivo'!$A67,Deciles_mean!$C$1:$CO$1,0))</f>
        <v>354.43043343959664</v>
      </c>
      <c r="I67" s="4">
        <f>INDEX(Deciles_mean!$C$2:$CO$51,MATCH('ResumenCorr-FormulasInteractivo'!I$1,Deciles_mean!$CQ$2:$CQ$51,0),MATCH('ResumenCorr-FormulasInteractivo'!$A67,Deciles_mean!$C$1:$CO$1,0))</f>
        <v>305.76343893393761</v>
      </c>
      <c r="J67" s="4">
        <f>INDEX(Deciles_mean!$C$2:$CO$51,MATCH('ResumenCorr-FormulasInteractivo'!J$1,Deciles_mean!$CQ$2:$CQ$51,0),MATCH('ResumenCorr-FormulasInteractivo'!$A67,Deciles_mean!$C$1:$CO$1,0))</f>
        <v>663.66351290429236</v>
      </c>
      <c r="K67" s="4">
        <f>INDEX(Deciles_mean!$C$2:$CO$51,MATCH('ResumenCorr-FormulasInteractivo'!K$1,Deciles_mean!$CQ$2:$CQ$51,0),MATCH('ResumenCorr-FormulasInteractivo'!$A67,Deciles_mean!$C$1:$CO$1,0))</f>
        <v>1145.9617020165888</v>
      </c>
      <c r="L67" s="4">
        <f>INDEX(Deciles_mean!$C$2:$CO$51,MATCH('ResumenCorr-FormulasInteractivo'!L$1,Deciles_mean!$CQ$2:$CQ$51,0),MATCH('ResumenCorr-FormulasInteractivo'!$A67,Deciles_mean!$C$1:$CO$1,0))</f>
        <v>1455.405197086304</v>
      </c>
      <c r="M67" s="4">
        <f>INDEX(Deciles_mean!$C$2:$CO$51,MATCH('ResumenCorr-FormulasInteractivo'!M$1,Deciles_mean!$CQ$2:$CQ$51,0),MATCH('ResumenCorr-FormulasInteractivo'!$A67,Deciles_mean!$C$1:$CO$1,0))</f>
        <v>2162.0598477908384</v>
      </c>
      <c r="N67" s="4">
        <f>INDEX(Deciles_mean!$C$2:$CO$51,MATCH('ResumenCorr-FormulasInteractivo'!N$1,Deciles_mean!$CQ$2:$CQ$51,0),MATCH('ResumenCorr-FormulasInteractivo'!$A67,Deciles_mean!$C$1:$CO$1,0))</f>
        <v>6336.1578296430152</v>
      </c>
    </row>
    <row r="68" spans="1:14">
      <c r="A68" t="s">
        <v>133</v>
      </c>
      <c r="C68" s="3" t="s">
        <v>155</v>
      </c>
      <c r="D68" s="4">
        <f>INDEX(Nal_mean!$B$2:$CN$6,MATCH('ResumenCorr-FormulasInteractivo'!$C$1,Nal_mean!$A$2:$A$6,0),MATCH('ResumenCorr-FormulasInteractivo'!$A68,Nal_mean!$B$1:$CN$1,0))</f>
        <v>0</v>
      </c>
      <c r="E68" s="4">
        <f>INDEX(Deciles_mean!$C$2:$CO$51,MATCH('ResumenCorr-FormulasInteractivo'!E$1,Deciles_mean!$CQ$2:$CQ$51,0),MATCH('ResumenCorr-FormulasInteractivo'!$A68,Deciles_mean!$C$1:$CO$1,0))</f>
        <v>0</v>
      </c>
      <c r="F68" s="4">
        <f>INDEX(Deciles_mean!$C$2:$CO$51,MATCH('ResumenCorr-FormulasInteractivo'!F$1,Deciles_mean!$CQ$2:$CQ$51,0),MATCH('ResumenCorr-FormulasInteractivo'!$A68,Deciles_mean!$C$1:$CO$1,0))</f>
        <v>0</v>
      </c>
      <c r="G68" s="4">
        <f>INDEX(Deciles_mean!$C$2:$CO$51,MATCH('ResumenCorr-FormulasInteractivo'!G$1,Deciles_mean!$CQ$2:$CQ$51,0),MATCH('ResumenCorr-FormulasInteractivo'!$A68,Deciles_mean!$C$1:$CO$1,0))</f>
        <v>0</v>
      </c>
      <c r="H68" s="4">
        <f>INDEX(Deciles_mean!$C$2:$CO$51,MATCH('ResumenCorr-FormulasInteractivo'!H$1,Deciles_mean!$CQ$2:$CQ$51,0),MATCH('ResumenCorr-FormulasInteractivo'!$A68,Deciles_mean!$C$1:$CO$1,0))</f>
        <v>0</v>
      </c>
      <c r="I68" s="4">
        <f>INDEX(Deciles_mean!$C$2:$CO$51,MATCH('ResumenCorr-FormulasInteractivo'!I$1,Deciles_mean!$CQ$2:$CQ$51,0),MATCH('ResumenCorr-FormulasInteractivo'!$A68,Deciles_mean!$C$1:$CO$1,0))</f>
        <v>0</v>
      </c>
      <c r="J68" s="4">
        <f>INDEX(Deciles_mean!$C$2:$CO$51,MATCH('ResumenCorr-FormulasInteractivo'!J$1,Deciles_mean!$CQ$2:$CQ$51,0),MATCH('ResumenCorr-FormulasInteractivo'!$A68,Deciles_mean!$C$1:$CO$1,0))</f>
        <v>0</v>
      </c>
      <c r="K68" s="4">
        <f>INDEX(Deciles_mean!$C$2:$CO$51,MATCH('ResumenCorr-FormulasInteractivo'!K$1,Deciles_mean!$CQ$2:$CQ$51,0),MATCH('ResumenCorr-FormulasInteractivo'!$A68,Deciles_mean!$C$1:$CO$1,0))</f>
        <v>0</v>
      </c>
      <c r="L68" s="4">
        <f>INDEX(Deciles_mean!$C$2:$CO$51,MATCH('ResumenCorr-FormulasInteractivo'!L$1,Deciles_mean!$CQ$2:$CQ$51,0),MATCH('ResumenCorr-FormulasInteractivo'!$A68,Deciles_mean!$C$1:$CO$1,0))</f>
        <v>0</v>
      </c>
      <c r="M68" s="4">
        <f>INDEX(Deciles_mean!$C$2:$CO$51,MATCH('ResumenCorr-FormulasInteractivo'!M$1,Deciles_mean!$CQ$2:$CQ$51,0),MATCH('ResumenCorr-FormulasInteractivo'!$A68,Deciles_mean!$C$1:$CO$1,0))</f>
        <v>0</v>
      </c>
      <c r="N68" s="4">
        <f>INDEX(Deciles_mean!$C$2:$CO$51,MATCH('ResumenCorr-FormulasInteractivo'!N$1,Deciles_mean!$CQ$2:$CQ$51,0),MATCH('ResumenCorr-FormulasInteractivo'!$A68,Deciles_mean!$C$1:$CO$1,0))</f>
        <v>0</v>
      </c>
    </row>
    <row r="69" spans="1:14">
      <c r="A69" t="s">
        <v>134</v>
      </c>
      <c r="C69" s="3" t="s">
        <v>166</v>
      </c>
      <c r="D69" s="4">
        <f>INDEX(Nal_mean!$B$2:$CN$6,MATCH('ResumenCorr-FormulasInteractivo'!$C$1,Nal_mean!$A$2:$A$6,0),MATCH('ResumenCorr-FormulasInteractivo'!$A69,Nal_mean!$B$1:$CN$1,0))</f>
        <v>145.54228045353989</v>
      </c>
      <c r="E69" s="4">
        <f>INDEX(Deciles_mean!$C$2:$CO$51,MATCH('ResumenCorr-FormulasInteractivo'!E$1,Deciles_mean!$CQ$2:$CQ$51,0),MATCH('ResumenCorr-FormulasInteractivo'!$A69,Deciles_mean!$C$1:$CO$1,0))</f>
        <v>40.756899037873765</v>
      </c>
      <c r="F69" s="4">
        <f>INDEX(Deciles_mean!$C$2:$CO$51,MATCH('ResumenCorr-FormulasInteractivo'!F$1,Deciles_mean!$CQ$2:$CQ$51,0),MATCH('ResumenCorr-FormulasInteractivo'!$A69,Deciles_mean!$C$1:$CO$1,0))</f>
        <v>113.9007292123879</v>
      </c>
      <c r="G69" s="4">
        <f>INDEX(Deciles_mean!$C$2:$CO$51,MATCH('ResumenCorr-FormulasInteractivo'!G$1,Deciles_mean!$CQ$2:$CQ$51,0),MATCH('ResumenCorr-FormulasInteractivo'!$A69,Deciles_mean!$C$1:$CO$1,0))</f>
        <v>86.753162886580981</v>
      </c>
      <c r="H69" s="4">
        <f>INDEX(Deciles_mean!$C$2:$CO$51,MATCH('ResumenCorr-FormulasInteractivo'!H$1,Deciles_mean!$CQ$2:$CQ$51,0),MATCH('ResumenCorr-FormulasInteractivo'!$A69,Deciles_mean!$C$1:$CO$1,0))</f>
        <v>104.17932948125073</v>
      </c>
      <c r="I69" s="4">
        <f>INDEX(Deciles_mean!$C$2:$CO$51,MATCH('ResumenCorr-FormulasInteractivo'!I$1,Deciles_mean!$CQ$2:$CQ$51,0),MATCH('ResumenCorr-FormulasInteractivo'!$A69,Deciles_mean!$C$1:$CO$1,0))</f>
        <v>95.693878577662971</v>
      </c>
      <c r="J69" s="4">
        <f>INDEX(Deciles_mean!$C$2:$CO$51,MATCH('ResumenCorr-FormulasInteractivo'!J$1,Deciles_mean!$CQ$2:$CQ$51,0),MATCH('ResumenCorr-FormulasInteractivo'!$A69,Deciles_mean!$C$1:$CO$1,0))</f>
        <v>228.16528058827799</v>
      </c>
      <c r="K69" s="4">
        <f>INDEX(Deciles_mean!$C$2:$CO$51,MATCH('ResumenCorr-FormulasInteractivo'!K$1,Deciles_mean!$CQ$2:$CQ$51,0),MATCH('ResumenCorr-FormulasInteractivo'!$A69,Deciles_mean!$C$1:$CO$1,0))</f>
        <v>131.15809783821078</v>
      </c>
      <c r="L69" s="4">
        <f>INDEX(Deciles_mean!$C$2:$CO$51,MATCH('ResumenCorr-FormulasInteractivo'!L$1,Deciles_mean!$CQ$2:$CQ$51,0),MATCH('ResumenCorr-FormulasInteractivo'!$A69,Deciles_mean!$C$1:$CO$1,0))</f>
        <v>210.03403641765811</v>
      </c>
      <c r="M69" s="4">
        <f>INDEX(Deciles_mean!$C$2:$CO$51,MATCH('ResumenCorr-FormulasInteractivo'!M$1,Deciles_mean!$CQ$2:$CQ$51,0),MATCH('ResumenCorr-FormulasInteractivo'!$A69,Deciles_mean!$C$1:$CO$1,0))</f>
        <v>234.33435695499614</v>
      </c>
      <c r="N69" s="4">
        <f>INDEX(Deciles_mean!$C$2:$CO$51,MATCH('ResumenCorr-FormulasInteractivo'!N$1,Deciles_mean!$CQ$2:$CQ$51,0),MATCH('ResumenCorr-FormulasInteractivo'!$A69,Deciles_mean!$C$1:$CO$1,0))</f>
        <v>210.44703354049958</v>
      </c>
    </row>
    <row r="70" spans="1:14">
      <c r="A70" t="s">
        <v>135</v>
      </c>
      <c r="C70" s="3" t="s">
        <v>168</v>
      </c>
      <c r="D70" s="4">
        <f>INDEX(Nal_mean!$B$2:$CN$6,MATCH('ResumenCorr-FormulasInteractivo'!$C$1,Nal_mean!$A$2:$A$6,0),MATCH('ResumenCorr-FormulasInteractivo'!$A70,Nal_mean!$B$1:$CN$1,0))</f>
        <v>1441.900779386757</v>
      </c>
      <c r="E70" s="4">
        <f>INDEX(Deciles_mean!$C$2:$CO$51,MATCH('ResumenCorr-FormulasInteractivo'!E$1,Deciles_mean!$CQ$2:$CQ$51,0),MATCH('ResumenCorr-FormulasInteractivo'!$A70,Deciles_mean!$C$1:$CO$1,0))</f>
        <v>118.04988141683496</v>
      </c>
      <c r="F70" s="4">
        <f>INDEX(Deciles_mean!$C$2:$CO$51,MATCH('ResumenCorr-FormulasInteractivo'!F$1,Deciles_mean!$CQ$2:$CQ$51,0),MATCH('ResumenCorr-FormulasInteractivo'!$A70,Deciles_mean!$C$1:$CO$1,0))</f>
        <v>259.34294024846258</v>
      </c>
      <c r="G70" s="4">
        <f>INDEX(Deciles_mean!$C$2:$CO$51,MATCH('ResumenCorr-FormulasInteractivo'!G$1,Deciles_mean!$CQ$2:$CQ$51,0),MATCH('ResumenCorr-FormulasInteractivo'!$A70,Deciles_mean!$C$1:$CO$1,0))</f>
        <v>404.16099698914473</v>
      </c>
      <c r="H70" s="4">
        <f>INDEX(Deciles_mean!$C$2:$CO$51,MATCH('ResumenCorr-FormulasInteractivo'!H$1,Deciles_mean!$CQ$2:$CQ$51,0),MATCH('ResumenCorr-FormulasInteractivo'!$A70,Deciles_mean!$C$1:$CO$1,0))</f>
        <v>458.60976292084734</v>
      </c>
      <c r="I70" s="4">
        <f>INDEX(Deciles_mean!$C$2:$CO$51,MATCH('ResumenCorr-FormulasInteractivo'!I$1,Deciles_mean!$CQ$2:$CQ$51,0),MATCH('ResumenCorr-FormulasInteractivo'!$A70,Deciles_mean!$C$1:$CO$1,0))</f>
        <v>401.45731751160059</v>
      </c>
      <c r="J70" s="4">
        <f>INDEX(Deciles_mean!$C$2:$CO$51,MATCH('ResumenCorr-FormulasInteractivo'!J$1,Deciles_mean!$CQ$2:$CQ$51,0),MATCH('ResumenCorr-FormulasInteractivo'!$A70,Deciles_mean!$C$1:$CO$1,0))</f>
        <v>891.82879349257041</v>
      </c>
      <c r="K70" s="4">
        <f>INDEX(Deciles_mean!$C$2:$CO$51,MATCH('ResumenCorr-FormulasInteractivo'!K$1,Deciles_mean!$CQ$2:$CQ$51,0),MATCH('ResumenCorr-FormulasInteractivo'!$A70,Deciles_mean!$C$1:$CO$1,0))</f>
        <v>1277.1197998547996</v>
      </c>
      <c r="L70" s="4">
        <f>INDEX(Deciles_mean!$C$2:$CO$51,MATCH('ResumenCorr-FormulasInteractivo'!L$1,Deciles_mean!$CQ$2:$CQ$51,0),MATCH('ResumenCorr-FormulasInteractivo'!$A70,Deciles_mean!$C$1:$CO$1,0))</f>
        <v>1665.4392335039622</v>
      </c>
      <c r="M70" s="4">
        <f>INDEX(Deciles_mean!$C$2:$CO$51,MATCH('ResumenCorr-FormulasInteractivo'!M$1,Deciles_mean!$CQ$2:$CQ$51,0),MATCH('ResumenCorr-FormulasInteractivo'!$A70,Deciles_mean!$C$1:$CO$1,0))</f>
        <v>2396.3942047458345</v>
      </c>
      <c r="N70" s="4">
        <f>INDEX(Deciles_mean!$C$2:$CO$51,MATCH('ResumenCorr-FormulasInteractivo'!N$1,Deciles_mean!$CQ$2:$CQ$51,0),MATCH('ResumenCorr-FormulasInteractivo'!$A70,Deciles_mean!$C$1:$CO$1,0))</f>
        <v>6546.6048631835147</v>
      </c>
    </row>
    <row r="71" spans="1:14">
      <c r="A71" t="s">
        <v>136</v>
      </c>
      <c r="C71" s="3" t="s">
        <v>167</v>
      </c>
      <c r="D71" s="4">
        <f>INDEX(Nal_mean!$B$2:$CN$6,MATCH('ResumenCorr-FormulasInteractivo'!$C$1,Nal_mean!$A$2:$A$6,0),MATCH('ResumenCorr-FormulasInteractivo'!$A71,Nal_mean!$B$1:$CN$1,0))</f>
        <v>331.66269077760217</v>
      </c>
      <c r="E71" s="4">
        <f>INDEX(Deciles_mean!$C$2:$CO$51,MATCH('ResumenCorr-FormulasInteractivo'!E$1,Deciles_mean!$CQ$2:$CQ$51,0),MATCH('ResumenCorr-FormulasInteractivo'!$A71,Deciles_mean!$C$1:$CO$1,0))</f>
        <v>58.658205449826852</v>
      </c>
      <c r="F71" s="4">
        <f>INDEX(Deciles_mean!$C$2:$CO$51,MATCH('ResumenCorr-FormulasInteractivo'!F$1,Deciles_mean!$CQ$2:$CQ$51,0),MATCH('ResumenCorr-FormulasInteractivo'!$A71,Deciles_mean!$C$1:$CO$1,0))</f>
        <v>79.330159838416193</v>
      </c>
      <c r="G71" s="4">
        <f>INDEX(Deciles_mean!$C$2:$CO$51,MATCH('ResumenCorr-FormulasInteractivo'!G$1,Deciles_mean!$CQ$2:$CQ$51,0),MATCH('ResumenCorr-FormulasInteractivo'!$A71,Deciles_mean!$C$1:$CO$1,0))</f>
        <v>111.66694970445134</v>
      </c>
      <c r="H71" s="4">
        <f>INDEX(Deciles_mean!$C$2:$CO$51,MATCH('ResumenCorr-FormulasInteractivo'!H$1,Deciles_mean!$CQ$2:$CQ$51,0),MATCH('ResumenCorr-FormulasInteractivo'!$A71,Deciles_mean!$C$1:$CO$1,0))</f>
        <v>153.21136907783563</v>
      </c>
      <c r="I71" s="4">
        <f>INDEX(Deciles_mean!$C$2:$CO$51,MATCH('ResumenCorr-FormulasInteractivo'!I$1,Deciles_mean!$CQ$2:$CQ$51,0),MATCH('ResumenCorr-FormulasInteractivo'!$A71,Deciles_mean!$C$1:$CO$1,0))</f>
        <v>204.92324405596955</v>
      </c>
      <c r="J71" s="4">
        <f>INDEX(Deciles_mean!$C$2:$CO$51,MATCH('ResumenCorr-FormulasInteractivo'!J$1,Deciles_mean!$CQ$2:$CQ$51,0),MATCH('ResumenCorr-FormulasInteractivo'!$A71,Deciles_mean!$C$1:$CO$1,0))</f>
        <v>238.24798398305308</v>
      </c>
      <c r="K71" s="4">
        <f>INDEX(Deciles_mean!$C$2:$CO$51,MATCH('ResumenCorr-FormulasInteractivo'!K$1,Deciles_mean!$CQ$2:$CQ$51,0),MATCH('ResumenCorr-FormulasInteractivo'!$A71,Deciles_mean!$C$1:$CO$1,0))</f>
        <v>343.78088141760878</v>
      </c>
      <c r="L71" s="4">
        <f>INDEX(Deciles_mean!$C$2:$CO$51,MATCH('ResumenCorr-FormulasInteractivo'!L$1,Deciles_mean!$CQ$2:$CQ$51,0),MATCH('ResumenCorr-FormulasInteractivo'!$A71,Deciles_mean!$C$1:$CO$1,0))</f>
        <v>451.18599479608622</v>
      </c>
      <c r="M71" s="4">
        <f>INDEX(Deciles_mean!$C$2:$CO$51,MATCH('ResumenCorr-FormulasInteractivo'!M$1,Deciles_mean!$CQ$2:$CQ$51,0),MATCH('ResumenCorr-FormulasInteractivo'!$A71,Deciles_mean!$C$1:$CO$1,0))</f>
        <v>587.5207692566845</v>
      </c>
      <c r="N71" s="4">
        <f>INDEX(Deciles_mean!$C$2:$CO$51,MATCH('ResumenCorr-FormulasInteractivo'!N$1,Deciles_mean!$CQ$2:$CQ$51,0),MATCH('ResumenCorr-FormulasInteractivo'!$A71,Deciles_mean!$C$1:$CO$1,0))</f>
        <v>1088.1013501960913</v>
      </c>
    </row>
    <row r="72" spans="1:14">
      <c r="C72" s="10" t="s">
        <v>169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t="s">
        <v>139</v>
      </c>
      <c r="C73" s="3" t="s">
        <v>170</v>
      </c>
      <c r="D73" s="4">
        <f>INDEX(Nal_mean!$B$2:$CN$6,MATCH('ResumenCorr-FormulasInteractivo'!$C$1,Nal_mean!$A$2:$A$6,0),MATCH('ResumenCorr-FormulasInteractivo'!$A73,Nal_mean!$B$1:$CN$1,0))</f>
        <v>3743.6641285277069</v>
      </c>
      <c r="E73" s="4">
        <f>INDEX(Deciles_mean!$C$2:$CO$51,MATCH('ResumenCorr-FormulasInteractivo'!E$1,Deciles_mean!$CQ$2:$CQ$51,0),MATCH('ResumenCorr-FormulasInteractivo'!$A73,Deciles_mean!$C$1:$CO$1,0))</f>
        <v>1884.0722128792165</v>
      </c>
      <c r="F73" s="4">
        <f>INDEX(Deciles_mean!$C$2:$CO$51,MATCH('ResumenCorr-FormulasInteractivo'!F$1,Deciles_mean!$CQ$2:$CQ$51,0),MATCH('ResumenCorr-FormulasInteractivo'!$A73,Deciles_mean!$C$1:$CO$1,0))</f>
        <v>2077.1192996388636</v>
      </c>
      <c r="G73" s="4">
        <f>INDEX(Deciles_mean!$C$2:$CO$51,MATCH('ResumenCorr-FormulasInteractivo'!G$1,Deciles_mean!$CQ$2:$CQ$51,0),MATCH('ResumenCorr-FormulasInteractivo'!$A73,Deciles_mean!$C$1:$CO$1,0))</f>
        <v>2310.6880926819285</v>
      </c>
      <c r="H73" s="4">
        <f>INDEX(Deciles_mean!$C$2:$CO$51,MATCH('ResumenCorr-FormulasInteractivo'!H$1,Deciles_mean!$CQ$2:$CQ$51,0),MATCH('ResumenCorr-FormulasInteractivo'!$A73,Deciles_mean!$C$1:$CO$1,0))</f>
        <v>2652.7515963880842</v>
      </c>
      <c r="I73" s="4">
        <f>INDEX(Deciles_mean!$C$2:$CO$51,MATCH('ResumenCorr-FormulasInteractivo'!I$1,Deciles_mean!$CQ$2:$CQ$51,0),MATCH('ResumenCorr-FormulasInteractivo'!$A73,Deciles_mean!$C$1:$CO$1,0))</f>
        <v>2904.2032266576316</v>
      </c>
      <c r="J73" s="4">
        <f>INDEX(Deciles_mean!$C$2:$CO$51,MATCH('ResumenCorr-FormulasInteractivo'!J$1,Deciles_mean!$CQ$2:$CQ$51,0),MATCH('ResumenCorr-FormulasInteractivo'!$A73,Deciles_mean!$C$1:$CO$1,0))</f>
        <v>3218.9665617870587</v>
      </c>
      <c r="K73" s="4">
        <f>INDEX(Deciles_mean!$C$2:$CO$51,MATCH('ResumenCorr-FormulasInteractivo'!K$1,Deciles_mean!$CQ$2:$CQ$51,0),MATCH('ResumenCorr-FormulasInteractivo'!$A73,Deciles_mean!$C$1:$CO$1,0))</f>
        <v>3807.2516138623673</v>
      </c>
      <c r="L73" s="4">
        <f>INDEX(Deciles_mean!$C$2:$CO$51,MATCH('ResumenCorr-FormulasInteractivo'!L$1,Deciles_mean!$CQ$2:$CQ$51,0),MATCH('ResumenCorr-FormulasInteractivo'!$A73,Deciles_mean!$C$1:$CO$1,0))</f>
        <v>4427.7282255028622</v>
      </c>
      <c r="M73" s="4">
        <f>INDEX(Deciles_mean!$C$2:$CO$51,MATCH('ResumenCorr-FormulasInteractivo'!M$1,Deciles_mean!$CQ$2:$CQ$51,0),MATCH('ResumenCorr-FormulasInteractivo'!$A73,Deciles_mean!$C$1:$CO$1,0))</f>
        <v>5827.7472586964705</v>
      </c>
      <c r="N73" s="4">
        <f>INDEX(Deciles_mean!$C$2:$CO$51,MATCH('ResumenCorr-FormulasInteractivo'!N$1,Deciles_mean!$CQ$2:$CQ$51,0),MATCH('ResumenCorr-FormulasInteractivo'!$A73,Deciles_mean!$C$1:$CO$1,0))</f>
        <v>10101.577874832597</v>
      </c>
    </row>
    <row r="74" spans="1:14">
      <c r="A74" t="s">
        <v>138</v>
      </c>
      <c r="B74" t="s">
        <v>141</v>
      </c>
      <c r="C74" s="3" t="s">
        <v>171</v>
      </c>
      <c r="D74" s="4">
        <f>INDEX(Nal_mean!$B$2:$CN$6,MATCH('ResumenCorr-FormulasInteractivo'!$C$1,Nal_mean!$A$2:$A$6,0),MATCH('ResumenCorr-FormulasInteractivo'!$A74,Nal_mean!$B$1:$CN$1,0))+INDEX(Nal_mean!$B$2:$CN$6,MATCH('ResumenCorr-FormulasInteractivo'!$C$1,Nal_mean!$A$2:$A$6,0),MATCH('ResumenCorr-FormulasInteractivo'!$B74,Nal_mean!$B$1:$CN$1,0))</f>
        <v>9217.2556318741936</v>
      </c>
      <c r="E74" s="4">
        <f>INDEX(Deciles_mean!$C$2:$CO$51,MATCH('ResumenCorr-FormulasInteractivo'!E$1,Deciles_mean!$CQ$2:$CQ$51,0),MATCH('ResumenCorr-FormulasInteractivo'!$B74,Deciles_mean!$C$1:$CO$1,0))+INDEX(Deciles_mean!$C$2:$CO$51,MATCH('ResumenCorr-FormulasInteractivo'!E$1,Deciles_mean!$CQ$2:$CQ$51,0),MATCH('ResumenCorr-FormulasInteractivo'!$A74,Deciles_mean!$C$1:$CO$1,0))</f>
        <v>2475.5773792195932</v>
      </c>
      <c r="F74" s="4">
        <f>INDEX(Deciles_mean!$C$2:$CO$51,MATCH('ResumenCorr-FormulasInteractivo'!F$1,Deciles_mean!$CQ$2:$CQ$51,0),MATCH('ResumenCorr-FormulasInteractivo'!$B74,Deciles_mean!$C$1:$CO$1,0))+INDEX(Deciles_mean!$C$2:$CO$51,MATCH('ResumenCorr-FormulasInteractivo'!F$1,Deciles_mean!$CQ$2:$CQ$51,0),MATCH('ResumenCorr-FormulasInteractivo'!$A74,Deciles_mean!$C$1:$CO$1,0))</f>
        <v>2967.8705076983319</v>
      </c>
      <c r="G74" s="4">
        <f>INDEX(Deciles_mean!$C$2:$CO$51,MATCH('ResumenCorr-FormulasInteractivo'!G$1,Deciles_mean!$CQ$2:$CQ$51,0),MATCH('ResumenCorr-FormulasInteractivo'!$B74,Deciles_mean!$C$1:$CO$1,0))+INDEX(Deciles_mean!$C$2:$CO$51,MATCH('ResumenCorr-FormulasInteractivo'!G$1,Deciles_mean!$CQ$2:$CQ$51,0),MATCH('ResumenCorr-FormulasInteractivo'!$A74,Deciles_mean!$C$1:$CO$1,0))</f>
        <v>3368.1116689743885</v>
      </c>
      <c r="H74" s="4">
        <f>INDEX(Deciles_mean!$C$2:$CO$51,MATCH('ResumenCorr-FormulasInteractivo'!H$1,Deciles_mean!$CQ$2:$CQ$51,0),MATCH('ResumenCorr-FormulasInteractivo'!$B74,Deciles_mean!$C$1:$CO$1,0))+INDEX(Deciles_mean!$C$2:$CO$51,MATCH('ResumenCorr-FormulasInteractivo'!H$1,Deciles_mean!$CQ$2:$CQ$51,0),MATCH('ResumenCorr-FormulasInteractivo'!$A74,Deciles_mean!$C$1:$CO$1,0))</f>
        <v>3531.5794929513991</v>
      </c>
      <c r="I74" s="4">
        <f>INDEX(Deciles_mean!$C$2:$CO$51,MATCH('ResumenCorr-FormulasInteractivo'!I$1,Deciles_mean!$CQ$2:$CQ$51,0),MATCH('ResumenCorr-FormulasInteractivo'!$B74,Deciles_mean!$C$1:$CO$1,0))+INDEX(Deciles_mean!$C$2:$CO$51,MATCH('ResumenCorr-FormulasInteractivo'!I$1,Deciles_mean!$CQ$2:$CQ$51,0),MATCH('ResumenCorr-FormulasInteractivo'!$A74,Deciles_mean!$C$1:$CO$1,0))</f>
        <v>4478.1708798493783</v>
      </c>
      <c r="J74" s="4">
        <f>INDEX(Deciles_mean!$C$2:$CO$51,MATCH('ResumenCorr-FormulasInteractivo'!J$1,Deciles_mean!$CQ$2:$CQ$51,0),MATCH('ResumenCorr-FormulasInteractivo'!$B74,Deciles_mean!$C$1:$CO$1,0))+INDEX(Deciles_mean!$C$2:$CO$51,MATCH('ResumenCorr-FormulasInteractivo'!J$1,Deciles_mean!$CQ$2:$CQ$51,0),MATCH('ResumenCorr-FormulasInteractivo'!$A74,Deciles_mean!$C$1:$CO$1,0))</f>
        <v>5068.1138649808699</v>
      </c>
      <c r="K74" s="4">
        <f>INDEX(Deciles_mean!$C$2:$CO$51,MATCH('ResumenCorr-FormulasInteractivo'!K$1,Deciles_mean!$CQ$2:$CQ$51,0),MATCH('ResumenCorr-FormulasInteractivo'!$B74,Deciles_mean!$C$1:$CO$1,0))+INDEX(Deciles_mean!$C$2:$CO$51,MATCH('ResumenCorr-FormulasInteractivo'!K$1,Deciles_mean!$CQ$2:$CQ$51,0),MATCH('ResumenCorr-FormulasInteractivo'!$A74,Deciles_mean!$C$1:$CO$1,0))</f>
        <v>6857.8724458947036</v>
      </c>
      <c r="L74" s="4">
        <f>INDEX(Deciles_mean!$C$2:$CO$51,MATCH('ResumenCorr-FormulasInteractivo'!L$1,Deciles_mean!$CQ$2:$CQ$51,0),MATCH('ResumenCorr-FormulasInteractivo'!$B74,Deciles_mean!$C$1:$CO$1,0))+INDEX(Deciles_mean!$C$2:$CO$51,MATCH('ResumenCorr-FormulasInteractivo'!L$1,Deciles_mean!$CQ$2:$CQ$51,0),MATCH('ResumenCorr-FormulasInteractivo'!$A74,Deciles_mean!$C$1:$CO$1,0))</f>
        <v>8680.4318562060507</v>
      </c>
      <c r="M74" s="4">
        <f>INDEX(Deciles_mean!$C$2:$CO$51,MATCH('ResumenCorr-FormulasInteractivo'!M$1,Deciles_mean!$CQ$2:$CQ$51,0),MATCH('ResumenCorr-FormulasInteractivo'!$B74,Deciles_mean!$C$1:$CO$1,0))+INDEX(Deciles_mean!$C$2:$CO$51,MATCH('ResumenCorr-FormulasInteractivo'!M$1,Deciles_mean!$CQ$2:$CQ$51,0),MATCH('ResumenCorr-FormulasInteractivo'!$A74,Deciles_mean!$C$1:$CO$1,0))</f>
        <v>11984.266205030835</v>
      </c>
      <c r="N74" s="4">
        <f>INDEX(Deciles_mean!$C$2:$CO$51,MATCH('ResumenCorr-FormulasInteractivo'!N$1,Deciles_mean!$CQ$2:$CQ$51,0),MATCH('ResumenCorr-FormulasInteractivo'!$B74,Deciles_mean!$C$1:$CO$1,0))+INDEX(Deciles_mean!$C$2:$CO$51,MATCH('ResumenCorr-FormulasInteractivo'!N$1,Deciles_mean!$CQ$2:$CQ$51,0),MATCH('ResumenCorr-FormulasInteractivo'!$A74,Deciles_mean!$C$1:$CO$1,0))</f>
        <v>27422.772952127601</v>
      </c>
    </row>
    <row r="75" spans="1:14">
      <c r="A75" s="3" t="s">
        <v>233</v>
      </c>
      <c r="C75" s="3" t="s">
        <v>234</v>
      </c>
      <c r="D75" s="4">
        <f>INDEX(Nal_mean!$B$2:$CO$6,MATCH('ResumenCorr-FormulasInteractivo'!$C$1,Nal_mean!$A$2:$A$6,0),MATCH('ResumenCorr-FormulasInteractivo'!$A75,Nal_mean!$B$1:$CO$1,0))</f>
        <v>870.79911327022319</v>
      </c>
      <c r="E75" s="4">
        <f>INDEX(Deciles_mean!$C$2:$CP$51,MATCH('ResumenCorr-FormulasInteractivo'!E$1,Deciles_mean!$CQ$2:$CQ$51,0),MATCH('ResumenCorr-FormulasInteractivo'!$A75,Deciles_mean!$C$1:$CP$1,0))</f>
        <v>346.38235778221861</v>
      </c>
      <c r="F75" s="4">
        <f>INDEX(Deciles_mean!$C$2:$CP$51,MATCH('ResumenCorr-FormulasInteractivo'!F$1,Deciles_mean!$CQ$2:$CQ$51,0),MATCH('ResumenCorr-FormulasInteractivo'!$A75,Deciles_mean!$C$1:$CP$1,0))</f>
        <v>453.94449294430615</v>
      </c>
      <c r="G75" s="4">
        <f>INDEX(Deciles_mean!$C$2:$CP$51,MATCH('ResumenCorr-FormulasInteractivo'!G$1,Deciles_mean!$CQ$2:$CQ$51,0),MATCH('ResumenCorr-FormulasInteractivo'!$A75,Deciles_mean!$C$1:$CP$1,0))</f>
        <v>545.39373898406382</v>
      </c>
      <c r="H75" s="4">
        <f>INDEX(Deciles_mean!$C$2:$CP$51,MATCH('ResumenCorr-FormulasInteractivo'!H$1,Deciles_mean!$CQ$2:$CQ$51,0),MATCH('ResumenCorr-FormulasInteractivo'!$A75,Deciles_mean!$C$1:$CP$1,0))</f>
        <v>633.14441760325326</v>
      </c>
      <c r="I75" s="4">
        <f>INDEX(Deciles_mean!$C$2:$CP$51,MATCH('ResumenCorr-FormulasInteractivo'!I$1,Deciles_mean!$CQ$2:$CQ$51,0),MATCH('ResumenCorr-FormulasInteractivo'!$A75,Deciles_mean!$C$1:$CP$1,0))</f>
        <v>724.46772880916228</v>
      </c>
      <c r="J75" s="4">
        <f>INDEX(Deciles_mean!$C$2:$CP$51,MATCH('ResumenCorr-FormulasInteractivo'!J$1,Deciles_mean!$CQ$2:$CQ$51,0),MATCH('ResumenCorr-FormulasInteractivo'!$A75,Deciles_mean!$C$1:$CP$1,0))</f>
        <v>836.75583349915598</v>
      </c>
      <c r="K75" s="4">
        <f>INDEX(Deciles_mean!$C$2:$CP$51,MATCH('ResumenCorr-FormulasInteractivo'!K$1,Deciles_mean!$CQ$2:$CQ$51,0),MATCH('ResumenCorr-FormulasInteractivo'!$A75,Deciles_mean!$C$1:$CP$1,0))</f>
        <v>939.79030633917012</v>
      </c>
      <c r="L75" s="4">
        <f>INDEX(Deciles_mean!$C$2:$CP$51,MATCH('ResumenCorr-FormulasInteractivo'!L$1,Deciles_mean!$CQ$2:$CQ$51,0),MATCH('ResumenCorr-FormulasInteractivo'!$A75,Deciles_mean!$C$1:$CP$1,0))</f>
        <v>1109.7691804592409</v>
      </c>
      <c r="M75" s="4">
        <f>INDEX(Deciles_mean!$C$2:$CP$51,MATCH('ResumenCorr-FormulasInteractivo'!M$1,Deciles_mean!$CQ$2:$CQ$51,0),MATCH('ResumenCorr-FormulasInteractivo'!$A75,Deciles_mean!$C$1:$CP$1,0))</f>
        <v>1321.6700760746246</v>
      </c>
      <c r="N75" s="4">
        <f>INDEX(Deciles_mean!$C$2:$CP$51,MATCH('ResumenCorr-FormulasInteractivo'!N$1,Deciles_mean!$CQ$2:$CQ$51,0),MATCH('ResumenCorr-FormulasInteractivo'!$A75,Deciles_mean!$C$1:$CP$1,0))</f>
        <v>1796.6730002070367</v>
      </c>
    </row>
    <row r="76" spans="1:14">
      <c r="E76" s="51">
        <f>E74/E5</f>
        <v>0.14600998748173794</v>
      </c>
      <c r="F76" s="51">
        <f t="shared" ref="F76:N76" si="1">F74/F5</f>
        <v>0.12719275395335514</v>
      </c>
      <c r="G76" s="51">
        <f t="shared" si="1"/>
        <v>0.11889014748432511</v>
      </c>
      <c r="H76" s="51">
        <f t="shared" si="1"/>
        <v>0.10761356220930482</v>
      </c>
      <c r="I76" s="51">
        <f t="shared" si="1"/>
        <v>0.11951211796482464</v>
      </c>
      <c r="J76" s="51">
        <f t="shared" si="1"/>
        <v>0.11779254247978276</v>
      </c>
      <c r="K76" s="51">
        <f t="shared" si="1"/>
        <v>0.14040333265054672</v>
      </c>
      <c r="L76" s="51">
        <f t="shared" si="1"/>
        <v>0.15099555465544873</v>
      </c>
      <c r="M76" s="51">
        <f t="shared" si="1"/>
        <v>0.17000803547325746</v>
      </c>
      <c r="N76" s="51">
        <f t="shared" si="1"/>
        <v>0.23242060168825412</v>
      </c>
    </row>
  </sheetData>
  <mergeCells count="3">
    <mergeCell ref="A1:B2"/>
    <mergeCell ref="C1:C2"/>
    <mergeCell ref="A3:C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INPC!$M$11:$M$15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D1B2E8"/>
  </sheetPr>
  <dimension ref="A1:X61"/>
  <sheetViews>
    <sheetView zoomScale="80" zoomScaleNormal="80" workbookViewId="0">
      <selection activeCell="F25" sqref="F25"/>
    </sheetView>
  </sheetViews>
  <sheetFormatPr defaultColWidth="11.42578125" defaultRowHeight="15"/>
  <cols>
    <col min="3" max="3" width="11.140625" bestFit="1" customWidth="1"/>
  </cols>
  <sheetData>
    <row r="1" spans="1:24" ht="18.75">
      <c r="A1" s="48" t="s">
        <v>215</v>
      </c>
      <c r="C1">
        <v>2018</v>
      </c>
      <c r="D1">
        <v>2020</v>
      </c>
      <c r="E1">
        <v>2022</v>
      </c>
      <c r="F1">
        <v>2024</v>
      </c>
    </row>
    <row r="2" spans="1:24">
      <c r="B2" s="15"/>
      <c r="C2" s="79" t="s">
        <v>216</v>
      </c>
      <c r="D2" s="79"/>
      <c r="E2" s="79"/>
      <c r="F2" s="79"/>
      <c r="G2" s="79"/>
      <c r="H2" s="79"/>
      <c r="I2" s="79"/>
      <c r="J2" s="79"/>
      <c r="L2" s="15"/>
      <c r="M2" s="79" t="s">
        <v>256</v>
      </c>
      <c r="N2" s="79"/>
      <c r="O2" s="79"/>
      <c r="P2" s="79"/>
      <c r="Q2" s="79"/>
      <c r="R2" s="79"/>
      <c r="S2" s="79"/>
      <c r="T2" s="79"/>
    </row>
    <row r="3" spans="1:24" ht="15" customHeight="1">
      <c r="B3" s="80" t="s">
        <v>162</v>
      </c>
      <c r="C3" s="81" t="s">
        <v>210</v>
      </c>
      <c r="D3" s="81"/>
      <c r="E3" s="81"/>
      <c r="F3" s="81"/>
      <c r="G3" s="81" t="s">
        <v>161</v>
      </c>
      <c r="H3" s="81"/>
      <c r="I3" s="81"/>
      <c r="J3" s="60"/>
      <c r="L3" s="80" t="s">
        <v>162</v>
      </c>
      <c r="M3" s="81" t="s">
        <v>160</v>
      </c>
      <c r="N3" s="81"/>
      <c r="O3" s="81"/>
      <c r="P3" s="81"/>
      <c r="Q3" s="81" t="s">
        <v>161</v>
      </c>
      <c r="R3" s="81"/>
      <c r="S3" s="81"/>
      <c r="T3" s="60"/>
    </row>
    <row r="4" spans="1:24" s="24" customFormat="1" ht="48">
      <c r="B4" s="80"/>
      <c r="C4" s="62">
        <v>2018</v>
      </c>
      <c r="D4" s="62">
        <v>2020</v>
      </c>
      <c r="E4" s="62">
        <v>2022</v>
      </c>
      <c r="F4" s="62">
        <v>2024</v>
      </c>
      <c r="G4" s="62" t="s">
        <v>158</v>
      </c>
      <c r="H4" s="62" t="s">
        <v>187</v>
      </c>
      <c r="I4" s="62" t="s">
        <v>159</v>
      </c>
      <c r="J4" s="62" t="s">
        <v>213</v>
      </c>
      <c r="L4" s="80"/>
      <c r="M4" s="62">
        <v>2018</v>
      </c>
      <c r="N4" s="62">
        <v>2020</v>
      </c>
      <c r="O4" s="62">
        <v>2022</v>
      </c>
      <c r="P4" s="62">
        <v>2024</v>
      </c>
      <c r="Q4" s="62" t="s">
        <v>158</v>
      </c>
      <c r="R4" s="62" t="s">
        <v>187</v>
      </c>
      <c r="S4" s="62" t="s">
        <v>159</v>
      </c>
      <c r="T4" s="62" t="s">
        <v>213</v>
      </c>
    </row>
    <row r="5" spans="1:24" ht="24">
      <c r="B5" s="64" t="s">
        <v>106</v>
      </c>
      <c r="C5" s="65">
        <f>SUMIFS(Nal_meanru!$E:$E,Nal_meanru!$A:$A,TablasDecilesRUFormulas25!$A$1,Nal_meanru!$B:$B,TablasDecilesRUFormulas25!C$1)/SUMIFS($W$6:$W$9,$V$6:$V$9,C$1)</f>
        <v>41824.80773605952</v>
      </c>
      <c r="D5" s="65">
        <f>SUMIFS(Nal_meanru!$E:$E,Nal_meanru!$A:$A,TablasDecilesRUFormulas25!$A$1,Nal_meanru!$B:$B,TablasDecilesRUFormulas25!D$1)/SUMIFS($W$6:$W$9,$V$6:$V$9,D$1)</f>
        <v>43338.935329927772</v>
      </c>
      <c r="E5" s="65">
        <f>SUMIFS(Nal_meanru!$E:$E,Nal_meanru!$A:$A,TablasDecilesRUFormulas25!$A$1,Nal_meanru!$B:$B,TablasDecilesRUFormulas25!E$1)/SUMIFS($W$6:$W$9,$V$6:$V$9,E$1)</f>
        <v>49030.568784176256</v>
      </c>
      <c r="F5" s="65">
        <f>SUMIFS(Nal_meanru!$E:$E,Nal_meanru!$A:$A,TablasDecilesRUFormulas25!$A$1,Nal_meanru!$B:$B,TablasDecilesRUFormulas25!F$1)/SUMIFS($W$6:$W$9,$V$6:$V$9,F$1)</f>
        <v>49419.910975422441</v>
      </c>
      <c r="G5" s="66">
        <f>100*(D5/C5-1)</f>
        <v>3.6201662980098748</v>
      </c>
      <c r="H5" s="66">
        <f>100*(E5/C5-1)</f>
        <v>17.228437949050623</v>
      </c>
      <c r="I5" s="66">
        <f t="shared" ref="I5:J15" si="0">100*(E5/D5-1)</f>
        <v>13.132840968333891</v>
      </c>
      <c r="J5" s="66">
        <f t="shared" si="0"/>
        <v>0.79408051120108958</v>
      </c>
      <c r="L5" s="64" t="s">
        <v>106</v>
      </c>
      <c r="M5" s="65">
        <f t="shared" ref="M5:P15" si="1">C5/3</f>
        <v>13941.602578686507</v>
      </c>
      <c r="N5" s="65">
        <f t="shared" si="1"/>
        <v>14446.311776642591</v>
      </c>
      <c r="O5" s="65">
        <f t="shared" si="1"/>
        <v>16343.522928058752</v>
      </c>
      <c r="P5" s="65">
        <f t="shared" si="1"/>
        <v>16473.303658474146</v>
      </c>
      <c r="Q5" s="66">
        <f>100*(N5/M5-1)</f>
        <v>3.6201662980098748</v>
      </c>
      <c r="R5" s="66">
        <f>100*(O5/M5-1)</f>
        <v>17.228437949050623</v>
      </c>
      <c r="S5" s="66">
        <f>100*(O5/N5-1)</f>
        <v>13.132840968333891</v>
      </c>
      <c r="T5" s="66">
        <f t="shared" ref="T5:T15" si="2">100*(P5/O5-1)</f>
        <v>0.79408051120106737</v>
      </c>
      <c r="V5" t="s">
        <v>199</v>
      </c>
      <c r="W5" s="70" t="s">
        <v>251</v>
      </c>
      <c r="X5" s="70"/>
    </row>
    <row r="6" spans="1:24" ht="24">
      <c r="A6">
        <v>1</v>
      </c>
      <c r="B6" s="67" t="s">
        <v>46</v>
      </c>
      <c r="C6" s="53">
        <f>SUMIFS(Deciles_meanru!$F:$F,Deciles_meanru!$B:$B,TablasDecilesRUFormulas25!$A6,Deciles_meanru!$C:$C,TablasDecilesRUFormulas25!C$1,Deciles_meanru!$A:$A,TablasDecilesRUFormulas25!$A$1)/SUMIFS($W$6:$W$9,$V$6:$V$9,C$1)</f>
        <v>8247.8399091136162</v>
      </c>
      <c r="D6" s="53">
        <f>SUMIFS(Deciles_meanru!$F:$F,Deciles_meanru!$B:$B,TablasDecilesRUFormulas25!$A6,Deciles_meanru!$C:$C,TablasDecilesRUFormulas25!D$1,Deciles_meanru!$A:$A,TablasDecilesRUFormulas25!$A$1)/SUMIFS($W$6:$W$9,$V$6:$V$9,D$1)</f>
        <v>9617.9344758529769</v>
      </c>
      <c r="E6" s="53">
        <f>SUMIFS(Deciles_meanru!$F:$F,Deciles_meanru!$B:$B,TablasDecilesRUFormulas25!$A6,Deciles_meanru!$C:$C,TablasDecilesRUFormulas25!E$1,Deciles_meanru!$A:$A,TablasDecilesRUFormulas25!$A$1)/SUMIFS($W$6:$W$9,$V$6:$V$9,E$1)</f>
        <v>10652.576492226344</v>
      </c>
      <c r="F6" s="53">
        <f>SUMIFS(Deciles_meanru!$F:$F,Deciles_meanru!$B:$B,TablasDecilesRUFormulas25!$A6,Deciles_meanru!$C:$C,TablasDecilesRUFormulas25!F$1,Deciles_meanru!$A:$A,TablasDecilesRUFormulas25!$A$1)/SUMIFS($W$6:$W$9,$V$6:$V$9,F$1)</f>
        <v>11314.005878255673</v>
      </c>
      <c r="G6" s="54">
        <f t="shared" ref="G6:G15" si="3">100*(D6/C6-1)</f>
        <v>16.611556260026905</v>
      </c>
      <c r="H6" s="54">
        <f t="shared" ref="H6:H15" si="4">100*(E6/C6-1)</f>
        <v>29.155956100161042</v>
      </c>
      <c r="I6" s="54">
        <f t="shared" si="0"/>
        <v>10.757424257474035</v>
      </c>
      <c r="J6" s="54">
        <f t="shared" si="0"/>
        <v>6.2091024318107868</v>
      </c>
      <c r="L6" s="67" t="s">
        <v>46</v>
      </c>
      <c r="M6" s="53">
        <f t="shared" si="1"/>
        <v>2749.2799697045389</v>
      </c>
      <c r="N6" s="53">
        <f t="shared" si="1"/>
        <v>3205.9781586176591</v>
      </c>
      <c r="O6" s="53">
        <f t="shared" si="1"/>
        <v>3550.8588307421146</v>
      </c>
      <c r="P6" s="53">
        <f t="shared" si="1"/>
        <v>3771.3352927518913</v>
      </c>
      <c r="Q6" s="54">
        <f t="shared" ref="Q6:Q15" si="5">100*(N6/M6-1)</f>
        <v>16.611556260026905</v>
      </c>
      <c r="R6" s="54">
        <f t="shared" ref="R6:R15" si="6">100*(O6/M6-1)</f>
        <v>29.155956100161017</v>
      </c>
      <c r="S6" s="54">
        <f t="shared" ref="S6:S15" si="7">100*(O6/N6-1)</f>
        <v>10.757424257474035</v>
      </c>
      <c r="T6" s="54">
        <f t="shared" si="2"/>
        <v>6.2091024318107868</v>
      </c>
      <c r="V6">
        <v>2018</v>
      </c>
      <c r="W6">
        <f>SUMIFS(INPC!$K$11:$K$25,INPC!$H$11:$H$25,TablasDecilesRUFormulas25!$V6)</f>
        <v>0.71930676591161335</v>
      </c>
    </row>
    <row r="7" spans="1:24" ht="24">
      <c r="A7">
        <v>2</v>
      </c>
      <c r="B7" s="67" t="s">
        <v>47</v>
      </c>
      <c r="C7" s="53">
        <f>SUMIFS(Deciles_meanru!$F:$F,Deciles_meanru!$B:$B,TablasDecilesRUFormulas25!$A7,Deciles_meanru!$C:$C,TablasDecilesRUFormulas25!C$1,Deciles_meanru!$A:$A,TablasDecilesRUFormulas25!$A$1)/SUMIFS($W$6:$W$9,$V$6:$V$9,C$1)</f>
        <v>14040.411907498983</v>
      </c>
      <c r="D7" s="53">
        <f>SUMIFS(Deciles_meanru!$F:$F,Deciles_meanru!$B:$B,TablasDecilesRUFormulas25!$A7,Deciles_meanru!$C:$C,TablasDecilesRUFormulas25!D$1,Deciles_meanru!$A:$A,TablasDecilesRUFormulas25!$A$1)/SUMIFS($W$6:$W$9,$V$6:$V$9,D$1)</f>
        <v>15312.156418309996</v>
      </c>
      <c r="E7" s="53">
        <f>SUMIFS(Deciles_meanru!$F:$F,Deciles_meanru!$B:$B,TablasDecilesRUFormulas25!$A7,Deciles_meanru!$C:$C,TablasDecilesRUFormulas25!E$1,Deciles_meanru!$A:$A,TablasDecilesRUFormulas25!$A$1)/SUMIFS($W$6:$W$9,$V$6:$V$9,E$1)</f>
        <v>17604.771396710294</v>
      </c>
      <c r="F7" s="53">
        <f>SUMIFS(Deciles_meanru!$F:$F,Deciles_meanru!$B:$B,TablasDecilesRUFormulas25!$A7,Deciles_meanru!$C:$C,TablasDecilesRUFormulas25!F$1,Deciles_meanru!$A:$A,TablasDecilesRUFormulas25!$A$1)/SUMIFS($W$6:$W$9,$V$6:$V$9,F$1)</f>
        <v>18720.311862180617</v>
      </c>
      <c r="G7" s="54">
        <f t="shared" si="3"/>
        <v>9.0577435989023449</v>
      </c>
      <c r="H7" s="54">
        <f t="shared" si="4"/>
        <v>25.386431058390713</v>
      </c>
      <c r="I7" s="54">
        <f t="shared" si="0"/>
        <v>14.972515403897191</v>
      </c>
      <c r="J7" s="54">
        <f>100*(F7/E7-1)</f>
        <v>6.3365802391434523</v>
      </c>
      <c r="L7" s="67" t="s">
        <v>47</v>
      </c>
      <c r="M7" s="53">
        <f t="shared" si="1"/>
        <v>4680.137302499661</v>
      </c>
      <c r="N7" s="53">
        <f t="shared" si="1"/>
        <v>5104.0521394366651</v>
      </c>
      <c r="O7" s="53">
        <f t="shared" si="1"/>
        <v>5868.2571322367648</v>
      </c>
      <c r="P7" s="53">
        <f>F7/3</f>
        <v>6240.103954060206</v>
      </c>
      <c r="Q7" s="54">
        <f t="shared" si="5"/>
        <v>9.0577435989023449</v>
      </c>
      <c r="R7" s="54">
        <f t="shared" si="6"/>
        <v>25.386431058390734</v>
      </c>
      <c r="S7" s="54">
        <f t="shared" si="7"/>
        <v>14.972515403897212</v>
      </c>
      <c r="T7" s="54">
        <f t="shared" si="2"/>
        <v>6.3365802391434523</v>
      </c>
      <c r="V7">
        <v>2020</v>
      </c>
      <c r="W7">
        <f>SUMIFS(INPC!$K$11:$K$25,INPC!$H$11:$H$25,TablasDecilesRUFormulas25!$V7)</f>
        <v>0.77078253715619538</v>
      </c>
    </row>
    <row r="8" spans="1:24" ht="24">
      <c r="A8">
        <v>3</v>
      </c>
      <c r="B8" s="67" t="s">
        <v>48</v>
      </c>
      <c r="C8" s="53">
        <f>SUMIFS(Deciles_meanru!$F:$F,Deciles_meanru!$B:$B,TablasDecilesRUFormulas25!$A8,Deciles_meanru!$C:$C,TablasDecilesRUFormulas25!C$1,Deciles_meanru!$A:$A,TablasDecilesRUFormulas25!$A$1)/SUMIFS($W$6:$W$9,$V$6:$V$9,C$1)</f>
        <v>18704.619520641681</v>
      </c>
      <c r="D8" s="53">
        <f>SUMIFS(Deciles_meanru!$F:$F,Deciles_meanru!$B:$B,TablasDecilesRUFormulas25!$A8,Deciles_meanru!$C:$C,TablasDecilesRUFormulas25!D$1,Deciles_meanru!$A:$A,TablasDecilesRUFormulas25!$A$1)/SUMIFS($W$6:$W$9,$V$6:$V$9,D$1)</f>
        <v>19753.442332272381</v>
      </c>
      <c r="E8" s="53">
        <f>SUMIFS(Deciles_meanru!$F:$F,Deciles_meanru!$B:$B,TablasDecilesRUFormulas25!$A8,Deciles_meanru!$C:$C,TablasDecilesRUFormulas25!E$1,Deciles_meanru!$A:$A,TablasDecilesRUFormulas25!$A$1)/SUMIFS($W$6:$W$9,$V$6:$V$9,E$1)</f>
        <v>22804.28846490159</v>
      </c>
      <c r="F8" s="53">
        <f>SUMIFS(Deciles_meanru!$F:$F,Deciles_meanru!$B:$B,TablasDecilesRUFormulas25!$A8,Deciles_meanru!$C:$C,TablasDecilesRUFormulas25!F$1,Deciles_meanru!$A:$A,TablasDecilesRUFormulas25!$A$1)/SUMIFS($W$6:$W$9,$V$6:$V$9,F$1)</f>
        <v>24303.883815576592</v>
      </c>
      <c r="G8" s="54">
        <f t="shared" si="3"/>
        <v>5.6072929496013613</v>
      </c>
      <c r="H8" s="54">
        <f t="shared" si="4"/>
        <v>21.917948877472092</v>
      </c>
      <c r="I8" s="54">
        <f t="shared" si="0"/>
        <v>15.444630263986237</v>
      </c>
      <c r="J8" s="54">
        <f t="shared" si="0"/>
        <v>6.5759357192093582</v>
      </c>
      <c r="L8" s="67" t="s">
        <v>48</v>
      </c>
      <c r="M8" s="53">
        <f t="shared" si="1"/>
        <v>6234.8731735472275</v>
      </c>
      <c r="N8" s="53">
        <f t="shared" si="1"/>
        <v>6584.4807774241272</v>
      </c>
      <c r="O8" s="53">
        <f t="shared" si="1"/>
        <v>7601.4294883005305</v>
      </c>
      <c r="P8" s="53">
        <f t="shared" si="1"/>
        <v>8101.2946051921972</v>
      </c>
      <c r="Q8" s="54">
        <f t="shared" si="5"/>
        <v>5.6072929496013613</v>
      </c>
      <c r="R8" s="54">
        <f t="shared" si="6"/>
        <v>21.917948877472092</v>
      </c>
      <c r="S8" s="54">
        <f t="shared" si="7"/>
        <v>15.444630263986237</v>
      </c>
      <c r="T8" s="54">
        <f t="shared" si="2"/>
        <v>6.575935719209336</v>
      </c>
      <c r="V8">
        <v>2022</v>
      </c>
      <c r="W8">
        <f>SUMIFS(INPC!$K$11:$K$25,INPC!$H$11:$H$25,TablasDecilesRUFormulas25!$V8)</f>
        <v>0.8789597102360851</v>
      </c>
    </row>
    <row r="9" spans="1:24" ht="24">
      <c r="A9">
        <v>4</v>
      </c>
      <c r="B9" s="67" t="s">
        <v>49</v>
      </c>
      <c r="C9" s="53">
        <f>SUMIFS(Deciles_meanru!$F:$F,Deciles_meanru!$B:$B,TablasDecilesRUFormulas25!$A9,Deciles_meanru!$C:$C,TablasDecilesRUFormulas25!C$1,Deciles_meanru!$A:$A,TablasDecilesRUFormulas25!$A$1)/SUMIFS($W$6:$W$9,$V$6:$V$9,C$1)</f>
        <v>23404.65807368571</v>
      </c>
      <c r="D9" s="53">
        <f>SUMIFS(Deciles_meanru!$F:$F,Deciles_meanru!$B:$B,TablasDecilesRUFormulas25!$A9,Deciles_meanru!$C:$C,TablasDecilesRUFormulas25!D$1,Deciles_meanru!$A:$A,TablasDecilesRUFormulas25!$A$1)/SUMIFS($W$6:$W$9,$V$6:$V$9,D$1)</f>
        <v>24327.523737022799</v>
      </c>
      <c r="E9" s="53">
        <f>SUMIFS(Deciles_meanru!$F:$F,Deciles_meanru!$B:$B,TablasDecilesRUFormulas25!$A9,Deciles_meanru!$C:$C,TablasDecilesRUFormulas25!E$1,Deciles_meanru!$A:$A,TablasDecilesRUFormulas25!$A$1)/SUMIFS($W$6:$W$9,$V$6:$V$9,E$1)</f>
        <v>27977.333809925109</v>
      </c>
      <c r="F9" s="53">
        <f>SUMIFS(Deciles_meanru!$F:$F,Deciles_meanru!$B:$B,TablasDecilesRUFormulas25!$A9,Deciles_meanru!$C:$C,TablasDecilesRUFormulas25!F$1,Deciles_meanru!$A:$A,TablasDecilesRUFormulas25!$A$1)/SUMIFS($W$6:$W$9,$V$6:$V$9,F$1)</f>
        <v>29472.365956638667</v>
      </c>
      <c r="G9" s="54">
        <f t="shared" si="3"/>
        <v>3.9430854338123433</v>
      </c>
      <c r="H9" s="54">
        <f t="shared" si="4"/>
        <v>19.537460115174852</v>
      </c>
      <c r="I9" s="54">
        <f t="shared" si="0"/>
        <v>15.002801404517196</v>
      </c>
      <c r="J9" s="54">
        <f t="shared" si="0"/>
        <v>5.3437263066975493</v>
      </c>
      <c r="L9" s="67" t="s">
        <v>49</v>
      </c>
      <c r="M9" s="53">
        <f t="shared" si="1"/>
        <v>7801.5526912285704</v>
      </c>
      <c r="N9" s="53">
        <f t="shared" si="1"/>
        <v>8109.1745790075993</v>
      </c>
      <c r="O9" s="53">
        <f t="shared" si="1"/>
        <v>9325.7779366417035</v>
      </c>
      <c r="P9" s="53">
        <f t="shared" si="1"/>
        <v>9824.1219855462223</v>
      </c>
      <c r="Q9" s="54">
        <f t="shared" si="5"/>
        <v>3.9430854338123433</v>
      </c>
      <c r="R9" s="54">
        <f t="shared" si="6"/>
        <v>19.537460115174852</v>
      </c>
      <c r="S9" s="54">
        <f t="shared" si="7"/>
        <v>15.002801404517196</v>
      </c>
      <c r="T9" s="54">
        <f t="shared" si="2"/>
        <v>5.3437263066975493</v>
      </c>
      <c r="V9">
        <v>2024</v>
      </c>
      <c r="W9">
        <f>SUMIFS(INPC!$K$11:$K$25,INPC!$H$11:$H$25,TablasDecilesRUFormulas25!$V9)</f>
        <v>0.97134946135624156</v>
      </c>
    </row>
    <row r="10" spans="1:24" ht="24">
      <c r="A10">
        <v>5</v>
      </c>
      <c r="B10" s="67" t="s">
        <v>50</v>
      </c>
      <c r="C10" s="53">
        <f>SUMIFS(Deciles_meanru!$F:$F,Deciles_meanru!$B:$B,TablasDecilesRUFormulas25!$A10,Deciles_meanru!$C:$C,TablasDecilesRUFormulas25!C$1,Deciles_meanru!$A:$A,TablasDecilesRUFormulas25!$A$1)/SUMIFS($W$6:$W$9,$V$6:$V$9,C$1)</f>
        <v>28354.731203106992</v>
      </c>
      <c r="D10" s="53">
        <f>SUMIFS(Deciles_meanru!$F:$F,Deciles_meanru!$B:$B,TablasDecilesRUFormulas25!$A10,Deciles_meanru!$C:$C,TablasDecilesRUFormulas25!D$1,Deciles_meanru!$A:$A,TablasDecilesRUFormulas25!$A$1)/SUMIFS($W$6:$W$9,$V$6:$V$9,D$1)</f>
        <v>29266.915954796266</v>
      </c>
      <c r="E10" s="53">
        <f>SUMIFS(Deciles_meanru!$F:$F,Deciles_meanru!$B:$B,TablasDecilesRUFormulas25!$A10,Deciles_meanru!$C:$C,TablasDecilesRUFormulas25!E$1,Deciles_meanru!$A:$A,TablasDecilesRUFormulas25!$A$1)/SUMIFS($W$6:$W$9,$V$6:$V$9,E$1)</f>
        <v>33521.443251319317</v>
      </c>
      <c r="F10" s="53">
        <f>SUMIFS(Deciles_meanru!$F:$F,Deciles_meanru!$B:$B,TablasDecilesRUFormulas25!$A10,Deciles_meanru!$C:$C,TablasDecilesRUFormulas25!F$1,Deciles_meanru!$A:$A,TablasDecilesRUFormulas25!$A$1)/SUMIFS($W$6:$W$9,$V$6:$V$9,F$1)</f>
        <v>35096.639179580619</v>
      </c>
      <c r="G10" s="54">
        <f t="shared" si="3"/>
        <v>3.2170460201340845</v>
      </c>
      <c r="H10" s="54">
        <f t="shared" si="4"/>
        <v>18.221692920320031</v>
      </c>
      <c r="I10" s="54">
        <f t="shared" si="0"/>
        <v>14.536985390241707</v>
      </c>
      <c r="J10" s="54">
        <f t="shared" si="0"/>
        <v>4.6990695372261637</v>
      </c>
      <c r="L10" s="67" t="s">
        <v>50</v>
      </c>
      <c r="M10" s="53">
        <f t="shared" si="1"/>
        <v>9451.5770677023302</v>
      </c>
      <c r="N10" s="53">
        <f t="shared" si="1"/>
        <v>9755.638651598756</v>
      </c>
      <c r="O10" s="53">
        <f t="shared" si="1"/>
        <v>11173.81441710644</v>
      </c>
      <c r="P10" s="53">
        <f t="shared" si="1"/>
        <v>11698.879726526873</v>
      </c>
      <c r="Q10" s="54">
        <f t="shared" si="5"/>
        <v>3.2170460201341067</v>
      </c>
      <c r="R10" s="54">
        <f t="shared" si="6"/>
        <v>18.221692920320052</v>
      </c>
      <c r="S10" s="54">
        <f t="shared" si="7"/>
        <v>14.536985390241707</v>
      </c>
      <c r="T10" s="54">
        <f t="shared" si="2"/>
        <v>4.6990695372261637</v>
      </c>
    </row>
    <row r="11" spans="1:24" ht="24">
      <c r="A11">
        <v>6</v>
      </c>
      <c r="B11" s="67" t="s">
        <v>51</v>
      </c>
      <c r="C11" s="53">
        <f>SUMIFS(Deciles_meanru!$F:$F,Deciles_meanru!$B:$B,TablasDecilesRUFormulas25!$A11,Deciles_meanru!$C:$C,TablasDecilesRUFormulas25!C$1,Deciles_meanru!$A:$A,TablasDecilesRUFormulas25!$A$1)/SUMIFS($W$6:$W$9,$V$6:$V$9,C$1)</f>
        <v>34010.170977254573</v>
      </c>
      <c r="D11" s="53">
        <f>SUMIFS(Deciles_meanru!$F:$F,Deciles_meanru!$B:$B,TablasDecilesRUFormulas25!$A11,Deciles_meanru!$C:$C,TablasDecilesRUFormulas25!D$1,Deciles_meanru!$A:$A,TablasDecilesRUFormulas25!$A$1)/SUMIFS($W$6:$W$9,$V$6:$V$9,D$1)</f>
        <v>34945.165138603457</v>
      </c>
      <c r="E11" s="53">
        <f>SUMIFS(Deciles_meanru!$F:$F,Deciles_meanru!$B:$B,TablasDecilesRUFormulas25!$A11,Deciles_meanru!$C:$C,TablasDecilesRUFormulas25!E$1,Deciles_meanru!$A:$A,TablasDecilesRUFormulas25!$A$1)/SUMIFS($W$6:$W$9,$V$6:$V$9,E$1)</f>
        <v>39754.550783806168</v>
      </c>
      <c r="F11" s="53">
        <f>SUMIFS(Deciles_meanru!$F:$F,Deciles_meanru!$B:$B,TablasDecilesRUFormulas25!$A11,Deciles_meanru!$C:$C,TablasDecilesRUFormulas25!F$1,Deciles_meanru!$A:$A,TablasDecilesRUFormulas25!$A$1)/SUMIFS($W$6:$W$9,$V$6:$V$9,F$1)</f>
        <v>41503.278792898622</v>
      </c>
      <c r="G11" s="54">
        <f t="shared" si="3"/>
        <v>2.749160426080155</v>
      </c>
      <c r="H11" s="54">
        <f t="shared" si="4"/>
        <v>16.890182088156337</v>
      </c>
      <c r="I11" s="54">
        <f t="shared" si="0"/>
        <v>13.762663951156572</v>
      </c>
      <c r="J11" s="54">
        <f t="shared" si="0"/>
        <v>4.398812147576292</v>
      </c>
      <c r="L11" s="67" t="s">
        <v>51</v>
      </c>
      <c r="M11" s="53">
        <f t="shared" si="1"/>
        <v>11336.723659084857</v>
      </c>
      <c r="N11" s="53">
        <f t="shared" si="1"/>
        <v>11648.388379534486</v>
      </c>
      <c r="O11" s="53">
        <f t="shared" si="1"/>
        <v>13251.516927935389</v>
      </c>
      <c r="P11" s="53">
        <f t="shared" si="1"/>
        <v>13834.42626429954</v>
      </c>
      <c r="Q11" s="54">
        <f t="shared" si="5"/>
        <v>2.7491604260801772</v>
      </c>
      <c r="R11" s="54">
        <f t="shared" si="6"/>
        <v>16.890182088156337</v>
      </c>
      <c r="S11" s="54">
        <f t="shared" si="7"/>
        <v>13.762663951156551</v>
      </c>
      <c r="T11" s="54">
        <f t="shared" si="2"/>
        <v>4.398812147576292</v>
      </c>
    </row>
    <row r="12" spans="1:24" ht="24">
      <c r="A12">
        <v>7</v>
      </c>
      <c r="B12" s="67" t="s">
        <v>52</v>
      </c>
      <c r="C12" s="53">
        <f>SUMIFS(Deciles_meanru!$F:$F,Deciles_meanru!$B:$B,TablasDecilesRUFormulas25!$A12,Deciles_meanru!$C:$C,TablasDecilesRUFormulas25!C$1,Deciles_meanru!$A:$A,TablasDecilesRUFormulas25!$A$1)/SUMIFS($W$6:$W$9,$V$6:$V$9,C$1)</f>
        <v>41080.867710593731</v>
      </c>
      <c r="D12" s="53">
        <f>SUMIFS(Deciles_meanru!$F:$F,Deciles_meanru!$B:$B,TablasDecilesRUFormulas25!$A12,Deciles_meanru!$C:$C,TablasDecilesRUFormulas25!D$1,Deciles_meanru!$A:$A,TablasDecilesRUFormulas25!$A$1)/SUMIFS($W$6:$W$9,$V$6:$V$9,D$1)</f>
        <v>42075.71272830091</v>
      </c>
      <c r="E12" s="53">
        <f>SUMIFS(Deciles_meanru!$F:$F,Deciles_meanru!$B:$B,TablasDecilesRUFormulas25!$A12,Deciles_meanru!$C:$C,TablasDecilesRUFormulas25!E$1,Deciles_meanru!$A:$A,TablasDecilesRUFormulas25!$A$1)/SUMIFS($W$6:$W$9,$V$6:$V$9,E$1)</f>
        <v>47577.203853027269</v>
      </c>
      <c r="F12" s="53">
        <f>SUMIFS(Deciles_meanru!$F:$F,Deciles_meanru!$B:$B,TablasDecilesRUFormulas25!$A12,Deciles_meanru!$C:$C,TablasDecilesRUFormulas25!F$1,Deciles_meanru!$A:$A,TablasDecilesRUFormulas25!$A$1)/SUMIFS($W$6:$W$9,$V$6:$V$9,F$1)</f>
        <v>49415.857336483372</v>
      </c>
      <c r="G12" s="54">
        <f t="shared" si="3"/>
        <v>2.4216747920605242</v>
      </c>
      <c r="H12" s="54">
        <f t="shared" si="4"/>
        <v>15.813531954093296</v>
      </c>
      <c r="I12" s="54">
        <f t="shared" si="0"/>
        <v>13.075217905996283</v>
      </c>
      <c r="J12" s="54">
        <f t="shared" si="0"/>
        <v>3.8645681850828506</v>
      </c>
      <c r="L12" s="67" t="s">
        <v>52</v>
      </c>
      <c r="M12" s="53">
        <f t="shared" si="1"/>
        <v>13693.622570197911</v>
      </c>
      <c r="N12" s="53">
        <f t="shared" si="1"/>
        <v>14025.237576100304</v>
      </c>
      <c r="O12" s="53">
        <f t="shared" si="1"/>
        <v>15859.06795100909</v>
      </c>
      <c r="P12" s="53">
        <f t="shared" si="1"/>
        <v>16471.952445494459</v>
      </c>
      <c r="Q12" s="54">
        <f t="shared" si="5"/>
        <v>2.4216747920605242</v>
      </c>
      <c r="R12" s="54">
        <f t="shared" si="6"/>
        <v>15.813531954093296</v>
      </c>
      <c r="S12" s="54">
        <f t="shared" si="7"/>
        <v>13.075217905996283</v>
      </c>
      <c r="T12" s="54">
        <f t="shared" si="2"/>
        <v>3.8645681850828506</v>
      </c>
    </row>
    <row r="13" spans="1:24" ht="24">
      <c r="A13">
        <v>8</v>
      </c>
      <c r="B13" s="68" t="s">
        <v>53</v>
      </c>
      <c r="C13" s="55">
        <f>SUMIFS(Deciles_meanru!$F:$F,Deciles_meanru!$B:$B,TablasDecilesRUFormulas25!$A13,Deciles_meanru!$C:$C,TablasDecilesRUFormulas25!C$1,Deciles_meanru!$A:$A,TablasDecilesRUFormulas25!$A$1)/SUMIFS($W$6:$W$9,$V$6:$V$9,C$1)</f>
        <v>50775.933700501177</v>
      </c>
      <c r="D13" s="55">
        <f>SUMIFS(Deciles_meanru!$F:$F,Deciles_meanru!$B:$B,TablasDecilesRUFormulas25!$A13,Deciles_meanru!$C:$C,TablasDecilesRUFormulas25!D$1,Deciles_meanru!$A:$A,TablasDecilesRUFormulas25!$A$1)/SUMIFS($W$6:$W$9,$V$6:$V$9,D$1)</f>
        <v>51875.90161295679</v>
      </c>
      <c r="E13" s="55">
        <f>SUMIFS(Deciles_meanru!$F:$F,Deciles_meanru!$B:$B,TablasDecilesRUFormulas25!$A13,Deciles_meanru!$C:$C,TablasDecilesRUFormulas25!E$1,Deciles_meanru!$A:$A,TablasDecilesRUFormulas25!$A$1)/SUMIFS($W$6:$W$9,$V$6:$V$9,E$1)</f>
        <v>58590.23175381693</v>
      </c>
      <c r="F13" s="55">
        <f>SUMIFS(Deciles_meanru!$F:$F,Deciles_meanru!$B:$B,TablasDecilesRUFormulas25!$A13,Deciles_meanru!$C:$C,TablasDecilesRUFormulas25!F$1,Deciles_meanru!$A:$A,TablasDecilesRUFormulas25!$A$1)/SUMIFS($W$6:$W$9,$V$6:$V$9,F$1)</f>
        <v>60433.756552494742</v>
      </c>
      <c r="G13" s="56">
        <f t="shared" si="3"/>
        <v>2.1663174505932359</v>
      </c>
      <c r="H13" s="56">
        <f t="shared" si="4"/>
        <v>15.389767324433512</v>
      </c>
      <c r="I13" s="56">
        <f t="shared" si="0"/>
        <v>12.94306206175535</v>
      </c>
      <c r="J13" s="56">
        <f t="shared" si="0"/>
        <v>3.1464712521088734</v>
      </c>
      <c r="L13" s="68" t="s">
        <v>53</v>
      </c>
      <c r="M13" s="55">
        <f t="shared" si="1"/>
        <v>16925.311233500393</v>
      </c>
      <c r="N13" s="55">
        <f t="shared" si="1"/>
        <v>17291.967204318931</v>
      </c>
      <c r="O13" s="55">
        <f t="shared" si="1"/>
        <v>19530.077251272309</v>
      </c>
      <c r="P13" s="55">
        <f t="shared" si="1"/>
        <v>20144.585517498246</v>
      </c>
      <c r="Q13" s="56">
        <f t="shared" si="5"/>
        <v>2.1663174505932359</v>
      </c>
      <c r="R13" s="56">
        <f t="shared" si="6"/>
        <v>15.389767324433489</v>
      </c>
      <c r="S13" s="56">
        <f t="shared" si="7"/>
        <v>12.943062061755327</v>
      </c>
      <c r="T13" s="56">
        <f t="shared" si="2"/>
        <v>3.1464712521088734</v>
      </c>
    </row>
    <row r="14" spans="1:24" ht="24">
      <c r="A14">
        <v>9</v>
      </c>
      <c r="B14" s="68" t="s">
        <v>54</v>
      </c>
      <c r="C14" s="55">
        <f>SUMIFS(Deciles_meanru!$F:$F,Deciles_meanru!$B:$B,TablasDecilesRUFormulas25!$A14,Deciles_meanru!$C:$C,TablasDecilesRUFormulas25!C$1,Deciles_meanru!$A:$A,TablasDecilesRUFormulas25!$A$1)/SUMIFS($W$6:$W$9,$V$6:$V$9,C$1)</f>
        <v>66774.236573984832</v>
      </c>
      <c r="D14" s="55">
        <f>SUMIFS(Deciles_meanru!$F:$F,Deciles_meanru!$B:$B,TablasDecilesRUFormulas25!$A14,Deciles_meanru!$C:$C,TablasDecilesRUFormulas25!D$1,Deciles_meanru!$A:$A,TablasDecilesRUFormulas25!$A$1)/SUMIFS($W$6:$W$9,$V$6:$V$9,D$1)</f>
        <v>68509.058511271389</v>
      </c>
      <c r="E14" s="55">
        <f>SUMIFS(Deciles_meanru!$F:$F,Deciles_meanru!$B:$B,TablasDecilesRUFormulas25!$A14,Deciles_meanru!$C:$C,TablasDecilesRUFormulas25!E$1,Deciles_meanru!$A:$A,TablasDecilesRUFormulas25!$A$1)/SUMIFS($W$6:$W$9,$V$6:$V$9,E$1)</f>
        <v>76247.691056850672</v>
      </c>
      <c r="F14" s="55">
        <f>SUMIFS(Deciles_meanru!$F:$F,Deciles_meanru!$B:$B,TablasDecilesRUFormulas25!$A14,Deciles_meanru!$C:$C,TablasDecilesRUFormulas25!F$1,Deciles_meanru!$A:$A,TablasDecilesRUFormulas25!$A$1)/SUMIFS($W$6:$W$9,$V$6:$V$9,F$1)</f>
        <v>77991.836243182988</v>
      </c>
      <c r="G14" s="56">
        <f t="shared" si="3"/>
        <v>2.5980408407431321</v>
      </c>
      <c r="H14" s="56">
        <f t="shared" si="4"/>
        <v>14.187289842496952</v>
      </c>
      <c r="I14" s="56">
        <f t="shared" si="0"/>
        <v>11.295780023463742</v>
      </c>
      <c r="J14" s="56">
        <f t="shared" si="0"/>
        <v>2.2874727905293213</v>
      </c>
      <c r="L14" s="68" t="s">
        <v>54</v>
      </c>
      <c r="M14" s="55">
        <f t="shared" si="1"/>
        <v>22258.078857994944</v>
      </c>
      <c r="N14" s="55">
        <f t="shared" si="1"/>
        <v>22836.352837090464</v>
      </c>
      <c r="O14" s="55">
        <f t="shared" si="1"/>
        <v>25415.897018950225</v>
      </c>
      <c r="P14" s="55">
        <f t="shared" si="1"/>
        <v>25997.278747727662</v>
      </c>
      <c r="Q14" s="56">
        <f t="shared" si="5"/>
        <v>2.5980408407431321</v>
      </c>
      <c r="R14" s="56">
        <f t="shared" si="6"/>
        <v>14.187289842496975</v>
      </c>
      <c r="S14" s="56">
        <f t="shared" si="7"/>
        <v>11.295780023463742</v>
      </c>
      <c r="T14" s="56">
        <f t="shared" si="2"/>
        <v>2.2874727905292991</v>
      </c>
    </row>
    <row r="15" spans="1:24" ht="24">
      <c r="A15">
        <v>10</v>
      </c>
      <c r="B15" s="69" t="s">
        <v>55</v>
      </c>
      <c r="C15" s="57">
        <f>SUMIFS(Deciles_meanru!$F:$F,Deciles_meanru!$B:$B,TablasDecilesRUFormulas25!$A15,Deciles_meanru!$C:$C,TablasDecilesRUFormulas25!C$1,Deciles_meanru!$A:$A,TablasDecilesRUFormulas25!$A$1)/SUMIFS($W$6:$W$9,$V$6:$V$9,C$1)</f>
        <v>132854.141433507</v>
      </c>
      <c r="D15" s="57">
        <f>SUMIFS(Deciles_meanru!$F:$F,Deciles_meanru!$B:$B,TablasDecilesRUFormulas25!$A15,Deciles_meanru!$C:$C,TablasDecilesRUFormulas25!D$1,Deciles_meanru!$A:$A,TablasDecilesRUFormulas25!$A$1)/SUMIFS($W$6:$W$9,$V$6:$V$9,D$1)</f>
        <v>137705.52718618614</v>
      </c>
      <c r="E15" s="57">
        <f>SUMIFS(Deciles_meanru!$F:$F,Deciles_meanru!$B:$B,TablasDecilesRUFormulas25!$A15,Deciles_meanru!$C:$C,TablasDecilesRUFormulas25!E$1,Deciles_meanru!$A:$A,TablasDecilesRUFormulas25!$A$1)/SUMIFS($W$6:$W$9,$V$6:$V$9,E$1)</f>
        <v>155574.85702418725</v>
      </c>
      <c r="F15" s="57">
        <f>SUMIFS(Deciles_meanru!$F:$F,Deciles_meanru!$B:$B,TablasDecilesRUFormulas25!$A15,Deciles_meanru!$C:$C,TablasDecilesRUFormulas25!F$1,Deciles_meanru!$A:$A,TablasDecilesRUFormulas25!$A$1)/SUMIFS($W$6:$W$9,$V$6:$V$9,F$1)</f>
        <v>145946.44424063546</v>
      </c>
      <c r="G15" s="58">
        <f t="shared" si="3"/>
        <v>3.6516631700993951</v>
      </c>
      <c r="H15" s="58">
        <f t="shared" si="4"/>
        <v>17.102000242914439</v>
      </c>
      <c r="I15" s="58">
        <f t="shared" si="0"/>
        <v>12.97647974132563</v>
      </c>
      <c r="J15" s="58">
        <f t="shared" si="0"/>
        <v>-6.1889260049616261</v>
      </c>
      <c r="L15" s="69" t="s">
        <v>55</v>
      </c>
      <c r="M15" s="57">
        <f t="shared" si="1"/>
        <v>44284.713811169</v>
      </c>
      <c r="N15" s="57">
        <f t="shared" si="1"/>
        <v>45901.842395395382</v>
      </c>
      <c r="O15" s="57">
        <f t="shared" si="1"/>
        <v>51858.285674729086</v>
      </c>
      <c r="P15" s="57">
        <f t="shared" si="1"/>
        <v>48648.814746878488</v>
      </c>
      <c r="Q15" s="58">
        <f t="shared" si="5"/>
        <v>3.6516631700993951</v>
      </c>
      <c r="R15" s="58">
        <f t="shared" si="6"/>
        <v>17.102000242914439</v>
      </c>
      <c r="S15" s="58">
        <f t="shared" si="7"/>
        <v>12.97647974132563</v>
      </c>
      <c r="T15" s="58">
        <f t="shared" si="2"/>
        <v>-6.1889260049616261</v>
      </c>
    </row>
    <row r="17" spans="1:20">
      <c r="B17" s="15"/>
      <c r="C17" s="79" t="s">
        <v>217</v>
      </c>
      <c r="D17" s="79"/>
      <c r="E17" s="79"/>
      <c r="F17" s="79"/>
      <c r="G17" s="79"/>
      <c r="H17" s="79"/>
      <c r="I17" s="79"/>
      <c r="J17" s="79"/>
      <c r="L17" s="15"/>
      <c r="M17" s="79" t="s">
        <v>255</v>
      </c>
      <c r="N17" s="79"/>
      <c r="O17" s="79"/>
      <c r="P17" s="79"/>
      <c r="Q17" s="79"/>
      <c r="R17" s="79"/>
      <c r="S17" s="79"/>
      <c r="T17" s="79"/>
    </row>
    <row r="18" spans="1:20" ht="15" customHeight="1">
      <c r="B18" s="80" t="s">
        <v>162</v>
      </c>
      <c r="C18" s="81" t="s">
        <v>210</v>
      </c>
      <c r="D18" s="81"/>
      <c r="E18" s="81"/>
      <c r="F18" s="81"/>
      <c r="G18" s="81" t="s">
        <v>161</v>
      </c>
      <c r="H18" s="81"/>
      <c r="I18" s="81"/>
      <c r="J18" s="60"/>
      <c r="L18" s="80" t="s">
        <v>162</v>
      </c>
      <c r="M18" s="81" t="s">
        <v>160</v>
      </c>
      <c r="N18" s="81"/>
      <c r="O18" s="81"/>
      <c r="P18" s="81"/>
      <c r="Q18" s="81" t="s">
        <v>161</v>
      </c>
      <c r="R18" s="81"/>
      <c r="S18" s="81"/>
      <c r="T18" s="60"/>
    </row>
    <row r="19" spans="1:20" s="24" customFormat="1" ht="48">
      <c r="B19" s="80"/>
      <c r="C19" s="62">
        <v>2018</v>
      </c>
      <c r="D19" s="62">
        <v>2020</v>
      </c>
      <c r="E19" s="62">
        <v>2022</v>
      </c>
      <c r="F19" s="62">
        <v>2024</v>
      </c>
      <c r="G19" s="62" t="s">
        <v>158</v>
      </c>
      <c r="H19" s="62" t="s">
        <v>187</v>
      </c>
      <c r="I19" s="62" t="s">
        <v>159</v>
      </c>
      <c r="J19" s="62" t="s">
        <v>213</v>
      </c>
      <c r="L19" s="80"/>
      <c r="M19" s="62">
        <v>2018</v>
      </c>
      <c r="N19" s="62">
        <v>2020</v>
      </c>
      <c r="O19" s="62">
        <v>2022</v>
      </c>
      <c r="P19" s="62">
        <v>2024</v>
      </c>
      <c r="Q19" s="62" t="s">
        <v>158</v>
      </c>
      <c r="R19" s="62" t="s">
        <v>187</v>
      </c>
      <c r="S19" s="62" t="s">
        <v>159</v>
      </c>
      <c r="T19" s="62" t="s">
        <v>213</v>
      </c>
    </row>
    <row r="20" spans="1:20" ht="24">
      <c r="B20" s="64" t="s">
        <v>106</v>
      </c>
      <c r="C20" s="65">
        <f>SUMIFS(Nal_meanru!$D:$D,Nal_meanru!$A:$A,TablasDecilesRUFormulas25!$A$1,Nal_meanru!$B:$B,TablasDecilesRUFormulas25!C$1)/SUMIFS($W$6:$W$9,$V$6:$V$9,C$1)</f>
        <v>27770.756937144622</v>
      </c>
      <c r="D20" s="65">
        <f>SUMIFS(Nal_meanru!$D:$D,Nal_meanru!$A:$A,TablasDecilesRUFormulas25!$A$1,Nal_meanru!$B:$B,TablasDecilesRUFormulas25!D$1)/SUMIFS($W$6:$W$9,$V$6:$V$9,D$1)</f>
        <v>26863.810805049412</v>
      </c>
      <c r="E20" s="65">
        <f>SUMIFS(Nal_meanru!$D:$D,Nal_meanru!$A:$A,TablasDecilesRUFormulas25!$A$1,Nal_meanru!$B:$B,TablasDecilesRUFormulas25!E$1)/SUMIFS($W$6:$W$9,$V$6:$V$9,E$1)</f>
        <v>31513.598713540701</v>
      </c>
      <c r="F20" s="65">
        <f>SUMIFS(Nal_meanru!$D:$D,Nal_meanru!$A:$A,TablasDecilesRUFormulas25!$A$1,Nal_meanru!$B:$B,TablasDecilesRUFormulas25!F$1)/SUMIFS($W$6:$W$9,$V$6:$V$9,F$1)</f>
        <v>31767.706834150416</v>
      </c>
      <c r="G20" s="66">
        <f>100*(D20/C20-1)</f>
        <v>-3.2658315153164974</v>
      </c>
      <c r="H20" s="66">
        <f>100*(E20/C20-1)</f>
        <v>13.477636871286936</v>
      </c>
      <c r="I20" s="66">
        <f t="shared" ref="I20:J30" si="8">100*(E20/D20-1)</f>
        <v>17.308742762651153</v>
      </c>
      <c r="J20" s="66">
        <f t="shared" si="8"/>
        <v>0.80634434334068139</v>
      </c>
      <c r="L20" s="64" t="s">
        <v>106</v>
      </c>
      <c r="M20" s="65">
        <f t="shared" ref="M20:P30" si="9">C20/3</f>
        <v>9256.9189790482069</v>
      </c>
      <c r="N20" s="65">
        <f t="shared" si="9"/>
        <v>8954.6036016831367</v>
      </c>
      <c r="O20" s="65">
        <f t="shared" si="9"/>
        <v>10504.532904513568</v>
      </c>
      <c r="P20" s="65">
        <f t="shared" si="9"/>
        <v>10589.235611383472</v>
      </c>
      <c r="Q20" s="66">
        <f>100*(N20/M20-1)</f>
        <v>-3.2658315153164974</v>
      </c>
      <c r="R20" s="66">
        <f>100*(O20/M20-1)</f>
        <v>13.477636871286958</v>
      </c>
      <c r="S20" s="66">
        <f>100*(O20/N20-1)</f>
        <v>17.308742762651175</v>
      </c>
      <c r="T20" s="66">
        <f t="shared" ref="T20:T30" si="10">100*(P20/O20-1)</f>
        <v>0.80634434334065919</v>
      </c>
    </row>
    <row r="21" spans="1:20" ht="24">
      <c r="A21">
        <v>1</v>
      </c>
      <c r="B21" s="67" t="s">
        <v>46</v>
      </c>
      <c r="C21" s="53">
        <f>SUMIFS(Deciles_meanru!$E:$E,Deciles_meanru!$B:$B,TablasDecilesRUFormulas25!$A21,Deciles_meanru!$C:$C,TablasDecilesRUFormulas25!C$1,Deciles_meanru!$A:$A,TablasDecilesRUFormulas25!$A$1)/SUMIFS($W$6:$W$9,$V$6:$V$9,C$1)</f>
        <v>10522.965434340276</v>
      </c>
      <c r="D21" s="53">
        <f>SUMIFS(Deciles_meanru!$E:$E,Deciles_meanru!$B:$B,TablasDecilesRUFormulas25!$A21,Deciles_meanru!$C:$C,TablasDecilesRUFormulas25!D$1,Deciles_meanru!$A:$A,TablasDecilesRUFormulas25!$A$1)/SUMIFS($W$6:$W$9,$V$6:$V$9,D$1)</f>
        <v>11751.086447781101</v>
      </c>
      <c r="E21" s="53">
        <f>SUMIFS(Deciles_meanru!$E:$E,Deciles_meanru!$B:$B,TablasDecilesRUFormulas25!$A21,Deciles_meanru!$C:$C,TablasDecilesRUFormulas25!E$1,Deciles_meanru!$A:$A,TablasDecilesRUFormulas25!$A$1)/SUMIFS($W$6:$W$9,$V$6:$V$9,E$1)</f>
        <v>13991.186751690688</v>
      </c>
      <c r="F21" s="53">
        <f>SUMIFS(Deciles_meanru!$E:$E,Deciles_meanru!$B:$B,TablasDecilesRUFormulas25!$A21,Deciles_meanru!$C:$C,TablasDecilesRUFormulas25!F$1,Deciles_meanru!$A:$A,TablasDecilesRUFormulas25!$A$1)/SUMIFS($W$6:$W$9,$V$6:$V$9,F$1)</f>
        <v>13846.723911001605</v>
      </c>
      <c r="G21" s="54">
        <f t="shared" ref="G21:G30" si="11">100*(D21/C21-1)</f>
        <v>11.670864273990844</v>
      </c>
      <c r="H21" s="54">
        <f t="shared" ref="H21:H30" si="12">100*(E21/C21-1)</f>
        <v>32.958592698901576</v>
      </c>
      <c r="I21" s="54">
        <f t="shared" si="8"/>
        <v>19.062920810463211</v>
      </c>
      <c r="J21" s="54">
        <f t="shared" si="8"/>
        <v>-1.0325274278225605</v>
      </c>
      <c r="L21" s="67" t="s">
        <v>46</v>
      </c>
      <c r="M21" s="53">
        <f t="shared" si="9"/>
        <v>3507.6551447800921</v>
      </c>
      <c r="N21" s="53">
        <f t="shared" si="9"/>
        <v>3917.0288159270335</v>
      </c>
      <c r="O21" s="53">
        <f t="shared" si="9"/>
        <v>4663.7289172302289</v>
      </c>
      <c r="P21" s="53">
        <f t="shared" si="9"/>
        <v>4615.5746370005354</v>
      </c>
      <c r="Q21" s="54">
        <f t="shared" ref="Q21:Q30" si="13">100*(N21/M21-1)</f>
        <v>11.670864273990844</v>
      </c>
      <c r="R21" s="54">
        <f t="shared" ref="R21:R30" si="14">100*(O21/M21-1)</f>
        <v>32.958592698901576</v>
      </c>
      <c r="S21" s="54">
        <f t="shared" ref="S21:S30" si="15">100*(O21/N21-1)</f>
        <v>19.062920810463211</v>
      </c>
      <c r="T21" s="54">
        <f t="shared" si="10"/>
        <v>-1.0325274278225494</v>
      </c>
    </row>
    <row r="22" spans="1:20" ht="24">
      <c r="A22">
        <v>2</v>
      </c>
      <c r="B22" s="67" t="s">
        <v>47</v>
      </c>
      <c r="C22" s="53">
        <f>SUMIFS(Deciles_meanru!$E:$E,Deciles_meanru!$B:$B,TablasDecilesRUFormulas25!$A22,Deciles_meanru!$C:$C,TablasDecilesRUFormulas25!C$1,Deciles_meanru!$A:$A,TablasDecilesRUFormulas25!$A$1)/SUMIFS($W$6:$W$9,$V$6:$V$9,C$1)</f>
        <v>14038.750151268338</v>
      </c>
      <c r="D22" s="53">
        <f>SUMIFS(Deciles_meanru!$E:$E,Deciles_meanru!$B:$B,TablasDecilesRUFormulas25!$A22,Deciles_meanru!$C:$C,TablasDecilesRUFormulas25!D$1,Deciles_meanru!$A:$A,TablasDecilesRUFormulas25!$A$1)/SUMIFS($W$6:$W$9,$V$6:$V$9,D$1)</f>
        <v>14141.68021562369</v>
      </c>
      <c r="E22" s="53">
        <f>SUMIFS(Deciles_meanru!$E:$E,Deciles_meanru!$B:$B,TablasDecilesRUFormulas25!$A22,Deciles_meanru!$C:$C,TablasDecilesRUFormulas25!E$1,Deciles_meanru!$A:$A,TablasDecilesRUFormulas25!$A$1)/SUMIFS($W$6:$W$9,$V$6:$V$9,E$1)</f>
        <v>16445.209705835128</v>
      </c>
      <c r="F22" s="53">
        <f>SUMIFS(Deciles_meanru!$E:$E,Deciles_meanru!$B:$B,TablasDecilesRUFormulas25!$A22,Deciles_meanru!$C:$C,TablasDecilesRUFormulas25!F$1,Deciles_meanru!$A:$A,TablasDecilesRUFormulas25!$A$1)/SUMIFS($W$6:$W$9,$V$6:$V$9,F$1)</f>
        <v>16793.402729164631</v>
      </c>
      <c r="G22" s="54">
        <f t="shared" si="11"/>
        <v>0.73318538506830233</v>
      </c>
      <c r="H22" s="54">
        <f t="shared" si="12"/>
        <v>17.141551268004985</v>
      </c>
      <c r="I22" s="54">
        <f t="shared" si="8"/>
        <v>16.288937771810907</v>
      </c>
      <c r="J22" s="54">
        <f t="shared" si="8"/>
        <v>2.1172914761065975</v>
      </c>
      <c r="L22" s="67" t="s">
        <v>47</v>
      </c>
      <c r="M22" s="53">
        <f t="shared" si="9"/>
        <v>4679.5833837561122</v>
      </c>
      <c r="N22" s="53">
        <f t="shared" si="9"/>
        <v>4713.8934052078966</v>
      </c>
      <c r="O22" s="53">
        <f t="shared" si="9"/>
        <v>5481.7365686117091</v>
      </c>
      <c r="P22" s="53">
        <f t="shared" si="9"/>
        <v>5597.8009097215436</v>
      </c>
      <c r="Q22" s="54">
        <f t="shared" si="13"/>
        <v>0.73318538506830233</v>
      </c>
      <c r="R22" s="54">
        <f t="shared" si="14"/>
        <v>17.141551268005006</v>
      </c>
      <c r="S22" s="54">
        <f t="shared" si="15"/>
        <v>16.288937771810907</v>
      </c>
      <c r="T22" s="54">
        <f t="shared" si="10"/>
        <v>2.1172914761065975</v>
      </c>
    </row>
    <row r="23" spans="1:20" ht="24">
      <c r="A23">
        <v>3</v>
      </c>
      <c r="B23" s="67" t="s">
        <v>48</v>
      </c>
      <c r="C23" s="53">
        <f>SUMIFS(Deciles_meanru!$E:$E,Deciles_meanru!$B:$B,TablasDecilesRUFormulas25!$A23,Deciles_meanru!$C:$C,TablasDecilesRUFormulas25!C$1,Deciles_meanru!$A:$A,TablasDecilesRUFormulas25!$A$1)/SUMIFS($W$6:$W$9,$V$6:$V$9,C$1)</f>
        <v>16628.322992647511</v>
      </c>
      <c r="D23" s="53">
        <f>SUMIFS(Deciles_meanru!$E:$E,Deciles_meanru!$B:$B,TablasDecilesRUFormulas25!$A23,Deciles_meanru!$C:$C,TablasDecilesRUFormulas25!D$1,Deciles_meanru!$A:$A,TablasDecilesRUFormulas25!$A$1)/SUMIFS($W$6:$W$9,$V$6:$V$9,D$1)</f>
        <v>16562.329173494938</v>
      </c>
      <c r="E23" s="53">
        <f>SUMIFS(Deciles_meanru!$E:$E,Deciles_meanru!$B:$B,TablasDecilesRUFormulas25!$A23,Deciles_meanru!$C:$C,TablasDecilesRUFormulas25!E$1,Deciles_meanru!$A:$A,TablasDecilesRUFormulas25!$A$1)/SUMIFS($W$6:$W$9,$V$6:$V$9,E$1)</f>
        <v>19493.183199088784</v>
      </c>
      <c r="F23" s="53">
        <f>SUMIFS(Deciles_meanru!$E:$E,Deciles_meanru!$B:$B,TablasDecilesRUFormulas25!$A23,Deciles_meanru!$C:$C,TablasDecilesRUFormulas25!F$1,Deciles_meanru!$A:$A,TablasDecilesRUFormulas25!$A$1)/SUMIFS($W$6:$W$9,$V$6:$V$9,F$1)</f>
        <v>19877.653929556</v>
      </c>
      <c r="G23" s="54">
        <f t="shared" si="11"/>
        <v>-0.39687597589819212</v>
      </c>
      <c r="H23" s="54">
        <f t="shared" si="12"/>
        <v>17.228798163879901</v>
      </c>
      <c r="I23" s="54">
        <f t="shared" si="8"/>
        <v>17.695904935183606</v>
      </c>
      <c r="J23" s="54">
        <f t="shared" si="8"/>
        <v>1.9723342593178206</v>
      </c>
      <c r="L23" s="67" t="s">
        <v>48</v>
      </c>
      <c r="M23" s="53">
        <f t="shared" si="9"/>
        <v>5542.7743308825038</v>
      </c>
      <c r="N23" s="53">
        <f t="shared" si="9"/>
        <v>5520.776391164979</v>
      </c>
      <c r="O23" s="53">
        <f t="shared" si="9"/>
        <v>6497.7277330295947</v>
      </c>
      <c r="P23" s="53">
        <f t="shared" si="9"/>
        <v>6625.8846431853335</v>
      </c>
      <c r="Q23" s="54">
        <f t="shared" si="13"/>
        <v>-0.39687597589820323</v>
      </c>
      <c r="R23" s="54">
        <f t="shared" si="14"/>
        <v>17.228798163879901</v>
      </c>
      <c r="S23" s="54">
        <f t="shared" si="15"/>
        <v>17.695904935183627</v>
      </c>
      <c r="T23" s="54">
        <f t="shared" si="10"/>
        <v>1.9723342593178428</v>
      </c>
    </row>
    <row r="24" spans="1:20" ht="24">
      <c r="A24">
        <v>4</v>
      </c>
      <c r="B24" s="67" t="s">
        <v>49</v>
      </c>
      <c r="C24" s="53">
        <f>SUMIFS(Deciles_meanru!$E:$E,Deciles_meanru!$B:$B,TablasDecilesRUFormulas25!$A24,Deciles_meanru!$C:$C,TablasDecilesRUFormulas25!C$1,Deciles_meanru!$A:$A,TablasDecilesRUFormulas25!$A$1)/SUMIFS($W$6:$W$9,$V$6:$V$9,C$1)</f>
        <v>19062.990013634062</v>
      </c>
      <c r="D24" s="53">
        <f>SUMIFS(Deciles_meanru!$E:$E,Deciles_meanru!$B:$B,TablasDecilesRUFormulas25!$A24,Deciles_meanru!$C:$C,TablasDecilesRUFormulas25!D$1,Deciles_meanru!$A:$A,TablasDecilesRUFormulas25!$A$1)/SUMIFS($W$6:$W$9,$V$6:$V$9,D$1)</f>
        <v>19427.160695913724</v>
      </c>
      <c r="E24" s="53">
        <f>SUMIFS(Deciles_meanru!$E:$E,Deciles_meanru!$B:$B,TablasDecilesRUFormulas25!$A24,Deciles_meanru!$C:$C,TablasDecilesRUFormulas25!E$1,Deciles_meanru!$A:$A,TablasDecilesRUFormulas25!$A$1)/SUMIFS($W$6:$W$9,$V$6:$V$9,E$1)</f>
        <v>23005.136248160714</v>
      </c>
      <c r="F24" s="53">
        <f>SUMIFS(Deciles_meanru!$E:$E,Deciles_meanru!$B:$B,TablasDecilesRUFormulas25!$A24,Deciles_meanru!$C:$C,TablasDecilesRUFormulas25!F$1,Deciles_meanru!$A:$A,TablasDecilesRUFormulas25!$A$1)/SUMIFS($W$6:$W$9,$V$6:$V$9,F$1)</f>
        <v>22464.555200640803</v>
      </c>
      <c r="G24" s="54">
        <f t="shared" si="11"/>
        <v>1.9103544723005239</v>
      </c>
      <c r="H24" s="54">
        <f t="shared" si="12"/>
        <v>20.679579812543491</v>
      </c>
      <c r="I24" s="54">
        <f t="shared" si="8"/>
        <v>18.417387945936813</v>
      </c>
      <c r="J24" s="54">
        <f t="shared" si="8"/>
        <v>-2.3498276284415809</v>
      </c>
      <c r="L24" s="67" t="s">
        <v>49</v>
      </c>
      <c r="M24" s="53">
        <f t="shared" si="9"/>
        <v>6354.3300045446877</v>
      </c>
      <c r="N24" s="53">
        <f t="shared" si="9"/>
        <v>6475.7202319712414</v>
      </c>
      <c r="O24" s="53">
        <f t="shared" si="9"/>
        <v>7668.3787493869049</v>
      </c>
      <c r="P24" s="53">
        <f t="shared" si="9"/>
        <v>7488.1850668802681</v>
      </c>
      <c r="Q24" s="54">
        <f t="shared" si="13"/>
        <v>1.9103544723005239</v>
      </c>
      <c r="R24" s="54">
        <f t="shared" si="14"/>
        <v>20.679579812543491</v>
      </c>
      <c r="S24" s="54">
        <f t="shared" si="15"/>
        <v>18.417387945936813</v>
      </c>
      <c r="T24" s="54">
        <f t="shared" si="10"/>
        <v>-2.3498276284415809</v>
      </c>
    </row>
    <row r="25" spans="1:20" ht="24">
      <c r="A25">
        <v>5</v>
      </c>
      <c r="B25" s="67" t="s">
        <v>50</v>
      </c>
      <c r="C25" s="53">
        <f>SUMIFS(Deciles_meanru!$E:$E,Deciles_meanru!$B:$B,TablasDecilesRUFormulas25!$A25,Deciles_meanru!$C:$C,TablasDecilesRUFormulas25!C$1,Deciles_meanru!$A:$A,TablasDecilesRUFormulas25!$A$1)/SUMIFS($W$6:$W$9,$V$6:$V$9,C$1)</f>
        <v>21956.051947786935</v>
      </c>
      <c r="D25" s="53">
        <f>SUMIFS(Deciles_meanru!$E:$E,Deciles_meanru!$B:$B,TablasDecilesRUFormulas25!$A25,Deciles_meanru!$C:$C,TablasDecilesRUFormulas25!D$1,Deciles_meanru!$A:$A,TablasDecilesRUFormulas25!$A$1)/SUMIFS($W$6:$W$9,$V$6:$V$9,D$1)</f>
        <v>21608.896105867265</v>
      </c>
      <c r="E25" s="53">
        <f>SUMIFS(Deciles_meanru!$E:$E,Deciles_meanru!$B:$B,TablasDecilesRUFormulas25!$A25,Deciles_meanru!$C:$C,TablasDecilesRUFormulas25!E$1,Deciles_meanru!$A:$A,TablasDecilesRUFormulas25!$A$1)/SUMIFS($W$6:$W$9,$V$6:$V$9,E$1)</f>
        <v>25494.931470870295</v>
      </c>
      <c r="F25" s="53">
        <f>SUMIFS(Deciles_meanru!$E:$E,Deciles_meanru!$B:$B,TablasDecilesRUFormulas25!$A25,Deciles_meanru!$C:$C,TablasDecilesRUFormulas25!F$1,Deciles_meanru!$A:$A,TablasDecilesRUFormulas25!$A$1)/SUMIFS($W$6:$W$9,$V$6:$V$9,F$1)</f>
        <v>26586.902917583069</v>
      </c>
      <c r="G25" s="54">
        <f t="shared" si="11"/>
        <v>-1.5811396454391335</v>
      </c>
      <c r="H25" s="54">
        <f t="shared" si="12"/>
        <v>16.118013983110767</v>
      </c>
      <c r="I25" s="54">
        <f t="shared" si="8"/>
        <v>17.983497842575535</v>
      </c>
      <c r="J25" s="54">
        <f t="shared" si="8"/>
        <v>4.2830922999750998</v>
      </c>
      <c r="L25" s="67" t="s">
        <v>50</v>
      </c>
      <c r="M25" s="53">
        <f t="shared" si="9"/>
        <v>7318.6839825956449</v>
      </c>
      <c r="N25" s="53">
        <f t="shared" si="9"/>
        <v>7202.9653686224219</v>
      </c>
      <c r="O25" s="53">
        <f t="shared" si="9"/>
        <v>8498.3104902900977</v>
      </c>
      <c r="P25" s="53">
        <f t="shared" si="9"/>
        <v>8862.3009725276897</v>
      </c>
      <c r="Q25" s="54">
        <f t="shared" si="13"/>
        <v>-1.5811396454391224</v>
      </c>
      <c r="R25" s="54">
        <f t="shared" si="14"/>
        <v>16.118013983110746</v>
      </c>
      <c r="S25" s="54">
        <f t="shared" si="15"/>
        <v>17.983497842575535</v>
      </c>
      <c r="T25" s="54">
        <f t="shared" si="10"/>
        <v>4.2830922999750998</v>
      </c>
    </row>
    <row r="26" spans="1:20" ht="24">
      <c r="A26">
        <v>6</v>
      </c>
      <c r="B26" s="67" t="s">
        <v>51</v>
      </c>
      <c r="C26" s="53">
        <f>SUMIFS(Deciles_meanru!$E:$E,Deciles_meanru!$B:$B,TablasDecilesRUFormulas25!$A26,Deciles_meanru!$C:$C,TablasDecilesRUFormulas25!C$1,Deciles_meanru!$A:$A,TablasDecilesRUFormulas25!$A$1)/SUMIFS($W$6:$W$9,$V$6:$V$9,C$1)</f>
        <v>25376.673967630883</v>
      </c>
      <c r="D26" s="53">
        <f>SUMIFS(Deciles_meanru!$E:$E,Deciles_meanru!$B:$B,TablasDecilesRUFormulas25!$A26,Deciles_meanru!$C:$C,TablasDecilesRUFormulas25!D$1,Deciles_meanru!$A:$A,TablasDecilesRUFormulas25!$A$1)/SUMIFS($W$6:$W$9,$V$6:$V$9,D$1)</f>
        <v>24492.663842356043</v>
      </c>
      <c r="E26" s="53">
        <f>SUMIFS(Deciles_meanru!$E:$E,Deciles_meanru!$B:$B,TablasDecilesRUFormulas25!$A26,Deciles_meanru!$C:$C,TablasDecilesRUFormulas25!E$1,Deciles_meanru!$A:$A,TablasDecilesRUFormulas25!$A$1)/SUMIFS($W$6:$W$9,$V$6:$V$9,E$1)</f>
        <v>29017.68608514986</v>
      </c>
      <c r="F26" s="53">
        <f>SUMIFS(Deciles_meanru!$E:$E,Deciles_meanru!$B:$B,TablasDecilesRUFormulas25!$A26,Deciles_meanru!$C:$C,TablasDecilesRUFormulas25!F$1,Deciles_meanru!$A:$A,TablasDecilesRUFormulas25!$A$1)/SUMIFS($W$6:$W$9,$V$6:$V$9,F$1)</f>
        <v>29633.079871877817</v>
      </c>
      <c r="G26" s="54">
        <f t="shared" si="11"/>
        <v>-3.4835539377714886</v>
      </c>
      <c r="H26" s="54">
        <f t="shared" si="12"/>
        <v>14.347869709652471</v>
      </c>
      <c r="I26" s="54">
        <f t="shared" si="8"/>
        <v>18.475010606925224</v>
      </c>
      <c r="J26" s="54">
        <f t="shared" si="8"/>
        <v>2.1207541666903973</v>
      </c>
      <c r="L26" s="67" t="s">
        <v>51</v>
      </c>
      <c r="M26" s="53">
        <f t="shared" si="9"/>
        <v>8458.8913225436281</v>
      </c>
      <c r="N26" s="53">
        <f t="shared" si="9"/>
        <v>8164.2212807853475</v>
      </c>
      <c r="O26" s="53">
        <f t="shared" si="9"/>
        <v>9672.5620283832868</v>
      </c>
      <c r="P26" s="53">
        <f t="shared" si="9"/>
        <v>9877.693290625939</v>
      </c>
      <c r="Q26" s="54">
        <f t="shared" si="13"/>
        <v>-3.4835539377714997</v>
      </c>
      <c r="R26" s="54">
        <f t="shared" si="14"/>
        <v>14.347869709652471</v>
      </c>
      <c r="S26" s="54">
        <f t="shared" si="15"/>
        <v>18.475010606925224</v>
      </c>
      <c r="T26" s="54">
        <f t="shared" si="10"/>
        <v>2.1207541666903973</v>
      </c>
    </row>
    <row r="27" spans="1:20" ht="24">
      <c r="A27">
        <v>7</v>
      </c>
      <c r="B27" s="67" t="s">
        <v>52</v>
      </c>
      <c r="C27" s="53">
        <f>SUMIFS(Deciles_meanru!$E:$E,Deciles_meanru!$B:$B,TablasDecilesRUFormulas25!$A27,Deciles_meanru!$C:$C,TablasDecilesRUFormulas25!C$1,Deciles_meanru!$A:$A,TablasDecilesRUFormulas25!$A$1)/SUMIFS($W$6:$W$9,$V$6:$V$9,C$1)</f>
        <v>28985.362262061524</v>
      </c>
      <c r="D27" s="53">
        <f>SUMIFS(Deciles_meanru!$E:$E,Deciles_meanru!$B:$B,TablasDecilesRUFormulas25!$A27,Deciles_meanru!$C:$C,TablasDecilesRUFormulas25!D$1,Deciles_meanru!$A:$A,TablasDecilesRUFormulas25!$A$1)/SUMIFS($W$6:$W$9,$V$6:$V$9,D$1)</f>
        <v>28545.274650262814</v>
      </c>
      <c r="E27" s="53">
        <f>SUMIFS(Deciles_meanru!$E:$E,Deciles_meanru!$B:$B,TablasDecilesRUFormulas25!$A27,Deciles_meanru!$C:$C,TablasDecilesRUFormulas25!E$1,Deciles_meanru!$A:$A,TablasDecilesRUFormulas25!$A$1)/SUMIFS($W$6:$W$9,$V$6:$V$9,E$1)</f>
        <v>33252.850699805676</v>
      </c>
      <c r="F27" s="53">
        <f>SUMIFS(Deciles_meanru!$E:$E,Deciles_meanru!$B:$B,TablasDecilesRUFormulas25!$A27,Deciles_meanru!$C:$C,TablasDecilesRUFormulas25!F$1,Deciles_meanru!$A:$A,TablasDecilesRUFormulas25!$A$1)/SUMIFS($W$6:$W$9,$V$6:$V$9,F$1)</f>
        <v>33234.707908239026</v>
      </c>
      <c r="G27" s="54">
        <f t="shared" si="11"/>
        <v>-1.5183098552290053</v>
      </c>
      <c r="H27" s="54">
        <f t="shared" si="12"/>
        <v>14.722908753601471</v>
      </c>
      <c r="I27" s="54">
        <f t="shared" si="8"/>
        <v>16.491612384957442</v>
      </c>
      <c r="J27" s="54">
        <f t="shared" si="8"/>
        <v>-5.4560108937540264E-2</v>
      </c>
      <c r="L27" s="67" t="s">
        <v>52</v>
      </c>
      <c r="M27" s="53">
        <f t="shared" si="9"/>
        <v>9661.7874206871747</v>
      </c>
      <c r="N27" s="53">
        <f t="shared" si="9"/>
        <v>9515.0915500876054</v>
      </c>
      <c r="O27" s="53">
        <f t="shared" si="9"/>
        <v>11084.283566601893</v>
      </c>
      <c r="P27" s="53">
        <f t="shared" si="9"/>
        <v>11078.235969413008</v>
      </c>
      <c r="Q27" s="54">
        <f t="shared" si="13"/>
        <v>-1.5183098552290053</v>
      </c>
      <c r="R27" s="54">
        <f t="shared" si="14"/>
        <v>14.722908753601471</v>
      </c>
      <c r="S27" s="54">
        <f t="shared" si="15"/>
        <v>16.491612384957442</v>
      </c>
      <c r="T27" s="54">
        <f t="shared" si="10"/>
        <v>-5.4560108937551366E-2</v>
      </c>
    </row>
    <row r="28" spans="1:20" ht="24">
      <c r="A28">
        <v>8</v>
      </c>
      <c r="B28" s="68" t="s">
        <v>53</v>
      </c>
      <c r="C28" s="55">
        <f>SUMIFS(Deciles_meanru!$E:$E,Deciles_meanru!$B:$B,TablasDecilesRUFormulas25!$A28,Deciles_meanru!$C:$C,TablasDecilesRUFormulas25!C$1,Deciles_meanru!$A:$A,TablasDecilesRUFormulas25!$A$1)/SUMIFS($W$6:$W$9,$V$6:$V$9,C$1)</f>
        <v>33751.846626739796</v>
      </c>
      <c r="D28" s="55">
        <f>SUMIFS(Deciles_meanru!$E:$E,Deciles_meanru!$B:$B,TablasDecilesRUFormulas25!$A28,Deciles_meanru!$C:$C,TablasDecilesRUFormulas25!D$1,Deciles_meanru!$A:$A,TablasDecilesRUFormulas25!$A$1)/SUMIFS($W$6:$W$9,$V$6:$V$9,D$1)</f>
        <v>32739.282444830838</v>
      </c>
      <c r="E28" s="55">
        <f>SUMIFS(Deciles_meanru!$E:$E,Deciles_meanru!$B:$B,TablasDecilesRUFormulas25!$A28,Deciles_meanru!$C:$C,TablasDecilesRUFormulas25!E$1,Deciles_meanru!$A:$A,TablasDecilesRUFormulas25!$A$1)/SUMIFS($W$6:$W$9,$V$6:$V$9,E$1)</f>
        <v>38113.481714368878</v>
      </c>
      <c r="F28" s="55">
        <f>SUMIFS(Deciles_meanru!$E:$E,Deciles_meanru!$B:$B,TablasDecilesRUFormulas25!$A28,Deciles_meanru!$C:$C,TablasDecilesRUFormulas25!F$1,Deciles_meanru!$A:$A,TablasDecilesRUFormulas25!$A$1)/SUMIFS($W$6:$W$9,$V$6:$V$9,F$1)</f>
        <v>37964.202668122518</v>
      </c>
      <c r="G28" s="56">
        <f t="shared" si="11"/>
        <v>-3.0000260225962139</v>
      </c>
      <c r="H28" s="56">
        <f t="shared" si="12"/>
        <v>12.922656161199765</v>
      </c>
      <c r="I28" s="56">
        <f t="shared" si="8"/>
        <v>16.415140675713147</v>
      </c>
      <c r="J28" s="56">
        <f t="shared" si="8"/>
        <v>-0.3916699276258484</v>
      </c>
      <c r="L28" s="68" t="s">
        <v>53</v>
      </c>
      <c r="M28" s="55">
        <f t="shared" si="9"/>
        <v>11250.615542246598</v>
      </c>
      <c r="N28" s="55">
        <f t="shared" si="9"/>
        <v>10913.094148276947</v>
      </c>
      <c r="O28" s="55">
        <f t="shared" si="9"/>
        <v>12704.493904789626</v>
      </c>
      <c r="P28" s="55">
        <f t="shared" si="9"/>
        <v>12654.734222707506</v>
      </c>
      <c r="Q28" s="56">
        <f t="shared" si="13"/>
        <v>-3.0000260225962028</v>
      </c>
      <c r="R28" s="56">
        <f t="shared" si="14"/>
        <v>12.922656161199765</v>
      </c>
      <c r="S28" s="56">
        <f t="shared" si="15"/>
        <v>16.415140675713147</v>
      </c>
      <c r="T28" s="56">
        <f t="shared" si="10"/>
        <v>-0.3916699276258484</v>
      </c>
    </row>
    <row r="29" spans="1:20" ht="24">
      <c r="A29">
        <v>9</v>
      </c>
      <c r="B29" s="68" t="s">
        <v>54</v>
      </c>
      <c r="C29" s="55">
        <f>SUMIFS(Deciles_meanru!$E:$E,Deciles_meanru!$B:$B,TablasDecilesRUFormulas25!$A29,Deciles_meanru!$C:$C,TablasDecilesRUFormulas25!C$1,Deciles_meanru!$A:$A,TablasDecilesRUFormulas25!$A$1)/SUMIFS($W$6:$W$9,$V$6:$V$9,C$1)</f>
        <v>41712.408391014382</v>
      </c>
      <c r="D29" s="55">
        <f>SUMIFS(Deciles_meanru!$E:$E,Deciles_meanru!$B:$B,TablasDecilesRUFormulas25!$A29,Deciles_meanru!$C:$C,TablasDecilesRUFormulas25!D$1,Deciles_meanru!$A:$A,TablasDecilesRUFormulas25!$A$1)/SUMIFS($W$6:$W$9,$V$6:$V$9,D$1)</f>
        <v>39416.807782735581</v>
      </c>
      <c r="E29" s="55">
        <f>SUMIFS(Deciles_meanru!$E:$E,Deciles_meanru!$B:$B,TablasDecilesRUFormulas25!$A29,Deciles_meanru!$C:$C,TablasDecilesRUFormulas25!E$1,Deciles_meanru!$A:$A,TablasDecilesRUFormulas25!$A$1)/SUMIFS($W$6:$W$9,$V$6:$V$9,E$1)</f>
        <v>46087.894441565855</v>
      </c>
      <c r="F29" s="55">
        <f>SUMIFS(Deciles_meanru!$E:$E,Deciles_meanru!$B:$B,TablasDecilesRUFormulas25!$A29,Deciles_meanru!$C:$C,TablasDecilesRUFormulas25!F$1,Deciles_meanru!$A:$A,TablasDecilesRUFormulas25!$A$1)/SUMIFS($W$6:$W$9,$V$6:$V$9,F$1)</f>
        <v>46247.648959960316</v>
      </c>
      <c r="G29" s="56">
        <f t="shared" si="11"/>
        <v>-5.5033998199282008</v>
      </c>
      <c r="H29" s="56">
        <f t="shared" si="12"/>
        <v>10.489650967969609</v>
      </c>
      <c r="I29" s="56">
        <f t="shared" si="8"/>
        <v>16.924472158174588</v>
      </c>
      <c r="J29" s="56">
        <f t="shared" si="8"/>
        <v>0.34663010825328744</v>
      </c>
      <c r="L29" s="68" t="s">
        <v>54</v>
      </c>
      <c r="M29" s="55">
        <f t="shared" si="9"/>
        <v>13904.136130338127</v>
      </c>
      <c r="N29" s="55">
        <f t="shared" si="9"/>
        <v>13138.935927578526</v>
      </c>
      <c r="O29" s="55">
        <f t="shared" si="9"/>
        <v>15362.631480521952</v>
      </c>
      <c r="P29" s="55">
        <f t="shared" si="9"/>
        <v>15415.882986653438</v>
      </c>
      <c r="Q29" s="56">
        <f t="shared" si="13"/>
        <v>-5.5033998199282008</v>
      </c>
      <c r="R29" s="56">
        <f t="shared" si="14"/>
        <v>10.489650967969609</v>
      </c>
      <c r="S29" s="56">
        <f t="shared" si="15"/>
        <v>16.924472158174588</v>
      </c>
      <c r="T29" s="56">
        <f t="shared" si="10"/>
        <v>0.34663010825328744</v>
      </c>
    </row>
    <row r="30" spans="1:20" ht="24">
      <c r="A30">
        <v>10</v>
      </c>
      <c r="B30" s="69" t="s">
        <v>55</v>
      </c>
      <c r="C30" s="57">
        <f>SUMIFS(Deciles_meanru!$E:$E,Deciles_meanru!$B:$B,TablasDecilesRUFormulas25!$A30,Deciles_meanru!$C:$C,TablasDecilesRUFormulas25!C$1,Deciles_meanru!$A:$A,TablasDecilesRUFormulas25!$A$1)/SUMIFS($W$6:$W$9,$V$6:$V$9,C$1)</f>
        <v>65672.003441233479</v>
      </c>
      <c r="D30" s="57">
        <f>SUMIFS(Deciles_meanru!$E:$E,Deciles_meanru!$B:$B,TablasDecilesRUFormulas25!$A30,Deciles_meanru!$C:$C,TablasDecilesRUFormulas25!D$1,Deciles_meanru!$A:$A,TablasDecilesRUFormulas25!$A$1)/SUMIFS($W$6:$W$9,$V$6:$V$9,D$1)</f>
        <v>59952.915288849661</v>
      </c>
      <c r="E30" s="57">
        <f>SUMIFS(Deciles_meanru!$E:$E,Deciles_meanru!$B:$B,TablasDecilesRUFormulas25!$A30,Deciles_meanru!$C:$C,TablasDecilesRUFormulas25!E$1,Deciles_meanru!$A:$A,TablasDecilesRUFormulas25!$A$1)/SUMIFS($W$6:$W$9,$V$6:$V$9,E$1)</f>
        <v>70234.163501554314</v>
      </c>
      <c r="F30" s="57">
        <f>SUMIFS(Deciles_meanru!$E:$E,Deciles_meanru!$B:$B,TablasDecilesRUFormulas25!$A30,Deciles_meanru!$C:$C,TablasDecilesRUFormulas25!F$1,Deciles_meanru!$A:$A,TablasDecilesRUFormulas25!$A$1)/SUMIFS($W$6:$W$9,$V$6:$V$9,F$1)</f>
        <v>71027.901705086668</v>
      </c>
      <c r="G30" s="58">
        <f t="shared" si="11"/>
        <v>-8.7085635471765954</v>
      </c>
      <c r="H30" s="58">
        <f t="shared" si="12"/>
        <v>6.9468872902640699</v>
      </c>
      <c r="I30" s="58">
        <f t="shared" si="8"/>
        <v>17.148871181943683</v>
      </c>
      <c r="J30" s="58">
        <f t="shared" si="8"/>
        <v>1.1301312124473162</v>
      </c>
      <c r="L30" s="69" t="s">
        <v>55</v>
      </c>
      <c r="M30" s="57">
        <f t="shared" si="9"/>
        <v>21890.667813744494</v>
      </c>
      <c r="N30" s="57">
        <f t="shared" si="9"/>
        <v>19984.30509628322</v>
      </c>
      <c r="O30" s="57">
        <f t="shared" si="9"/>
        <v>23411.387833851437</v>
      </c>
      <c r="P30" s="57">
        <f t="shared" si="9"/>
        <v>23675.967235028889</v>
      </c>
      <c r="Q30" s="58">
        <f t="shared" si="13"/>
        <v>-8.7085635471765954</v>
      </c>
      <c r="R30" s="58">
        <f t="shared" si="14"/>
        <v>6.9468872902640699</v>
      </c>
      <c r="S30" s="58">
        <f t="shared" si="15"/>
        <v>17.148871181943683</v>
      </c>
      <c r="T30" s="58">
        <f t="shared" si="10"/>
        <v>1.1301312124473384</v>
      </c>
    </row>
    <row r="32" spans="1:20" ht="18.75">
      <c r="A32" s="48" t="s">
        <v>214</v>
      </c>
      <c r="C32">
        <v>2018</v>
      </c>
      <c r="D32">
        <v>2020</v>
      </c>
      <c r="E32">
        <v>2022</v>
      </c>
      <c r="F32">
        <v>2024</v>
      </c>
    </row>
    <row r="33" spans="1:24">
      <c r="B33" s="15"/>
      <c r="C33" s="79" t="s">
        <v>218</v>
      </c>
      <c r="D33" s="79"/>
      <c r="E33" s="79"/>
      <c r="F33" s="79"/>
      <c r="G33" s="79"/>
      <c r="H33" s="79"/>
      <c r="I33" s="79"/>
      <c r="J33" s="79"/>
      <c r="L33" s="15"/>
      <c r="M33" s="79" t="s">
        <v>257</v>
      </c>
      <c r="N33" s="79"/>
      <c r="O33" s="79"/>
      <c r="P33" s="79"/>
      <c r="Q33" s="79"/>
      <c r="R33" s="79"/>
      <c r="S33" s="79"/>
      <c r="T33" s="79"/>
    </row>
    <row r="34" spans="1:24" ht="15" customHeight="1">
      <c r="B34" s="80" t="s">
        <v>162</v>
      </c>
      <c r="C34" s="81" t="s">
        <v>210</v>
      </c>
      <c r="D34" s="81"/>
      <c r="E34" s="81"/>
      <c r="F34" s="81"/>
      <c r="G34" s="81" t="s">
        <v>161</v>
      </c>
      <c r="H34" s="81"/>
      <c r="I34" s="81"/>
      <c r="J34" s="60"/>
      <c r="L34" s="80" t="s">
        <v>162</v>
      </c>
      <c r="M34" s="81" t="s">
        <v>160</v>
      </c>
      <c r="N34" s="81"/>
      <c r="O34" s="81"/>
      <c r="P34" s="81"/>
      <c r="Q34" s="81" t="s">
        <v>161</v>
      </c>
      <c r="R34" s="81"/>
      <c r="S34" s="81"/>
      <c r="T34" s="60"/>
    </row>
    <row r="35" spans="1:24" ht="48">
      <c r="A35" s="24"/>
      <c r="B35" s="80"/>
      <c r="C35" s="62">
        <v>2018</v>
      </c>
      <c r="D35" s="62">
        <v>2020</v>
      </c>
      <c r="E35" s="62">
        <v>2022</v>
      </c>
      <c r="F35" s="62">
        <v>2024</v>
      </c>
      <c r="G35" s="62" t="s">
        <v>158</v>
      </c>
      <c r="H35" s="62" t="s">
        <v>187</v>
      </c>
      <c r="I35" s="62" t="s">
        <v>159</v>
      </c>
      <c r="J35" s="62" t="s">
        <v>213</v>
      </c>
      <c r="K35" s="24"/>
      <c r="L35" s="80"/>
      <c r="M35" s="62">
        <v>2018</v>
      </c>
      <c r="N35" s="62">
        <v>2020</v>
      </c>
      <c r="O35" s="62">
        <v>2022</v>
      </c>
      <c r="P35" s="62">
        <v>2024</v>
      </c>
      <c r="Q35" s="62" t="s">
        <v>158</v>
      </c>
      <c r="R35" s="62" t="s">
        <v>187</v>
      </c>
      <c r="S35" s="62" t="s">
        <v>159</v>
      </c>
      <c r="T35" s="62" t="s">
        <v>213</v>
      </c>
      <c r="U35" s="24"/>
      <c r="V35" s="24"/>
      <c r="W35" s="24"/>
    </row>
    <row r="36" spans="1:24" ht="24">
      <c r="B36" s="64" t="s">
        <v>106</v>
      </c>
      <c r="C36" s="65">
        <f>SUMIFS(Nal_meanru!$E:$E,Nal_meanru!$A:$A,TablasDecilesRUFormulas25!$A$32,Nal_meanru!$B:$B,TablasDecilesRUFormulas25!C$32)/SUMIFS($W$6:$W$9,$V$6:$V$9,C$32)</f>
        <v>77503.963040506584</v>
      </c>
      <c r="D36" s="65">
        <f>SUMIFS(Nal_meanru!$E:$E,Nal_meanru!$A:$A,TablasDecilesRUFormulas25!$A$32,Nal_meanru!$B:$B,TablasDecilesRUFormulas25!D$32)/SUMIFS($W$6:$W$9,$V$6:$V$9,D$32)</f>
        <v>71300.103921351882</v>
      </c>
      <c r="E36" s="65">
        <f>SUMIFS(Nal_meanru!$E:$E,Nal_meanru!$A:$A,TablasDecilesRUFormulas25!$A$32,Nal_meanru!$B:$B,TablasDecilesRUFormulas25!E$32)/SUMIFS($W$6:$W$9,$V$6:$V$9,E$32)</f>
        <v>79464.055418694581</v>
      </c>
      <c r="F36" s="65">
        <f>SUMIFS(Nal_meanru!$E:$E,Nal_meanru!$A:$A,TablasDecilesRUFormulas25!$A$32,Nal_meanru!$B:$B,TablasDecilesRUFormulas25!F$32)/SUMIFS($W$6:$W$9,$V$6:$V$9,F$32)</f>
        <v>88072.834137934216</v>
      </c>
      <c r="G36" s="66">
        <f>100*(D36/C36-1)</f>
        <v>-8.0045701868333161</v>
      </c>
      <c r="H36" s="66">
        <f>100*(E36/C36-1)</f>
        <v>2.5290221316341954</v>
      </c>
      <c r="I36" s="66">
        <f t="shared" ref="I36:J46" si="16">100*(E36/D36-1)</f>
        <v>11.450125663698895</v>
      </c>
      <c r="J36" s="66">
        <f t="shared" si="16"/>
        <v>10.833550683866001</v>
      </c>
      <c r="L36" s="64" t="s">
        <v>106</v>
      </c>
      <c r="M36" s="65">
        <f t="shared" ref="M36:P46" si="17">C36/3</f>
        <v>25834.654346835527</v>
      </c>
      <c r="N36" s="65">
        <f t="shared" si="17"/>
        <v>23766.701307117295</v>
      </c>
      <c r="O36" s="65">
        <f t="shared" si="17"/>
        <v>26488.018472898195</v>
      </c>
      <c r="P36" s="65">
        <f t="shared" si="17"/>
        <v>29357.611379311405</v>
      </c>
      <c r="Q36" s="66">
        <f>100*(N36/M36-1)</f>
        <v>-8.0045701868333037</v>
      </c>
      <c r="R36" s="66">
        <f>100*(O36/M36-1)</f>
        <v>2.5290221316341954</v>
      </c>
      <c r="S36" s="66">
        <f>100*(O36/N36-1)</f>
        <v>11.450125663698895</v>
      </c>
      <c r="T36" s="66">
        <f t="shared" ref="T36:T46" si="18">100*(P36/O36-1)</f>
        <v>10.833550683865978</v>
      </c>
      <c r="V36" t="s">
        <v>199</v>
      </c>
      <c r="W36" s="70" t="s">
        <v>251</v>
      </c>
      <c r="X36" s="70"/>
    </row>
    <row r="37" spans="1:24" ht="24">
      <c r="A37">
        <v>1</v>
      </c>
      <c r="B37" s="67" t="s">
        <v>46</v>
      </c>
      <c r="C37" s="53">
        <f>SUMIFS(Deciles_meanru!$F:$F,Deciles_meanru!$B:$B,TablasDecilesRUFormulas25!$A37,Deciles_meanru!$C:$C,TablasDecilesRUFormulas25!C$32,Deciles_meanru!$A:$A,TablasDecilesRUFormulas25!$A$32)/SUMIFS($W$6:$W$9,$V$6:$V$9,C$32)</f>
        <v>16483.603575031477</v>
      </c>
      <c r="D37" s="53">
        <f>SUMIFS(Deciles_meanru!$F:$F,Deciles_meanru!$B:$B,TablasDecilesRUFormulas25!$A37,Deciles_meanru!$C:$C,TablasDecilesRUFormulas25!D$32,Deciles_meanru!$A:$A,TablasDecilesRUFormulas25!$A$32)/SUMIFS($W$6:$W$9,$V$6:$V$9,D$32)</f>
        <v>15031.19829231704</v>
      </c>
      <c r="E37" s="53">
        <f>SUMIFS(Deciles_meanru!$F:$F,Deciles_meanru!$B:$B,TablasDecilesRUFormulas25!$A37,Deciles_meanru!$C:$C,TablasDecilesRUFormulas25!E$32,Deciles_meanru!$A:$A,TablasDecilesRUFormulas25!$A$32)/SUMIFS($W$6:$W$9,$V$6:$V$9,E$32)</f>
        <v>18489.629796651741</v>
      </c>
      <c r="F37" s="53">
        <f>SUMIFS(Deciles_meanru!$F:$F,Deciles_meanru!$B:$B,TablasDecilesRUFormulas25!$A37,Deciles_meanru!$C:$C,TablasDecilesRUFormulas25!F$32,Deciles_meanru!$A:$A,TablasDecilesRUFormulas25!$A$32)/SUMIFS($W$6:$W$9,$V$6:$V$9,F$32)</f>
        <v>21448.513415589518</v>
      </c>
      <c r="G37" s="54">
        <f t="shared" ref="G37:G46" si="19">100*(D37/C37-1)</f>
        <v>-8.8112121606374156</v>
      </c>
      <c r="H37" s="54">
        <f t="shared" ref="H37:H46" si="20">100*(E37/C37-1)</f>
        <v>12.169828111244385</v>
      </c>
      <c r="I37" s="54">
        <f t="shared" si="16"/>
        <v>23.008355269336199</v>
      </c>
      <c r="J37" s="54">
        <f t="shared" si="16"/>
        <v>16.002935978056176</v>
      </c>
      <c r="L37" s="67" t="s">
        <v>46</v>
      </c>
      <c r="M37" s="53">
        <f t="shared" si="17"/>
        <v>5494.534525010492</v>
      </c>
      <c r="N37" s="53">
        <f t="shared" si="17"/>
        <v>5010.3994307723469</v>
      </c>
      <c r="O37" s="53">
        <f t="shared" si="17"/>
        <v>6163.2099322172471</v>
      </c>
      <c r="P37" s="53">
        <f t="shared" si="17"/>
        <v>7149.5044718631725</v>
      </c>
      <c r="Q37" s="54">
        <f t="shared" ref="Q37:Q46" si="21">100*(N37/M37-1)</f>
        <v>-8.811212160637405</v>
      </c>
      <c r="R37" s="54">
        <f t="shared" ref="R37:R46" si="22">100*(O37/M37-1)</f>
        <v>12.169828111244385</v>
      </c>
      <c r="S37" s="54">
        <f t="shared" ref="S37:S46" si="23">100*(O37/N37-1)</f>
        <v>23.008355269336199</v>
      </c>
      <c r="T37" s="54">
        <f t="shared" si="18"/>
        <v>16.002935978056176</v>
      </c>
      <c r="V37">
        <v>2018</v>
      </c>
      <c r="W37">
        <f>SUMIFS(INPC!$K$11:$K$25,INPC!$H$11:$H$25,TablasDecilesRUFormulas25!$V37)</f>
        <v>0.71930676591161335</v>
      </c>
    </row>
    <row r="38" spans="1:24" ht="24">
      <c r="A38">
        <v>2</v>
      </c>
      <c r="B38" s="67" t="s">
        <v>47</v>
      </c>
      <c r="C38" s="53">
        <f>SUMIFS(Deciles_meanru!$F:$F,Deciles_meanru!$B:$B,TablasDecilesRUFormulas25!$A38,Deciles_meanru!$C:$C,TablasDecilesRUFormulas25!C$32,Deciles_meanru!$A:$A,TablasDecilesRUFormulas25!$A$32)/SUMIFS($W$6:$W$9,$V$6:$V$9,C$32)</f>
        <v>27290.009773503331</v>
      </c>
      <c r="D38" s="53">
        <f>SUMIFS(Deciles_meanru!$F:$F,Deciles_meanru!$B:$B,TablasDecilesRUFormulas25!$A38,Deciles_meanru!$C:$C,TablasDecilesRUFormulas25!D$32,Deciles_meanru!$A:$A,TablasDecilesRUFormulas25!$A$32)/SUMIFS($W$6:$W$9,$V$6:$V$9,D$32)</f>
        <v>25271.025100822677</v>
      </c>
      <c r="E38" s="53">
        <f>SUMIFS(Deciles_meanru!$F:$F,Deciles_meanru!$B:$B,TablasDecilesRUFormulas25!$A38,Deciles_meanru!$C:$C,TablasDecilesRUFormulas25!E$32,Deciles_meanru!$A:$A,TablasDecilesRUFormulas25!$A$32)/SUMIFS($W$6:$W$9,$V$6:$V$9,E$32)</f>
        <v>29658.024913762183</v>
      </c>
      <c r="F38" s="53">
        <f>SUMIFS(Deciles_meanru!$F:$F,Deciles_meanru!$B:$B,TablasDecilesRUFormulas25!$A38,Deciles_meanru!$C:$C,TablasDecilesRUFormulas25!F$32,Deciles_meanru!$A:$A,TablasDecilesRUFormulas25!$A$32)/SUMIFS($W$6:$W$9,$V$6:$V$9,F$32)</f>
        <v>34363.228120181549</v>
      </c>
      <c r="G38" s="54">
        <f t="shared" si="19"/>
        <v>-7.3982555867053819</v>
      </c>
      <c r="H38" s="54">
        <f t="shared" si="20"/>
        <v>8.6772234964826787</v>
      </c>
      <c r="I38" s="54">
        <f t="shared" si="16"/>
        <v>17.359801572895805</v>
      </c>
      <c r="J38" s="54">
        <f t="shared" si="16"/>
        <v>15.864856881403512</v>
      </c>
      <c r="L38" s="67" t="s">
        <v>47</v>
      </c>
      <c r="M38" s="53">
        <f t="shared" si="17"/>
        <v>9096.6699245011096</v>
      </c>
      <c r="N38" s="53">
        <f t="shared" si="17"/>
        <v>8423.6750336075584</v>
      </c>
      <c r="O38" s="53">
        <f t="shared" si="17"/>
        <v>9886.0083045873944</v>
      </c>
      <c r="P38" s="53">
        <f t="shared" si="17"/>
        <v>11454.40937339385</v>
      </c>
      <c r="Q38" s="54">
        <f t="shared" si="21"/>
        <v>-7.3982555867053819</v>
      </c>
      <c r="R38" s="54">
        <f t="shared" si="22"/>
        <v>8.6772234964827</v>
      </c>
      <c r="S38" s="54">
        <f t="shared" si="23"/>
        <v>17.359801572895805</v>
      </c>
      <c r="T38" s="54">
        <f t="shared" si="18"/>
        <v>15.864856881403512</v>
      </c>
      <c r="V38">
        <v>2020</v>
      </c>
      <c r="W38">
        <f>SUMIFS(INPC!$K$11:$K$25,INPC!$H$11:$H$25,TablasDecilesRUFormulas25!$V38)</f>
        <v>0.77078253715619538</v>
      </c>
    </row>
    <row r="39" spans="1:24" ht="24">
      <c r="A39">
        <v>3</v>
      </c>
      <c r="B39" s="67" t="s">
        <v>48</v>
      </c>
      <c r="C39" s="53">
        <f>SUMIFS(Deciles_meanru!$F:$F,Deciles_meanru!$B:$B,TablasDecilesRUFormulas25!$A39,Deciles_meanru!$C:$C,TablasDecilesRUFormulas25!C$32,Deciles_meanru!$A:$A,TablasDecilesRUFormulas25!$A$32)/SUMIFS($W$6:$W$9,$V$6:$V$9,C$32)</f>
        <v>35305.833078310796</v>
      </c>
      <c r="D39" s="53">
        <f>SUMIFS(Deciles_meanru!$F:$F,Deciles_meanru!$B:$B,TablasDecilesRUFormulas25!$A39,Deciles_meanru!$C:$C,TablasDecilesRUFormulas25!D$32,Deciles_meanru!$A:$A,TablasDecilesRUFormulas25!$A$32)/SUMIFS($W$6:$W$9,$V$6:$V$9,D$32)</f>
        <v>32762.346464697697</v>
      </c>
      <c r="E39" s="53">
        <f>SUMIFS(Deciles_meanru!$F:$F,Deciles_meanru!$B:$B,TablasDecilesRUFormulas25!$A39,Deciles_meanru!$C:$C,TablasDecilesRUFormulas25!E$32,Deciles_meanru!$A:$A,TablasDecilesRUFormulas25!$A$32)/SUMIFS($W$6:$W$9,$V$6:$V$9,E$32)</f>
        <v>38014.572175071968</v>
      </c>
      <c r="F39" s="53">
        <f>SUMIFS(Deciles_meanru!$F:$F,Deciles_meanru!$B:$B,TablasDecilesRUFormulas25!$A39,Deciles_meanru!$C:$C,TablasDecilesRUFormulas25!F$32,Deciles_meanru!$A:$A,TablasDecilesRUFormulas25!$A$32)/SUMIFS($W$6:$W$9,$V$6:$V$9,F$32)</f>
        <v>43738.611336830181</v>
      </c>
      <c r="G39" s="54">
        <f t="shared" si="19"/>
        <v>-7.2041540783684859</v>
      </c>
      <c r="H39" s="54">
        <f t="shared" si="20"/>
        <v>7.672214080752604</v>
      </c>
      <c r="I39" s="54">
        <f t="shared" si="16"/>
        <v>16.031286757905704</v>
      </c>
      <c r="J39" s="54">
        <f t="shared" si="16"/>
        <v>15.057486732710746</v>
      </c>
      <c r="L39" s="67" t="s">
        <v>48</v>
      </c>
      <c r="M39" s="53">
        <f t="shared" si="17"/>
        <v>11768.611026103599</v>
      </c>
      <c r="N39" s="53">
        <f t="shared" si="17"/>
        <v>10920.782154899232</v>
      </c>
      <c r="O39" s="53">
        <f t="shared" si="17"/>
        <v>12671.524058357323</v>
      </c>
      <c r="P39" s="53">
        <f t="shared" si="17"/>
        <v>14579.537112276726</v>
      </c>
      <c r="Q39" s="54">
        <f t="shared" si="21"/>
        <v>-7.2041540783684965</v>
      </c>
      <c r="R39" s="54">
        <f t="shared" si="22"/>
        <v>7.672214080752604</v>
      </c>
      <c r="S39" s="54">
        <f t="shared" si="23"/>
        <v>16.031286757905704</v>
      </c>
      <c r="T39" s="54">
        <f t="shared" si="18"/>
        <v>15.057486732710746</v>
      </c>
      <c r="V39">
        <v>2022</v>
      </c>
      <c r="W39">
        <f>SUMIFS(INPC!$K$11:$K$25,INPC!$H$11:$H$25,TablasDecilesRUFormulas25!$V39)</f>
        <v>0.8789597102360851</v>
      </c>
    </row>
    <row r="40" spans="1:24" ht="24">
      <c r="A40">
        <v>4</v>
      </c>
      <c r="B40" s="67" t="s">
        <v>49</v>
      </c>
      <c r="C40" s="53">
        <f>SUMIFS(Deciles_meanru!$F:$F,Deciles_meanru!$B:$B,TablasDecilesRUFormulas25!$A40,Deciles_meanru!$C:$C,TablasDecilesRUFormulas25!C$32,Deciles_meanru!$A:$A,TablasDecilesRUFormulas25!$A$32)/SUMIFS($W$6:$W$9,$V$6:$V$9,C$32)</f>
        <v>42928.998591429001</v>
      </c>
      <c r="D40" s="53">
        <f>SUMIFS(Deciles_meanru!$F:$F,Deciles_meanru!$B:$B,TablasDecilesRUFormulas25!$A40,Deciles_meanru!$C:$C,TablasDecilesRUFormulas25!D$32,Deciles_meanru!$A:$A,TablasDecilesRUFormulas25!$A$32)/SUMIFS($W$6:$W$9,$V$6:$V$9,D$32)</f>
        <v>40055.778943547179</v>
      </c>
      <c r="E40" s="53">
        <f>SUMIFS(Deciles_meanru!$F:$F,Deciles_meanru!$B:$B,TablasDecilesRUFormulas25!$A40,Deciles_meanru!$C:$C,TablasDecilesRUFormulas25!E$32,Deciles_meanru!$A:$A,TablasDecilesRUFormulas25!$A$32)/SUMIFS($W$6:$W$9,$V$6:$V$9,E$32)</f>
        <v>46286.766789426998</v>
      </c>
      <c r="F40" s="53">
        <f>SUMIFS(Deciles_meanru!$F:$F,Deciles_meanru!$B:$B,TablasDecilesRUFormulas25!$A40,Deciles_meanru!$C:$C,TablasDecilesRUFormulas25!F$32,Deciles_meanru!$A:$A,TablasDecilesRUFormulas25!$A$32)/SUMIFS($W$6:$W$9,$V$6:$V$9,F$32)</f>
        <v>52871.399544550746</v>
      </c>
      <c r="G40" s="54">
        <f t="shared" si="19"/>
        <v>-6.6929575395580638</v>
      </c>
      <c r="H40" s="54">
        <f t="shared" si="20"/>
        <v>7.8216783716645866</v>
      </c>
      <c r="I40" s="54">
        <f t="shared" si="16"/>
        <v>15.555777493833034</v>
      </c>
      <c r="J40" s="54">
        <f t="shared" si="16"/>
        <v>14.225734938625777</v>
      </c>
      <c r="L40" s="67" t="s">
        <v>49</v>
      </c>
      <c r="M40" s="53">
        <f t="shared" si="17"/>
        <v>14309.666197143</v>
      </c>
      <c r="N40" s="53">
        <f t="shared" si="17"/>
        <v>13351.926314515726</v>
      </c>
      <c r="O40" s="53">
        <f t="shared" si="17"/>
        <v>15428.922263142333</v>
      </c>
      <c r="P40" s="53">
        <f t="shared" si="17"/>
        <v>17623.799848183582</v>
      </c>
      <c r="Q40" s="54">
        <f t="shared" si="21"/>
        <v>-6.6929575395580638</v>
      </c>
      <c r="R40" s="54">
        <f t="shared" si="22"/>
        <v>7.8216783716645866</v>
      </c>
      <c r="S40" s="54">
        <f t="shared" si="23"/>
        <v>15.555777493833034</v>
      </c>
      <c r="T40" s="54">
        <f t="shared" si="18"/>
        <v>14.225734938625777</v>
      </c>
      <c r="V40">
        <v>2024</v>
      </c>
      <c r="W40">
        <f>SUMIFS(INPC!$K$11:$K$25,INPC!$H$11:$H$25,TablasDecilesRUFormulas25!$V40)</f>
        <v>0.97134946135624156</v>
      </c>
    </row>
    <row r="41" spans="1:24" ht="24">
      <c r="A41">
        <v>5</v>
      </c>
      <c r="B41" s="67" t="s">
        <v>50</v>
      </c>
      <c r="C41" s="53">
        <f>SUMIFS(Deciles_meanru!$F:$F,Deciles_meanru!$B:$B,TablasDecilesRUFormulas25!$A41,Deciles_meanru!$C:$C,TablasDecilesRUFormulas25!C$32,Deciles_meanru!$A:$A,TablasDecilesRUFormulas25!$A$32)/SUMIFS($W$6:$W$9,$V$6:$V$9,C$32)</f>
        <v>51476.901578734585</v>
      </c>
      <c r="D41" s="53">
        <f>SUMIFS(Deciles_meanru!$F:$F,Deciles_meanru!$B:$B,TablasDecilesRUFormulas25!$A41,Deciles_meanru!$C:$C,TablasDecilesRUFormulas25!D$32,Deciles_meanru!$A:$A,TablasDecilesRUFormulas25!$A$32)/SUMIFS($W$6:$W$9,$V$6:$V$9,D$32)</f>
        <v>48168.964766616438</v>
      </c>
      <c r="E41" s="53">
        <f>SUMIFS(Deciles_meanru!$F:$F,Deciles_meanru!$B:$B,TablasDecilesRUFormulas25!$A41,Deciles_meanru!$C:$C,TablasDecilesRUFormulas25!E$32,Deciles_meanru!$A:$A,TablasDecilesRUFormulas25!$A$32)/SUMIFS($W$6:$W$9,$V$6:$V$9,E$32)</f>
        <v>55242.142070946749</v>
      </c>
      <c r="F41" s="53">
        <f>SUMIFS(Deciles_meanru!$F:$F,Deciles_meanru!$B:$B,TablasDecilesRUFormulas25!$A41,Deciles_meanru!$C:$C,TablasDecilesRUFormulas25!F$32,Deciles_meanru!$A:$A,TablasDecilesRUFormulas25!$A$32)/SUMIFS($W$6:$W$9,$V$6:$V$9,F$32)</f>
        <v>62561.856673499373</v>
      </c>
      <c r="G41" s="54">
        <f t="shared" si="19"/>
        <v>-6.4260604478274868</v>
      </c>
      <c r="H41" s="54">
        <f t="shared" si="20"/>
        <v>7.3144272027584556</v>
      </c>
      <c r="I41" s="54">
        <f t="shared" si="16"/>
        <v>14.68409657255576</v>
      </c>
      <c r="J41" s="54">
        <f t="shared" si="16"/>
        <v>13.250236736207688</v>
      </c>
      <c r="L41" s="67" t="s">
        <v>50</v>
      </c>
      <c r="M41" s="53">
        <f t="shared" si="17"/>
        <v>17158.967192911528</v>
      </c>
      <c r="N41" s="53">
        <f t="shared" si="17"/>
        <v>16056.321588872146</v>
      </c>
      <c r="O41" s="53">
        <f t="shared" si="17"/>
        <v>18414.04735698225</v>
      </c>
      <c r="P41" s="53">
        <f t="shared" si="17"/>
        <v>20853.95222449979</v>
      </c>
      <c r="Q41" s="54">
        <f t="shared" si="21"/>
        <v>-6.4260604478274868</v>
      </c>
      <c r="R41" s="54">
        <f t="shared" si="22"/>
        <v>7.3144272027584556</v>
      </c>
      <c r="S41" s="54">
        <f t="shared" si="23"/>
        <v>14.68409657255576</v>
      </c>
      <c r="T41" s="54">
        <f t="shared" si="18"/>
        <v>13.250236736207665</v>
      </c>
    </row>
    <row r="42" spans="1:24" ht="24">
      <c r="A42">
        <v>6</v>
      </c>
      <c r="B42" s="67" t="s">
        <v>51</v>
      </c>
      <c r="C42" s="53">
        <f>SUMIFS(Deciles_meanru!$F:$F,Deciles_meanru!$B:$B,TablasDecilesRUFormulas25!$A42,Deciles_meanru!$C:$C,TablasDecilesRUFormulas25!C$32,Deciles_meanru!$A:$A,TablasDecilesRUFormulas25!$A$32)/SUMIFS($W$6:$W$9,$V$6:$V$9,C$32)</f>
        <v>61178.451676287106</v>
      </c>
      <c r="D42" s="53">
        <f>SUMIFS(Deciles_meanru!$F:$F,Deciles_meanru!$B:$B,TablasDecilesRUFormulas25!$A42,Deciles_meanru!$C:$C,TablasDecilesRUFormulas25!D$32,Deciles_meanru!$A:$A,TablasDecilesRUFormulas25!$A$32)/SUMIFS($W$6:$W$9,$V$6:$V$9,D$32)</f>
        <v>57432.541431629892</v>
      </c>
      <c r="E42" s="53">
        <f>SUMIFS(Deciles_meanru!$F:$F,Deciles_meanru!$B:$B,TablasDecilesRUFormulas25!$A42,Deciles_meanru!$C:$C,TablasDecilesRUFormulas25!E$32,Deciles_meanru!$A:$A,TablasDecilesRUFormulas25!$A$32)/SUMIFS($W$6:$W$9,$V$6:$V$9,E$32)</f>
        <v>65485.176807239463</v>
      </c>
      <c r="F42" s="53">
        <f>SUMIFS(Deciles_meanru!$F:$F,Deciles_meanru!$B:$B,TablasDecilesRUFormulas25!$A42,Deciles_meanru!$C:$C,TablasDecilesRUFormulas25!F$32,Deciles_meanru!$A:$A,TablasDecilesRUFormulas25!$A$32)/SUMIFS($W$6:$W$9,$V$6:$V$9,F$32)</f>
        <v>73714.209623924355</v>
      </c>
      <c r="G42" s="54">
        <f t="shared" si="19"/>
        <v>-6.1229242356081626</v>
      </c>
      <c r="H42" s="54">
        <f t="shared" si="20"/>
        <v>7.0396111914379444</v>
      </c>
      <c r="I42" s="54">
        <f t="shared" si="16"/>
        <v>14.021032632163365</v>
      </c>
      <c r="J42" s="54">
        <f t="shared" si="16"/>
        <v>12.566252727556449</v>
      </c>
      <c r="L42" s="67" t="s">
        <v>51</v>
      </c>
      <c r="M42" s="53">
        <f t="shared" si="17"/>
        <v>20392.817225429037</v>
      </c>
      <c r="N42" s="53">
        <f t="shared" si="17"/>
        <v>19144.180477209964</v>
      </c>
      <c r="O42" s="53">
        <f t="shared" si="17"/>
        <v>21828.392269079821</v>
      </c>
      <c r="P42" s="53">
        <f t="shared" si="17"/>
        <v>24571.403207974785</v>
      </c>
      <c r="Q42" s="54">
        <f t="shared" si="21"/>
        <v>-6.1229242356081741</v>
      </c>
      <c r="R42" s="54">
        <f t="shared" si="22"/>
        <v>7.0396111914379222</v>
      </c>
      <c r="S42" s="54">
        <f t="shared" si="23"/>
        <v>14.021032632163365</v>
      </c>
      <c r="T42" s="54">
        <f t="shared" si="18"/>
        <v>12.566252727556449</v>
      </c>
    </row>
    <row r="43" spans="1:24" ht="24">
      <c r="A43">
        <v>7</v>
      </c>
      <c r="B43" s="67" t="s">
        <v>52</v>
      </c>
      <c r="C43" s="53">
        <f>SUMIFS(Deciles_meanru!$F:$F,Deciles_meanru!$B:$B,TablasDecilesRUFormulas25!$A43,Deciles_meanru!$C:$C,TablasDecilesRUFormulas25!C$32,Deciles_meanru!$A:$A,TablasDecilesRUFormulas25!$A$32)/SUMIFS($W$6:$W$9,$V$6:$V$9,C$32)</f>
        <v>73780.5755521299</v>
      </c>
      <c r="D43" s="53">
        <f>SUMIFS(Deciles_meanru!$F:$F,Deciles_meanru!$B:$B,TablasDecilesRUFormulas25!$A43,Deciles_meanru!$C:$C,TablasDecilesRUFormulas25!D$32,Deciles_meanru!$A:$A,TablasDecilesRUFormulas25!$A$32)/SUMIFS($W$6:$W$9,$V$6:$V$9,D$32)</f>
        <v>69188.395507776135</v>
      </c>
      <c r="E43" s="53">
        <f>SUMIFS(Deciles_meanru!$F:$F,Deciles_meanru!$B:$B,TablasDecilesRUFormulas25!$A43,Deciles_meanru!$C:$C,TablasDecilesRUFormulas25!E$32,Deciles_meanru!$A:$A,TablasDecilesRUFormulas25!$A$32)/SUMIFS($W$6:$W$9,$V$6:$V$9,E$32)</f>
        <v>78063.198404817027</v>
      </c>
      <c r="F43" s="53">
        <f>SUMIFS(Deciles_meanru!$F:$F,Deciles_meanru!$B:$B,TablasDecilesRUFormulas25!$A43,Deciles_meanru!$C:$C,TablasDecilesRUFormulas25!F$32,Deciles_meanru!$A:$A,TablasDecilesRUFormulas25!$A$32)/SUMIFS($W$6:$W$9,$V$6:$V$9,F$32)</f>
        <v>87744.754800704701</v>
      </c>
      <c r="G43" s="54">
        <f t="shared" si="19"/>
        <v>-6.2241043933157547</v>
      </c>
      <c r="H43" s="54">
        <f t="shared" si="20"/>
        <v>5.8045397730209114</v>
      </c>
      <c r="I43" s="54">
        <f t="shared" si="16"/>
        <v>12.827010703035381</v>
      </c>
      <c r="J43" s="54">
        <f t="shared" si="16"/>
        <v>12.40220307869202</v>
      </c>
      <c r="L43" s="67" t="s">
        <v>52</v>
      </c>
      <c r="M43" s="53">
        <f t="shared" si="17"/>
        <v>24593.525184043301</v>
      </c>
      <c r="N43" s="53">
        <f t="shared" si="17"/>
        <v>23062.798502592046</v>
      </c>
      <c r="O43" s="53">
        <f t="shared" si="17"/>
        <v>26021.06613493901</v>
      </c>
      <c r="P43" s="53">
        <f t="shared" si="17"/>
        <v>29248.2516002349</v>
      </c>
      <c r="Q43" s="54">
        <f t="shared" si="21"/>
        <v>-6.2241043933157547</v>
      </c>
      <c r="R43" s="54">
        <f t="shared" si="22"/>
        <v>5.8045397730209114</v>
      </c>
      <c r="S43" s="54">
        <f t="shared" si="23"/>
        <v>12.827010703035381</v>
      </c>
      <c r="T43" s="54">
        <f t="shared" si="18"/>
        <v>12.40220307869202</v>
      </c>
    </row>
    <row r="44" spans="1:24" ht="24">
      <c r="A44">
        <v>8</v>
      </c>
      <c r="B44" s="68" t="s">
        <v>53</v>
      </c>
      <c r="C44" s="55">
        <f>SUMIFS(Deciles_meanru!$F:$F,Deciles_meanru!$B:$B,TablasDecilesRUFormulas25!$A44,Deciles_meanru!$C:$C,TablasDecilesRUFormulas25!C$32,Deciles_meanru!$A:$A,TablasDecilesRUFormulas25!$A$32)/SUMIFS($W$6:$W$9,$V$6:$V$9,C$32)</f>
        <v>91040.09709891527</v>
      </c>
      <c r="D44" s="55">
        <f>SUMIFS(Deciles_meanru!$F:$F,Deciles_meanru!$B:$B,TablasDecilesRUFormulas25!$A44,Deciles_meanru!$C:$C,TablasDecilesRUFormulas25!D$32,Deciles_meanru!$A:$A,TablasDecilesRUFormulas25!$A$32)/SUMIFS($W$6:$W$9,$V$6:$V$9,D$32)</f>
        <v>85735.251110922036</v>
      </c>
      <c r="E44" s="55">
        <f>SUMIFS(Deciles_meanru!$F:$F,Deciles_meanru!$B:$B,TablasDecilesRUFormulas25!$A44,Deciles_meanru!$C:$C,TablasDecilesRUFormulas25!E$32,Deciles_meanru!$A:$A,TablasDecilesRUFormulas25!$A$32)/SUMIFS($W$6:$W$9,$V$6:$V$9,E$32)</f>
        <v>95474.379354612189</v>
      </c>
      <c r="F44" s="55">
        <f>SUMIFS(Deciles_meanru!$F:$F,Deciles_meanru!$B:$B,TablasDecilesRUFormulas25!$A44,Deciles_meanru!$C:$C,TablasDecilesRUFormulas25!F$32,Deciles_meanru!$A:$A,TablasDecilesRUFormulas25!$A$32)/SUMIFS($W$6:$W$9,$V$6:$V$9,F$32)</f>
        <v>106832.31911212426</v>
      </c>
      <c r="G44" s="56">
        <f t="shared" si="19"/>
        <v>-5.8269335787609178</v>
      </c>
      <c r="H44" s="56">
        <f t="shared" si="20"/>
        <v>4.8706914832033377</v>
      </c>
      <c r="I44" s="56">
        <f t="shared" si="16"/>
        <v>11.359537783460771</v>
      </c>
      <c r="J44" s="56">
        <f t="shared" si="16"/>
        <v>11.896322169664231</v>
      </c>
      <c r="L44" s="68" t="s">
        <v>53</v>
      </c>
      <c r="M44" s="55">
        <f t="shared" si="17"/>
        <v>30346.699032971756</v>
      </c>
      <c r="N44" s="55">
        <f t="shared" si="17"/>
        <v>28578.417036974013</v>
      </c>
      <c r="O44" s="55">
        <f t="shared" si="17"/>
        <v>31824.793118204063</v>
      </c>
      <c r="P44" s="55">
        <f t="shared" si="17"/>
        <v>35610.773037374754</v>
      </c>
      <c r="Q44" s="56">
        <f t="shared" si="21"/>
        <v>-5.8269335787609062</v>
      </c>
      <c r="R44" s="56">
        <f t="shared" si="22"/>
        <v>4.8706914832033377</v>
      </c>
      <c r="S44" s="56">
        <f t="shared" si="23"/>
        <v>11.359537783460748</v>
      </c>
      <c r="T44" s="56">
        <f t="shared" si="18"/>
        <v>11.896322169664252</v>
      </c>
    </row>
    <row r="45" spans="1:24" ht="24">
      <c r="A45">
        <v>9</v>
      </c>
      <c r="B45" s="68" t="s">
        <v>54</v>
      </c>
      <c r="C45" s="55">
        <f>SUMIFS(Deciles_meanru!$F:$F,Deciles_meanru!$B:$B,TablasDecilesRUFormulas25!$A45,Deciles_meanru!$C:$C,TablasDecilesRUFormulas25!C$32,Deciles_meanru!$A:$A,TablasDecilesRUFormulas25!$A$32)/SUMIFS($W$6:$W$9,$V$6:$V$9,C$32)</f>
        <v>121224.4653565717</v>
      </c>
      <c r="D45" s="55">
        <f>SUMIFS(Deciles_meanru!$F:$F,Deciles_meanru!$B:$B,TablasDecilesRUFormulas25!$A45,Deciles_meanru!$C:$C,TablasDecilesRUFormulas25!D$32,Deciles_meanru!$A:$A,TablasDecilesRUFormulas25!$A$32)/SUMIFS($W$6:$W$9,$V$6:$V$9,D$32)</f>
        <v>112847.40936258881</v>
      </c>
      <c r="E45" s="55">
        <f>SUMIFS(Deciles_meanru!$F:$F,Deciles_meanru!$B:$B,TablasDecilesRUFormulas25!$A45,Deciles_meanru!$C:$C,TablasDecilesRUFormulas25!E$32,Deciles_meanru!$A:$A,TablasDecilesRUFormulas25!$A$32)/SUMIFS($W$6:$W$9,$V$6:$V$9,E$32)</f>
        <v>124693.25986860282</v>
      </c>
      <c r="F45" s="55">
        <f>SUMIFS(Deciles_meanru!$F:$F,Deciles_meanru!$B:$B,TablasDecilesRUFormulas25!$A45,Deciles_meanru!$C:$C,TablasDecilesRUFormulas25!F$32,Deciles_meanru!$A:$A,TablasDecilesRUFormulas25!$A$32)/SUMIFS($W$6:$W$9,$V$6:$V$9,F$32)</f>
        <v>137205.15792937865</v>
      </c>
      <c r="G45" s="56">
        <f t="shared" si="19"/>
        <v>-6.9103674488004359</v>
      </c>
      <c r="H45" s="56">
        <f t="shared" si="20"/>
        <v>2.8614640632383503</v>
      </c>
      <c r="I45" s="56">
        <f t="shared" si="16"/>
        <v>10.497228578772466</v>
      </c>
      <c r="J45" s="56">
        <f t="shared" si="16"/>
        <v>10.034141439529609</v>
      </c>
      <c r="L45" s="68" t="s">
        <v>54</v>
      </c>
      <c r="M45" s="55">
        <f t="shared" si="17"/>
        <v>40408.155118857234</v>
      </c>
      <c r="N45" s="55">
        <f t="shared" si="17"/>
        <v>37615.803120862933</v>
      </c>
      <c r="O45" s="55">
        <f t="shared" si="17"/>
        <v>41564.419956200938</v>
      </c>
      <c r="P45" s="55">
        <f t="shared" si="17"/>
        <v>45735.052643126219</v>
      </c>
      <c r="Q45" s="56">
        <f t="shared" si="21"/>
        <v>-6.9103674488004474</v>
      </c>
      <c r="R45" s="56">
        <f t="shared" si="22"/>
        <v>2.8614640632383503</v>
      </c>
      <c r="S45" s="56">
        <f t="shared" si="23"/>
        <v>10.497228578772466</v>
      </c>
      <c r="T45" s="56">
        <f t="shared" si="18"/>
        <v>10.03414143952963</v>
      </c>
    </row>
    <row r="46" spans="1:24" ht="24">
      <c r="A46">
        <v>10</v>
      </c>
      <c r="B46" s="69" t="s">
        <v>55</v>
      </c>
      <c r="C46" s="57">
        <f>SUMIFS(Deciles_meanru!$F:$F,Deciles_meanru!$B:$B,TablasDecilesRUFormulas25!$A46,Deciles_meanru!$C:$C,TablasDecilesRUFormulas25!C$32,Deciles_meanru!$A:$A,TablasDecilesRUFormulas25!$A$32)/SUMIFS($W$6:$W$9,$V$6:$V$9,C$32)</f>
        <v>254330.66154069713</v>
      </c>
      <c r="D46" s="57">
        <f>SUMIFS(Deciles_meanru!$F:$F,Deciles_meanru!$B:$B,TablasDecilesRUFormulas25!$A46,Deciles_meanru!$C:$C,TablasDecilesRUFormulas25!D$32,Deciles_meanru!$A:$A,TablasDecilesRUFormulas25!$A$32)/SUMIFS($W$6:$W$9,$V$6:$V$9,D$32)</f>
        <v>226507.62904430015</v>
      </c>
      <c r="E46" s="57">
        <f>SUMIFS(Deciles_meanru!$F:$F,Deciles_meanru!$B:$B,TablasDecilesRUFormulas25!$A46,Deciles_meanru!$C:$C,TablasDecilesRUFormulas25!E$32,Deciles_meanru!$A:$A,TablasDecilesRUFormulas25!$A$32)/SUMIFS($W$6:$W$9,$V$6:$V$9,E$32)</f>
        <v>243233.02736205771</v>
      </c>
      <c r="F46" s="57">
        <f>SUMIFS(Deciles_meanru!$F:$F,Deciles_meanru!$B:$B,TablasDecilesRUFormulas25!$A46,Deciles_meanru!$C:$C,TablasDecilesRUFormulas25!F$32,Deciles_meanru!$A:$A,TablasDecilesRUFormulas25!$A$32)/SUMIFS($W$6:$W$9,$V$6:$V$9,F$32)</f>
        <v>260248.07567406353</v>
      </c>
      <c r="G46" s="58">
        <f t="shared" si="19"/>
        <v>-10.939708302510287</v>
      </c>
      <c r="H46" s="58">
        <f t="shared" si="20"/>
        <v>-4.3634668786734609</v>
      </c>
      <c r="I46" s="58">
        <f t="shared" si="16"/>
        <v>7.3840331066669762</v>
      </c>
      <c r="J46" s="58">
        <f t="shared" si="16"/>
        <v>6.9953692130298339</v>
      </c>
      <c r="L46" s="69" t="s">
        <v>55</v>
      </c>
      <c r="M46" s="57">
        <f t="shared" si="17"/>
        <v>84776.88718023237</v>
      </c>
      <c r="N46" s="57">
        <f t="shared" si="17"/>
        <v>75502.543014766721</v>
      </c>
      <c r="O46" s="57">
        <f t="shared" si="17"/>
        <v>81077.675787352564</v>
      </c>
      <c r="P46" s="57">
        <f t="shared" si="17"/>
        <v>86749.35855802118</v>
      </c>
      <c r="Q46" s="58">
        <f t="shared" si="21"/>
        <v>-10.939708302510276</v>
      </c>
      <c r="R46" s="58">
        <f t="shared" si="22"/>
        <v>-4.3634668786734609</v>
      </c>
      <c r="S46" s="58">
        <f t="shared" si="23"/>
        <v>7.3840331066669762</v>
      </c>
      <c r="T46" s="58">
        <f t="shared" si="18"/>
        <v>6.9953692130298561</v>
      </c>
    </row>
    <row r="48" spans="1:24">
      <c r="B48" s="15"/>
      <c r="C48" s="79" t="s">
        <v>219</v>
      </c>
      <c r="D48" s="79"/>
      <c r="E48" s="79"/>
      <c r="F48" s="79"/>
      <c r="G48" s="79"/>
      <c r="H48" s="79"/>
      <c r="I48" s="79"/>
      <c r="J48" s="79"/>
      <c r="L48" s="15"/>
      <c r="M48" s="79" t="s">
        <v>258</v>
      </c>
      <c r="N48" s="79"/>
      <c r="O48" s="79"/>
      <c r="P48" s="79"/>
      <c r="Q48" s="79"/>
      <c r="R48" s="79"/>
      <c r="S48" s="79"/>
      <c r="T48" s="79"/>
    </row>
    <row r="49" spans="1:23" ht="15" customHeight="1">
      <c r="B49" s="80" t="s">
        <v>162</v>
      </c>
      <c r="C49" s="81" t="s">
        <v>210</v>
      </c>
      <c r="D49" s="81"/>
      <c r="E49" s="81"/>
      <c r="F49" s="81"/>
      <c r="G49" s="81" t="s">
        <v>161</v>
      </c>
      <c r="H49" s="81"/>
      <c r="I49" s="81"/>
      <c r="J49" s="60"/>
      <c r="L49" s="80" t="s">
        <v>162</v>
      </c>
      <c r="M49" s="81" t="s">
        <v>160</v>
      </c>
      <c r="N49" s="81"/>
      <c r="O49" s="81"/>
      <c r="P49" s="81"/>
      <c r="Q49" s="81" t="s">
        <v>161</v>
      </c>
      <c r="R49" s="81"/>
      <c r="S49" s="81"/>
      <c r="T49" s="60"/>
    </row>
    <row r="50" spans="1:23" ht="48">
      <c r="A50" s="24"/>
      <c r="B50" s="80"/>
      <c r="C50" s="62">
        <v>2018</v>
      </c>
      <c r="D50" s="62">
        <v>2020</v>
      </c>
      <c r="E50" s="62">
        <v>2022</v>
      </c>
      <c r="F50" s="62">
        <v>2024</v>
      </c>
      <c r="G50" s="62" t="s">
        <v>158</v>
      </c>
      <c r="H50" s="62" t="s">
        <v>187</v>
      </c>
      <c r="I50" s="62" t="s">
        <v>159</v>
      </c>
      <c r="J50" s="62" t="s">
        <v>213</v>
      </c>
      <c r="K50" s="24"/>
      <c r="L50" s="80"/>
      <c r="M50" s="62">
        <v>2018</v>
      </c>
      <c r="N50" s="62">
        <v>2020</v>
      </c>
      <c r="O50" s="62">
        <v>2022</v>
      </c>
      <c r="P50" s="62">
        <v>2024</v>
      </c>
      <c r="Q50" s="62" t="s">
        <v>158</v>
      </c>
      <c r="R50" s="62" t="s">
        <v>187</v>
      </c>
      <c r="S50" s="62" t="s">
        <v>159</v>
      </c>
      <c r="T50" s="62" t="s">
        <v>213</v>
      </c>
      <c r="U50" s="24"/>
      <c r="V50" s="24"/>
      <c r="W50" s="24"/>
    </row>
    <row r="51" spans="1:23" ht="24">
      <c r="B51" s="64" t="s">
        <v>106</v>
      </c>
      <c r="C51" s="65">
        <f>SUMIFS(Nal_meanru!$D:$D,Nal_meanru!$A:$A,TablasDecilesRUFormulas25!$A$32,Nal_meanru!$B:$B,TablasDecilesRUFormulas25!C$32)/SUMIFS($W$6:$W$9,$V$6:$V$9,C$32)</f>
        <v>49541.042459245778</v>
      </c>
      <c r="D51" s="65">
        <f>SUMIFS(Nal_meanru!$D:$D,Nal_meanru!$A:$A,TablasDecilesRUFormulas25!$A$32,Nal_meanru!$B:$B,TablasDecilesRUFormulas25!D$32)/SUMIFS($W$6:$W$9,$V$6:$V$9,D$32)</f>
        <v>42088.086009888459</v>
      </c>
      <c r="E51" s="65">
        <f>SUMIFS(Nal_meanru!$D:$D,Nal_meanru!$A:$A,TablasDecilesRUFormulas25!$A$32,Nal_meanru!$B:$B,TablasDecilesRUFormulas25!E$32)/SUMIFS($W$6:$W$9,$V$6:$V$9,E$32)</f>
        <v>49634.656484461608</v>
      </c>
      <c r="F51" s="65">
        <f>SUMIFS(Nal_meanru!$D:$D,Nal_meanru!$A:$A,TablasDecilesRUFormulas25!$A$32,Nal_meanru!$B:$B,TablasDecilesRUFormulas25!F$32)/SUMIFS($W$6:$W$9,$V$6:$V$9,F$32)</f>
        <v>53536.723142761897</v>
      </c>
      <c r="G51" s="66">
        <f>100*(D51/C51-1)</f>
        <v>-15.044004081037221</v>
      </c>
      <c r="H51" s="66">
        <f>100*(E51/C51-1)</f>
        <v>0.18896256632636721</v>
      </c>
      <c r="I51" s="66">
        <f t="shared" ref="I51:J61" si="24">100*(E51/D51-1)</f>
        <v>17.93041972210403</v>
      </c>
      <c r="J51" s="66">
        <f t="shared" si="24"/>
        <v>7.8615768390013052</v>
      </c>
      <c r="L51" s="64" t="s">
        <v>106</v>
      </c>
      <c r="M51" s="65">
        <f t="shared" ref="M51:P61" si="25">C51/3</f>
        <v>16513.680819748592</v>
      </c>
      <c r="N51" s="65">
        <f t="shared" si="25"/>
        <v>14029.362003296153</v>
      </c>
      <c r="O51" s="65">
        <f t="shared" si="25"/>
        <v>16544.885494820537</v>
      </c>
      <c r="P51" s="65">
        <f t="shared" si="25"/>
        <v>17845.574380920632</v>
      </c>
      <c r="Q51" s="66">
        <f>100*(N51/M51-1)</f>
        <v>-15.044004081037221</v>
      </c>
      <c r="R51" s="66">
        <f>100*(O51/M51-1)</f>
        <v>0.18896256632638941</v>
      </c>
      <c r="S51" s="66">
        <f>100*(O51/N51-1)</f>
        <v>17.93041972210403</v>
      </c>
      <c r="T51" s="66">
        <f t="shared" ref="T51:T61" si="26">100*(P51/O51-1)</f>
        <v>7.861576839001283</v>
      </c>
    </row>
    <row r="52" spans="1:23" ht="24">
      <c r="A52">
        <v>1</v>
      </c>
      <c r="B52" s="67" t="s">
        <v>46</v>
      </c>
      <c r="C52" s="53">
        <f>SUMIFS(Deciles_meanru!$E:$E,Deciles_meanru!$B:$B,TablasDecilesRUFormulas25!$A52,Deciles_meanru!$C:$C,TablasDecilesRUFormulas25!C$32,Deciles_meanru!$A:$A,TablasDecilesRUFormulas25!$A$32)/SUMIFS($W$6:$W$9,$V$6:$V$9,C$32)</f>
        <v>17289.278387523387</v>
      </c>
      <c r="D52" s="53">
        <f>SUMIFS(Deciles_meanru!$E:$E,Deciles_meanru!$B:$B,TablasDecilesRUFormulas25!$A52,Deciles_meanru!$C:$C,TablasDecilesRUFormulas25!D$32,Deciles_meanru!$A:$A,TablasDecilesRUFormulas25!$A$32)/SUMIFS($W$6:$W$9,$V$6:$V$9,D$32)</f>
        <v>17863.834703285775</v>
      </c>
      <c r="E52" s="53">
        <f>SUMIFS(Deciles_meanru!$E:$E,Deciles_meanru!$B:$B,TablasDecilesRUFormulas25!$A52,Deciles_meanru!$C:$C,TablasDecilesRUFormulas25!E$32,Deciles_meanru!$A:$A,TablasDecilesRUFormulas25!$A$32)/SUMIFS($W$6:$W$9,$V$6:$V$9,E$32)</f>
        <v>19028.807000729968</v>
      </c>
      <c r="F52" s="53">
        <f>SUMIFS(Deciles_meanru!$E:$E,Deciles_meanru!$B:$B,TablasDecilesRUFormulas25!$A52,Deciles_meanru!$C:$C,TablasDecilesRUFormulas25!F$32,Deciles_meanru!$A:$A,TablasDecilesRUFormulas25!$A$32)/SUMIFS($W$6:$W$9,$V$6:$V$9,F$32)</f>
        <v>20764.952463619746</v>
      </c>
      <c r="G52" s="54">
        <f t="shared" ref="G52:G61" si="27">100*(D52/C52-1)</f>
        <v>3.3231943108569029</v>
      </c>
      <c r="H52" s="54">
        <f t="shared" ref="H52:H61" si="28">100*(E52/C52-1)</f>
        <v>10.061314152138889</v>
      </c>
      <c r="I52" s="54">
        <f t="shared" si="24"/>
        <v>6.5214010138031409</v>
      </c>
      <c r="J52" s="54">
        <f t="shared" si="24"/>
        <v>9.1237746161552771</v>
      </c>
      <c r="L52" s="67" t="s">
        <v>46</v>
      </c>
      <c r="M52" s="53">
        <f t="shared" si="25"/>
        <v>5763.0927958411294</v>
      </c>
      <c r="N52" s="53">
        <f t="shared" si="25"/>
        <v>5954.6115677619246</v>
      </c>
      <c r="O52" s="53">
        <f t="shared" si="25"/>
        <v>6342.9356669099898</v>
      </c>
      <c r="P52" s="53">
        <f t="shared" si="25"/>
        <v>6921.6508212065819</v>
      </c>
      <c r="Q52" s="54">
        <f t="shared" ref="Q52:Q61" si="29">100*(N52/M52-1)</f>
        <v>3.3231943108568807</v>
      </c>
      <c r="R52" s="54">
        <f t="shared" ref="R52:R61" si="30">100*(O52/M52-1)</f>
        <v>10.061314152138889</v>
      </c>
      <c r="S52" s="54">
        <f t="shared" ref="S52:S61" si="31">100*(O52/N52-1)</f>
        <v>6.5214010138031409</v>
      </c>
      <c r="T52" s="54">
        <f t="shared" si="26"/>
        <v>9.1237746161552558</v>
      </c>
    </row>
    <row r="53" spans="1:23" ht="24">
      <c r="A53">
        <v>2</v>
      </c>
      <c r="B53" s="67" t="s">
        <v>47</v>
      </c>
      <c r="C53" s="53">
        <f>SUMIFS(Deciles_meanru!$E:$E,Deciles_meanru!$B:$B,TablasDecilesRUFormulas25!$A53,Deciles_meanru!$C:$C,TablasDecilesRUFormulas25!C$32,Deciles_meanru!$A:$A,TablasDecilesRUFormulas25!$A$32)/SUMIFS($W$6:$W$9,$V$6:$V$9,C$32)</f>
        <v>23503.896417995642</v>
      </c>
      <c r="D53" s="53">
        <f>SUMIFS(Deciles_meanru!$E:$E,Deciles_meanru!$B:$B,TablasDecilesRUFormulas25!$A53,Deciles_meanru!$C:$C,TablasDecilesRUFormulas25!D$32,Deciles_meanru!$A:$A,TablasDecilesRUFormulas25!$A$32)/SUMIFS($W$6:$W$9,$V$6:$V$9,D$32)</f>
        <v>21839.523634782046</v>
      </c>
      <c r="E53" s="53">
        <f>SUMIFS(Deciles_meanru!$E:$E,Deciles_meanru!$B:$B,TablasDecilesRUFormulas25!$A53,Deciles_meanru!$C:$C,TablasDecilesRUFormulas25!E$32,Deciles_meanru!$A:$A,TablasDecilesRUFormulas25!$A$32)/SUMIFS($W$6:$W$9,$V$6:$V$9,E$32)</f>
        <v>24959.332938005173</v>
      </c>
      <c r="F53" s="53">
        <f>SUMIFS(Deciles_meanru!$E:$E,Deciles_meanru!$B:$B,TablasDecilesRUFormulas25!$A53,Deciles_meanru!$C:$C,TablasDecilesRUFormulas25!F$32,Deciles_meanru!$A:$A,TablasDecilesRUFormulas25!$A$32)/SUMIFS($W$6:$W$9,$V$6:$V$9,F$32)</f>
        <v>27786.307521152125</v>
      </c>
      <c r="G53" s="54">
        <f t="shared" si="27"/>
        <v>-7.0812632663717734</v>
      </c>
      <c r="H53" s="54">
        <f t="shared" si="28"/>
        <v>6.192320175880206</v>
      </c>
      <c r="I53" s="54">
        <f t="shared" si="24"/>
        <v>14.285152713928518</v>
      </c>
      <c r="J53" s="54">
        <f t="shared" si="24"/>
        <v>11.326322663224552</v>
      </c>
      <c r="L53" s="67" t="s">
        <v>47</v>
      </c>
      <c r="M53" s="53">
        <f t="shared" si="25"/>
        <v>7834.6321393318804</v>
      </c>
      <c r="N53" s="53">
        <f t="shared" si="25"/>
        <v>7279.8412115940155</v>
      </c>
      <c r="O53" s="53">
        <f t="shared" si="25"/>
        <v>8319.7776460017249</v>
      </c>
      <c r="P53" s="53">
        <f t="shared" si="25"/>
        <v>9262.1025070507076</v>
      </c>
      <c r="Q53" s="54">
        <f t="shared" si="29"/>
        <v>-7.0812632663717618</v>
      </c>
      <c r="R53" s="54">
        <f t="shared" si="30"/>
        <v>6.1923201758802282</v>
      </c>
      <c r="S53" s="54">
        <f t="shared" si="31"/>
        <v>14.285152713928518</v>
      </c>
      <c r="T53" s="54">
        <f t="shared" si="26"/>
        <v>11.326322663224552</v>
      </c>
    </row>
    <row r="54" spans="1:23" ht="24">
      <c r="A54">
        <v>3</v>
      </c>
      <c r="B54" s="67" t="s">
        <v>48</v>
      </c>
      <c r="C54" s="53">
        <f>SUMIFS(Deciles_meanru!$E:$E,Deciles_meanru!$B:$B,TablasDecilesRUFormulas25!$A54,Deciles_meanru!$C:$C,TablasDecilesRUFormulas25!C$32,Deciles_meanru!$A:$A,TablasDecilesRUFormulas25!$A$32)/SUMIFS($W$6:$W$9,$V$6:$V$9,C$32)</f>
        <v>27724.396110539947</v>
      </c>
      <c r="D54" s="53">
        <f>SUMIFS(Deciles_meanru!$E:$E,Deciles_meanru!$B:$B,TablasDecilesRUFormulas25!$A54,Deciles_meanru!$C:$C,TablasDecilesRUFormulas25!D$32,Deciles_meanru!$A:$A,TablasDecilesRUFormulas25!$A$32)/SUMIFS($W$6:$W$9,$V$6:$V$9,D$32)</f>
        <v>25463.177121315308</v>
      </c>
      <c r="E54" s="53">
        <f>SUMIFS(Deciles_meanru!$E:$E,Deciles_meanru!$B:$B,TablasDecilesRUFormulas25!$A54,Deciles_meanru!$C:$C,TablasDecilesRUFormulas25!E$32,Deciles_meanru!$A:$A,TablasDecilesRUFormulas25!$A$32)/SUMIFS($W$6:$W$9,$V$6:$V$9,E$32)</f>
        <v>29667.506559255082</v>
      </c>
      <c r="F54" s="53">
        <f>SUMIFS(Deciles_meanru!$E:$E,Deciles_meanru!$B:$B,TablasDecilesRUFormulas25!$A54,Deciles_meanru!$C:$C,TablasDecilesRUFormulas25!F$32,Deciles_meanru!$A:$A,TablasDecilesRUFormulas25!$A$32)/SUMIFS($W$6:$W$9,$V$6:$V$9,F$32)</f>
        <v>32679.409641926221</v>
      </c>
      <c r="G54" s="54">
        <f t="shared" si="27"/>
        <v>-8.1560621923339021</v>
      </c>
      <c r="H54" s="54">
        <f t="shared" si="28"/>
        <v>7.0086664501825657</v>
      </c>
      <c r="I54" s="54">
        <f t="shared" si="24"/>
        <v>16.511409467518167</v>
      </c>
      <c r="J54" s="54">
        <f t="shared" si="24"/>
        <v>10.152194882490196</v>
      </c>
      <c r="L54" s="67" t="s">
        <v>48</v>
      </c>
      <c r="M54" s="53">
        <f t="shared" si="25"/>
        <v>9241.4653701799816</v>
      </c>
      <c r="N54" s="53">
        <f t="shared" si="25"/>
        <v>8487.7257071051026</v>
      </c>
      <c r="O54" s="53">
        <f t="shared" si="25"/>
        <v>9889.1688530850279</v>
      </c>
      <c r="P54" s="53">
        <f t="shared" si="25"/>
        <v>10893.136547308741</v>
      </c>
      <c r="Q54" s="54">
        <f t="shared" si="29"/>
        <v>-8.1560621923338914</v>
      </c>
      <c r="R54" s="54">
        <f t="shared" si="30"/>
        <v>7.0086664501825879</v>
      </c>
      <c r="S54" s="54">
        <f t="shared" si="31"/>
        <v>16.511409467518167</v>
      </c>
      <c r="T54" s="54">
        <f t="shared" si="26"/>
        <v>10.152194882490196</v>
      </c>
    </row>
    <row r="55" spans="1:23" ht="24">
      <c r="A55">
        <v>4</v>
      </c>
      <c r="B55" s="67" t="s">
        <v>49</v>
      </c>
      <c r="C55" s="53">
        <f>SUMIFS(Deciles_meanru!$E:$E,Deciles_meanru!$B:$B,TablasDecilesRUFormulas25!$A55,Deciles_meanru!$C:$C,TablasDecilesRUFormulas25!C$32,Deciles_meanru!$A:$A,TablasDecilesRUFormulas25!$A$32)/SUMIFS($W$6:$W$9,$V$6:$V$9,C$32)</f>
        <v>32905.784621152074</v>
      </c>
      <c r="D55" s="53">
        <f>SUMIFS(Deciles_meanru!$E:$E,Deciles_meanru!$B:$B,TablasDecilesRUFormulas25!$A55,Deciles_meanru!$C:$C,TablasDecilesRUFormulas25!D$32,Deciles_meanru!$A:$A,TablasDecilesRUFormulas25!$A$32)/SUMIFS($W$6:$W$9,$V$6:$V$9,D$32)</f>
        <v>29168.86726387907</v>
      </c>
      <c r="E55" s="53">
        <f>SUMIFS(Deciles_meanru!$E:$E,Deciles_meanru!$B:$B,TablasDecilesRUFormulas25!$A55,Deciles_meanru!$C:$C,TablasDecilesRUFormulas25!E$32,Deciles_meanru!$A:$A,TablasDecilesRUFormulas25!$A$32)/SUMIFS($W$6:$W$9,$V$6:$V$9,E$32)</f>
        <v>34151.933790073541</v>
      </c>
      <c r="F55" s="53">
        <f>SUMIFS(Deciles_meanru!$E:$E,Deciles_meanru!$B:$B,TablasDecilesRUFormulas25!$A55,Deciles_meanru!$C:$C,TablasDecilesRUFormulas25!F$32,Deciles_meanru!$A:$A,TablasDecilesRUFormulas25!$A$32)/SUMIFS($W$6:$W$9,$V$6:$V$9,F$32)</f>
        <v>37463.099704550194</v>
      </c>
      <c r="G55" s="54">
        <f t="shared" si="27"/>
        <v>-11.356414686039384</v>
      </c>
      <c r="H55" s="54">
        <f t="shared" si="28"/>
        <v>3.7870215929160178</v>
      </c>
      <c r="I55" s="54">
        <f t="shared" si="24"/>
        <v>17.083510583783259</v>
      </c>
      <c r="J55" s="54">
        <f t="shared" si="24"/>
        <v>9.6953980258624775</v>
      </c>
      <c r="L55" s="67" t="s">
        <v>49</v>
      </c>
      <c r="M55" s="53">
        <f t="shared" si="25"/>
        <v>10968.594873717358</v>
      </c>
      <c r="N55" s="53">
        <f t="shared" si="25"/>
        <v>9722.9557546263568</v>
      </c>
      <c r="O55" s="53">
        <f t="shared" si="25"/>
        <v>11383.977930024514</v>
      </c>
      <c r="P55" s="53">
        <f t="shared" si="25"/>
        <v>12487.699901516731</v>
      </c>
      <c r="Q55" s="54">
        <f t="shared" si="29"/>
        <v>-11.356414686039384</v>
      </c>
      <c r="R55" s="54">
        <f t="shared" si="30"/>
        <v>3.7870215929160178</v>
      </c>
      <c r="S55" s="54">
        <f t="shared" si="31"/>
        <v>17.083510583783259</v>
      </c>
      <c r="T55" s="54">
        <f t="shared" si="26"/>
        <v>9.6953980258624775</v>
      </c>
    </row>
    <row r="56" spans="1:23" ht="24">
      <c r="A56">
        <v>5</v>
      </c>
      <c r="B56" s="67" t="s">
        <v>50</v>
      </c>
      <c r="C56" s="53">
        <f>SUMIFS(Deciles_meanru!$E:$E,Deciles_meanru!$B:$B,TablasDecilesRUFormulas25!$A56,Deciles_meanru!$C:$C,TablasDecilesRUFormulas25!C$32,Deciles_meanru!$A:$A,TablasDecilesRUFormulas25!$A$32)/SUMIFS($W$6:$W$9,$V$6:$V$9,C$32)</f>
        <v>37190.256498000359</v>
      </c>
      <c r="D56" s="53">
        <f>SUMIFS(Deciles_meanru!$E:$E,Deciles_meanru!$B:$B,TablasDecilesRUFormulas25!$A56,Deciles_meanru!$C:$C,TablasDecilesRUFormulas25!D$32,Deciles_meanru!$A:$A,TablasDecilesRUFormulas25!$A$32)/SUMIFS($W$6:$W$9,$V$6:$V$9,D$32)</f>
        <v>32875.330261426287</v>
      </c>
      <c r="E56" s="53">
        <f>SUMIFS(Deciles_meanru!$E:$E,Deciles_meanru!$B:$B,TablasDecilesRUFormulas25!$A56,Deciles_meanru!$C:$C,TablasDecilesRUFormulas25!E$32,Deciles_meanru!$A:$A,TablasDecilesRUFormulas25!$A$32)/SUMIFS($W$6:$W$9,$V$6:$V$9,E$32)</f>
        <v>38577.004631295946</v>
      </c>
      <c r="F56" s="53">
        <f>SUMIFS(Deciles_meanru!$E:$E,Deciles_meanru!$B:$B,TablasDecilesRUFormulas25!$A56,Deciles_meanru!$C:$C,TablasDecilesRUFormulas25!F$32,Deciles_meanru!$A:$A,TablasDecilesRUFormulas25!$A$32)/SUMIFS($W$6:$W$9,$V$6:$V$9,F$32)</f>
        <v>42759.874692273246</v>
      </c>
      <c r="G56" s="54">
        <f t="shared" si="27"/>
        <v>-11.602302976334878</v>
      </c>
      <c r="H56" s="54">
        <f t="shared" si="28"/>
        <v>3.7287942162220533</v>
      </c>
      <c r="I56" s="54">
        <f t="shared" si="24"/>
        <v>17.343321951535252</v>
      </c>
      <c r="J56" s="54">
        <f t="shared" si="24"/>
        <v>10.842910435777874</v>
      </c>
      <c r="L56" s="67" t="s">
        <v>50</v>
      </c>
      <c r="M56" s="53">
        <f t="shared" si="25"/>
        <v>12396.75216600012</v>
      </c>
      <c r="N56" s="53">
        <f t="shared" si="25"/>
        <v>10958.443420475429</v>
      </c>
      <c r="O56" s="53">
        <f t="shared" si="25"/>
        <v>12859.001543765315</v>
      </c>
      <c r="P56" s="53">
        <f t="shared" si="25"/>
        <v>14253.291564091081</v>
      </c>
      <c r="Q56" s="54">
        <f t="shared" si="29"/>
        <v>-11.602302976334888</v>
      </c>
      <c r="R56" s="54">
        <f t="shared" si="30"/>
        <v>3.7287942162220533</v>
      </c>
      <c r="S56" s="54">
        <f t="shared" si="31"/>
        <v>17.343321951535252</v>
      </c>
      <c r="T56" s="54">
        <f t="shared" si="26"/>
        <v>10.842910435777874</v>
      </c>
    </row>
    <row r="57" spans="1:23" ht="24">
      <c r="A57">
        <v>6</v>
      </c>
      <c r="B57" s="67" t="s">
        <v>51</v>
      </c>
      <c r="C57" s="53">
        <f>SUMIFS(Deciles_meanru!$E:$E,Deciles_meanru!$B:$B,TablasDecilesRUFormulas25!$A57,Deciles_meanru!$C:$C,TablasDecilesRUFormulas25!C$32,Deciles_meanru!$A:$A,TablasDecilesRUFormulas25!$A$32)/SUMIFS($W$6:$W$9,$V$6:$V$9,C$32)</f>
        <v>43195.159262992216</v>
      </c>
      <c r="D57" s="53">
        <f>SUMIFS(Deciles_meanru!$E:$E,Deciles_meanru!$B:$B,TablasDecilesRUFormulas25!$A57,Deciles_meanru!$C:$C,TablasDecilesRUFormulas25!D$32,Deciles_meanru!$A:$A,TablasDecilesRUFormulas25!$A$32)/SUMIFS($W$6:$W$9,$V$6:$V$9,D$32)</f>
        <v>37483.208234510501</v>
      </c>
      <c r="E57" s="53">
        <f>SUMIFS(Deciles_meanru!$E:$E,Deciles_meanru!$B:$B,TablasDecilesRUFormulas25!$A57,Deciles_meanru!$C:$C,TablasDecilesRUFormulas25!E$32,Deciles_meanru!$A:$A,TablasDecilesRUFormulas25!$A$32)/SUMIFS($W$6:$W$9,$V$6:$V$9,E$32)</f>
        <v>43527.232418279862</v>
      </c>
      <c r="F57" s="53">
        <f>SUMIFS(Deciles_meanru!$E:$E,Deciles_meanru!$B:$B,TablasDecilesRUFormulas25!$A57,Deciles_meanru!$C:$C,TablasDecilesRUFormulas25!F$32,Deciles_meanru!$A:$A,TablasDecilesRUFormulas25!$A$32)/SUMIFS($W$6:$W$9,$V$6:$V$9,F$32)</f>
        <v>48880.503536756201</v>
      </c>
      <c r="G57" s="54">
        <f t="shared" si="27"/>
        <v>-13.223590619737502</v>
      </c>
      <c r="H57" s="54">
        <f t="shared" si="28"/>
        <v>0.76877400373924765</v>
      </c>
      <c r="I57" s="54">
        <f t="shared" si="24"/>
        <v>16.124618111543288</v>
      </c>
      <c r="J57" s="54">
        <f t="shared" si="24"/>
        <v>12.298671018256968</v>
      </c>
      <c r="L57" s="67" t="s">
        <v>51</v>
      </c>
      <c r="M57" s="53">
        <f t="shared" si="25"/>
        <v>14398.386420997405</v>
      </c>
      <c r="N57" s="53">
        <f t="shared" si="25"/>
        <v>12494.402744836834</v>
      </c>
      <c r="O57" s="53">
        <f t="shared" si="25"/>
        <v>14509.077472759955</v>
      </c>
      <c r="P57" s="53">
        <f t="shared" si="25"/>
        <v>16293.501178918734</v>
      </c>
      <c r="Q57" s="54">
        <f t="shared" si="29"/>
        <v>-13.223590619737502</v>
      </c>
      <c r="R57" s="54">
        <f t="shared" si="30"/>
        <v>0.76877400373924765</v>
      </c>
      <c r="S57" s="54">
        <f t="shared" si="31"/>
        <v>16.124618111543263</v>
      </c>
      <c r="T57" s="54">
        <f t="shared" si="26"/>
        <v>12.298671018256968</v>
      </c>
    </row>
    <row r="58" spans="1:23" ht="24">
      <c r="A58">
        <v>7</v>
      </c>
      <c r="B58" s="67" t="s">
        <v>52</v>
      </c>
      <c r="C58" s="53">
        <f>SUMIFS(Deciles_meanru!$E:$E,Deciles_meanru!$B:$B,TablasDecilesRUFormulas25!$A58,Deciles_meanru!$C:$C,TablasDecilesRUFormulas25!C$32,Deciles_meanru!$A:$A,TablasDecilesRUFormulas25!$A$32)/SUMIFS($W$6:$W$9,$V$6:$V$9,C$32)</f>
        <v>48766.642333460717</v>
      </c>
      <c r="D58" s="53">
        <f>SUMIFS(Deciles_meanru!$E:$E,Deciles_meanru!$B:$B,TablasDecilesRUFormulas25!$A58,Deciles_meanru!$C:$C,TablasDecilesRUFormulas25!D$32,Deciles_meanru!$A:$A,TablasDecilesRUFormulas25!$A$32)/SUMIFS($W$6:$W$9,$V$6:$V$9,D$32)</f>
        <v>42469.797819240703</v>
      </c>
      <c r="E58" s="53">
        <f>SUMIFS(Deciles_meanru!$E:$E,Deciles_meanru!$B:$B,TablasDecilesRUFormulas25!$A58,Deciles_meanru!$C:$C,TablasDecilesRUFormulas25!E$32,Deciles_meanru!$A:$A,TablasDecilesRUFormulas25!$A$32)/SUMIFS($W$6:$W$9,$V$6:$V$9,E$32)</f>
        <v>50020.201922214357</v>
      </c>
      <c r="F58" s="53">
        <f>SUMIFS(Deciles_meanru!$E:$E,Deciles_meanru!$B:$B,TablasDecilesRUFormulas25!$A58,Deciles_meanru!$C:$C,TablasDecilesRUFormulas25!F$32,Deciles_meanru!$A:$A,TablasDecilesRUFormulas25!$A$32)/SUMIFS($W$6:$W$9,$V$6:$V$9,F$32)</f>
        <v>53564.708533016856</v>
      </c>
      <c r="G58" s="54">
        <f t="shared" si="27"/>
        <v>-12.912196150727196</v>
      </c>
      <c r="H58" s="54">
        <f t="shared" si="28"/>
        <v>2.57052675511662</v>
      </c>
      <c r="I58" s="54">
        <f t="shared" si="24"/>
        <v>17.778290669311801</v>
      </c>
      <c r="J58" s="54">
        <f t="shared" si="24"/>
        <v>7.0861501445246278</v>
      </c>
      <c r="L58" s="67" t="s">
        <v>52</v>
      </c>
      <c r="M58" s="53">
        <f t="shared" si="25"/>
        <v>16255.547444486905</v>
      </c>
      <c r="N58" s="53">
        <f t="shared" si="25"/>
        <v>14156.599273080234</v>
      </c>
      <c r="O58" s="53">
        <f t="shared" si="25"/>
        <v>16673.40064073812</v>
      </c>
      <c r="P58" s="53">
        <f t="shared" si="25"/>
        <v>17854.902844338951</v>
      </c>
      <c r="Q58" s="54">
        <f t="shared" si="29"/>
        <v>-12.912196150727196</v>
      </c>
      <c r="R58" s="54">
        <f t="shared" si="30"/>
        <v>2.5705267551166422</v>
      </c>
      <c r="S58" s="54">
        <f t="shared" si="31"/>
        <v>17.778290669311801</v>
      </c>
      <c r="T58" s="54">
        <f t="shared" si="26"/>
        <v>7.0861501445246056</v>
      </c>
    </row>
    <row r="59" spans="1:23" ht="24">
      <c r="A59">
        <v>8</v>
      </c>
      <c r="B59" s="68" t="s">
        <v>53</v>
      </c>
      <c r="C59" s="55">
        <f>SUMIFS(Deciles_meanru!$E:$E,Deciles_meanru!$B:$B,TablasDecilesRUFormulas25!$A59,Deciles_meanru!$C:$C,TablasDecilesRUFormulas25!C$32,Deciles_meanru!$A:$A,TablasDecilesRUFormulas25!$A$32)/SUMIFS($W$6:$W$9,$V$6:$V$9,C$32)</f>
        <v>58409.238098856695</v>
      </c>
      <c r="D59" s="55">
        <f>SUMIFS(Deciles_meanru!$E:$E,Deciles_meanru!$B:$B,TablasDecilesRUFormulas25!$A59,Deciles_meanru!$C:$C,TablasDecilesRUFormulas25!D$32,Deciles_meanru!$A:$A,TablasDecilesRUFormulas25!$A$32)/SUMIFS($W$6:$W$9,$V$6:$V$9,D$32)</f>
        <v>49876.087397280491</v>
      </c>
      <c r="E59" s="55">
        <f>SUMIFS(Deciles_meanru!$E:$E,Deciles_meanru!$B:$B,TablasDecilesRUFormulas25!$A59,Deciles_meanru!$C:$C,TablasDecilesRUFormulas25!E$32,Deciles_meanru!$A:$A,TablasDecilesRUFormulas25!$A$32)/SUMIFS($W$6:$W$9,$V$6:$V$9,E$32)</f>
        <v>58831.337088375527</v>
      </c>
      <c r="F59" s="55">
        <f>SUMIFS(Deciles_meanru!$E:$E,Deciles_meanru!$B:$B,TablasDecilesRUFormulas25!$A59,Deciles_meanru!$C:$C,TablasDecilesRUFormulas25!F$32,Deciles_meanru!$A:$A,TablasDecilesRUFormulas25!$A$32)/SUMIFS($W$6:$W$9,$V$6:$V$9,F$32)</f>
        <v>64199.418225269903</v>
      </c>
      <c r="G59" s="56">
        <f t="shared" si="27"/>
        <v>-14.60924843281466</v>
      </c>
      <c r="H59" s="56">
        <f t="shared" si="28"/>
        <v>0.7226579275087186</v>
      </c>
      <c r="I59" s="56">
        <f t="shared" si="24"/>
        <v>17.954996388877365</v>
      </c>
      <c r="J59" s="56">
        <f t="shared" si="24"/>
        <v>9.1245268296903159</v>
      </c>
      <c r="L59" s="68" t="s">
        <v>53</v>
      </c>
      <c r="M59" s="55">
        <f t="shared" si="25"/>
        <v>19469.746032952233</v>
      </c>
      <c r="N59" s="55">
        <f t="shared" si="25"/>
        <v>16625.362465760165</v>
      </c>
      <c r="O59" s="55">
        <f t="shared" si="25"/>
        <v>19610.445696125174</v>
      </c>
      <c r="P59" s="55">
        <f t="shared" si="25"/>
        <v>21399.806075089968</v>
      </c>
      <c r="Q59" s="56">
        <f t="shared" si="29"/>
        <v>-14.60924843281466</v>
      </c>
      <c r="R59" s="56">
        <f t="shared" si="30"/>
        <v>0.7226579275087186</v>
      </c>
      <c r="S59" s="56">
        <f t="shared" si="31"/>
        <v>17.954996388877365</v>
      </c>
      <c r="T59" s="56">
        <f t="shared" si="26"/>
        <v>9.1245268296903159</v>
      </c>
    </row>
    <row r="60" spans="1:23" ht="24">
      <c r="A60">
        <v>9</v>
      </c>
      <c r="B60" s="68" t="s">
        <v>54</v>
      </c>
      <c r="C60" s="55">
        <f>SUMIFS(Deciles_meanru!$E:$E,Deciles_meanru!$B:$B,TablasDecilesRUFormulas25!$A60,Deciles_meanru!$C:$C,TablasDecilesRUFormulas25!C$32,Deciles_meanru!$A:$A,TablasDecilesRUFormulas25!$A$32)/SUMIFS($W$6:$W$9,$V$6:$V$9,C$32)</f>
        <v>72791.846886622821</v>
      </c>
      <c r="D60" s="55">
        <f>SUMIFS(Deciles_meanru!$E:$E,Deciles_meanru!$B:$B,TablasDecilesRUFormulas25!$A60,Deciles_meanru!$C:$C,TablasDecilesRUFormulas25!D$32,Deciles_meanru!$A:$A,TablasDecilesRUFormulas25!$A$32)/SUMIFS($W$6:$W$9,$V$6:$V$9,D$32)</f>
        <v>61427.877350385861</v>
      </c>
      <c r="E60" s="55">
        <f>SUMIFS(Deciles_meanru!$E:$E,Deciles_meanru!$B:$B,TablasDecilesRUFormulas25!$A60,Deciles_meanru!$C:$C,TablasDecilesRUFormulas25!E$32,Deciles_meanru!$A:$A,TablasDecilesRUFormulas25!$A$32)/SUMIFS($W$6:$W$9,$V$6:$V$9,E$32)</f>
        <v>71485.105189717317</v>
      </c>
      <c r="F60" s="55">
        <f>SUMIFS(Deciles_meanru!$E:$E,Deciles_meanru!$B:$B,TablasDecilesRUFormulas25!$A60,Deciles_meanru!$C:$C,TablasDecilesRUFormulas25!F$32,Deciles_meanru!$A:$A,TablasDecilesRUFormulas25!$A$32)/SUMIFS($W$6:$W$9,$V$6:$V$9,F$32)</f>
        <v>78311.502671027047</v>
      </c>
      <c r="G60" s="56">
        <f t="shared" si="27"/>
        <v>-15.611596658533678</v>
      </c>
      <c r="H60" s="56">
        <f t="shared" si="28"/>
        <v>-1.7951759060885308</v>
      </c>
      <c r="I60" s="56">
        <f t="shared" si="24"/>
        <v>16.372416357421613</v>
      </c>
      <c r="J60" s="56">
        <f t="shared" si="24"/>
        <v>9.5493983861293366</v>
      </c>
      <c r="L60" s="68" t="s">
        <v>54</v>
      </c>
      <c r="M60" s="55">
        <f t="shared" si="25"/>
        <v>24263.948962207607</v>
      </c>
      <c r="N60" s="55">
        <f t="shared" si="25"/>
        <v>20475.959116795286</v>
      </c>
      <c r="O60" s="55">
        <f t="shared" si="25"/>
        <v>23828.368396572438</v>
      </c>
      <c r="P60" s="55">
        <f t="shared" si="25"/>
        <v>26103.834223675683</v>
      </c>
      <c r="Q60" s="56">
        <f t="shared" si="29"/>
        <v>-15.611596658533688</v>
      </c>
      <c r="R60" s="56">
        <f t="shared" si="30"/>
        <v>-1.7951759060885308</v>
      </c>
      <c r="S60" s="56">
        <f t="shared" si="31"/>
        <v>16.372416357421613</v>
      </c>
      <c r="T60" s="56">
        <f t="shared" si="26"/>
        <v>9.5493983861293597</v>
      </c>
    </row>
    <row r="61" spans="1:23" ht="24">
      <c r="A61">
        <v>10</v>
      </c>
      <c r="B61" s="69" t="s">
        <v>55</v>
      </c>
      <c r="C61" s="57">
        <f>SUMIFS(Deciles_meanru!$E:$E,Deciles_meanru!$B:$B,TablasDecilesRUFormulas25!$A61,Deciles_meanru!$C:$C,TablasDecilesRUFormulas25!C$32,Deciles_meanru!$A:$A,TablasDecilesRUFormulas25!$A$32)/SUMIFS($W$6:$W$9,$V$6:$V$9,C$32)</f>
        <v>133633.89610714637</v>
      </c>
      <c r="D61" s="57">
        <f>SUMIFS(Deciles_meanru!$E:$E,Deciles_meanru!$B:$B,TablasDecilesRUFormulas25!$A61,Deciles_meanru!$C:$C,TablasDecilesRUFormulas25!D$32,Deciles_meanru!$A:$A,TablasDecilesRUFormulas25!$A$32)/SUMIFS($W$6:$W$9,$V$6:$V$9,D$32)</f>
        <v>102412.95486369272</v>
      </c>
      <c r="E61" s="57">
        <f>SUMIFS(Deciles_meanru!$E:$E,Deciles_meanru!$B:$B,TablasDecilesRUFormulas25!$A61,Deciles_meanru!$C:$C,TablasDecilesRUFormulas25!E$32,Deciles_meanru!$A:$A,TablasDecilesRUFormulas25!$A$32)/SUMIFS($W$6:$W$9,$V$6:$V$9,E$32)</f>
        <v>126097.92109553026</v>
      </c>
      <c r="F61" s="57">
        <f>SUMIFS(Deciles_meanru!$E:$E,Deciles_meanru!$B:$B,TablasDecilesRUFormulas25!$A61,Deciles_meanru!$C:$C,TablasDecilesRUFormulas25!F$32,Deciles_meanru!$A:$A,TablasDecilesRUFormulas25!$A$32)/SUMIFS($W$6:$W$9,$V$6:$V$9,F$32)</f>
        <v>128957.36194428179</v>
      </c>
      <c r="G61" s="58">
        <f t="shared" si="27"/>
        <v>-23.363040480703333</v>
      </c>
      <c r="H61" s="58">
        <f t="shared" si="28"/>
        <v>-5.639269100987554</v>
      </c>
      <c r="I61" s="58">
        <f t="shared" si="24"/>
        <v>23.126923994489967</v>
      </c>
      <c r="J61" s="58">
        <f t="shared" si="24"/>
        <v>2.2676352027923175</v>
      </c>
      <c r="L61" s="69" t="s">
        <v>55</v>
      </c>
      <c r="M61" s="57">
        <f t="shared" si="25"/>
        <v>44544.632035715455</v>
      </c>
      <c r="N61" s="57">
        <f t="shared" si="25"/>
        <v>34137.651621230907</v>
      </c>
      <c r="O61" s="57">
        <f t="shared" si="25"/>
        <v>42032.640365176754</v>
      </c>
      <c r="P61" s="57">
        <f t="shared" si="25"/>
        <v>42985.787314760593</v>
      </c>
      <c r="Q61" s="58">
        <f t="shared" si="29"/>
        <v>-23.363040480703333</v>
      </c>
      <c r="R61" s="58">
        <f t="shared" si="30"/>
        <v>-5.6392691009875424</v>
      </c>
      <c r="S61" s="58">
        <f t="shared" si="31"/>
        <v>23.126923994489967</v>
      </c>
      <c r="T61" s="58">
        <f t="shared" si="26"/>
        <v>2.2676352027923175</v>
      </c>
    </row>
  </sheetData>
  <mergeCells count="32">
    <mergeCell ref="C48:J48"/>
    <mergeCell ref="M48:T48"/>
    <mergeCell ref="B49:B50"/>
    <mergeCell ref="C49:F49"/>
    <mergeCell ref="G49:I49"/>
    <mergeCell ref="L49:L50"/>
    <mergeCell ref="M49:P49"/>
    <mergeCell ref="Q49:S49"/>
    <mergeCell ref="C33:J33"/>
    <mergeCell ref="M33:T33"/>
    <mergeCell ref="B34:B35"/>
    <mergeCell ref="C34:F34"/>
    <mergeCell ref="G34:I34"/>
    <mergeCell ref="L34:L35"/>
    <mergeCell ref="M34:P34"/>
    <mergeCell ref="Q34:S34"/>
    <mergeCell ref="C17:J17"/>
    <mergeCell ref="M17:T17"/>
    <mergeCell ref="B18:B19"/>
    <mergeCell ref="C18:F18"/>
    <mergeCell ref="G18:I18"/>
    <mergeCell ref="L18:L19"/>
    <mergeCell ref="M18:P18"/>
    <mergeCell ref="Q18:S18"/>
    <mergeCell ref="C2:J2"/>
    <mergeCell ref="M2:T2"/>
    <mergeCell ref="B3:B4"/>
    <mergeCell ref="C3:F3"/>
    <mergeCell ref="G3:I3"/>
    <mergeCell ref="L3:L4"/>
    <mergeCell ref="M3:P3"/>
    <mergeCell ref="Q3:S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26B8C5"/>
  </sheetPr>
  <dimension ref="A1:W61"/>
  <sheetViews>
    <sheetView topLeftCell="A30" zoomScale="90" zoomScaleNormal="90" workbookViewId="0">
      <selection activeCell="F42" sqref="F42"/>
    </sheetView>
  </sheetViews>
  <sheetFormatPr defaultColWidth="11.42578125" defaultRowHeight="15"/>
  <cols>
    <col min="3" max="6" width="19.28515625" customWidth="1"/>
  </cols>
  <sheetData>
    <row r="1" spans="1:23" ht="18.75">
      <c r="A1" s="48" t="s">
        <v>215</v>
      </c>
      <c r="C1">
        <v>2018</v>
      </c>
      <c r="D1">
        <v>2020</v>
      </c>
      <c r="E1">
        <v>2022</v>
      </c>
      <c r="F1">
        <v>2024</v>
      </c>
    </row>
    <row r="2" spans="1:23">
      <c r="B2" s="15"/>
      <c r="C2" s="79" t="s">
        <v>216</v>
      </c>
      <c r="D2" s="79"/>
      <c r="E2" s="79"/>
      <c r="F2" s="79"/>
      <c r="G2" s="79"/>
      <c r="H2" s="79"/>
      <c r="I2" s="79"/>
      <c r="J2" s="79"/>
      <c r="L2" s="15"/>
      <c r="M2" s="79" t="s">
        <v>256</v>
      </c>
      <c r="N2" s="79"/>
      <c r="O2" s="79"/>
      <c r="P2" s="79"/>
      <c r="Q2" s="79"/>
      <c r="R2" s="79"/>
      <c r="S2" s="79"/>
      <c r="T2" s="79"/>
    </row>
    <row r="3" spans="1:23" ht="15" customHeight="1">
      <c r="B3" s="80" t="s">
        <v>254</v>
      </c>
      <c r="C3" s="81" t="s">
        <v>259</v>
      </c>
      <c r="D3" s="81"/>
      <c r="E3" s="81"/>
      <c r="F3" s="81"/>
      <c r="G3" s="81" t="s">
        <v>161</v>
      </c>
      <c r="H3" s="81"/>
      <c r="I3" s="81"/>
      <c r="J3" s="60"/>
      <c r="L3" s="80" t="s">
        <v>254</v>
      </c>
      <c r="M3" s="81" t="s">
        <v>160</v>
      </c>
      <c r="N3" s="81"/>
      <c r="O3" s="81"/>
      <c r="P3" s="81"/>
      <c r="Q3" s="81" t="s">
        <v>161</v>
      </c>
      <c r="R3" s="81"/>
      <c r="S3" s="81"/>
      <c r="T3" s="60"/>
    </row>
    <row r="4" spans="1:23" s="24" customFormat="1" ht="48">
      <c r="B4" s="80"/>
      <c r="C4" s="62">
        <v>2018</v>
      </c>
      <c r="D4" s="62">
        <v>2020</v>
      </c>
      <c r="E4" s="62">
        <v>2022</v>
      </c>
      <c r="F4" s="62">
        <v>2024</v>
      </c>
      <c r="G4" s="62" t="s">
        <v>158</v>
      </c>
      <c r="H4" s="62" t="s">
        <v>187</v>
      </c>
      <c r="I4" s="62" t="s">
        <v>159</v>
      </c>
      <c r="J4" s="62" t="s">
        <v>213</v>
      </c>
      <c r="L4" s="80"/>
      <c r="M4" s="62">
        <v>2018</v>
      </c>
      <c r="N4" s="62">
        <v>2020</v>
      </c>
      <c r="O4" s="62">
        <v>2022</v>
      </c>
      <c r="P4" s="62">
        <v>2024</v>
      </c>
      <c r="Q4" s="62" t="s">
        <v>158</v>
      </c>
      <c r="R4" s="62" t="s">
        <v>187</v>
      </c>
      <c r="S4" s="62" t="s">
        <v>159</v>
      </c>
      <c r="T4" s="62" t="s">
        <v>213</v>
      </c>
    </row>
    <row r="5" spans="1:23" ht="24">
      <c r="B5" s="64" t="s">
        <v>106</v>
      </c>
      <c r="C5" s="65">
        <f>SUMIFS(Nal_meanru!$E:$E,Nal_meanru!$A:$A,TablasDecilesRUFormulas!$A$1,Nal_meanru!$B:$B,TablasDecilesRUFormulas!C$1)/SUMIFS($W$6:$W$9,$V$6:$V$9,C$1)</f>
        <v>40626.504465749778</v>
      </c>
      <c r="D5" s="65">
        <f>SUMIFS(Nal_meanru!$E:$E,Nal_meanru!$A:$A,TablasDecilesRUFormulas!$A$1,Nal_meanru!$B:$B,TablasDecilesRUFormulas!D$1)/SUMIFS($W$6:$W$9,$V$6:$V$9,D$1)</f>
        <v>42097.25148847833</v>
      </c>
      <c r="E5" s="65">
        <f>SUMIFS(Nal_meanru!$E:$E,Nal_meanru!$A:$A,TablasDecilesRUFormulas!$A$1,Nal_meanru!$B:$B,TablasDecilesRUFormulas!E$1)/SUMIFS($W$6:$W$9,$V$6:$V$9,E$1)</f>
        <v>47625.816578499762</v>
      </c>
      <c r="F5" s="65">
        <f>SUMIFS(Nal_meanru!$E:$E,Nal_meanru!$A:$A,TablasDecilesRUFormulas!$A$1,Nal_meanru!$B:$B,TablasDecilesRUFormulas!F$1)/SUMIFS($W$6:$W$9,$V$6:$V$9,F$1)</f>
        <v>48004.00390625</v>
      </c>
      <c r="G5" s="66">
        <f>100*(D5/C5-1)</f>
        <v>3.6201662980098748</v>
      </c>
      <c r="H5" s="66">
        <f>100*(E5/C5-1)</f>
        <v>17.228437949050623</v>
      </c>
      <c r="I5" s="66">
        <f t="shared" ref="I5:J15" si="0">100*(E5/D5-1)</f>
        <v>13.132840968333891</v>
      </c>
      <c r="J5" s="66">
        <f>100*(F5/E5-1)</f>
        <v>0.79408051120106737</v>
      </c>
      <c r="L5" s="64" t="s">
        <v>106</v>
      </c>
      <c r="M5" s="65">
        <f t="shared" ref="M5:P15" si="1">C5/3</f>
        <v>13542.168155249927</v>
      </c>
      <c r="N5" s="65">
        <f t="shared" si="1"/>
        <v>14032.41716282611</v>
      </c>
      <c r="O5" s="65">
        <f t="shared" si="1"/>
        <v>15875.272192833254</v>
      </c>
      <c r="P5" s="65">
        <f t="shared" si="1"/>
        <v>16001.334635416666</v>
      </c>
      <c r="Q5" s="66">
        <f>100*(N5/M5-1)</f>
        <v>3.6201662980098748</v>
      </c>
      <c r="R5" s="66">
        <f>100*(O5/M5-1)</f>
        <v>17.228437949050623</v>
      </c>
      <c r="S5" s="66">
        <f>100*(O5/N5-1)</f>
        <v>13.132840968333891</v>
      </c>
      <c r="T5" s="66">
        <f t="shared" ref="T5:T15" si="2">100*(P5/O5-1)</f>
        <v>0.79408051120106737</v>
      </c>
      <c r="V5" t="s">
        <v>199</v>
      </c>
      <c r="W5" t="s">
        <v>212</v>
      </c>
    </row>
    <row r="6" spans="1:23" ht="24">
      <c r="A6">
        <v>1</v>
      </c>
      <c r="B6" s="67" t="s">
        <v>46</v>
      </c>
      <c r="C6" s="53">
        <f>SUMIFS(Deciles_meanru!$F:$F,Deciles_meanru!$B:$B,TablasDecilesRUFormulas!$A6,Deciles_meanru!$C:$C,TablasDecilesRUFormulas!C$1,Deciles_meanru!$A:$A,TablasDecilesRUFormulas!$A$1)/SUMIFS($W$6:$W$9,$V$6:$V$9,C$1)</f>
        <v>8011.534853070023</v>
      </c>
      <c r="D6" s="53">
        <f>SUMIFS(Deciles_meanru!$F:$F,Deciles_meanru!$B:$B,TablasDecilesRUFormulas!$A6,Deciles_meanru!$C:$C,TablasDecilesRUFormulas!D$1,Deciles_meanru!$A:$A,TablasDecilesRUFormulas!$A$1)/SUMIFS($W$6:$W$9,$V$6:$V$9,D$1)</f>
        <v>9342.3754724794162</v>
      </c>
      <c r="E6" s="53">
        <f>SUMIFS(Deciles_meanru!$F:$F,Deciles_meanru!$B:$B,TablasDecilesRUFormulas!$A6,Deciles_meanru!$C:$C,TablasDecilesRUFormulas!E$1,Deciles_meanru!$A:$A,TablasDecilesRUFormulas!$A$1)/SUMIFS($W$6:$W$9,$V$6:$V$9,E$1)</f>
        <v>10347.374437780221</v>
      </c>
      <c r="F6" s="53">
        <f>SUMIFS(Deciles_meanru!$F:$F,Deciles_meanru!$B:$B,TablasDecilesRUFormulas!$A6,Deciles_meanru!$C:$C,TablasDecilesRUFormulas!F$1,Deciles_meanru!$A:$A,TablasDecilesRUFormulas!$A$1)/SUMIFS($W$6:$W$9,$V$6:$V$9,F$1)</f>
        <v>10989.853515625</v>
      </c>
      <c r="G6" s="54">
        <f t="shared" ref="G6:G15" si="3">100*(D6/C6-1)</f>
        <v>16.611556260026926</v>
      </c>
      <c r="H6" s="54">
        <f t="shared" ref="H6:H15" si="4">100*(E6/C6-1)</f>
        <v>29.155956100161063</v>
      </c>
      <c r="I6" s="54">
        <f t="shared" si="0"/>
        <v>10.757424257474035</v>
      </c>
      <c r="J6" s="54">
        <f t="shared" si="0"/>
        <v>6.2091024318107868</v>
      </c>
      <c r="L6" s="67" t="s">
        <v>46</v>
      </c>
      <c r="M6" s="53">
        <f t="shared" si="1"/>
        <v>2670.5116176900078</v>
      </c>
      <c r="N6" s="53">
        <f t="shared" si="1"/>
        <v>3114.1251574931389</v>
      </c>
      <c r="O6" s="53">
        <f t="shared" si="1"/>
        <v>3449.1248125934071</v>
      </c>
      <c r="P6" s="53">
        <f t="shared" si="1"/>
        <v>3663.2845052083335</v>
      </c>
      <c r="Q6" s="54">
        <f t="shared" ref="Q6:Q15" si="5">100*(N6/M6-1)</f>
        <v>16.611556260026926</v>
      </c>
      <c r="R6" s="54">
        <f t="shared" ref="R6:R15" si="6">100*(O6/M6-1)</f>
        <v>29.155956100161042</v>
      </c>
      <c r="S6" s="54">
        <f t="shared" ref="S6:S15" si="7">100*(O6/N6-1)</f>
        <v>10.757424257474035</v>
      </c>
      <c r="T6" s="54">
        <f t="shared" si="2"/>
        <v>6.2091024318107868</v>
      </c>
      <c r="V6">
        <v>2018</v>
      </c>
      <c r="W6">
        <f>SUMIFS(INPC!$J$11:$J$25,INPC!$H$11:$H$25,TablasDecilesRUFormulas!$V6)</f>
        <v>0.74052315312687267</v>
      </c>
    </row>
    <row r="7" spans="1:23" ht="24">
      <c r="A7">
        <v>2</v>
      </c>
      <c r="B7" s="67" t="s">
        <v>47</v>
      </c>
      <c r="C7" s="53">
        <f>SUMIFS(Deciles_meanru!$F:$F,Deciles_meanru!$B:$B,TablasDecilesRUFormulas!$A7,Deciles_meanru!$C:$C,TablasDecilesRUFormulas!C$1,Deciles_meanru!$A:$A,TablasDecilesRUFormulas!$A$1)/SUMIFS($W$6:$W$9,$V$6:$V$9,C$1)</f>
        <v>13638.146543568897</v>
      </c>
      <c r="D7" s="53">
        <f>SUMIFS(Deciles_meanru!$F:$F,Deciles_meanru!$B:$B,TablasDecilesRUFormulas!$A7,Deciles_meanru!$C:$C,TablasDecilesRUFormulas!D$1,Deciles_meanru!$A:$A,TablasDecilesRUFormulas!$A$1)/SUMIFS($W$6:$W$9,$V$6:$V$9,D$1)</f>
        <v>14873.454889127932</v>
      </c>
      <c r="E7" s="53">
        <f>SUMIFS(Deciles_meanru!$F:$F,Deciles_meanru!$B:$B,TablasDecilesRUFormulas!$A7,Deciles_meanru!$C:$C,TablasDecilesRUFormulas!E$1,Deciles_meanru!$A:$A,TablasDecilesRUFormulas!$A$1)/SUMIFS($W$6:$W$9,$V$6:$V$9,E$1)</f>
        <v>17100.385213494315</v>
      </c>
      <c r="F7" s="53">
        <f>SUMIFS(Deciles_meanru!$F:$F,Deciles_meanru!$B:$B,TablasDecilesRUFormulas!$A7,Deciles_meanru!$C:$C,TablasDecilesRUFormulas!F$1,Deciles_meanru!$A:$A,TablasDecilesRUFormulas!$A$1)/SUMIFS($W$6:$W$9,$V$6:$V$9,F$1)</f>
        <v>18183.96484375</v>
      </c>
      <c r="G7" s="54">
        <f t="shared" si="3"/>
        <v>9.057743598902368</v>
      </c>
      <c r="H7" s="54">
        <f t="shared" si="4"/>
        <v>25.386431058390734</v>
      </c>
      <c r="I7" s="54">
        <f t="shared" si="0"/>
        <v>14.972515403897212</v>
      </c>
      <c r="J7" s="54">
        <f t="shared" si="0"/>
        <v>6.33658023914343</v>
      </c>
      <c r="L7" s="67" t="s">
        <v>47</v>
      </c>
      <c r="M7" s="53">
        <f t="shared" si="1"/>
        <v>4546.0488478562993</v>
      </c>
      <c r="N7" s="53">
        <f t="shared" si="1"/>
        <v>4957.8182963759773</v>
      </c>
      <c r="O7" s="53">
        <f t="shared" si="1"/>
        <v>5700.1284044981048</v>
      </c>
      <c r="P7" s="53">
        <f t="shared" si="1"/>
        <v>6061.321614583333</v>
      </c>
      <c r="Q7" s="54">
        <f t="shared" si="5"/>
        <v>9.0577435989023449</v>
      </c>
      <c r="R7" s="54">
        <f t="shared" si="6"/>
        <v>25.386431058390734</v>
      </c>
      <c r="S7" s="54">
        <f t="shared" si="7"/>
        <v>14.972515403897212</v>
      </c>
      <c r="T7" s="54">
        <f t="shared" si="2"/>
        <v>6.33658023914343</v>
      </c>
      <c r="V7">
        <v>2020</v>
      </c>
      <c r="W7">
        <f>SUMIFS(INPC!$J$11:$J$25,INPC!$H$11:$H$25,TablasDecilesRUFormulas!$V7)</f>
        <v>0.79351723331373891</v>
      </c>
    </row>
    <row r="8" spans="1:23" ht="24">
      <c r="A8">
        <v>3</v>
      </c>
      <c r="B8" s="67" t="s">
        <v>48</v>
      </c>
      <c r="C8" s="53">
        <f>SUMIFS(Deciles_meanru!$F:$F,Deciles_meanru!$B:$B,TablasDecilesRUFormulas!$A8,Deciles_meanru!$C:$C,TablasDecilesRUFormulas!C$1,Deciles_meanru!$A:$A,TablasDecilesRUFormulas!$A$1)/SUMIFS($W$6:$W$9,$V$6:$V$9,C$1)</f>
        <v>18168.722096248741</v>
      </c>
      <c r="D8" s="53">
        <f>SUMIFS(Deciles_meanru!$F:$F,Deciles_meanru!$B:$B,TablasDecilesRUFormulas!$A8,Deciles_meanru!$C:$C,TablasDecilesRUFormulas!D$1,Deciles_meanru!$A:$A,TablasDecilesRUFormulas!$A$1)/SUMIFS($W$6:$W$9,$V$6:$V$9,D$1)</f>
        <v>19187.495569384359</v>
      </c>
      <c r="E8" s="53">
        <f>SUMIFS(Deciles_meanru!$F:$F,Deciles_meanru!$B:$B,TablasDecilesRUFormulas!$A8,Deciles_meanru!$C:$C,TablasDecilesRUFormulas!E$1,Deciles_meanru!$A:$A,TablasDecilesRUFormulas!$A$1)/SUMIFS($W$6:$W$9,$V$6:$V$9,E$1)</f>
        <v>22150.933316994513</v>
      </c>
      <c r="F8" s="53">
        <f>SUMIFS(Deciles_meanru!$F:$F,Deciles_meanru!$B:$B,TablasDecilesRUFormulas!$A8,Deciles_meanru!$C:$C,TablasDecilesRUFormulas!F$1,Deciles_meanru!$A:$A,TablasDecilesRUFormulas!$A$1)/SUMIFS($W$6:$W$9,$V$6:$V$9,F$1)</f>
        <v>23607.564453125</v>
      </c>
      <c r="G8" s="54">
        <f t="shared" si="3"/>
        <v>5.6072929496013391</v>
      </c>
      <c r="H8" s="54">
        <f t="shared" si="4"/>
        <v>21.917948877472071</v>
      </c>
      <c r="I8" s="54">
        <f t="shared" si="0"/>
        <v>15.444630263986237</v>
      </c>
      <c r="J8" s="54">
        <f t="shared" si="0"/>
        <v>6.5759357192093582</v>
      </c>
      <c r="L8" s="67" t="s">
        <v>48</v>
      </c>
      <c r="M8" s="53">
        <f t="shared" si="1"/>
        <v>6056.2406987495806</v>
      </c>
      <c r="N8" s="53">
        <f t="shared" si="1"/>
        <v>6395.8318564614528</v>
      </c>
      <c r="O8" s="53">
        <f t="shared" si="1"/>
        <v>7383.6444389981707</v>
      </c>
      <c r="P8" s="53">
        <f t="shared" si="1"/>
        <v>7869.188151041667</v>
      </c>
      <c r="Q8" s="54">
        <f t="shared" si="5"/>
        <v>5.6072929496013391</v>
      </c>
      <c r="R8" s="54">
        <f t="shared" si="6"/>
        <v>21.917948877472071</v>
      </c>
      <c r="S8" s="54">
        <f t="shared" si="7"/>
        <v>15.444630263986237</v>
      </c>
      <c r="T8" s="54">
        <f t="shared" si="2"/>
        <v>6.5759357192093582</v>
      </c>
      <c r="V8">
        <v>2022</v>
      </c>
      <c r="W8">
        <f>SUMIFS(INPC!$J$11:$J$25,INPC!$H$11:$H$25,TablasDecilesRUFormulas!$V8)</f>
        <v>0.90488515740652409</v>
      </c>
    </row>
    <row r="9" spans="1:23" ht="24">
      <c r="A9">
        <v>4</v>
      </c>
      <c r="B9" s="67" t="s">
        <v>49</v>
      </c>
      <c r="C9" s="53">
        <f>SUMIFS(Deciles_meanru!$F:$F,Deciles_meanru!$B:$B,TablasDecilesRUFormulas!$A9,Deciles_meanru!$C:$C,TablasDecilesRUFormulas!C$1,Deciles_meanru!$A:$A,TablasDecilesRUFormulas!$A$1)/SUMIFS($W$6:$W$9,$V$6:$V$9,C$1)</f>
        <v>22734.102013101627</v>
      </c>
      <c r="D9" s="53">
        <f>SUMIFS(Deciles_meanru!$F:$F,Deciles_meanru!$B:$B,TablasDecilesRUFormulas!$A9,Deciles_meanru!$C:$C,TablasDecilesRUFormulas!D$1,Deciles_meanru!$A:$A,TablasDecilesRUFormulas!$A$1)/SUMIFS($W$6:$W$9,$V$6:$V$9,D$1)</f>
        <v>23630.527078088278</v>
      </c>
      <c r="E9" s="53">
        <f>SUMIFS(Deciles_meanru!$F:$F,Deciles_meanru!$B:$B,TablasDecilesRUFormulas!$A9,Deciles_meanru!$C:$C,TablasDecilesRUFormulas!E$1,Deciles_meanru!$A:$A,TablasDecilesRUFormulas!$A$1)/SUMIFS($W$6:$W$9,$V$6:$V$9,E$1)</f>
        <v>27175.768126454521</v>
      </c>
      <c r="F9" s="53">
        <f>SUMIFS(Deciles_meanru!$F:$F,Deciles_meanru!$B:$B,TablasDecilesRUFormulas!$A9,Deciles_meanru!$C:$C,TablasDecilesRUFormulas!F$1,Deciles_meanru!$A:$A,TablasDecilesRUFormulas!$A$1)/SUMIFS($W$6:$W$9,$V$6:$V$9,F$1)</f>
        <v>28627.966796875</v>
      </c>
      <c r="G9" s="54">
        <f t="shared" si="3"/>
        <v>3.9430854338123655</v>
      </c>
      <c r="H9" s="54">
        <f t="shared" si="4"/>
        <v>19.537460115174852</v>
      </c>
      <c r="I9" s="54">
        <f t="shared" si="0"/>
        <v>15.002801404517196</v>
      </c>
      <c r="J9" s="54">
        <f t="shared" si="0"/>
        <v>5.3437263066975493</v>
      </c>
      <c r="L9" s="67" t="s">
        <v>49</v>
      </c>
      <c r="M9" s="53">
        <f t="shared" si="1"/>
        <v>7578.0340043672086</v>
      </c>
      <c r="N9" s="53">
        <f t="shared" si="1"/>
        <v>7876.8423593627595</v>
      </c>
      <c r="O9" s="53">
        <f t="shared" si="1"/>
        <v>9058.5893754848403</v>
      </c>
      <c r="P9" s="53">
        <f t="shared" si="1"/>
        <v>9542.6555989583339</v>
      </c>
      <c r="Q9" s="54">
        <f t="shared" si="5"/>
        <v>3.9430854338123655</v>
      </c>
      <c r="R9" s="54">
        <f t="shared" si="6"/>
        <v>19.537460115174852</v>
      </c>
      <c r="S9" s="54">
        <f t="shared" si="7"/>
        <v>15.002801404517196</v>
      </c>
      <c r="T9" s="54">
        <f t="shared" si="2"/>
        <v>5.3437263066975715</v>
      </c>
      <c r="V9">
        <v>2024</v>
      </c>
      <c r="W9">
        <f>SUMIFS(INPC!$J$11:$J$25,INPC!$H$11:$H$25,TablasDecilesRUFormulas!$V9)</f>
        <v>1</v>
      </c>
    </row>
    <row r="10" spans="1:23" ht="24">
      <c r="A10">
        <v>5</v>
      </c>
      <c r="B10" s="67" t="s">
        <v>50</v>
      </c>
      <c r="C10" s="53">
        <f>SUMIFS(Deciles_meanru!$F:$F,Deciles_meanru!$B:$B,TablasDecilesRUFormulas!$A10,Deciles_meanru!$C:$C,TablasDecilesRUFormulas!C$1,Deciles_meanru!$A:$A,TablasDecilesRUFormulas!$A$1)/SUMIFS($W$6:$W$9,$V$6:$V$9,C$1)</f>
        <v>27542.352881038991</v>
      </c>
      <c r="D10" s="53">
        <f>SUMIFS(Deciles_meanru!$F:$F,Deciles_meanru!$B:$B,TablasDecilesRUFormulas!$A10,Deciles_meanru!$C:$C,TablasDecilesRUFormulas!D$1,Deciles_meanru!$A:$A,TablasDecilesRUFormulas!$A$1)/SUMIFS($W$6:$W$9,$V$6:$V$9,D$1)</f>
        <v>28428.403048249747</v>
      </c>
      <c r="E10" s="53">
        <f>SUMIFS(Deciles_meanru!$F:$F,Deciles_meanru!$B:$B,TablasDecilesRUFormulas!$A10,Deciles_meanru!$C:$C,TablasDecilesRUFormulas!E$1,Deciles_meanru!$A:$A,TablasDecilesRUFormulas!$A$1)/SUMIFS($W$6:$W$9,$V$6:$V$9,E$1)</f>
        <v>32561.035846052844</v>
      </c>
      <c r="F10" s="53">
        <f>SUMIFS(Deciles_meanru!$F:$F,Deciles_meanru!$B:$B,TablasDecilesRUFormulas!$A10,Deciles_meanru!$C:$C,TablasDecilesRUFormulas!F$1,Deciles_meanru!$A:$A,TablasDecilesRUFormulas!$A$1)/SUMIFS($W$6:$W$9,$V$6:$V$9,F$1)</f>
        <v>34091.1015625</v>
      </c>
      <c r="G10" s="54">
        <f t="shared" si="3"/>
        <v>3.2170460201341067</v>
      </c>
      <c r="H10" s="54">
        <f t="shared" si="4"/>
        <v>18.221692920320077</v>
      </c>
      <c r="I10" s="54">
        <f t="shared" si="0"/>
        <v>14.536985390241707</v>
      </c>
      <c r="J10" s="54">
        <f t="shared" si="0"/>
        <v>4.6990695372261415</v>
      </c>
      <c r="L10" s="67" t="s">
        <v>50</v>
      </c>
      <c r="M10" s="53">
        <f t="shared" si="1"/>
        <v>9180.7842936796642</v>
      </c>
      <c r="N10" s="53">
        <f t="shared" si="1"/>
        <v>9476.1343494165831</v>
      </c>
      <c r="O10" s="53">
        <f t="shared" si="1"/>
        <v>10853.678615350947</v>
      </c>
      <c r="P10" s="53">
        <f t="shared" si="1"/>
        <v>11363.700520833334</v>
      </c>
      <c r="Q10" s="54">
        <f t="shared" si="5"/>
        <v>3.2170460201341067</v>
      </c>
      <c r="R10" s="54">
        <f t="shared" si="6"/>
        <v>18.221692920320052</v>
      </c>
      <c r="S10" s="54">
        <f t="shared" si="7"/>
        <v>14.536985390241707</v>
      </c>
      <c r="T10" s="54">
        <f t="shared" si="2"/>
        <v>4.6990695372261637</v>
      </c>
    </row>
    <row r="11" spans="1:23" ht="24">
      <c r="A11">
        <v>6</v>
      </c>
      <c r="B11" s="67" t="s">
        <v>51</v>
      </c>
      <c r="C11" s="53">
        <f>SUMIFS(Deciles_meanru!$F:$F,Deciles_meanru!$B:$B,TablasDecilesRUFormulas!$A11,Deciles_meanru!$C:$C,TablasDecilesRUFormulas!C$1,Deciles_meanru!$A:$A,TablasDecilesRUFormulas!$A$1)/SUMIFS($W$6:$W$9,$V$6:$V$9,C$1)</f>
        <v>33035.76125938991</v>
      </c>
      <c r="D11" s="53">
        <f>SUMIFS(Deciles_meanru!$F:$F,Deciles_meanru!$B:$B,TablasDecilesRUFormulas!$A11,Deciles_meanru!$C:$C,TablasDecilesRUFormulas!D$1,Deciles_meanru!$A:$A,TablasDecilesRUFormulas!$A$1)/SUMIFS($W$6:$W$9,$V$6:$V$9,D$1)</f>
        <v>33943.967334387373</v>
      </c>
      <c r="E11" s="53">
        <f>SUMIFS(Deciles_meanru!$F:$F,Deciles_meanru!$B:$B,TablasDecilesRUFormulas!$A11,Deciles_meanru!$C:$C,TablasDecilesRUFormulas!E$1,Deciles_meanru!$A:$A,TablasDecilesRUFormulas!$A$1)/SUMIFS($W$6:$W$9,$V$6:$V$9,E$1)</f>
        <v>38615.561490309476</v>
      </c>
      <c r="F11" s="53">
        <f>SUMIFS(Deciles_meanru!$F:$F,Deciles_meanru!$B:$B,TablasDecilesRUFormulas!$A11,Deciles_meanru!$C:$C,TablasDecilesRUFormulas!F$1,Deciles_meanru!$A:$A,TablasDecilesRUFormulas!$A$1)/SUMIFS($W$6:$W$9,$V$6:$V$9,F$1)</f>
        <v>40314.1875</v>
      </c>
      <c r="G11" s="54">
        <f t="shared" si="3"/>
        <v>2.7491604260801328</v>
      </c>
      <c r="H11" s="54">
        <f t="shared" si="4"/>
        <v>16.890182088156337</v>
      </c>
      <c r="I11" s="54">
        <f t="shared" si="0"/>
        <v>13.762663951156595</v>
      </c>
      <c r="J11" s="54">
        <f t="shared" si="0"/>
        <v>4.398812147576292</v>
      </c>
      <c r="L11" s="67" t="s">
        <v>51</v>
      </c>
      <c r="M11" s="53">
        <f t="shared" si="1"/>
        <v>11011.920419796637</v>
      </c>
      <c r="N11" s="53">
        <f t="shared" si="1"/>
        <v>11314.655778129125</v>
      </c>
      <c r="O11" s="53">
        <f t="shared" si="1"/>
        <v>12871.853830103159</v>
      </c>
      <c r="P11" s="53">
        <f t="shared" si="1"/>
        <v>13438.0625</v>
      </c>
      <c r="Q11" s="54">
        <f t="shared" si="5"/>
        <v>2.7491604260801328</v>
      </c>
      <c r="R11" s="54">
        <f t="shared" si="6"/>
        <v>16.890182088156337</v>
      </c>
      <c r="S11" s="54">
        <f t="shared" si="7"/>
        <v>13.762663951156595</v>
      </c>
      <c r="T11" s="54">
        <f t="shared" si="2"/>
        <v>4.398812147576292</v>
      </c>
    </row>
    <row r="12" spans="1:23" ht="24">
      <c r="A12">
        <v>7</v>
      </c>
      <c r="B12" s="67" t="s">
        <v>52</v>
      </c>
      <c r="C12" s="53">
        <f>SUMIFS(Deciles_meanru!$F:$F,Deciles_meanru!$B:$B,TablasDecilesRUFormulas!$A12,Deciles_meanru!$C:$C,TablasDecilesRUFormulas!C$1,Deciles_meanru!$A:$A,TablasDecilesRUFormulas!$A$1)/SUMIFS($W$6:$W$9,$V$6:$V$9,C$1)</f>
        <v>39903.878722732239</v>
      </c>
      <c r="D12" s="53">
        <f>SUMIFS(Deciles_meanru!$F:$F,Deciles_meanru!$B:$B,TablasDecilesRUFormulas!$A12,Deciles_meanru!$C:$C,TablasDecilesRUFormulas!D$1,Deciles_meanru!$A:$A,TablasDecilesRUFormulas!$A$1)/SUMIFS($W$6:$W$9,$V$6:$V$9,D$1)</f>
        <v>40870.220894815051</v>
      </c>
      <c r="E12" s="53">
        <f>SUMIFS(Deciles_meanru!$F:$F,Deciles_meanru!$B:$B,TablasDecilesRUFormulas!$A12,Deciles_meanru!$C:$C,TablasDecilesRUFormulas!E$1,Deciles_meanru!$A:$A,TablasDecilesRUFormulas!$A$1)/SUMIFS($W$6:$W$9,$V$6:$V$9,E$1)</f>
        <v>46214.091335474142</v>
      </c>
      <c r="F12" s="53">
        <f>SUMIFS(Deciles_meanru!$F:$F,Deciles_meanru!$B:$B,TablasDecilesRUFormulas!$A12,Deciles_meanru!$C:$C,TablasDecilesRUFormulas!F$1,Deciles_meanru!$A:$A,TablasDecilesRUFormulas!$A$1)/SUMIFS($W$6:$W$9,$V$6:$V$9,F$1)</f>
        <v>48000.06640625</v>
      </c>
      <c r="G12" s="54">
        <f t="shared" si="3"/>
        <v>2.4216747920605242</v>
      </c>
      <c r="H12" s="54">
        <f t="shared" si="4"/>
        <v>15.813531954093317</v>
      </c>
      <c r="I12" s="54">
        <f t="shared" si="0"/>
        <v>13.075217905996283</v>
      </c>
      <c r="J12" s="54">
        <f t="shared" si="0"/>
        <v>3.8645681850828284</v>
      </c>
      <c r="L12" s="67" t="s">
        <v>52</v>
      </c>
      <c r="M12" s="53">
        <f t="shared" si="1"/>
        <v>13301.292907577414</v>
      </c>
      <c r="N12" s="53">
        <f t="shared" si="1"/>
        <v>13623.406964938351</v>
      </c>
      <c r="O12" s="53">
        <f t="shared" si="1"/>
        <v>15404.697111824715</v>
      </c>
      <c r="P12" s="53">
        <f t="shared" si="1"/>
        <v>16000.022135416666</v>
      </c>
      <c r="Q12" s="54">
        <f t="shared" si="5"/>
        <v>2.4216747920605242</v>
      </c>
      <c r="R12" s="54">
        <f t="shared" si="6"/>
        <v>15.813531954093317</v>
      </c>
      <c r="S12" s="54">
        <f t="shared" si="7"/>
        <v>13.075217905996283</v>
      </c>
      <c r="T12" s="54">
        <f t="shared" si="2"/>
        <v>3.8645681850828284</v>
      </c>
    </row>
    <row r="13" spans="1:23" ht="24">
      <c r="A13">
        <v>8</v>
      </c>
      <c r="B13" s="68" t="s">
        <v>53</v>
      </c>
      <c r="C13" s="55">
        <f>SUMIFS(Deciles_meanru!$F:$F,Deciles_meanru!$B:$B,TablasDecilesRUFormulas!$A13,Deciles_meanru!$C:$C,TablasDecilesRUFormulas!C$1,Deciles_meanru!$A:$A,TablasDecilesRUFormulas!$A$1)/SUMIFS($W$6:$W$9,$V$6:$V$9,C$1)</f>
        <v>49321.175849842053</v>
      </c>
      <c r="D13" s="55">
        <f>SUMIFS(Deciles_meanru!$F:$F,Deciles_meanru!$B:$B,TablasDecilesRUFormulas!$A13,Deciles_meanru!$C:$C,TablasDecilesRUFormulas!D$1,Deciles_meanru!$A:$A,TablasDecilesRUFormulas!$A$1)/SUMIFS($W$6:$W$9,$V$6:$V$9,D$1)</f>
        <v>50389.629089114962</v>
      </c>
      <c r="E13" s="55">
        <f>SUMIFS(Deciles_meanru!$F:$F,Deciles_meanru!$B:$B,TablasDecilesRUFormulas!$A13,Deciles_meanru!$C:$C,TablasDecilesRUFormulas!E$1,Deciles_meanru!$A:$A,TablasDecilesRUFormulas!$A$1)/SUMIFS($W$6:$W$9,$V$6:$V$9,E$1)</f>
        <v>56911.590054807435</v>
      </c>
      <c r="F13" s="55">
        <f>SUMIFS(Deciles_meanru!$F:$F,Deciles_meanru!$B:$B,TablasDecilesRUFormulas!$A13,Deciles_meanru!$C:$C,TablasDecilesRUFormulas!F$1,Deciles_meanru!$A:$A,TablasDecilesRUFormulas!$A$1)/SUMIFS($W$6:$W$9,$V$6:$V$9,F$1)</f>
        <v>58702.296875</v>
      </c>
      <c r="G13" s="56">
        <f t="shared" si="3"/>
        <v>2.1663174505932359</v>
      </c>
      <c r="H13" s="56">
        <f t="shared" si="4"/>
        <v>15.389767324433512</v>
      </c>
      <c r="I13" s="56">
        <f t="shared" si="0"/>
        <v>12.94306206175535</v>
      </c>
      <c r="J13" s="56">
        <f t="shared" si="0"/>
        <v>3.1464712521088734</v>
      </c>
      <c r="L13" s="68" t="s">
        <v>53</v>
      </c>
      <c r="M13" s="55">
        <f t="shared" si="1"/>
        <v>16440.391949947352</v>
      </c>
      <c r="N13" s="55">
        <f t="shared" si="1"/>
        <v>16796.543029704986</v>
      </c>
      <c r="O13" s="55">
        <f t="shared" si="1"/>
        <v>18970.530018269146</v>
      </c>
      <c r="P13" s="55">
        <f t="shared" si="1"/>
        <v>19567.432291666668</v>
      </c>
      <c r="Q13" s="56">
        <f t="shared" si="5"/>
        <v>2.1663174505932359</v>
      </c>
      <c r="R13" s="56">
        <f t="shared" si="6"/>
        <v>15.389767324433512</v>
      </c>
      <c r="S13" s="56">
        <f t="shared" si="7"/>
        <v>12.94306206175535</v>
      </c>
      <c r="T13" s="56">
        <f t="shared" si="2"/>
        <v>3.1464712521088734</v>
      </c>
    </row>
    <row r="14" spans="1:23" ht="24">
      <c r="A14">
        <v>9</v>
      </c>
      <c r="B14" s="68" t="s">
        <v>54</v>
      </c>
      <c r="C14" s="55">
        <f>SUMIFS(Deciles_meanru!$F:$F,Deciles_meanru!$B:$B,TablasDecilesRUFormulas!$A14,Deciles_meanru!$C:$C,TablasDecilesRUFormulas!C$1,Deciles_meanru!$A:$A,TablasDecilesRUFormulas!$A$1)/SUMIFS($W$6:$W$9,$V$6:$V$9,C$1)</f>
        <v>64861.118728614412</v>
      </c>
      <c r="D14" s="55">
        <f>SUMIFS(Deciles_meanru!$F:$F,Deciles_meanru!$B:$B,TablasDecilesRUFormulas!$A14,Deciles_meanru!$C:$C,TablasDecilesRUFormulas!D$1,Deciles_meanru!$A:$A,TablasDecilesRUFormulas!$A$1)/SUMIFS($W$6:$W$9,$V$6:$V$9,D$1)</f>
        <v>66546.237082946696</v>
      </c>
      <c r="E14" s="55">
        <f>SUMIFS(Deciles_meanru!$F:$F,Deciles_meanru!$B:$B,TablasDecilesRUFormulas!$A14,Deciles_meanru!$C:$C,TablasDecilesRUFormulas!E$1,Deciles_meanru!$A:$A,TablasDecilesRUFormulas!$A$1)/SUMIFS($W$6:$W$9,$V$6:$V$9,E$1)</f>
        <v>74063.153637729018</v>
      </c>
      <c r="F14" s="55">
        <f>SUMIFS(Deciles_meanru!$F:$F,Deciles_meanru!$B:$B,TablasDecilesRUFormulas!$A14,Deciles_meanru!$C:$C,TablasDecilesRUFormulas!F$1,Deciles_meanru!$A:$A,TablasDecilesRUFormulas!$A$1)/SUMIFS($W$6:$W$9,$V$6:$V$9,F$1)</f>
        <v>75757.328125</v>
      </c>
      <c r="G14" s="56">
        <f t="shared" si="3"/>
        <v>2.5980408407431099</v>
      </c>
      <c r="H14" s="56">
        <f t="shared" si="4"/>
        <v>14.187289842496952</v>
      </c>
      <c r="I14" s="56">
        <f t="shared" si="0"/>
        <v>11.295780023463763</v>
      </c>
      <c r="J14" s="56">
        <f t="shared" si="0"/>
        <v>2.2874727905293213</v>
      </c>
      <c r="L14" s="68" t="s">
        <v>54</v>
      </c>
      <c r="M14" s="55">
        <f t="shared" si="1"/>
        <v>21620.372909538139</v>
      </c>
      <c r="N14" s="55">
        <f t="shared" si="1"/>
        <v>22182.079027648899</v>
      </c>
      <c r="O14" s="55">
        <f t="shared" si="1"/>
        <v>24687.717879243006</v>
      </c>
      <c r="P14" s="55">
        <f t="shared" si="1"/>
        <v>25252.442708333332</v>
      </c>
      <c r="Q14" s="56">
        <f t="shared" si="5"/>
        <v>2.5980408407431099</v>
      </c>
      <c r="R14" s="56">
        <f t="shared" si="6"/>
        <v>14.187289842496952</v>
      </c>
      <c r="S14" s="56">
        <f t="shared" si="7"/>
        <v>11.295780023463763</v>
      </c>
      <c r="T14" s="56">
        <f t="shared" si="2"/>
        <v>2.2874727905293213</v>
      </c>
    </row>
    <row r="15" spans="1:23" ht="24">
      <c r="A15">
        <v>10</v>
      </c>
      <c r="B15" s="69" t="s">
        <v>55</v>
      </c>
      <c r="C15" s="57">
        <f>SUMIFS(Deciles_meanru!$F:$F,Deciles_meanru!$B:$B,TablasDecilesRUFormulas!$A15,Deciles_meanru!$C:$C,TablasDecilesRUFormulas!C$1,Deciles_meanru!$A:$A,TablasDecilesRUFormulas!$A$1)/SUMIFS($W$6:$W$9,$V$6:$V$9,C$1)</f>
        <v>129047.79872038297</v>
      </c>
      <c r="D15" s="57">
        <f>SUMIFS(Deciles_meanru!$F:$F,Deciles_meanru!$B:$B,TablasDecilesRUFormulas!$A15,Deciles_meanru!$C:$C,TablasDecilesRUFormulas!D$1,Deciles_meanru!$A:$A,TablasDecilesRUFormulas!$A$1)/SUMIFS($W$6:$W$9,$V$6:$V$9,D$1)</f>
        <v>133760.18965807921</v>
      </c>
      <c r="E15" s="57">
        <f>SUMIFS(Deciles_meanru!$F:$F,Deciles_meanru!$B:$B,TablasDecilesRUFormulas!$A15,Deciles_meanru!$C:$C,TablasDecilesRUFormulas!E$1,Deciles_meanru!$A:$A,TablasDecilesRUFormulas!$A$1)/SUMIFS($W$6:$W$9,$V$6:$V$9,E$1)</f>
        <v>151117.55357101859</v>
      </c>
      <c r="F15" s="57">
        <f>SUMIFS(Deciles_meanru!$F:$F,Deciles_meanru!$B:$B,TablasDecilesRUFormulas!$A15,Deciles_meanru!$C:$C,TablasDecilesRUFormulas!F$1,Deciles_meanru!$A:$A,TablasDecilesRUFormulas!$A$1)/SUMIFS($W$6:$W$9,$V$6:$V$9,F$1)</f>
        <v>141765</v>
      </c>
      <c r="G15" s="58">
        <f t="shared" si="3"/>
        <v>3.6516631700994173</v>
      </c>
      <c r="H15" s="58">
        <f t="shared" si="4"/>
        <v>17.102000242914439</v>
      </c>
      <c r="I15" s="58">
        <f t="shared" si="0"/>
        <v>12.97647974132563</v>
      </c>
      <c r="J15" s="58">
        <f t="shared" si="0"/>
        <v>-6.1889260049616368</v>
      </c>
      <c r="L15" s="69" t="s">
        <v>55</v>
      </c>
      <c r="M15" s="57">
        <f t="shared" si="1"/>
        <v>43015.932906794325</v>
      </c>
      <c r="N15" s="57">
        <f t="shared" si="1"/>
        <v>44586.729886026405</v>
      </c>
      <c r="O15" s="57">
        <f t="shared" si="1"/>
        <v>50372.517857006198</v>
      </c>
      <c r="P15" s="57">
        <f t="shared" si="1"/>
        <v>47255</v>
      </c>
      <c r="Q15" s="58">
        <f t="shared" si="5"/>
        <v>3.6516631700994173</v>
      </c>
      <c r="R15" s="58">
        <f t="shared" si="6"/>
        <v>17.102000242914418</v>
      </c>
      <c r="S15" s="58">
        <f t="shared" si="7"/>
        <v>12.97647974132563</v>
      </c>
      <c r="T15" s="58">
        <f t="shared" si="2"/>
        <v>-6.1889260049616368</v>
      </c>
    </row>
    <row r="17" spans="1:20">
      <c r="B17" s="15"/>
      <c r="C17" s="79" t="s">
        <v>217</v>
      </c>
      <c r="D17" s="79"/>
      <c r="E17" s="79"/>
      <c r="F17" s="79"/>
      <c r="G17" s="79"/>
      <c r="H17" s="79"/>
      <c r="I17" s="79"/>
      <c r="J17" s="79"/>
      <c r="L17" s="15"/>
      <c r="M17" s="79" t="s">
        <v>255</v>
      </c>
      <c r="N17" s="79"/>
      <c r="O17" s="79"/>
      <c r="P17" s="79"/>
      <c r="Q17" s="79"/>
      <c r="R17" s="79"/>
      <c r="S17" s="79"/>
      <c r="T17" s="79"/>
    </row>
    <row r="18" spans="1:20" ht="15" customHeight="1">
      <c r="B18" s="80" t="s">
        <v>254</v>
      </c>
      <c r="C18" s="81" t="s">
        <v>259</v>
      </c>
      <c r="D18" s="81"/>
      <c r="E18" s="81"/>
      <c r="F18" s="81"/>
      <c r="G18" s="81" t="s">
        <v>161</v>
      </c>
      <c r="H18" s="81"/>
      <c r="I18" s="81"/>
      <c r="J18" s="60"/>
      <c r="L18" s="80" t="s">
        <v>254</v>
      </c>
      <c r="M18" s="81" t="s">
        <v>160</v>
      </c>
      <c r="N18" s="81"/>
      <c r="O18" s="81"/>
      <c r="P18" s="81"/>
      <c r="Q18" s="81" t="s">
        <v>161</v>
      </c>
      <c r="R18" s="81"/>
      <c r="S18" s="81"/>
      <c r="T18" s="60"/>
    </row>
    <row r="19" spans="1:20" s="24" customFormat="1" ht="48">
      <c r="B19" s="80"/>
      <c r="C19" s="62">
        <v>2018</v>
      </c>
      <c r="D19" s="62">
        <v>2020</v>
      </c>
      <c r="E19" s="62">
        <v>2022</v>
      </c>
      <c r="F19" s="62">
        <v>2024</v>
      </c>
      <c r="G19" s="62" t="s">
        <v>158</v>
      </c>
      <c r="H19" s="62" t="s">
        <v>187</v>
      </c>
      <c r="I19" s="62" t="s">
        <v>159</v>
      </c>
      <c r="J19" s="62" t="s">
        <v>213</v>
      </c>
      <c r="L19" s="80"/>
      <c r="M19" s="62">
        <v>2018</v>
      </c>
      <c r="N19" s="62">
        <v>2020</v>
      </c>
      <c r="O19" s="62">
        <v>2022</v>
      </c>
      <c r="P19" s="62">
        <v>2024</v>
      </c>
      <c r="Q19" s="62" t="s">
        <v>158</v>
      </c>
      <c r="R19" s="62" t="s">
        <v>187</v>
      </c>
      <c r="S19" s="62" t="s">
        <v>159</v>
      </c>
      <c r="T19" s="62" t="s">
        <v>213</v>
      </c>
    </row>
    <row r="20" spans="1:20" ht="24">
      <c r="B20" s="64" t="s">
        <v>106</v>
      </c>
      <c r="C20" s="65">
        <f>SUMIFS(Nal_meanru!$D:$D,Nal_meanru!$A:$A,TablasDecilesRUFormulas!$A$1,Nal_meanru!$B:$B,TablasDecilesRUFormulas!C$1)/SUMIFS($W$6:$W$9,$V$6:$V$9,C$1)</f>
        <v>26975.109792350537</v>
      </c>
      <c r="D20" s="65">
        <f>SUMIFS(Nal_meanru!$D:$D,Nal_meanru!$A:$A,TablasDecilesRUFormulas!$A$1,Nal_meanru!$B:$B,TablasDecilesRUFormulas!D$1)/SUMIFS($W$6:$W$9,$V$6:$V$9,D$1)</f>
        <v>26094.148155460727</v>
      </c>
      <c r="E20" s="65">
        <f>SUMIFS(Nal_meanru!$D:$D,Nal_meanru!$A:$A,TablasDecilesRUFormulas!$A$1,Nal_meanru!$B:$B,TablasDecilesRUFormulas!E$1)/SUMIFS($W$6:$W$9,$V$6:$V$9,E$1)</f>
        <v>30610.717135794512</v>
      </c>
      <c r="F20" s="65">
        <f>SUMIFS(Nal_meanru!$D:$D,Nal_meanru!$A:$A,TablasDecilesRUFormulas!$A$1,Nal_meanru!$B:$B,TablasDecilesRUFormulas!F$1)/SUMIFS($W$6:$W$9,$V$6:$V$9,F$1)</f>
        <v>30857.544921875</v>
      </c>
      <c r="G20" s="66">
        <f>100*(D20/C20-1)</f>
        <v>-3.2658315153164974</v>
      </c>
      <c r="H20" s="66">
        <f>100*(E20/C20-1)</f>
        <v>13.477636871286958</v>
      </c>
      <c r="I20" s="66">
        <f t="shared" ref="I20:J30" si="8">100*(E20/D20-1)</f>
        <v>17.308742762651175</v>
      </c>
      <c r="J20" s="66">
        <f>100*(F20/E20-1)</f>
        <v>0.80634434334065919</v>
      </c>
      <c r="L20" s="64" t="s">
        <v>106</v>
      </c>
      <c r="M20" s="65">
        <f t="shared" ref="M20:P30" si="9">C20/3</f>
        <v>8991.7032641168462</v>
      </c>
      <c r="N20" s="65">
        <f t="shared" si="9"/>
        <v>8698.0493851535757</v>
      </c>
      <c r="O20" s="65">
        <f t="shared" si="9"/>
        <v>10203.57237859817</v>
      </c>
      <c r="P20" s="65">
        <f t="shared" si="9"/>
        <v>10285.848307291666</v>
      </c>
      <c r="Q20" s="66">
        <f>100*(N20/M20-1)</f>
        <v>-3.2658315153164974</v>
      </c>
      <c r="R20" s="66">
        <f>100*(O20/M20-1)</f>
        <v>13.477636871286936</v>
      </c>
      <c r="S20" s="66">
        <f>100*(O20/N20-1)</f>
        <v>17.308742762651175</v>
      </c>
      <c r="T20" s="66">
        <f t="shared" ref="T20:T30" si="10">100*(P20/O20-1)</f>
        <v>0.80634434334065919</v>
      </c>
    </row>
    <row r="21" spans="1:20" ht="24">
      <c r="A21">
        <v>1</v>
      </c>
      <c r="B21" s="67" t="s">
        <v>46</v>
      </c>
      <c r="C21" s="53">
        <f>SUMIFS(Deciles_meanru!$E:$E,Deciles_meanru!$B:$B,TablasDecilesRUFormulas!$A21,Deciles_meanru!$C:$C,TablasDecilesRUFormulas!C$1,Deciles_meanru!$A:$A,TablasDecilesRUFormulas!$A$1)/SUMIFS($W$6:$W$9,$V$6:$V$9,C$1)</f>
        <v>10221.476806516775</v>
      </c>
      <c r="D21" s="53">
        <f>SUMIFS(Deciles_meanru!$E:$E,Deciles_meanru!$B:$B,TablasDecilesRUFormulas!$A21,Deciles_meanru!$C:$C,TablasDecilesRUFormulas!D$1,Deciles_meanru!$A:$A,TablasDecilesRUFormulas!$A$1)/SUMIFS($W$6:$W$9,$V$6:$V$9,D$1)</f>
        <v>11414.411491402801</v>
      </c>
      <c r="E21" s="53">
        <f>SUMIFS(Deciles_meanru!$E:$E,Deciles_meanru!$B:$B,TablasDecilesRUFormulas!$A21,Deciles_meanru!$C:$C,TablasDecilesRUFormulas!E$1,Deciles_meanru!$A:$A,TablasDecilesRUFormulas!$A$1)/SUMIFS($W$6:$W$9,$V$6:$V$9,E$1)</f>
        <v>13590.331714989334</v>
      </c>
      <c r="F21" s="53">
        <f>SUMIFS(Deciles_meanru!$E:$E,Deciles_meanru!$B:$B,TablasDecilesRUFormulas!$A21,Deciles_meanru!$C:$C,TablasDecilesRUFormulas!F$1,Deciles_meanru!$A:$A,TablasDecilesRUFormulas!$A$1)/SUMIFS($W$6:$W$9,$V$6:$V$9,F$1)</f>
        <v>13450.0078125</v>
      </c>
      <c r="G21" s="54">
        <f t="shared" ref="G21:G30" si="11">100*(D21/C21-1)</f>
        <v>11.670864273990844</v>
      </c>
      <c r="H21" s="54">
        <f t="shared" ref="H21:H30" si="12">100*(E21/C21-1)</f>
        <v>32.958592698901597</v>
      </c>
      <c r="I21" s="54">
        <f t="shared" si="8"/>
        <v>19.062920810463236</v>
      </c>
      <c r="J21" s="54">
        <f t="shared" si="8"/>
        <v>-1.0325274278225605</v>
      </c>
      <c r="L21" s="67" t="s">
        <v>46</v>
      </c>
      <c r="M21" s="53">
        <f>C21/3</f>
        <v>3407.1589355055917</v>
      </c>
      <c r="N21" s="53">
        <f t="shared" si="9"/>
        <v>3804.8038304676006</v>
      </c>
      <c r="O21" s="53">
        <f t="shared" si="9"/>
        <v>4530.1105716631109</v>
      </c>
      <c r="P21" s="53">
        <f t="shared" si="9"/>
        <v>4483.3359375</v>
      </c>
      <c r="Q21" s="54">
        <f t="shared" ref="Q21:Q30" si="13">100*(N21/M21-1)</f>
        <v>11.670864273990844</v>
      </c>
      <c r="R21" s="54">
        <f t="shared" ref="R21:R30" si="14">100*(O21/M21-1)</f>
        <v>32.958592698901597</v>
      </c>
      <c r="S21" s="54">
        <f t="shared" ref="S21:S30" si="15">100*(O21/N21-1)</f>
        <v>19.062920810463236</v>
      </c>
      <c r="T21" s="54">
        <f t="shared" si="10"/>
        <v>-1.0325274278225605</v>
      </c>
    </row>
    <row r="22" spans="1:20" ht="24">
      <c r="A22">
        <v>2</v>
      </c>
      <c r="B22" s="67" t="s">
        <v>47</v>
      </c>
      <c r="C22" s="53">
        <f>SUMIFS(Deciles_meanru!$E:$E,Deciles_meanru!$B:$B,TablasDecilesRUFormulas!$A22,Deciles_meanru!$C:$C,TablasDecilesRUFormulas!C$1,Deciles_meanru!$A:$A,TablasDecilesRUFormulas!$A$1)/SUMIFS($W$6:$W$9,$V$6:$V$9,C$1)</f>
        <v>13636.532397549354</v>
      </c>
      <c r="D22" s="53">
        <f>SUMIFS(Deciles_meanru!$E:$E,Deciles_meanru!$B:$B,TablasDecilesRUFormulas!$A22,Deciles_meanru!$C:$C,TablasDecilesRUFormulas!D$1,Deciles_meanru!$A:$A,TablasDecilesRUFormulas!$A$1)/SUMIFS($W$6:$W$9,$V$6:$V$9,D$1)</f>
        <v>13736.513460118289</v>
      </c>
      <c r="E22" s="53">
        <f>SUMIFS(Deciles_meanru!$E:$E,Deciles_meanru!$B:$B,TablasDecilesRUFormulas!$A22,Deciles_meanru!$C:$C,TablasDecilesRUFormulas!E$1,Deciles_meanru!$A:$A,TablasDecilesRUFormulas!$A$1)/SUMIFS($W$6:$W$9,$V$6:$V$9,E$1)</f>
        <v>15974.045589653389</v>
      </c>
      <c r="F22" s="53">
        <f>SUMIFS(Deciles_meanru!$E:$E,Deciles_meanru!$B:$B,TablasDecilesRUFormulas!$A22,Deciles_meanru!$C:$C,TablasDecilesRUFormulas!F$1,Deciles_meanru!$A:$A,TablasDecilesRUFormulas!$A$1)/SUMIFS($W$6:$W$9,$V$6:$V$9,F$1)</f>
        <v>16312.2626953125</v>
      </c>
      <c r="G22" s="54">
        <f t="shared" si="11"/>
        <v>0.73318538506830233</v>
      </c>
      <c r="H22" s="54">
        <f t="shared" si="12"/>
        <v>17.141551268005006</v>
      </c>
      <c r="I22" s="54">
        <f t="shared" si="8"/>
        <v>16.288937771810929</v>
      </c>
      <c r="J22" s="54">
        <f t="shared" si="8"/>
        <v>2.1172914761065753</v>
      </c>
      <c r="L22" s="67" t="s">
        <v>47</v>
      </c>
      <c r="M22" s="53">
        <f t="shared" si="9"/>
        <v>4545.5107991831183</v>
      </c>
      <c r="N22" s="53">
        <f t="shared" si="9"/>
        <v>4578.83782003943</v>
      </c>
      <c r="O22" s="53">
        <f t="shared" si="9"/>
        <v>5324.6818632177965</v>
      </c>
      <c r="P22" s="53">
        <f t="shared" si="9"/>
        <v>5437.4208984375</v>
      </c>
      <c r="Q22" s="54">
        <f t="shared" si="13"/>
        <v>0.73318538506830233</v>
      </c>
      <c r="R22" s="54">
        <f t="shared" si="14"/>
        <v>17.141551268005006</v>
      </c>
      <c r="S22" s="54">
        <f t="shared" si="15"/>
        <v>16.288937771810929</v>
      </c>
      <c r="T22" s="54">
        <f t="shared" si="10"/>
        <v>2.1172914761065753</v>
      </c>
    </row>
    <row r="23" spans="1:20" ht="24">
      <c r="A23">
        <v>3</v>
      </c>
      <c r="B23" s="67" t="s">
        <v>48</v>
      </c>
      <c r="C23" s="53">
        <f>SUMIFS(Deciles_meanru!$E:$E,Deciles_meanru!$B:$B,TablasDecilesRUFormulas!$A23,Deciles_meanru!$C:$C,TablasDecilesRUFormulas!C$1,Deciles_meanru!$A:$A,TablasDecilesRUFormulas!$A$1)/SUMIFS($W$6:$W$9,$V$6:$V$9,C$1)</f>
        <v>16151.912582165765</v>
      </c>
      <c r="D23" s="53">
        <f>SUMIFS(Deciles_meanru!$E:$E,Deciles_meanru!$B:$B,TablasDecilesRUFormulas!$A23,Deciles_meanru!$C:$C,TablasDecilesRUFormulas!D$1,Deciles_meanru!$A:$A,TablasDecilesRUFormulas!$A$1)/SUMIFS($W$6:$W$9,$V$6:$V$9,D$1)</f>
        <v>16087.809521479074</v>
      </c>
      <c r="E23" s="53">
        <f>SUMIFS(Deciles_meanru!$E:$E,Deciles_meanru!$B:$B,TablasDecilesRUFormulas!$A23,Deciles_meanru!$C:$C,TablasDecilesRUFormulas!E$1,Deciles_meanru!$A:$A,TablasDecilesRUFormulas!$A$1)/SUMIFS($W$6:$W$9,$V$6:$V$9,E$1)</f>
        <v>18934.69300055343</v>
      </c>
      <c r="F23" s="53">
        <f>SUMIFS(Deciles_meanru!$E:$E,Deciles_meanru!$B:$B,TablasDecilesRUFormulas!$A23,Deciles_meanru!$C:$C,TablasDecilesRUFormulas!F$1,Deciles_meanru!$A:$A,TablasDecilesRUFormulas!$A$1)/SUMIFS($W$6:$W$9,$V$6:$V$9,F$1)</f>
        <v>19308.1484375</v>
      </c>
      <c r="G23" s="54">
        <f t="shared" si="11"/>
        <v>-0.39687597589818102</v>
      </c>
      <c r="H23" s="54">
        <f t="shared" si="12"/>
        <v>17.228798163879922</v>
      </c>
      <c r="I23" s="54">
        <f t="shared" si="8"/>
        <v>17.695904935183627</v>
      </c>
      <c r="J23" s="54">
        <f t="shared" si="8"/>
        <v>1.9723342593178206</v>
      </c>
      <c r="L23" s="67" t="s">
        <v>48</v>
      </c>
      <c r="M23" s="53">
        <f t="shared" si="9"/>
        <v>5383.9708607219218</v>
      </c>
      <c r="N23" s="53">
        <f t="shared" si="9"/>
        <v>5362.6031738263582</v>
      </c>
      <c r="O23" s="53">
        <f t="shared" si="9"/>
        <v>6311.5643335178102</v>
      </c>
      <c r="P23" s="53">
        <f t="shared" si="9"/>
        <v>6436.049479166667</v>
      </c>
      <c r="Q23" s="54">
        <f t="shared" si="13"/>
        <v>-0.39687597589818102</v>
      </c>
      <c r="R23" s="54">
        <f t="shared" si="14"/>
        <v>17.228798163879922</v>
      </c>
      <c r="S23" s="54">
        <f t="shared" si="15"/>
        <v>17.695904935183627</v>
      </c>
      <c r="T23" s="54">
        <f t="shared" si="10"/>
        <v>1.9723342593178206</v>
      </c>
    </row>
    <row r="24" spans="1:20" ht="24">
      <c r="A24">
        <v>4</v>
      </c>
      <c r="B24" s="67" t="s">
        <v>49</v>
      </c>
      <c r="C24" s="53">
        <f>SUMIFS(Deciles_meanru!$E:$E,Deciles_meanru!$B:$B,TablasDecilesRUFormulas!$A24,Deciles_meanru!$C:$C,TablasDecilesRUFormulas!C$1,Deciles_meanru!$A:$A,TablasDecilesRUFormulas!$A$1)/SUMIFS($W$6:$W$9,$V$6:$V$9,C$1)</f>
        <v>18516.825081582858</v>
      </c>
      <c r="D24" s="53">
        <f>SUMIFS(Deciles_meanru!$E:$E,Deciles_meanru!$B:$B,TablasDecilesRUFormulas!$A24,Deciles_meanru!$C:$C,TablasDecilesRUFormulas!D$1,Deciles_meanru!$A:$A,TablasDecilesRUFormulas!$A$1)/SUMIFS($W$6:$W$9,$V$6:$V$9,D$1)</f>
        <v>18870.562077656945</v>
      </c>
      <c r="E24" s="53">
        <f>SUMIFS(Deciles_meanru!$E:$E,Deciles_meanru!$B:$B,TablasDecilesRUFormulas!$A24,Deciles_meanru!$C:$C,TablasDecilesRUFormulas!E$1,Deciles_meanru!$A:$A,TablasDecilesRUFormulas!$A$1)/SUMIFS($W$6:$W$9,$V$6:$V$9,E$1)</f>
        <v>22346.02670307786</v>
      </c>
      <c r="F24" s="53">
        <f>SUMIFS(Deciles_meanru!$E:$E,Deciles_meanru!$B:$B,TablasDecilesRUFormulas!$A24,Deciles_meanru!$C:$C,TablasDecilesRUFormulas!F$1,Deciles_meanru!$A:$A,TablasDecilesRUFormulas!$A$1)/SUMIFS($W$6:$W$9,$V$6:$V$9,F$1)</f>
        <v>21820.93359375</v>
      </c>
      <c r="G24" s="54">
        <f t="shared" si="11"/>
        <v>1.9103544723005461</v>
      </c>
      <c r="H24" s="54">
        <f t="shared" si="12"/>
        <v>20.679579812543516</v>
      </c>
      <c r="I24" s="54">
        <f t="shared" si="8"/>
        <v>18.417387945936813</v>
      </c>
      <c r="J24" s="54">
        <f t="shared" si="8"/>
        <v>-2.349827628441592</v>
      </c>
      <c r="L24" s="67" t="s">
        <v>49</v>
      </c>
      <c r="M24" s="53">
        <f t="shared" si="9"/>
        <v>6172.2750271942859</v>
      </c>
      <c r="N24" s="53">
        <f t="shared" si="9"/>
        <v>6290.1873592189813</v>
      </c>
      <c r="O24" s="53">
        <f t="shared" si="9"/>
        <v>7448.6755676926196</v>
      </c>
      <c r="P24" s="53">
        <f t="shared" si="9"/>
        <v>7273.64453125</v>
      </c>
      <c r="Q24" s="54">
        <f t="shared" si="13"/>
        <v>1.9103544723005461</v>
      </c>
      <c r="R24" s="54">
        <f t="shared" si="14"/>
        <v>20.679579812543516</v>
      </c>
      <c r="S24" s="54">
        <f t="shared" si="15"/>
        <v>18.417387945936813</v>
      </c>
      <c r="T24" s="54">
        <f t="shared" si="10"/>
        <v>-2.349827628441592</v>
      </c>
    </row>
    <row r="25" spans="1:20" ht="24">
      <c r="A25">
        <v>5</v>
      </c>
      <c r="B25" s="67" t="s">
        <v>50</v>
      </c>
      <c r="C25" s="53">
        <f>SUMIFS(Deciles_meanru!$E:$E,Deciles_meanru!$B:$B,TablasDecilesRUFormulas!$A25,Deciles_meanru!$C:$C,TablasDecilesRUFormulas!C$1,Deciles_meanru!$A:$A,TablasDecilesRUFormulas!$A$1)/SUMIFS($W$6:$W$9,$V$6:$V$9,C$1)</f>
        <v>21326.999232992497</v>
      </c>
      <c r="D25" s="53">
        <f>SUMIFS(Deciles_meanru!$E:$E,Deciles_meanru!$B:$B,TablasDecilesRUFormulas!$A25,Deciles_meanru!$C:$C,TablasDecilesRUFormulas!D$1,Deciles_meanru!$A:$A,TablasDecilesRUFormulas!$A$1)/SUMIFS($W$6:$W$9,$V$6:$V$9,D$1)</f>
        <v>20989.789592937152</v>
      </c>
      <c r="E25" s="53">
        <f>SUMIFS(Deciles_meanru!$E:$E,Deciles_meanru!$B:$B,TablasDecilesRUFormulas!$A25,Deciles_meanru!$C:$C,TablasDecilesRUFormulas!E$1,Deciles_meanru!$A:$A,TablasDecilesRUFormulas!$A$1)/SUMIFS($W$6:$W$9,$V$6:$V$9,E$1)</f>
        <v>24764.487951544153</v>
      </c>
      <c r="F25" s="53">
        <f>SUMIFS(Deciles_meanru!$E:$E,Deciles_meanru!$B:$B,TablasDecilesRUFormulas!$A25,Deciles_meanru!$C:$C,TablasDecilesRUFormulas!F$1,Deciles_meanru!$A:$A,TablasDecilesRUFormulas!$A$1)/SUMIFS($W$6:$W$9,$V$6:$V$9,F$1)</f>
        <v>25825.173828125</v>
      </c>
      <c r="G25" s="54">
        <f t="shared" si="11"/>
        <v>-1.5811396454391446</v>
      </c>
      <c r="H25" s="54">
        <f t="shared" si="12"/>
        <v>16.118013983110767</v>
      </c>
      <c r="I25" s="54">
        <f t="shared" si="8"/>
        <v>17.983497842575559</v>
      </c>
      <c r="J25" s="54">
        <f t="shared" si="8"/>
        <v>4.2830922999750998</v>
      </c>
      <c r="L25" s="67" t="s">
        <v>50</v>
      </c>
      <c r="M25" s="53">
        <f t="shared" si="9"/>
        <v>7108.9997443308321</v>
      </c>
      <c r="N25" s="53">
        <f t="shared" si="9"/>
        <v>6996.5965309790508</v>
      </c>
      <c r="O25" s="53">
        <f t="shared" si="9"/>
        <v>8254.8293171813839</v>
      </c>
      <c r="P25" s="53">
        <f t="shared" si="9"/>
        <v>8608.3912760416661</v>
      </c>
      <c r="Q25" s="54">
        <f t="shared" si="13"/>
        <v>-1.5811396454391335</v>
      </c>
      <c r="R25" s="54">
        <f t="shared" si="14"/>
        <v>16.118013983110767</v>
      </c>
      <c r="S25" s="54">
        <f t="shared" si="15"/>
        <v>17.983497842575535</v>
      </c>
      <c r="T25" s="54">
        <f t="shared" si="10"/>
        <v>4.2830922999750998</v>
      </c>
    </row>
    <row r="26" spans="1:20" ht="24">
      <c r="A26">
        <v>6</v>
      </c>
      <c r="B26" s="67" t="s">
        <v>51</v>
      </c>
      <c r="C26" s="53">
        <f>SUMIFS(Deciles_meanru!$E:$E,Deciles_meanru!$B:$B,TablasDecilesRUFormulas!$A26,Deciles_meanru!$C:$C,TablasDecilesRUFormulas!C$1,Deciles_meanru!$A:$A,TablasDecilesRUFormulas!$A$1)/SUMIFS($W$6:$W$9,$V$6:$V$9,C$1)</f>
        <v>24649.618589471214</v>
      </c>
      <c r="D26" s="53">
        <f>SUMIFS(Deciles_meanru!$E:$E,Deciles_meanru!$B:$B,TablasDecilesRUFormulas!$A26,Deciles_meanru!$C:$C,TablasDecilesRUFormulas!D$1,Deciles_meanru!$A:$A,TablasDecilesRUFormulas!$A$1)/SUMIFS($W$6:$W$9,$V$6:$V$9,D$1)</f>
        <v>23790.935830452036</v>
      </c>
      <c r="E26" s="53">
        <f>SUMIFS(Deciles_meanru!$E:$E,Deciles_meanru!$B:$B,TablasDecilesRUFormulas!$A26,Deciles_meanru!$C:$C,TablasDecilesRUFormulas!E$1,Deciles_meanru!$A:$A,TablasDecilesRUFormulas!$A$1)/SUMIFS($W$6:$W$9,$V$6:$V$9,E$1)</f>
        <v>28186.313748614826</v>
      </c>
      <c r="F26" s="53">
        <f>SUMIFS(Deciles_meanru!$E:$E,Deciles_meanru!$B:$B,TablasDecilesRUFormulas!$A26,Deciles_meanru!$C:$C,TablasDecilesRUFormulas!F$1,Deciles_meanru!$A:$A,TablasDecilesRUFormulas!$A$1)/SUMIFS($W$6:$W$9,$V$6:$V$9,F$1)</f>
        <v>28784.076171875</v>
      </c>
      <c r="G26" s="54">
        <f t="shared" si="11"/>
        <v>-3.4835539377714997</v>
      </c>
      <c r="H26" s="54">
        <f t="shared" si="12"/>
        <v>14.347869709652494</v>
      </c>
      <c r="I26" s="54">
        <f t="shared" si="8"/>
        <v>18.475010606925245</v>
      </c>
      <c r="J26" s="54">
        <f t="shared" si="8"/>
        <v>2.1207541666903751</v>
      </c>
      <c r="L26" s="67" t="s">
        <v>51</v>
      </c>
      <c r="M26" s="53">
        <f t="shared" si="9"/>
        <v>8216.5395298237381</v>
      </c>
      <c r="N26" s="53">
        <f t="shared" si="9"/>
        <v>7930.3119434840119</v>
      </c>
      <c r="O26" s="53">
        <f t="shared" si="9"/>
        <v>9395.4379162049427</v>
      </c>
      <c r="P26" s="53">
        <f t="shared" si="9"/>
        <v>9594.6920572916661</v>
      </c>
      <c r="Q26" s="54">
        <f t="shared" si="13"/>
        <v>-3.4835539377714997</v>
      </c>
      <c r="R26" s="54">
        <f t="shared" si="14"/>
        <v>14.347869709652517</v>
      </c>
      <c r="S26" s="54">
        <f t="shared" si="15"/>
        <v>18.475010606925245</v>
      </c>
      <c r="T26" s="54">
        <f t="shared" si="10"/>
        <v>2.1207541666903751</v>
      </c>
    </row>
    <row r="27" spans="1:20" ht="24">
      <c r="A27">
        <v>7</v>
      </c>
      <c r="B27" s="67" t="s">
        <v>52</v>
      </c>
      <c r="C27" s="53">
        <f>SUMIFS(Deciles_meanru!$E:$E,Deciles_meanru!$B:$B,TablasDecilesRUFormulas!$A27,Deciles_meanru!$C:$C,TablasDecilesRUFormulas!C$1,Deciles_meanru!$A:$A,TablasDecilesRUFormulas!$A$1)/SUMIFS($W$6:$W$9,$V$6:$V$9,C$1)</f>
        <v>28154.916020468991</v>
      </c>
      <c r="D27" s="53">
        <f>SUMIFS(Deciles_meanru!$E:$E,Deciles_meanru!$B:$B,TablasDecilesRUFormulas!$A27,Deciles_meanru!$C:$C,TablasDecilesRUFormulas!D$1,Deciles_meanru!$A:$A,TablasDecilesRUFormulas!$A$1)/SUMIFS($W$6:$W$9,$V$6:$V$9,D$1)</f>
        <v>27727.437155798762</v>
      </c>
      <c r="E27" s="53">
        <f>SUMIFS(Deciles_meanru!$E:$E,Deciles_meanru!$B:$B,TablasDecilesRUFormulas!$A27,Deciles_meanru!$C:$C,TablasDecilesRUFormulas!E$1,Deciles_meanru!$A:$A,TablasDecilesRUFormulas!$A$1)/SUMIFS($W$6:$W$9,$V$6:$V$9,E$1)</f>
        <v>32300.138615815769</v>
      </c>
      <c r="F27" s="53">
        <f>SUMIFS(Deciles_meanru!$E:$E,Deciles_meanru!$B:$B,TablasDecilesRUFormulas!$A27,Deciles_meanru!$C:$C,TablasDecilesRUFormulas!F$1,Deciles_meanru!$A:$A,TablasDecilesRUFormulas!$A$1)/SUMIFS($W$6:$W$9,$V$6:$V$9,F$1)</f>
        <v>32282.515625</v>
      </c>
      <c r="G27" s="54">
        <f t="shared" si="11"/>
        <v>-1.5183098552289942</v>
      </c>
      <c r="H27" s="54">
        <f t="shared" si="12"/>
        <v>14.722908753601494</v>
      </c>
      <c r="I27" s="54">
        <f t="shared" si="8"/>
        <v>16.491612384957467</v>
      </c>
      <c r="J27" s="54">
        <f t="shared" si="8"/>
        <v>-5.4560108937551366E-2</v>
      </c>
      <c r="L27" s="67" t="s">
        <v>52</v>
      </c>
      <c r="M27" s="53">
        <f t="shared" si="9"/>
        <v>9384.9720068229963</v>
      </c>
      <c r="N27" s="53">
        <f t="shared" si="9"/>
        <v>9242.4790519329199</v>
      </c>
      <c r="O27" s="53">
        <f t="shared" si="9"/>
        <v>10766.712871938589</v>
      </c>
      <c r="P27" s="53">
        <f t="shared" si="9"/>
        <v>10760.838541666666</v>
      </c>
      <c r="Q27" s="54">
        <f t="shared" si="13"/>
        <v>-1.5183098552289942</v>
      </c>
      <c r="R27" s="54">
        <f t="shared" si="14"/>
        <v>14.722908753601494</v>
      </c>
      <c r="S27" s="54">
        <f t="shared" si="15"/>
        <v>16.491612384957467</v>
      </c>
      <c r="T27" s="54">
        <f t="shared" si="10"/>
        <v>-5.4560108937551366E-2</v>
      </c>
    </row>
    <row r="28" spans="1:20" ht="24">
      <c r="A28">
        <v>8</v>
      </c>
      <c r="B28" s="68" t="s">
        <v>53</v>
      </c>
      <c r="C28" s="55">
        <f>SUMIFS(Deciles_meanru!$E:$E,Deciles_meanru!$B:$B,TablasDecilesRUFormulas!$A28,Deciles_meanru!$C:$C,TablasDecilesRUFormulas!C$1,Deciles_meanru!$A:$A,TablasDecilesRUFormulas!$A$1)/SUMIFS($W$6:$W$9,$V$6:$V$9,C$1)</f>
        <v>32784.83804066218</v>
      </c>
      <c r="D28" s="55">
        <f>SUMIFS(Deciles_meanru!$E:$E,Deciles_meanru!$B:$B,TablasDecilesRUFormulas!$A28,Deciles_meanru!$C:$C,TablasDecilesRUFormulas!D$1,Deciles_meanru!$A:$A,TablasDecilesRUFormulas!$A$1)/SUMIFS($W$6:$W$9,$V$6:$V$9,D$1)</f>
        <v>31801.284367976292</v>
      </c>
      <c r="E28" s="55">
        <f>SUMIFS(Deciles_meanru!$E:$E,Deciles_meanru!$B:$B,TablasDecilesRUFormulas!$A28,Deciles_meanru!$C:$C,TablasDecilesRUFormulas!E$1,Deciles_meanru!$A:$A,TablasDecilesRUFormulas!$A$1)/SUMIFS($W$6:$W$9,$V$6:$V$9,E$1)</f>
        <v>37021.509933663176</v>
      </c>
      <c r="F28" s="55">
        <f>SUMIFS(Deciles_meanru!$E:$E,Deciles_meanru!$B:$B,TablasDecilesRUFormulas!$A28,Deciles_meanru!$C:$C,TablasDecilesRUFormulas!F$1,Deciles_meanru!$A:$A,TablasDecilesRUFormulas!$A$1)/SUMIFS($W$6:$W$9,$V$6:$V$9,F$1)</f>
        <v>36876.5078125</v>
      </c>
      <c r="G28" s="56">
        <f t="shared" si="11"/>
        <v>-3.0000260225962139</v>
      </c>
      <c r="H28" s="56">
        <f t="shared" si="12"/>
        <v>12.922656161199765</v>
      </c>
      <c r="I28" s="56">
        <f t="shared" si="8"/>
        <v>16.415140675713147</v>
      </c>
      <c r="J28" s="56">
        <f t="shared" si="8"/>
        <v>-0.3916699276258484</v>
      </c>
      <c r="L28" s="68" t="s">
        <v>53</v>
      </c>
      <c r="M28" s="55">
        <f t="shared" si="9"/>
        <v>10928.279346887393</v>
      </c>
      <c r="N28" s="55">
        <f t="shared" si="9"/>
        <v>10600.428122658765</v>
      </c>
      <c r="O28" s="55">
        <f t="shared" si="9"/>
        <v>12340.503311221059</v>
      </c>
      <c r="P28" s="55">
        <f t="shared" si="9"/>
        <v>12292.169270833334</v>
      </c>
      <c r="Q28" s="56">
        <f t="shared" si="13"/>
        <v>-3.0000260225962139</v>
      </c>
      <c r="R28" s="56">
        <f t="shared" si="14"/>
        <v>12.922656161199765</v>
      </c>
      <c r="S28" s="56">
        <f t="shared" si="15"/>
        <v>16.415140675713147</v>
      </c>
      <c r="T28" s="56">
        <f t="shared" si="10"/>
        <v>-0.3916699276258484</v>
      </c>
    </row>
    <row r="29" spans="1:20" ht="24">
      <c r="A29">
        <v>9</v>
      </c>
      <c r="B29" s="68" t="s">
        <v>54</v>
      </c>
      <c r="C29" s="55">
        <f>SUMIFS(Deciles_meanru!$E:$E,Deciles_meanru!$B:$B,TablasDecilesRUFormulas!$A29,Deciles_meanru!$C:$C,TablasDecilesRUFormulas!C$1,Deciles_meanru!$A:$A,TablasDecilesRUFormulas!$A$1)/SUMIFS($W$6:$W$9,$V$6:$V$9,C$1)</f>
        <v>40517.325422483395</v>
      </c>
      <c r="D29" s="55">
        <f>SUMIFS(Deciles_meanru!$E:$E,Deciles_meanru!$B:$B,TablasDecilesRUFormulas!$A29,Deciles_meanru!$C:$C,TablasDecilesRUFormulas!D$1,Deciles_meanru!$A:$A,TablasDecilesRUFormulas!$A$1)/SUMIFS($W$6:$W$9,$V$6:$V$9,D$1)</f>
        <v>38287.495008142716</v>
      </c>
      <c r="E29" s="55">
        <f>SUMIFS(Deciles_meanru!$E:$E,Deciles_meanru!$B:$B,TablasDecilesRUFormulas!$A29,Deciles_meanru!$C:$C,TablasDecilesRUFormulas!E$1,Deciles_meanru!$A:$A,TablasDecilesRUFormulas!$A$1)/SUMIFS($W$6:$W$9,$V$6:$V$9,E$1)</f>
        <v>44767.451440858313</v>
      </c>
      <c r="F29" s="55">
        <f>SUMIFS(Deciles_meanru!$E:$E,Deciles_meanru!$B:$B,TablasDecilesRUFormulas!$A29,Deciles_meanru!$C:$C,TablasDecilesRUFormulas!F$1,Deciles_meanru!$A:$A,TablasDecilesRUFormulas!$A$1)/SUMIFS($W$6:$W$9,$V$6:$V$9,F$1)</f>
        <v>44922.62890625</v>
      </c>
      <c r="G29" s="56">
        <f t="shared" si="11"/>
        <v>-5.5033998199282124</v>
      </c>
      <c r="H29" s="56">
        <f t="shared" si="12"/>
        <v>10.489650967969588</v>
      </c>
      <c r="I29" s="56">
        <f t="shared" si="8"/>
        <v>16.924472158174588</v>
      </c>
      <c r="J29" s="56">
        <f t="shared" si="8"/>
        <v>0.34663010825328744</v>
      </c>
      <c r="L29" s="68" t="s">
        <v>54</v>
      </c>
      <c r="M29" s="55">
        <f t="shared" si="9"/>
        <v>13505.775140827798</v>
      </c>
      <c r="N29" s="55">
        <f t="shared" si="9"/>
        <v>12762.498336047573</v>
      </c>
      <c r="O29" s="55">
        <f t="shared" si="9"/>
        <v>14922.483813619438</v>
      </c>
      <c r="P29" s="55">
        <f t="shared" si="9"/>
        <v>14974.209635416666</v>
      </c>
      <c r="Q29" s="56">
        <f t="shared" si="13"/>
        <v>-5.5033998199282124</v>
      </c>
      <c r="R29" s="56">
        <f t="shared" si="14"/>
        <v>10.489650967969588</v>
      </c>
      <c r="S29" s="56">
        <f t="shared" si="15"/>
        <v>16.924472158174588</v>
      </c>
      <c r="T29" s="56">
        <f t="shared" si="10"/>
        <v>0.34663010825328744</v>
      </c>
    </row>
    <row r="30" spans="1:20" ht="24">
      <c r="A30">
        <v>10</v>
      </c>
      <c r="B30" s="69" t="s">
        <v>55</v>
      </c>
      <c r="C30" s="57">
        <f>SUMIFS(Deciles_meanru!$E:$E,Deciles_meanru!$B:$B,TablasDecilesRUFormulas!$A30,Deciles_meanru!$C:$C,TablasDecilesRUFormulas!C$1,Deciles_meanru!$A:$A,TablasDecilesRUFormulas!$A$1)/SUMIFS($W$6:$W$9,$V$6:$V$9,C$1)</f>
        <v>63790.465168827388</v>
      </c>
      <c r="D30" s="57">
        <f>SUMIFS(Deciles_meanru!$E:$E,Deciles_meanru!$B:$B,TablasDecilesRUFormulas!$A30,Deciles_meanru!$C:$C,TablasDecilesRUFormulas!D$1,Deciles_meanru!$A:$A,TablasDecilesRUFormulas!$A$1)/SUMIFS($W$6:$W$9,$V$6:$V$9,D$1)</f>
        <v>58235.231972560505</v>
      </c>
      <c r="E30" s="57">
        <f>SUMIFS(Deciles_meanru!$E:$E,Deciles_meanru!$B:$B,TablasDecilesRUFormulas!$A30,Deciles_meanru!$C:$C,TablasDecilesRUFormulas!E$1,Deciles_meanru!$A:$A,TablasDecilesRUFormulas!$A$1)/SUMIFS($W$6:$W$9,$V$6:$V$9,E$1)</f>
        <v>68221.916886040985</v>
      </c>
      <c r="F30" s="57">
        <f>SUMIFS(Deciles_meanru!$E:$E,Deciles_meanru!$B:$B,TablasDecilesRUFormulas!$A30,Deciles_meanru!$C:$C,TablasDecilesRUFormulas!F$1,Deciles_meanru!$A:$A,TablasDecilesRUFormulas!$A$1)/SUMIFS($W$6:$W$9,$V$6:$V$9,F$1)</f>
        <v>68992.9140625</v>
      </c>
      <c r="G30" s="58">
        <f t="shared" si="11"/>
        <v>-8.7085635471765954</v>
      </c>
      <c r="H30" s="58">
        <f t="shared" si="12"/>
        <v>6.9468872902640699</v>
      </c>
      <c r="I30" s="58">
        <f t="shared" si="8"/>
        <v>17.148871181943683</v>
      </c>
      <c r="J30" s="58">
        <f t="shared" si="8"/>
        <v>1.1301312124473162</v>
      </c>
      <c r="L30" s="69" t="s">
        <v>55</v>
      </c>
      <c r="M30" s="57">
        <f t="shared" si="9"/>
        <v>21263.488389609131</v>
      </c>
      <c r="N30" s="57">
        <f t="shared" si="9"/>
        <v>19411.743990853502</v>
      </c>
      <c r="O30" s="57">
        <f t="shared" si="9"/>
        <v>22740.638962013662</v>
      </c>
      <c r="P30" s="57">
        <f t="shared" si="9"/>
        <v>22997.638020833332</v>
      </c>
      <c r="Q30" s="58">
        <f t="shared" si="13"/>
        <v>-8.7085635471765954</v>
      </c>
      <c r="R30" s="58">
        <f t="shared" si="14"/>
        <v>6.9468872902640699</v>
      </c>
      <c r="S30" s="58">
        <f t="shared" si="15"/>
        <v>17.148871181943683</v>
      </c>
      <c r="T30" s="58">
        <f t="shared" si="10"/>
        <v>1.1301312124473162</v>
      </c>
    </row>
    <row r="32" spans="1:20" ht="18.75">
      <c r="A32" s="48" t="s">
        <v>214</v>
      </c>
      <c r="C32">
        <v>2018</v>
      </c>
      <c r="D32">
        <v>2020</v>
      </c>
      <c r="E32">
        <v>2022</v>
      </c>
      <c r="F32">
        <v>2024</v>
      </c>
    </row>
    <row r="33" spans="1:23">
      <c r="B33" s="15"/>
      <c r="C33" s="79" t="s">
        <v>218</v>
      </c>
      <c r="D33" s="79"/>
      <c r="E33" s="79"/>
      <c r="F33" s="79"/>
      <c r="G33" s="79"/>
      <c r="H33" s="79"/>
      <c r="I33" s="79"/>
      <c r="J33" s="79"/>
      <c r="L33" s="15"/>
      <c r="M33" s="79" t="s">
        <v>257</v>
      </c>
      <c r="N33" s="79"/>
      <c r="O33" s="79"/>
      <c r="P33" s="79"/>
      <c r="Q33" s="79"/>
      <c r="R33" s="79"/>
      <c r="S33" s="79"/>
      <c r="T33" s="79"/>
    </row>
    <row r="34" spans="1:23" ht="15" customHeight="1">
      <c r="B34" s="80" t="s">
        <v>254</v>
      </c>
      <c r="C34" s="81" t="s">
        <v>259</v>
      </c>
      <c r="D34" s="81"/>
      <c r="E34" s="81"/>
      <c r="F34" s="81"/>
      <c r="G34" s="81" t="s">
        <v>161</v>
      </c>
      <c r="H34" s="81"/>
      <c r="I34" s="81"/>
      <c r="J34" s="60"/>
      <c r="L34" s="80" t="s">
        <v>254</v>
      </c>
      <c r="M34" s="81" t="s">
        <v>160</v>
      </c>
      <c r="N34" s="81"/>
      <c r="O34" s="81"/>
      <c r="P34" s="81"/>
      <c r="Q34" s="81" t="s">
        <v>161</v>
      </c>
      <c r="R34" s="81"/>
      <c r="S34" s="81"/>
      <c r="T34" s="60"/>
    </row>
    <row r="35" spans="1:23" ht="48">
      <c r="A35" s="24"/>
      <c r="B35" s="80"/>
      <c r="C35" s="62">
        <v>2018</v>
      </c>
      <c r="D35" s="62">
        <v>2020</v>
      </c>
      <c r="E35" s="62">
        <v>2022</v>
      </c>
      <c r="F35" s="62">
        <v>2024</v>
      </c>
      <c r="G35" s="62" t="s">
        <v>158</v>
      </c>
      <c r="H35" s="62" t="s">
        <v>187</v>
      </c>
      <c r="I35" s="62" t="s">
        <v>159</v>
      </c>
      <c r="J35" s="62" t="s">
        <v>213</v>
      </c>
      <c r="K35" s="24"/>
      <c r="L35" s="80"/>
      <c r="M35" s="62">
        <v>2018</v>
      </c>
      <c r="N35" s="62">
        <v>2020</v>
      </c>
      <c r="O35" s="62">
        <v>2022</v>
      </c>
      <c r="P35" s="62">
        <v>2024</v>
      </c>
      <c r="Q35" s="62" t="s">
        <v>158</v>
      </c>
      <c r="R35" s="62" t="s">
        <v>187</v>
      </c>
      <c r="S35" s="62" t="s">
        <v>159</v>
      </c>
      <c r="T35" s="62" t="s">
        <v>213</v>
      </c>
      <c r="U35" s="24"/>
      <c r="V35" s="24"/>
      <c r="W35" s="24"/>
    </row>
    <row r="36" spans="1:23" ht="24">
      <c r="B36" s="64" t="s">
        <v>106</v>
      </c>
      <c r="C36" s="65">
        <f>SUMIFS(Nal_meanru!$E:$E,Nal_meanru!$A:$A,TablasDecilesRUFormulas!$A$32,Nal_meanru!$B:$B,TablasDecilesRUFormulas!C$32)/SUMIFS($W$6:$W$9,$V$6:$V$9,C$32)</f>
        <v>75283.432752370121</v>
      </c>
      <c r="D36" s="65">
        <f>SUMIFS(Nal_meanru!$E:$E,Nal_meanru!$A:$A,TablasDecilesRUFormulas!$A$32,Nal_meanru!$B:$B,TablasDecilesRUFormulas!D$32)/SUMIFS($W$6:$W$9,$V$6:$V$9,D$32)</f>
        <v>69257.317538649208</v>
      </c>
      <c r="E36" s="65">
        <f>SUMIFS(Nal_meanru!$E:$E,Nal_meanru!$A:$A,TablasDecilesRUFormulas!$A$32,Nal_meanru!$B:$B,TablasDecilesRUFormulas!E$32)/SUMIFS($W$6:$W$9,$V$6:$V$9,E$32)</f>
        <v>77187.367428131518</v>
      </c>
      <c r="F36" s="65">
        <f>SUMIFS(Nal_meanru!$E:$E,Nal_meanru!$A:$A,TablasDecilesRUFormulas!$A$32,Nal_meanru!$B:$B,TablasDecilesRUFormulas!F$32)/SUMIFS($W$6:$W$9,$V$6:$V$9,F$32)</f>
        <v>85549.5</v>
      </c>
      <c r="G36" s="66">
        <f>100*(D36/C36-1)</f>
        <v>-8.0045701868333037</v>
      </c>
      <c r="H36" s="66">
        <f>100*(E36/C36-1)</f>
        <v>2.5290221316342176</v>
      </c>
      <c r="I36" s="66">
        <f t="shared" ref="I36:I46" si="16">100*(E36/D36-1)</f>
        <v>11.450125663698895</v>
      </c>
      <c r="J36" s="66">
        <f t="shared" ref="J36:J46" si="17">100*(F36/E36-1)</f>
        <v>10.833550683865978</v>
      </c>
      <c r="L36" s="64" t="s">
        <v>106</v>
      </c>
      <c r="M36" s="65">
        <f t="shared" ref="M36:M46" si="18">C36/3</f>
        <v>25094.477584123375</v>
      </c>
      <c r="N36" s="65">
        <f t="shared" ref="N36:N46" si="19">D36/3</f>
        <v>23085.772512883068</v>
      </c>
      <c r="O36" s="65">
        <f t="shared" ref="O36:O46" si="20">E36/3</f>
        <v>25729.122476043838</v>
      </c>
      <c r="P36" s="65">
        <f t="shared" ref="P36:P46" si="21">F36/3</f>
        <v>28516.5</v>
      </c>
      <c r="Q36" s="66">
        <f>100*(N36/M36-1)</f>
        <v>-8.0045701868333037</v>
      </c>
      <c r="R36" s="66">
        <f>100*(O36/M36-1)</f>
        <v>2.5290221316341954</v>
      </c>
      <c r="S36" s="66">
        <f>100*(O36/N36-1)</f>
        <v>11.450125663698895</v>
      </c>
      <c r="T36" s="66">
        <f t="shared" ref="T36:T46" si="22">100*(P36/O36-1)</f>
        <v>10.833550683865978</v>
      </c>
      <c r="V36" t="s">
        <v>199</v>
      </c>
      <c r="W36" t="s">
        <v>212</v>
      </c>
    </row>
    <row r="37" spans="1:23" ht="24">
      <c r="A37">
        <v>1</v>
      </c>
      <c r="B37" s="67" t="s">
        <v>46</v>
      </c>
      <c r="C37" s="53">
        <f>SUMIFS(Deciles_meanru!$F:$F,Deciles_meanru!$B:$B,TablasDecilesRUFormulas!$A37,Deciles_meanru!$C:$C,TablasDecilesRUFormulas!C$32,Deciles_meanru!$A:$A,TablasDecilesRUFormulas!$A$32)/SUMIFS($W$6:$W$9,$V$6:$V$9,C$32)</f>
        <v>16011.339453816643</v>
      </c>
      <c r="D37" s="53">
        <f>SUMIFS(Deciles_meanru!$F:$F,Deciles_meanru!$B:$B,TablasDecilesRUFormulas!$A37,Deciles_meanru!$C:$C,TablasDecilesRUFormulas!D$32,Deciles_meanru!$A:$A,TablasDecilesRUFormulas!$A$32)/SUMIFS($W$6:$W$9,$V$6:$V$9,D$32)</f>
        <v>14600.546364781016</v>
      </c>
      <c r="E37" s="53">
        <f>SUMIFS(Deciles_meanru!$F:$F,Deciles_meanru!$B:$B,TablasDecilesRUFormulas!$A37,Deciles_meanru!$C:$C,TablasDecilesRUFormulas!E$32,Deciles_meanru!$A:$A,TablasDecilesRUFormulas!$A$32)/SUMIFS($W$6:$W$9,$V$6:$V$9,E$32)</f>
        <v>17959.891943653984</v>
      </c>
      <c r="F37" s="53">
        <f>SUMIFS(Deciles_meanru!$F:$F,Deciles_meanru!$B:$B,TablasDecilesRUFormulas!$A37,Deciles_meanru!$C:$C,TablasDecilesRUFormulas!F$32,Deciles_meanru!$A:$A,TablasDecilesRUFormulas!$A$32)/SUMIFS($W$6:$W$9,$V$6:$V$9,F$32)</f>
        <v>20834.001953125</v>
      </c>
      <c r="G37" s="54">
        <f t="shared" ref="G37:G46" si="23">100*(D37/C37-1)</f>
        <v>-8.811212160637405</v>
      </c>
      <c r="H37" s="54">
        <f t="shared" ref="H37:H46" si="24">100*(E37/C37-1)</f>
        <v>12.169828111244385</v>
      </c>
      <c r="I37" s="54">
        <f t="shared" si="16"/>
        <v>23.008355269336199</v>
      </c>
      <c r="J37" s="54">
        <f t="shared" si="17"/>
        <v>16.002935978056176</v>
      </c>
      <c r="L37" s="67" t="s">
        <v>46</v>
      </c>
      <c r="M37" s="53">
        <f t="shared" si="18"/>
        <v>5337.1131512722141</v>
      </c>
      <c r="N37" s="53">
        <f t="shared" si="19"/>
        <v>4866.8487882603386</v>
      </c>
      <c r="O37" s="53">
        <f t="shared" si="20"/>
        <v>5986.6306478846609</v>
      </c>
      <c r="P37" s="53">
        <f t="shared" si="21"/>
        <v>6944.667317708333</v>
      </c>
      <c r="Q37" s="54">
        <f t="shared" ref="Q37:Q46" si="25">100*(N37/M37-1)</f>
        <v>-8.811212160637405</v>
      </c>
      <c r="R37" s="54">
        <f t="shared" ref="R37:R46" si="26">100*(O37/M37-1)</f>
        <v>12.169828111244385</v>
      </c>
      <c r="S37" s="54">
        <f t="shared" ref="S37:S46" si="27">100*(O37/N37-1)</f>
        <v>23.008355269336199</v>
      </c>
      <c r="T37" s="54">
        <f t="shared" si="22"/>
        <v>16.002935978056176</v>
      </c>
      <c r="V37">
        <v>2018</v>
      </c>
      <c r="W37">
        <f>SUMIFS(INPC!$J$11:$J$25,INPC!$H$11:$H$25,TablasDecilesRUFormulas!$V37)</f>
        <v>0.74052315312687267</v>
      </c>
    </row>
    <row r="38" spans="1:23" ht="24">
      <c r="A38">
        <v>2</v>
      </c>
      <c r="B38" s="67" t="s">
        <v>47</v>
      </c>
      <c r="C38" s="53">
        <f>SUMIFS(Deciles_meanru!$F:$F,Deciles_meanru!$B:$B,TablasDecilesRUFormulas!$A38,Deciles_meanru!$C:$C,TablasDecilesRUFormulas!C$32,Deciles_meanru!$A:$A,TablasDecilesRUFormulas!$A$32)/SUMIFS($W$6:$W$9,$V$6:$V$9,C$32)</f>
        <v>26508.136293899028</v>
      </c>
      <c r="D38" s="53">
        <f>SUMIFS(Deciles_meanru!$F:$F,Deciles_meanru!$B:$B,TablasDecilesRUFormulas!$A38,Deciles_meanru!$C:$C,TablasDecilesRUFormulas!D$32,Deciles_meanru!$A:$A,TablasDecilesRUFormulas!$A$32)/SUMIFS($W$6:$W$9,$V$6:$V$9,D$32)</f>
        <v>24546.996619604168</v>
      </c>
      <c r="E38" s="53">
        <f>SUMIFS(Deciles_meanru!$F:$F,Deciles_meanru!$B:$B,TablasDecilesRUFormulas!$A38,Deciles_meanru!$C:$C,TablasDecilesRUFormulas!E$32,Deciles_meanru!$A:$A,TablasDecilesRUFormulas!$A$32)/SUMIFS($W$6:$W$9,$V$6:$V$9,E$32)</f>
        <v>28808.306524872889</v>
      </c>
      <c r="F38" s="53">
        <f>SUMIFS(Deciles_meanru!$F:$F,Deciles_meanru!$B:$B,TablasDecilesRUFormulas!$A38,Deciles_meanru!$C:$C,TablasDecilesRUFormulas!F$32,Deciles_meanru!$A:$A,TablasDecilesRUFormulas!$A$32)/SUMIFS($W$6:$W$9,$V$6:$V$9,F$32)</f>
        <v>33378.703125</v>
      </c>
      <c r="G38" s="54">
        <f t="shared" si="23"/>
        <v>-7.3982555867053712</v>
      </c>
      <c r="H38" s="54">
        <f t="shared" si="24"/>
        <v>8.6772234964826787</v>
      </c>
      <c r="I38" s="54">
        <f t="shared" si="16"/>
        <v>17.359801572895783</v>
      </c>
      <c r="J38" s="54">
        <f t="shared" si="17"/>
        <v>15.864856881403512</v>
      </c>
      <c r="L38" s="67" t="s">
        <v>47</v>
      </c>
      <c r="M38" s="53">
        <f t="shared" si="18"/>
        <v>8836.0454312996753</v>
      </c>
      <c r="N38" s="53">
        <f t="shared" si="19"/>
        <v>8182.3322065347229</v>
      </c>
      <c r="O38" s="53">
        <f t="shared" si="20"/>
        <v>9602.7688416242963</v>
      </c>
      <c r="P38" s="53">
        <f t="shared" si="21"/>
        <v>11126.234375</v>
      </c>
      <c r="Q38" s="54">
        <f t="shared" si="25"/>
        <v>-7.3982555867053605</v>
      </c>
      <c r="R38" s="54">
        <f t="shared" si="26"/>
        <v>8.6772234964827</v>
      </c>
      <c r="S38" s="54">
        <f t="shared" si="27"/>
        <v>17.359801572895783</v>
      </c>
      <c r="T38" s="54">
        <f t="shared" si="22"/>
        <v>15.864856881403512</v>
      </c>
      <c r="V38">
        <v>2020</v>
      </c>
      <c r="W38">
        <f>SUMIFS(INPC!$J$11:$J$25,INPC!$H$11:$H$25,TablasDecilesRUFormulas!$V38)</f>
        <v>0.79351723331373891</v>
      </c>
    </row>
    <row r="39" spans="1:23" ht="24">
      <c r="A39">
        <v>3</v>
      </c>
      <c r="B39" s="67" t="s">
        <v>48</v>
      </c>
      <c r="C39" s="53">
        <f>SUMIFS(Deciles_meanru!$F:$F,Deciles_meanru!$B:$B,TablasDecilesRUFormulas!$A39,Deciles_meanru!$C:$C,TablasDecilesRUFormulas!C$32,Deciles_meanru!$A:$A,TablasDecilesRUFormulas!$A$32)/SUMIFS($W$6:$W$9,$V$6:$V$9,C$32)</f>
        <v>34294.301943350569</v>
      </c>
      <c r="D39" s="53">
        <f>SUMIFS(Deciles_meanru!$F:$F,Deciles_meanru!$B:$B,TablasDecilesRUFormulas!$A39,Deciles_meanru!$C:$C,TablasDecilesRUFormulas!D$32,Deciles_meanru!$A:$A,TablasDecilesRUFormulas!$A$32)/SUMIFS($W$6:$W$9,$V$6:$V$9,D$32)</f>
        <v>31823.687591250677</v>
      </c>
      <c r="E39" s="53">
        <f>SUMIFS(Deciles_meanru!$F:$F,Deciles_meanru!$B:$B,TablasDecilesRUFormulas!$A39,Deciles_meanru!$C:$C,TablasDecilesRUFormulas!E$32,Deciles_meanru!$A:$A,TablasDecilesRUFormulas!$A$32)/SUMIFS($W$6:$W$9,$V$6:$V$9,E$32)</f>
        <v>36925.434205944126</v>
      </c>
      <c r="F39" s="53">
        <f>SUMIFS(Deciles_meanru!$F:$F,Deciles_meanru!$B:$B,TablasDecilesRUFormulas!$A39,Deciles_meanru!$C:$C,TablasDecilesRUFormulas!F$32,Deciles_meanru!$A:$A,TablasDecilesRUFormulas!$A$32)/SUMIFS($W$6:$W$9,$V$6:$V$9,F$32)</f>
        <v>42485.4765625</v>
      </c>
      <c r="G39" s="54">
        <f t="shared" si="23"/>
        <v>-7.2041540783684859</v>
      </c>
      <c r="H39" s="54">
        <f t="shared" si="24"/>
        <v>7.672214080752604</v>
      </c>
      <c r="I39" s="54">
        <f t="shared" si="16"/>
        <v>16.031286757905704</v>
      </c>
      <c r="J39" s="54">
        <f t="shared" si="17"/>
        <v>15.057486732710746</v>
      </c>
      <c r="L39" s="67" t="s">
        <v>48</v>
      </c>
      <c r="M39" s="53">
        <f t="shared" si="18"/>
        <v>11431.433981116856</v>
      </c>
      <c r="N39" s="53">
        <f t="shared" si="19"/>
        <v>10607.895863750226</v>
      </c>
      <c r="O39" s="53">
        <f t="shared" si="20"/>
        <v>12308.478068648043</v>
      </c>
      <c r="P39" s="53">
        <f t="shared" si="21"/>
        <v>14161.825520833334</v>
      </c>
      <c r="Q39" s="54">
        <f t="shared" si="25"/>
        <v>-7.2041540783684743</v>
      </c>
      <c r="R39" s="54">
        <f t="shared" si="26"/>
        <v>7.6722140807526262</v>
      </c>
      <c r="S39" s="54">
        <f t="shared" si="27"/>
        <v>16.031286757905704</v>
      </c>
      <c r="T39" s="54">
        <f t="shared" si="22"/>
        <v>15.057486732710746</v>
      </c>
      <c r="V39">
        <v>2022</v>
      </c>
      <c r="W39">
        <f>SUMIFS(INPC!$J$11:$J$25,INPC!$H$11:$H$25,TablasDecilesRUFormulas!$V39)</f>
        <v>0.90488515740652409</v>
      </c>
    </row>
    <row r="40" spans="1:23" ht="24">
      <c r="A40">
        <v>4</v>
      </c>
      <c r="B40" s="67" t="s">
        <v>49</v>
      </c>
      <c r="C40" s="53">
        <f>SUMIFS(Deciles_meanru!$F:$F,Deciles_meanru!$B:$B,TablasDecilesRUFormulas!$A40,Deciles_meanru!$C:$C,TablasDecilesRUFormulas!C$32,Deciles_meanru!$A:$A,TablasDecilesRUFormulas!$A$32)/SUMIFS($W$6:$W$9,$V$6:$V$9,C$32)</f>
        <v>41699.059658347411</v>
      </c>
      <c r="D40" s="53">
        <f>SUMIFS(Deciles_meanru!$F:$F,Deciles_meanru!$B:$B,TablasDecilesRUFormulas!$A40,Deciles_meanru!$C:$C,TablasDecilesRUFormulas!D$32,Deciles_meanru!$A:$A,TablasDecilesRUFormulas!$A$32)/SUMIFS($W$6:$W$9,$V$6:$V$9,D$32)</f>
        <v>38908.159301019237</v>
      </c>
      <c r="E40" s="53">
        <f>SUMIFS(Deciles_meanru!$F:$F,Deciles_meanru!$B:$B,TablasDecilesRUFormulas!$A40,Deciles_meanru!$C:$C,TablasDecilesRUFormulas!E$32,Deciles_meanru!$A:$A,TablasDecilesRUFormulas!$A$32)/SUMIFS($W$6:$W$9,$V$6:$V$9,E$32)</f>
        <v>44960.625988831889</v>
      </c>
      <c r="F40" s="53">
        <f>SUMIFS(Deciles_meanru!$F:$F,Deciles_meanru!$B:$B,TablasDecilesRUFormulas!$A40,Deciles_meanru!$C:$C,TablasDecilesRUFormulas!F$32,Deciles_meanru!$A:$A,TablasDecilesRUFormulas!$A$32)/SUMIFS($W$6:$W$9,$V$6:$V$9,F$32)</f>
        <v>51356.60546875</v>
      </c>
      <c r="G40" s="54">
        <f t="shared" si="23"/>
        <v>-6.6929575395580532</v>
      </c>
      <c r="H40" s="54">
        <f t="shared" si="24"/>
        <v>7.8216783716646088</v>
      </c>
      <c r="I40" s="54">
        <f t="shared" si="16"/>
        <v>15.555777493833034</v>
      </c>
      <c r="J40" s="54">
        <f t="shared" si="17"/>
        <v>14.225734938625756</v>
      </c>
      <c r="L40" s="67" t="s">
        <v>49</v>
      </c>
      <c r="M40" s="53">
        <f t="shared" si="18"/>
        <v>13899.68655278247</v>
      </c>
      <c r="N40" s="53">
        <f t="shared" si="19"/>
        <v>12969.386433673078</v>
      </c>
      <c r="O40" s="53">
        <f t="shared" si="20"/>
        <v>14986.87532961063</v>
      </c>
      <c r="P40" s="53">
        <f t="shared" si="21"/>
        <v>17118.868489583332</v>
      </c>
      <c r="Q40" s="54">
        <f t="shared" si="25"/>
        <v>-6.6929575395580532</v>
      </c>
      <c r="R40" s="54">
        <f t="shared" si="26"/>
        <v>7.8216783716646088</v>
      </c>
      <c r="S40" s="54">
        <f t="shared" si="27"/>
        <v>15.555777493833034</v>
      </c>
      <c r="T40" s="54">
        <f t="shared" si="22"/>
        <v>14.225734938625756</v>
      </c>
      <c r="V40">
        <v>2024</v>
      </c>
      <c r="W40">
        <f>SUMIFS(INPC!$J$11:$J$25,INPC!$H$11:$H$25,TablasDecilesRUFormulas!$V40)</f>
        <v>1</v>
      </c>
    </row>
    <row r="41" spans="1:23" ht="24">
      <c r="A41">
        <v>5</v>
      </c>
      <c r="B41" s="67" t="s">
        <v>50</v>
      </c>
      <c r="C41" s="53">
        <f>SUMIFS(Deciles_meanru!$F:$F,Deciles_meanru!$B:$B,TablasDecilesRUFormulas!$A41,Deciles_meanru!$C:$C,TablasDecilesRUFormulas!C$32,Deciles_meanru!$A:$A,TablasDecilesRUFormulas!$A$32)/SUMIFS($W$6:$W$9,$V$6:$V$9,C$32)</f>
        <v>50002.060620792101</v>
      </c>
      <c r="D41" s="53">
        <f>SUMIFS(Deciles_meanru!$F:$F,Deciles_meanru!$B:$B,TablasDecilesRUFormulas!$A41,Deciles_meanru!$C:$C,TablasDecilesRUFormulas!D$32,Deciles_meanru!$A:$A,TablasDecilesRUFormulas!$A$32)/SUMIFS($W$6:$W$9,$V$6:$V$9,D$32)</f>
        <v>46788.897980140653</v>
      </c>
      <c r="E41" s="53">
        <f>SUMIFS(Deciles_meanru!$F:$F,Deciles_meanru!$B:$B,TablasDecilesRUFormulas!$A41,Deciles_meanru!$C:$C,TablasDecilesRUFormulas!E$32,Deciles_meanru!$A:$A,TablasDecilesRUFormulas!$A$32)/SUMIFS($W$6:$W$9,$V$6:$V$9,E$32)</f>
        <v>53659.424944779101</v>
      </c>
      <c r="F41" s="53">
        <f>SUMIFS(Deciles_meanru!$F:$F,Deciles_meanru!$B:$B,TablasDecilesRUFormulas!$A41,Deciles_meanru!$C:$C,TablasDecilesRUFormulas!F$32,Deciles_meanru!$A:$A,TablasDecilesRUFormulas!$A$32)/SUMIFS($W$6:$W$9,$V$6:$V$9,F$32)</f>
        <v>60769.42578125</v>
      </c>
      <c r="G41" s="54">
        <f t="shared" si="23"/>
        <v>-6.4260604478274974</v>
      </c>
      <c r="H41" s="54">
        <f t="shared" si="24"/>
        <v>7.3144272027584778</v>
      </c>
      <c r="I41" s="54">
        <f t="shared" si="16"/>
        <v>14.68409657255576</v>
      </c>
      <c r="J41" s="54">
        <f t="shared" si="17"/>
        <v>13.250236736207665</v>
      </c>
      <c r="L41" s="67" t="s">
        <v>50</v>
      </c>
      <c r="M41" s="53">
        <f t="shared" si="18"/>
        <v>16667.353540264034</v>
      </c>
      <c r="N41" s="53">
        <f t="shared" si="19"/>
        <v>15596.299326713552</v>
      </c>
      <c r="O41" s="53">
        <f t="shared" si="20"/>
        <v>17886.474981593034</v>
      </c>
      <c r="P41" s="53">
        <f t="shared" si="21"/>
        <v>20256.475260416668</v>
      </c>
      <c r="Q41" s="54">
        <f t="shared" si="25"/>
        <v>-6.4260604478274868</v>
      </c>
      <c r="R41" s="54">
        <f t="shared" si="26"/>
        <v>7.3144272027584778</v>
      </c>
      <c r="S41" s="54">
        <f t="shared" si="27"/>
        <v>14.68409657255576</v>
      </c>
      <c r="T41" s="54">
        <f t="shared" si="22"/>
        <v>13.250236736207665</v>
      </c>
    </row>
    <row r="42" spans="1:23" ht="24">
      <c r="A42">
        <v>6</v>
      </c>
      <c r="B42" s="67" t="s">
        <v>51</v>
      </c>
      <c r="C42" s="53">
        <f>SUMIFS(Deciles_meanru!$F:$F,Deciles_meanru!$B:$B,TablasDecilesRUFormulas!$A42,Deciles_meanru!$C:$C,TablasDecilesRUFormulas!C$32,Deciles_meanru!$A:$A,TablasDecilesRUFormulas!$A$32)/SUMIFS($W$6:$W$9,$V$6:$V$9,C$32)</f>
        <v>59425.656082370333</v>
      </c>
      <c r="D42" s="53">
        <f>SUMIFS(Deciles_meanru!$F:$F,Deciles_meanru!$B:$B,TablasDecilesRUFormulas!$A42,Deciles_meanru!$C:$C,TablasDecilesRUFormulas!D$32,Deciles_meanru!$A:$A,TablasDecilesRUFormulas!$A$32)/SUMIFS($W$6:$W$9,$V$6:$V$9,D$32)</f>
        <v>55787.068183933727</v>
      </c>
      <c r="E42" s="53">
        <f>SUMIFS(Deciles_meanru!$F:$F,Deciles_meanru!$B:$B,TablasDecilesRUFormulas!$A42,Deciles_meanru!$C:$C,TablasDecilesRUFormulas!E$32,Deciles_meanru!$A:$A,TablasDecilesRUFormulas!$A$32)/SUMIFS($W$6:$W$9,$V$6:$V$9,E$32)</f>
        <v>63608.991218530304</v>
      </c>
      <c r="F42" s="53">
        <f>SUMIFS(Deciles_meanru!$F:$F,Deciles_meanru!$B:$B,TablasDecilesRUFormulas!$A42,Deciles_meanru!$C:$C,TablasDecilesRUFormulas!F$32,Deciles_meanru!$A:$A,TablasDecilesRUFormulas!$A$32)/SUMIFS($W$6:$W$9,$V$6:$V$9,F$32)</f>
        <v>71602.2578125</v>
      </c>
      <c r="G42" s="54">
        <f t="shared" si="23"/>
        <v>-6.1229242356081626</v>
      </c>
      <c r="H42" s="54">
        <f t="shared" si="24"/>
        <v>7.0396111914379444</v>
      </c>
      <c r="I42" s="54">
        <f t="shared" si="16"/>
        <v>14.021032632163365</v>
      </c>
      <c r="J42" s="54">
        <f t="shared" si="17"/>
        <v>12.566252727556426</v>
      </c>
      <c r="L42" s="67" t="s">
        <v>51</v>
      </c>
      <c r="M42" s="53">
        <f t="shared" si="18"/>
        <v>19808.552027456779</v>
      </c>
      <c r="N42" s="53">
        <f t="shared" si="19"/>
        <v>18595.689394644574</v>
      </c>
      <c r="O42" s="53">
        <f t="shared" si="20"/>
        <v>21202.997072843435</v>
      </c>
      <c r="P42" s="53">
        <f t="shared" si="21"/>
        <v>23867.419270833332</v>
      </c>
      <c r="Q42" s="54">
        <f t="shared" si="25"/>
        <v>-6.1229242356081741</v>
      </c>
      <c r="R42" s="54">
        <f t="shared" si="26"/>
        <v>7.0396111914379444</v>
      </c>
      <c r="S42" s="54">
        <f t="shared" si="27"/>
        <v>14.021032632163388</v>
      </c>
      <c r="T42" s="54">
        <f t="shared" si="22"/>
        <v>12.566252727556426</v>
      </c>
    </row>
    <row r="43" spans="1:23" ht="24">
      <c r="A43">
        <v>7</v>
      </c>
      <c r="B43" s="67" t="s">
        <v>52</v>
      </c>
      <c r="C43" s="53">
        <f>SUMIFS(Deciles_meanru!$F:$F,Deciles_meanru!$B:$B,TablasDecilesRUFormulas!$A43,Deciles_meanru!$C:$C,TablasDecilesRUFormulas!C$32,Deciles_meanru!$A:$A,TablasDecilesRUFormulas!$A$32)/SUMIFS($W$6:$W$9,$V$6:$V$9,C$32)</f>
        <v>71666.722321114852</v>
      </c>
      <c r="D43" s="53">
        <f>SUMIFS(Deciles_meanru!$F:$F,Deciles_meanru!$B:$B,TablasDecilesRUFormulas!$A43,Deciles_meanru!$C:$C,TablasDecilesRUFormulas!D$32,Deciles_meanru!$A:$A,TablasDecilesRUFormulas!$A$32)/SUMIFS($W$6:$W$9,$V$6:$V$9,D$32)</f>
        <v>67206.110708580949</v>
      </c>
      <c r="E43" s="53">
        <f>SUMIFS(Deciles_meanru!$F:$F,Deciles_meanru!$B:$B,TablasDecilesRUFormulas!$A43,Deciles_meanru!$C:$C,TablasDecilesRUFormulas!E$32,Deciles_meanru!$A:$A,TablasDecilesRUFormulas!$A$32)/SUMIFS($W$6:$W$9,$V$6:$V$9,E$32)</f>
        <v>75826.645722264453</v>
      </c>
      <c r="F43" s="53">
        <f>SUMIFS(Deciles_meanru!$F:$F,Deciles_meanru!$B:$B,TablasDecilesRUFormulas!$A43,Deciles_meanru!$C:$C,TablasDecilesRUFormulas!F$32,Deciles_meanru!$A:$A,TablasDecilesRUFormulas!$A$32)/SUMIFS($W$6:$W$9,$V$6:$V$9,F$32)</f>
        <v>85230.8203125</v>
      </c>
      <c r="G43" s="54">
        <f t="shared" si="23"/>
        <v>-6.2241043933157432</v>
      </c>
      <c r="H43" s="54">
        <f t="shared" si="24"/>
        <v>5.8045397730209558</v>
      </c>
      <c r="I43" s="54">
        <f t="shared" si="16"/>
        <v>12.827010703035402</v>
      </c>
      <c r="J43" s="54">
        <f t="shared" si="17"/>
        <v>12.402203078691976</v>
      </c>
      <c r="L43" s="67" t="s">
        <v>52</v>
      </c>
      <c r="M43" s="53">
        <f t="shared" si="18"/>
        <v>23888.907440371619</v>
      </c>
      <c r="N43" s="53">
        <f t="shared" si="19"/>
        <v>22402.036902860316</v>
      </c>
      <c r="O43" s="53">
        <f t="shared" si="20"/>
        <v>25275.548574088152</v>
      </c>
      <c r="P43" s="53">
        <f t="shared" si="21"/>
        <v>28410.2734375</v>
      </c>
      <c r="Q43" s="54">
        <f t="shared" si="25"/>
        <v>-6.2241043933157432</v>
      </c>
      <c r="R43" s="54">
        <f t="shared" si="26"/>
        <v>5.8045397730209558</v>
      </c>
      <c r="S43" s="54">
        <f t="shared" si="27"/>
        <v>12.827010703035423</v>
      </c>
      <c r="T43" s="54">
        <f t="shared" si="22"/>
        <v>12.402203078691976</v>
      </c>
    </row>
    <row r="44" spans="1:23" ht="24">
      <c r="A44">
        <v>8</v>
      </c>
      <c r="B44" s="68" t="s">
        <v>53</v>
      </c>
      <c r="C44" s="55">
        <f>SUMIFS(Deciles_meanru!$F:$F,Deciles_meanru!$B:$B,TablasDecilesRUFormulas!$A44,Deciles_meanru!$C:$C,TablasDecilesRUFormulas!C$32,Deciles_meanru!$A:$A,TablasDecilesRUFormulas!$A$32)/SUMIFS($W$6:$W$9,$V$6:$V$9,C$32)</f>
        <v>88431.749278851275</v>
      </c>
      <c r="D44" s="55">
        <f>SUMIFS(Deciles_meanru!$F:$F,Deciles_meanru!$B:$B,TablasDecilesRUFormulas!$A44,Deciles_meanru!$C:$C,TablasDecilesRUFormulas!D$32,Deciles_meanru!$A:$A,TablasDecilesRUFormulas!$A$32)/SUMIFS($W$6:$W$9,$V$6:$V$9,D$32)</f>
        <v>83278.889985836227</v>
      </c>
      <c r="E44" s="55">
        <f>SUMIFS(Deciles_meanru!$F:$F,Deciles_meanru!$B:$B,TablasDecilesRUFormulas!$A44,Deciles_meanru!$C:$C,TablasDecilesRUFormulas!E$32,Deciles_meanru!$A:$A,TablasDecilesRUFormulas!$A$32)/SUMIFS($W$6:$W$9,$V$6:$V$9,E$32)</f>
        <v>92738.98695942403</v>
      </c>
      <c r="F44" s="55">
        <f>SUMIFS(Deciles_meanru!$F:$F,Deciles_meanru!$B:$B,TablasDecilesRUFormulas!$A44,Deciles_meanru!$C:$C,TablasDecilesRUFormulas!F$32,Deciles_meanru!$A:$A,TablasDecilesRUFormulas!$A$32)/SUMIFS($W$6:$W$9,$V$6:$V$9,F$32)</f>
        <v>103771.515625</v>
      </c>
      <c r="G44" s="56">
        <f t="shared" si="23"/>
        <v>-5.8269335787609178</v>
      </c>
      <c r="H44" s="56">
        <f t="shared" si="24"/>
        <v>4.8706914832033599</v>
      </c>
      <c r="I44" s="56">
        <f t="shared" si="16"/>
        <v>11.359537783460771</v>
      </c>
      <c r="J44" s="56">
        <f t="shared" si="17"/>
        <v>11.896322169664209</v>
      </c>
      <c r="L44" s="68" t="s">
        <v>53</v>
      </c>
      <c r="M44" s="55">
        <f t="shared" si="18"/>
        <v>29477.249759617091</v>
      </c>
      <c r="N44" s="55">
        <f t="shared" si="19"/>
        <v>27759.629995278741</v>
      </c>
      <c r="O44" s="55">
        <f t="shared" si="20"/>
        <v>30912.995653141345</v>
      </c>
      <c r="P44" s="55">
        <f t="shared" si="21"/>
        <v>34590.505208333336</v>
      </c>
      <c r="Q44" s="56">
        <f t="shared" si="25"/>
        <v>-5.8269335787609178</v>
      </c>
      <c r="R44" s="56">
        <f t="shared" si="26"/>
        <v>4.8706914832033599</v>
      </c>
      <c r="S44" s="56">
        <f t="shared" si="27"/>
        <v>11.359537783460794</v>
      </c>
      <c r="T44" s="56">
        <f t="shared" si="22"/>
        <v>11.896322169664231</v>
      </c>
    </row>
    <row r="45" spans="1:23" ht="24">
      <c r="A45">
        <v>9</v>
      </c>
      <c r="B45" s="68" t="s">
        <v>54</v>
      </c>
      <c r="C45" s="55">
        <f>SUMIFS(Deciles_meanru!$F:$F,Deciles_meanru!$B:$B,TablasDecilesRUFormulas!$A45,Deciles_meanru!$C:$C,TablasDecilesRUFormulas!C$32,Deciles_meanru!$A:$A,TablasDecilesRUFormulas!$A$32)/SUMIFS($W$6:$W$9,$V$6:$V$9,C$32)</f>
        <v>117751.31912730428</v>
      </c>
      <c r="D45" s="55">
        <f>SUMIFS(Deciles_meanru!$F:$F,Deciles_meanru!$B:$B,TablasDecilesRUFormulas!$A45,Deciles_meanru!$C:$C,TablasDecilesRUFormulas!D$32,Deciles_meanru!$A:$A,TablasDecilesRUFormulas!$A$32)/SUMIFS($W$6:$W$9,$V$6:$V$9,D$32)</f>
        <v>109614.27029979794</v>
      </c>
      <c r="E45" s="55">
        <f>SUMIFS(Deciles_meanru!$F:$F,Deciles_meanru!$B:$B,TablasDecilesRUFormulas!$A45,Deciles_meanru!$C:$C,TablasDecilesRUFormulas!E$32,Deciles_meanru!$A:$A,TablasDecilesRUFormulas!$A$32)/SUMIFS($W$6:$W$9,$V$6:$V$9,E$32)</f>
        <v>121120.73080812122</v>
      </c>
      <c r="F45" s="55">
        <f>SUMIFS(Deciles_meanru!$F:$F,Deciles_meanru!$B:$B,TablasDecilesRUFormulas!$A45,Deciles_meanru!$C:$C,TablasDecilesRUFormulas!F$32,Deciles_meanru!$A:$A,TablasDecilesRUFormulas!$A$32)/SUMIFS($W$6:$W$9,$V$6:$V$9,F$32)</f>
        <v>133274.15625</v>
      </c>
      <c r="G45" s="56">
        <f t="shared" si="23"/>
        <v>-6.9103674488004252</v>
      </c>
      <c r="H45" s="56">
        <f t="shared" si="24"/>
        <v>2.8614640632383725</v>
      </c>
      <c r="I45" s="56">
        <f t="shared" si="16"/>
        <v>10.497228578772466</v>
      </c>
      <c r="J45" s="56">
        <f t="shared" si="17"/>
        <v>10.034141439529588</v>
      </c>
      <c r="L45" s="68" t="s">
        <v>54</v>
      </c>
      <c r="M45" s="55">
        <f t="shared" si="18"/>
        <v>39250.439709101425</v>
      </c>
      <c r="N45" s="55">
        <f t="shared" si="19"/>
        <v>36538.090099932648</v>
      </c>
      <c r="O45" s="55">
        <f t="shared" si="20"/>
        <v>40373.576936040408</v>
      </c>
      <c r="P45" s="55">
        <f t="shared" si="21"/>
        <v>44424.71875</v>
      </c>
      <c r="Q45" s="56">
        <f t="shared" si="25"/>
        <v>-6.9103674488004145</v>
      </c>
      <c r="R45" s="56">
        <f t="shared" si="26"/>
        <v>2.8614640632383725</v>
      </c>
      <c r="S45" s="56">
        <f t="shared" si="27"/>
        <v>10.497228578772466</v>
      </c>
      <c r="T45" s="56">
        <f t="shared" si="22"/>
        <v>10.034141439529588</v>
      </c>
    </row>
    <row r="46" spans="1:23" ht="24">
      <c r="A46">
        <v>10</v>
      </c>
      <c r="B46" s="69" t="s">
        <v>55</v>
      </c>
      <c r="C46" s="57">
        <f>SUMIFS(Deciles_meanru!$F:$F,Deciles_meanru!$B:$B,TablasDecilesRUFormulas!$A46,Deciles_meanru!$C:$C,TablasDecilesRUFormulas!C$32,Deciles_meanru!$A:$A,TablasDecilesRUFormulas!$A$32)/SUMIFS($W$6:$W$9,$V$6:$V$9,C$32)</f>
        <v>247043.95109393273</v>
      </c>
      <c r="D46" s="57">
        <f>SUMIFS(Deciles_meanru!$F:$F,Deciles_meanru!$B:$B,TablasDecilesRUFormulas!$A46,Deciles_meanru!$C:$C,TablasDecilesRUFormulas!D$32,Deciles_meanru!$A:$A,TablasDecilesRUFormulas!$A$32)/SUMIFS($W$6:$W$9,$V$6:$V$9,D$32)</f>
        <v>220018.06346526035</v>
      </c>
      <c r="E46" s="57">
        <f>SUMIFS(Deciles_meanru!$F:$F,Deciles_meanru!$B:$B,TablasDecilesRUFormulas!$A46,Deciles_meanru!$C:$C,TablasDecilesRUFormulas!E$32,Deciles_meanru!$A:$A,TablasDecilesRUFormulas!$A$32)/SUMIFS($W$6:$W$9,$V$6:$V$9,E$32)</f>
        <v>236264.27011218274</v>
      </c>
      <c r="F46" s="57">
        <f>SUMIFS(Deciles_meanru!$F:$F,Deciles_meanru!$B:$B,TablasDecilesRUFormulas!$A46,Deciles_meanru!$C:$C,TablasDecilesRUFormulas!F$32,Deciles_meanru!$A:$A,TablasDecilesRUFormulas!$A$32)/SUMIFS($W$6:$W$9,$V$6:$V$9,F$32)</f>
        <v>252791.828125</v>
      </c>
      <c r="G46" s="58">
        <f t="shared" si="23"/>
        <v>-10.939708302510276</v>
      </c>
      <c r="H46" s="58">
        <f t="shared" si="24"/>
        <v>-4.3634668786734494</v>
      </c>
      <c r="I46" s="58">
        <f t="shared" si="16"/>
        <v>7.3840331066669762</v>
      </c>
      <c r="J46" s="58">
        <f t="shared" si="17"/>
        <v>6.9953692130298339</v>
      </c>
      <c r="L46" s="69" t="s">
        <v>55</v>
      </c>
      <c r="M46" s="57">
        <f t="shared" si="18"/>
        <v>82347.983697977572</v>
      </c>
      <c r="N46" s="57">
        <f t="shared" si="19"/>
        <v>73339.354488420111</v>
      </c>
      <c r="O46" s="57">
        <f t="shared" si="20"/>
        <v>78754.756704060914</v>
      </c>
      <c r="P46" s="57">
        <f t="shared" si="21"/>
        <v>84263.942708333328</v>
      </c>
      <c r="Q46" s="58">
        <f t="shared" si="25"/>
        <v>-10.939708302510276</v>
      </c>
      <c r="R46" s="58">
        <f t="shared" si="26"/>
        <v>-4.3634668786734387</v>
      </c>
      <c r="S46" s="58">
        <f t="shared" si="27"/>
        <v>7.3840331066669984</v>
      </c>
      <c r="T46" s="58">
        <f t="shared" si="22"/>
        <v>6.9953692130298117</v>
      </c>
    </row>
    <row r="48" spans="1:23">
      <c r="B48" s="15"/>
      <c r="C48" s="79" t="s">
        <v>219</v>
      </c>
      <c r="D48" s="79"/>
      <c r="E48" s="79"/>
      <c r="F48" s="79"/>
      <c r="G48" s="79"/>
      <c r="H48" s="79"/>
      <c r="I48" s="79"/>
      <c r="J48" s="79"/>
      <c r="L48" s="15"/>
      <c r="M48" s="79" t="s">
        <v>258</v>
      </c>
      <c r="N48" s="79"/>
      <c r="O48" s="79"/>
      <c r="P48" s="79"/>
      <c r="Q48" s="79"/>
      <c r="R48" s="79"/>
      <c r="S48" s="79"/>
      <c r="T48" s="79"/>
    </row>
    <row r="49" spans="1:23" ht="15" customHeight="1">
      <c r="B49" s="80" t="s">
        <v>254</v>
      </c>
      <c r="C49" s="81" t="s">
        <v>259</v>
      </c>
      <c r="D49" s="81"/>
      <c r="E49" s="81"/>
      <c r="F49" s="81"/>
      <c r="G49" s="81" t="s">
        <v>161</v>
      </c>
      <c r="H49" s="81"/>
      <c r="I49" s="81"/>
      <c r="J49" s="60"/>
      <c r="L49" s="80" t="s">
        <v>254</v>
      </c>
      <c r="M49" s="81" t="s">
        <v>160</v>
      </c>
      <c r="N49" s="81"/>
      <c r="O49" s="81"/>
      <c r="P49" s="81"/>
      <c r="Q49" s="81" t="s">
        <v>161</v>
      </c>
      <c r="R49" s="81"/>
      <c r="S49" s="81"/>
      <c r="T49" s="60"/>
    </row>
    <row r="50" spans="1:23" ht="48">
      <c r="A50" s="24"/>
      <c r="B50" s="80"/>
      <c r="C50" s="62">
        <v>2018</v>
      </c>
      <c r="D50" s="62">
        <v>2020</v>
      </c>
      <c r="E50" s="62">
        <v>2022</v>
      </c>
      <c r="F50" s="62">
        <v>2024</v>
      </c>
      <c r="G50" s="62" t="s">
        <v>158</v>
      </c>
      <c r="H50" s="62" t="s">
        <v>187</v>
      </c>
      <c r="I50" s="62" t="s">
        <v>159</v>
      </c>
      <c r="J50" s="62" t="s">
        <v>213</v>
      </c>
      <c r="K50" s="24"/>
      <c r="L50" s="80"/>
      <c r="M50" s="62">
        <v>2018</v>
      </c>
      <c r="N50" s="62">
        <v>2020</v>
      </c>
      <c r="O50" s="62">
        <v>2022</v>
      </c>
      <c r="P50" s="62">
        <v>2024</v>
      </c>
      <c r="Q50" s="62" t="s">
        <v>158</v>
      </c>
      <c r="R50" s="62" t="s">
        <v>187</v>
      </c>
      <c r="S50" s="62" t="s">
        <v>159</v>
      </c>
      <c r="T50" s="62" t="s">
        <v>213</v>
      </c>
      <c r="U50" s="24"/>
      <c r="V50" s="24"/>
      <c r="W50" s="24"/>
    </row>
    <row r="51" spans="1:23" ht="24">
      <c r="B51" s="64" t="s">
        <v>106</v>
      </c>
      <c r="C51" s="65">
        <f>SUMIFS(Nal_meanru!$D:$D,Nal_meanru!$A:$A,TablasDecilesRUFormulas!$A$32,Nal_meanru!$B:$B,TablasDecilesRUFormulas!C$32)/SUMIFS($W$6:$W$9,$V$6:$V$9,C$32)</f>
        <v>48121.66490781508</v>
      </c>
      <c r="D51" s="65">
        <f>SUMIFS(Nal_meanru!$D:$D,Nal_meanru!$A:$A,TablasDecilesRUFormulas!$A$32,Nal_meanru!$B:$B,TablasDecilesRUFormulas!D$32)/SUMIFS($W$6:$W$9,$V$6:$V$9,D$32)</f>
        <v>40882.239675220328</v>
      </c>
      <c r="E51" s="65">
        <f>SUMIFS(Nal_meanru!$D:$D,Nal_meanru!$A:$A,TablasDecilesRUFormulas!$A$32,Nal_meanru!$B:$B,TablasDecilesRUFormulas!E$32)/SUMIFS($W$6:$W$9,$V$6:$V$9,E$32)</f>
        <v>48212.596840783874</v>
      </c>
      <c r="F51" s="65">
        <f>SUMIFS(Nal_meanru!$D:$D,Nal_meanru!$A:$A,TablasDecilesRUFormulas!$A$32,Nal_meanru!$B:$B,TablasDecilesRUFormulas!F$32)/SUMIFS($W$6:$W$9,$V$6:$V$9,F$32)</f>
        <v>52002.8671875</v>
      </c>
      <c r="G51" s="66">
        <f>100*(D51/C51-1)</f>
        <v>-15.04400408103721</v>
      </c>
      <c r="H51" s="66">
        <f>100*(E51/C51-1)</f>
        <v>0.18896256632638941</v>
      </c>
      <c r="I51" s="66">
        <f t="shared" ref="I51:J61" si="28">100*(E51/D51-1)</f>
        <v>17.93041972210403</v>
      </c>
      <c r="J51" s="66">
        <f>100*(F51/E51-1)</f>
        <v>7.861576839001283</v>
      </c>
      <c r="L51" s="64" t="s">
        <v>106</v>
      </c>
      <c r="M51" s="65">
        <f t="shared" ref="M51:M61" si="29">C51/3</f>
        <v>16040.554969271694</v>
      </c>
      <c r="N51" s="65">
        <f t="shared" ref="N51:N61" si="30">D51/3</f>
        <v>13627.413225073442</v>
      </c>
      <c r="O51" s="65">
        <f t="shared" ref="O51:O61" si="31">E51/3</f>
        <v>16070.865613594624</v>
      </c>
      <c r="P51" s="65">
        <f t="shared" ref="P51:P61" si="32">F51/3</f>
        <v>17334.2890625</v>
      </c>
      <c r="Q51" s="66">
        <f>100*(N51/M51-1)</f>
        <v>-15.044004081037221</v>
      </c>
      <c r="R51" s="66">
        <f>100*(O51/M51-1)</f>
        <v>0.18896256632638941</v>
      </c>
      <c r="S51" s="66">
        <f>100*(O51/N51-1)</f>
        <v>17.93041972210403</v>
      </c>
      <c r="T51" s="66">
        <f t="shared" ref="T51:T61" si="33">100*(P51/O51-1)</f>
        <v>7.861576839001283</v>
      </c>
    </row>
    <row r="52" spans="1:23" ht="24">
      <c r="A52">
        <v>1</v>
      </c>
      <c r="B52" s="67" t="s">
        <v>46</v>
      </c>
      <c r="C52" s="53">
        <f>SUMIFS(Deciles_meanru!$E:$E,Deciles_meanru!$B:$B,TablasDecilesRUFormulas!$A52,Deciles_meanru!$C:$C,TablasDecilesRUFormulas!C$32,Deciles_meanru!$A:$A,TablasDecilesRUFormulas!$A$32)/SUMIFS($W$6:$W$9,$V$6:$V$9,C$32)</f>
        <v>16793.93124895895</v>
      </c>
      <c r="D52" s="53">
        <f>SUMIFS(Deciles_meanru!$E:$E,Deciles_meanru!$B:$B,TablasDecilesRUFormulas!$A52,Deciles_meanru!$C:$C,TablasDecilesRUFormulas!D$32,Deciles_meanru!$A:$A,TablasDecilesRUFormulas!$A$32)/SUMIFS($W$6:$W$9,$V$6:$V$9,D$32)</f>
        <v>17352.026216793573</v>
      </c>
      <c r="E52" s="53">
        <f>SUMIFS(Deciles_meanru!$E:$E,Deciles_meanru!$B:$B,TablasDecilesRUFormulas!$A52,Deciles_meanru!$C:$C,TablasDecilesRUFormulas!E$32,Deciles_meanru!$A:$A,TablasDecilesRUFormulas!$A$32)/SUMIFS($W$6:$W$9,$V$6:$V$9,E$32)</f>
        <v>18483.621430410934</v>
      </c>
      <c r="F52" s="53">
        <f>SUMIFS(Deciles_meanru!$E:$E,Deciles_meanru!$B:$B,TablasDecilesRUFormulas!$A52,Deciles_meanru!$C:$C,TablasDecilesRUFormulas!F$32,Deciles_meanru!$A:$A,TablasDecilesRUFormulas!$A$32)/SUMIFS($W$6:$W$9,$V$6:$V$9,F$32)</f>
        <v>20170.025390625</v>
      </c>
      <c r="G52" s="54">
        <f t="shared" ref="G52:G61" si="34">100*(D52/C52-1)</f>
        <v>3.3231943108569029</v>
      </c>
      <c r="H52" s="54">
        <f t="shared" ref="H52:H61" si="35">100*(E52/C52-1)</f>
        <v>10.061314152138912</v>
      </c>
      <c r="I52" s="54">
        <f t="shared" si="28"/>
        <v>6.5214010138031409</v>
      </c>
      <c r="J52" s="54">
        <f t="shared" si="28"/>
        <v>9.1237746161552558</v>
      </c>
      <c r="L52" s="67" t="s">
        <v>46</v>
      </c>
      <c r="M52" s="53">
        <f t="shared" si="29"/>
        <v>5597.9770829863164</v>
      </c>
      <c r="N52" s="53">
        <f t="shared" si="30"/>
        <v>5784.0087389311911</v>
      </c>
      <c r="O52" s="53">
        <f t="shared" si="31"/>
        <v>6161.2071434703112</v>
      </c>
      <c r="P52" s="53">
        <f t="shared" si="32"/>
        <v>6723.341796875</v>
      </c>
      <c r="Q52" s="54">
        <f t="shared" ref="Q52:Q61" si="36">100*(N52/M52-1)</f>
        <v>3.3231943108569029</v>
      </c>
      <c r="R52" s="54">
        <f t="shared" ref="R52:R61" si="37">100*(O52/M52-1)</f>
        <v>10.061314152138912</v>
      </c>
      <c r="S52" s="54">
        <f t="shared" ref="S52:S61" si="38">100*(O52/N52-1)</f>
        <v>6.5214010138031187</v>
      </c>
      <c r="T52" s="54">
        <f t="shared" si="33"/>
        <v>9.1237746161552558</v>
      </c>
    </row>
    <row r="53" spans="1:23" ht="24">
      <c r="A53">
        <v>2</v>
      </c>
      <c r="B53" s="67" t="s">
        <v>47</v>
      </c>
      <c r="C53" s="53">
        <f>SUMIFS(Deciles_meanru!$E:$E,Deciles_meanru!$B:$B,TablasDecilesRUFormulas!$A53,Deciles_meanru!$C:$C,TablasDecilesRUFormulas!C$32,Deciles_meanru!$A:$A,TablasDecilesRUFormulas!$A$32)/SUMIFS($W$6:$W$9,$V$6:$V$9,C$32)</f>
        <v>22830.497125392965</v>
      </c>
      <c r="D53" s="53">
        <f>SUMIFS(Deciles_meanru!$E:$E,Deciles_meanru!$B:$B,TablasDecilesRUFormulas!$A53,Deciles_meanru!$C:$C,TablasDecilesRUFormulas!D$32,Deciles_meanru!$A:$A,TablasDecilesRUFormulas!$A$32)/SUMIFS($W$6:$W$9,$V$6:$V$9,D$32)</f>
        <v>21213.809518922448</v>
      </c>
      <c r="E53" s="53">
        <f>SUMIFS(Deciles_meanru!$E:$E,Deciles_meanru!$B:$B,TablasDecilesRUFormulas!$A53,Deciles_meanru!$C:$C,TablasDecilesRUFormulas!E$32,Deciles_meanru!$A:$A,TablasDecilesRUFormulas!$A$32)/SUMIFS($W$6:$W$9,$V$6:$V$9,E$32)</f>
        <v>24244.234605142425</v>
      </c>
      <c r="F53" s="53">
        <f>SUMIFS(Deciles_meanru!$E:$E,Deciles_meanru!$B:$B,TablasDecilesRUFormulas!$A53,Deciles_meanru!$C:$C,TablasDecilesRUFormulas!F$32,Deciles_meanru!$A:$A,TablasDecilesRUFormulas!$A$32)/SUMIFS($W$6:$W$9,$V$6:$V$9,F$32)</f>
        <v>26990.21484375</v>
      </c>
      <c r="G53" s="54">
        <f t="shared" si="34"/>
        <v>-7.0812632663717849</v>
      </c>
      <c r="H53" s="54">
        <f t="shared" si="35"/>
        <v>6.192320175880206</v>
      </c>
      <c r="I53" s="54">
        <f t="shared" si="28"/>
        <v>14.285152713928518</v>
      </c>
      <c r="J53" s="54">
        <f>100*(F53/E53-1)</f>
        <v>11.326322663224552</v>
      </c>
      <c r="L53" s="67" t="s">
        <v>47</v>
      </c>
      <c r="M53" s="53">
        <f t="shared" si="29"/>
        <v>7610.1657084643221</v>
      </c>
      <c r="N53" s="53">
        <f t="shared" si="30"/>
        <v>7071.2698396408159</v>
      </c>
      <c r="O53" s="53">
        <f t="shared" si="31"/>
        <v>8081.4115350474749</v>
      </c>
      <c r="P53" s="53">
        <f t="shared" si="32"/>
        <v>8996.73828125</v>
      </c>
      <c r="Q53" s="54">
        <f t="shared" si="36"/>
        <v>-7.0812632663717849</v>
      </c>
      <c r="R53" s="54">
        <f t="shared" si="37"/>
        <v>6.192320175880206</v>
      </c>
      <c r="S53" s="54">
        <f t="shared" si="38"/>
        <v>14.285152713928518</v>
      </c>
      <c r="T53" s="54">
        <f t="shared" si="33"/>
        <v>11.326322663224552</v>
      </c>
    </row>
    <row r="54" spans="1:23" ht="24">
      <c r="A54">
        <v>3</v>
      </c>
      <c r="B54" s="67" t="s">
        <v>48</v>
      </c>
      <c r="C54" s="53">
        <f>SUMIFS(Deciles_meanru!$E:$E,Deciles_meanru!$B:$B,TablasDecilesRUFormulas!$A54,Deciles_meanru!$C:$C,TablasDecilesRUFormulas!C$32,Deciles_meanru!$A:$A,TablasDecilesRUFormulas!$A$32)/SUMIFS($W$6:$W$9,$V$6:$V$9,C$32)</f>
        <v>26930.077228400056</v>
      </c>
      <c r="D54" s="53">
        <f>SUMIFS(Deciles_meanru!$E:$E,Deciles_meanru!$B:$B,TablasDecilesRUFormulas!$A54,Deciles_meanru!$C:$C,TablasDecilesRUFormulas!D$32,Deciles_meanru!$A:$A,TablasDecilesRUFormulas!$A$32)/SUMIFS($W$6:$W$9,$V$6:$V$9,D$32)</f>
        <v>24733.6433812082</v>
      </c>
      <c r="E54" s="53">
        <f>SUMIFS(Deciles_meanru!$E:$E,Deciles_meanru!$B:$B,TablasDecilesRUFormulas!$A54,Deciles_meanru!$C:$C,TablasDecilesRUFormulas!E$32,Deciles_meanru!$A:$A,TablasDecilesRUFormulas!$A$32)/SUMIFS($W$6:$W$9,$V$6:$V$9,E$32)</f>
        <v>28817.516516115189</v>
      </c>
      <c r="F54" s="53">
        <f>SUMIFS(Deciles_meanru!$E:$E,Deciles_meanru!$B:$B,TablasDecilesRUFormulas!$A54,Deciles_meanru!$C:$C,TablasDecilesRUFormulas!F$32,Deciles_meanru!$A:$A,TablasDecilesRUFormulas!$A$32)/SUMIFS($W$6:$W$9,$V$6:$V$9,F$32)</f>
        <v>31743.126953125</v>
      </c>
      <c r="G54" s="54">
        <f t="shared" si="34"/>
        <v>-8.1560621923338914</v>
      </c>
      <c r="H54" s="54">
        <f t="shared" si="35"/>
        <v>7.0086664501825879</v>
      </c>
      <c r="I54" s="54">
        <f t="shared" si="28"/>
        <v>16.511409467518167</v>
      </c>
      <c r="J54" s="54">
        <f t="shared" si="28"/>
        <v>10.152194882490196</v>
      </c>
      <c r="L54" s="67" t="s">
        <v>48</v>
      </c>
      <c r="M54" s="53">
        <f t="shared" si="29"/>
        <v>8976.6924094666847</v>
      </c>
      <c r="N54" s="53">
        <f t="shared" si="30"/>
        <v>8244.5477937360665</v>
      </c>
      <c r="O54" s="53">
        <f t="shared" si="31"/>
        <v>9605.8388387050636</v>
      </c>
      <c r="P54" s="53">
        <f t="shared" si="32"/>
        <v>10581.042317708334</v>
      </c>
      <c r="Q54" s="54">
        <f t="shared" si="36"/>
        <v>-8.1560621923338914</v>
      </c>
      <c r="R54" s="54">
        <f t="shared" si="37"/>
        <v>7.0086664501825879</v>
      </c>
      <c r="S54" s="54">
        <f t="shared" si="38"/>
        <v>16.511409467518167</v>
      </c>
      <c r="T54" s="54">
        <f t="shared" si="33"/>
        <v>10.152194882490196</v>
      </c>
    </row>
    <row r="55" spans="1:23" ht="24">
      <c r="A55">
        <v>4</v>
      </c>
      <c r="B55" s="67" t="s">
        <v>49</v>
      </c>
      <c r="C55" s="53">
        <f>SUMIFS(Deciles_meanru!$E:$E,Deciles_meanru!$B:$B,TablasDecilesRUFormulas!$A55,Deciles_meanru!$C:$C,TablasDecilesRUFormulas!C$32,Deciles_meanru!$A:$A,TablasDecilesRUFormulas!$A$32)/SUMIFS($W$6:$W$9,$V$6:$V$9,C$32)</f>
        <v>31963.016167260561</v>
      </c>
      <c r="D55" s="53">
        <f>SUMIFS(Deciles_meanru!$E:$E,Deciles_meanru!$B:$B,TablasDecilesRUFormulas!$A55,Deciles_meanru!$C:$C,TablasDecilesRUFormulas!D$32,Deciles_meanru!$A:$A,TablasDecilesRUFormulas!$A$32)/SUMIFS($W$6:$W$9,$V$6:$V$9,D$32)</f>
        <v>28333.163505140641</v>
      </c>
      <c r="E55" s="53">
        <f>SUMIFS(Deciles_meanru!$E:$E,Deciles_meanru!$B:$B,TablasDecilesRUFormulas!$A55,Deciles_meanru!$C:$C,TablasDecilesRUFormulas!E$32,Deciles_meanru!$A:$A,TablasDecilesRUFormulas!$A$32)/SUMIFS($W$6:$W$9,$V$6:$V$9,E$32)</f>
        <v>33173.462491261962</v>
      </c>
      <c r="F55" s="53">
        <f>SUMIFS(Deciles_meanru!$E:$E,Deciles_meanru!$B:$B,TablasDecilesRUFormulas!$A55,Deciles_meanru!$C:$C,TablasDecilesRUFormulas!F$32,Deciles_meanru!$A:$A,TablasDecilesRUFormulas!$A$32)/SUMIFS($W$6:$W$9,$V$6:$V$9,F$32)</f>
        <v>36389.76171875</v>
      </c>
      <c r="G55" s="54">
        <f t="shared" si="34"/>
        <v>-11.356414686039384</v>
      </c>
      <c r="H55" s="54">
        <f t="shared" si="35"/>
        <v>3.78702159291604</v>
      </c>
      <c r="I55" s="54">
        <f t="shared" si="28"/>
        <v>17.08351058378328</v>
      </c>
      <c r="J55" s="54">
        <f t="shared" si="28"/>
        <v>9.6953980258624561</v>
      </c>
      <c r="L55" s="67" t="s">
        <v>49</v>
      </c>
      <c r="M55" s="53">
        <f t="shared" si="29"/>
        <v>10654.338722420187</v>
      </c>
      <c r="N55" s="53">
        <f t="shared" si="30"/>
        <v>9444.3878350468804</v>
      </c>
      <c r="O55" s="53">
        <f t="shared" si="31"/>
        <v>11057.820830420655</v>
      </c>
      <c r="P55" s="53">
        <f t="shared" si="32"/>
        <v>12129.920572916666</v>
      </c>
      <c r="Q55" s="54">
        <f t="shared" si="36"/>
        <v>-11.356414686039384</v>
      </c>
      <c r="R55" s="54">
        <f t="shared" si="37"/>
        <v>3.78702159291604</v>
      </c>
      <c r="S55" s="54">
        <f t="shared" si="38"/>
        <v>17.08351058378328</v>
      </c>
      <c r="T55" s="54">
        <f t="shared" si="33"/>
        <v>9.6953980258624561</v>
      </c>
    </row>
    <row r="56" spans="1:23" ht="24">
      <c r="A56">
        <v>5</v>
      </c>
      <c r="B56" s="67" t="s">
        <v>50</v>
      </c>
      <c r="C56" s="53">
        <f>SUMIFS(Deciles_meanru!$E:$E,Deciles_meanru!$B:$B,TablasDecilesRUFormulas!$A56,Deciles_meanru!$C:$C,TablasDecilesRUFormulas!C$32,Deciles_meanru!$A:$A,TablasDecilesRUFormulas!$A$32)/SUMIFS($W$6:$W$9,$V$6:$V$9,C$32)</f>
        <v>36124.735617033111</v>
      </c>
      <c r="D56" s="53">
        <f>SUMIFS(Deciles_meanru!$E:$E,Deciles_meanru!$B:$B,TablasDecilesRUFormulas!$A56,Deciles_meanru!$C:$C,TablasDecilesRUFormulas!D$32,Deciles_meanru!$A:$A,TablasDecilesRUFormulas!$A$32)/SUMIFS($W$6:$W$9,$V$6:$V$9,D$32)</f>
        <v>31933.434341344971</v>
      </c>
      <c r="E56" s="53">
        <f>SUMIFS(Deciles_meanru!$E:$E,Deciles_meanru!$B:$B,TablasDecilesRUFormulas!$A56,Deciles_meanru!$C:$C,TablasDecilesRUFormulas!E$32,Deciles_meanru!$A:$A,TablasDecilesRUFormulas!$A$32)/SUMIFS($W$6:$W$9,$V$6:$V$9,E$32)</f>
        <v>37471.752669346555</v>
      </c>
      <c r="F56" s="53">
        <f>SUMIFS(Deciles_meanru!$E:$E,Deciles_meanru!$B:$B,TablasDecilesRUFormulas!$A56,Deciles_meanru!$C:$C,TablasDecilesRUFormulas!F$32,Deciles_meanru!$A:$A,TablasDecilesRUFormulas!$A$32)/SUMIFS($W$6:$W$9,$V$6:$V$9,F$32)</f>
        <v>41534.78125</v>
      </c>
      <c r="G56" s="54">
        <f t="shared" si="34"/>
        <v>-11.602302976334878</v>
      </c>
      <c r="H56" s="54">
        <f t="shared" si="35"/>
        <v>3.7287942162220755</v>
      </c>
      <c r="I56" s="54">
        <f t="shared" si="28"/>
        <v>17.343321951535273</v>
      </c>
      <c r="J56" s="54">
        <f t="shared" si="28"/>
        <v>10.842910435777853</v>
      </c>
      <c r="L56" s="67" t="s">
        <v>50</v>
      </c>
      <c r="M56" s="53">
        <f t="shared" si="29"/>
        <v>12041.578539011038</v>
      </c>
      <c r="N56" s="53">
        <f t="shared" si="30"/>
        <v>10644.478113781657</v>
      </c>
      <c r="O56" s="53">
        <f t="shared" si="31"/>
        <v>12490.584223115518</v>
      </c>
      <c r="P56" s="53">
        <f t="shared" si="32"/>
        <v>13844.927083333334</v>
      </c>
      <c r="Q56" s="54">
        <f t="shared" si="36"/>
        <v>-11.602302976334888</v>
      </c>
      <c r="R56" s="54">
        <f t="shared" si="37"/>
        <v>3.7287942162220533</v>
      </c>
      <c r="S56" s="54">
        <f t="shared" si="38"/>
        <v>17.343321951535273</v>
      </c>
      <c r="T56" s="54">
        <f t="shared" si="33"/>
        <v>10.842910435777853</v>
      </c>
    </row>
    <row r="57" spans="1:23" ht="24">
      <c r="A57">
        <v>6</v>
      </c>
      <c r="B57" s="67" t="s">
        <v>51</v>
      </c>
      <c r="C57" s="53">
        <f>SUMIFS(Deciles_meanru!$E:$E,Deciles_meanru!$B:$B,TablasDecilesRUFormulas!$A57,Deciles_meanru!$C:$C,TablasDecilesRUFormulas!C$32,Deciles_meanru!$A:$A,TablasDecilesRUFormulas!$A$32)/SUMIFS($W$6:$W$9,$V$6:$V$9,C$32)</f>
        <v>41957.59468330456</v>
      </c>
      <c r="D57" s="53">
        <f>SUMIFS(Deciles_meanru!$E:$E,Deciles_meanru!$B:$B,TablasDecilesRUFormulas!$A57,Deciles_meanru!$C:$C,TablasDecilesRUFormulas!D$32,Deciles_meanru!$A:$A,TablasDecilesRUFormulas!$A$32)/SUMIFS($W$6:$W$9,$V$6:$V$9,D$32)</f>
        <v>36409.294128495618</v>
      </c>
      <c r="E57" s="53">
        <f>SUMIFS(Deciles_meanru!$E:$E,Deciles_meanru!$B:$B,TablasDecilesRUFormulas!$A57,Deciles_meanru!$C:$C,TablasDecilesRUFormulas!E$32,Deciles_meanru!$A:$A,TablasDecilesRUFormulas!$A$32)/SUMIFS($W$6:$W$9,$V$6:$V$9,E$32)</f>
        <v>42280.153763824084</v>
      </c>
      <c r="F57" s="53">
        <f>SUMIFS(Deciles_meanru!$E:$E,Deciles_meanru!$B:$B,TablasDecilesRUFormulas!$A57,Deciles_meanru!$C:$C,TablasDecilesRUFormulas!F$32,Deciles_meanru!$A:$A,TablasDecilesRUFormulas!$A$32)/SUMIFS($W$6:$W$9,$V$6:$V$9,F$32)</f>
        <v>47480.05078125</v>
      </c>
      <c r="G57" s="54">
        <f t="shared" si="34"/>
        <v>-13.223590619737502</v>
      </c>
      <c r="H57" s="54">
        <f t="shared" si="35"/>
        <v>0.76877400373924765</v>
      </c>
      <c r="I57" s="54">
        <f t="shared" si="28"/>
        <v>16.124618111543263</v>
      </c>
      <c r="J57" s="54">
        <f t="shared" si="28"/>
        <v>12.298671018256968</v>
      </c>
      <c r="L57" s="67" t="s">
        <v>51</v>
      </c>
      <c r="M57" s="53">
        <f t="shared" si="29"/>
        <v>13985.864894434853</v>
      </c>
      <c r="N57" s="53">
        <f t="shared" si="30"/>
        <v>12136.431376165207</v>
      </c>
      <c r="O57" s="53">
        <f t="shared" si="31"/>
        <v>14093.384587941362</v>
      </c>
      <c r="P57" s="53">
        <f t="shared" si="32"/>
        <v>15826.68359375</v>
      </c>
      <c r="Q57" s="54">
        <f t="shared" si="36"/>
        <v>-13.223590619737502</v>
      </c>
      <c r="R57" s="54">
        <f t="shared" si="37"/>
        <v>0.76877400373924765</v>
      </c>
      <c r="S57" s="54">
        <f t="shared" si="38"/>
        <v>16.124618111543263</v>
      </c>
      <c r="T57" s="54">
        <f t="shared" si="33"/>
        <v>12.298671018256968</v>
      </c>
    </row>
    <row r="58" spans="1:23" ht="24">
      <c r="A58">
        <v>7</v>
      </c>
      <c r="B58" s="67" t="s">
        <v>52</v>
      </c>
      <c r="C58" s="53">
        <f>SUMIFS(Deciles_meanru!$E:$E,Deciles_meanru!$B:$B,TablasDecilesRUFormulas!$A58,Deciles_meanru!$C:$C,TablasDecilesRUFormulas!C$32,Deciles_meanru!$A:$A,TablasDecilesRUFormulas!$A$32)/SUMIFS($W$6:$W$9,$V$6:$V$9,C$32)</f>
        <v>47369.451762759549</v>
      </c>
      <c r="D58" s="53">
        <f>SUMIFS(Deciles_meanru!$E:$E,Deciles_meanru!$B:$B,TablasDecilesRUFormulas!$A58,Deciles_meanru!$C:$C,TablasDecilesRUFormulas!D$32,Deciles_meanru!$A:$A,TablasDecilesRUFormulas!$A$32)/SUMIFS($W$6:$W$9,$V$6:$V$9,D$32)</f>
        <v>41253.015235627936</v>
      </c>
      <c r="E58" s="53">
        <f>SUMIFS(Deciles_meanru!$E:$E,Deciles_meanru!$B:$B,TablasDecilesRUFormulas!$A58,Deciles_meanru!$C:$C,TablasDecilesRUFormulas!E$32,Deciles_meanru!$A:$A,TablasDecilesRUFormulas!$A$32)/SUMIFS($W$6:$W$9,$V$6:$V$9,E$32)</f>
        <v>48587.096194073361</v>
      </c>
      <c r="F58" s="53">
        <f>SUMIFS(Deciles_meanru!$E:$E,Deciles_meanru!$B:$B,TablasDecilesRUFormulas!$A58,Deciles_meanru!$C:$C,TablasDecilesRUFormulas!F$32,Deciles_meanru!$A:$A,TablasDecilesRUFormulas!$A$32)/SUMIFS($W$6:$W$9,$V$6:$V$9,F$32)</f>
        <v>52030.05078125</v>
      </c>
      <c r="G58" s="54">
        <f t="shared" si="34"/>
        <v>-12.912196150727196</v>
      </c>
      <c r="H58" s="54">
        <f t="shared" si="35"/>
        <v>2.5705267551166644</v>
      </c>
      <c r="I58" s="54">
        <f t="shared" si="28"/>
        <v>17.778290669311826</v>
      </c>
      <c r="J58" s="54">
        <f t="shared" si="28"/>
        <v>7.0861501445246056</v>
      </c>
      <c r="L58" s="67" t="s">
        <v>52</v>
      </c>
      <c r="M58" s="53">
        <f t="shared" si="29"/>
        <v>15789.817254253183</v>
      </c>
      <c r="N58" s="53">
        <f t="shared" si="30"/>
        <v>13751.005078542645</v>
      </c>
      <c r="O58" s="53">
        <f t="shared" si="31"/>
        <v>16195.698731357787</v>
      </c>
      <c r="P58" s="53">
        <f t="shared" si="32"/>
        <v>17343.350260416668</v>
      </c>
      <c r="Q58" s="54">
        <f t="shared" si="36"/>
        <v>-12.912196150727196</v>
      </c>
      <c r="R58" s="54">
        <f t="shared" si="37"/>
        <v>2.5705267551166422</v>
      </c>
      <c r="S58" s="54">
        <f t="shared" si="38"/>
        <v>17.778290669311826</v>
      </c>
      <c r="T58" s="54">
        <f t="shared" si="33"/>
        <v>7.0861501445246278</v>
      </c>
    </row>
    <row r="59" spans="1:23" ht="24">
      <c r="A59">
        <v>8</v>
      </c>
      <c r="B59" s="68" t="s">
        <v>53</v>
      </c>
      <c r="C59" s="55">
        <f>SUMIFS(Deciles_meanru!$E:$E,Deciles_meanru!$B:$B,TablasDecilesRUFormulas!$A59,Deciles_meanru!$C:$C,TablasDecilesRUFormulas!C$32,Deciles_meanru!$A:$A,TablasDecilesRUFormulas!$A$32)/SUMIFS($W$6:$W$9,$V$6:$V$9,C$32)</f>
        <v>56735.781965552909</v>
      </c>
      <c r="D59" s="55">
        <f>SUMIFS(Deciles_meanru!$E:$E,Deciles_meanru!$B:$B,TablasDecilesRUFormulas!$A59,Deciles_meanru!$C:$C,TablasDecilesRUFormulas!D$32,Deciles_meanru!$A:$A,TablasDecilesRUFormulas!$A$32)/SUMIFS($W$6:$W$9,$V$6:$V$9,D$32)</f>
        <v>48447.11062790524</v>
      </c>
      <c r="E59" s="55">
        <f>SUMIFS(Deciles_meanru!$E:$E,Deciles_meanru!$B:$B,TablasDecilesRUFormulas!$A59,Deciles_meanru!$C:$C,TablasDecilesRUFormulas!E$32,Deciles_meanru!$A:$A,TablasDecilesRUFormulas!$A$32)/SUMIFS($W$6:$W$9,$V$6:$V$9,E$32)</f>
        <v>57145.78759166105</v>
      </c>
      <c r="F59" s="55">
        <f>SUMIFS(Deciles_meanru!$E:$E,Deciles_meanru!$B:$B,TablasDecilesRUFormulas!$A59,Deciles_meanru!$C:$C,TablasDecilesRUFormulas!F$32,Deciles_meanru!$A:$A,TablasDecilesRUFormulas!$A$32)/SUMIFS($W$6:$W$9,$V$6:$V$9,F$32)</f>
        <v>62360.0703125</v>
      </c>
      <c r="G59" s="56">
        <f t="shared" si="34"/>
        <v>-14.609248432814637</v>
      </c>
      <c r="H59" s="56">
        <f t="shared" si="35"/>
        <v>0.7226579275087408</v>
      </c>
      <c r="I59" s="56">
        <f t="shared" si="28"/>
        <v>17.954996388877365</v>
      </c>
      <c r="J59" s="56">
        <f t="shared" si="28"/>
        <v>9.1245268296903159</v>
      </c>
      <c r="L59" s="68" t="s">
        <v>53</v>
      </c>
      <c r="M59" s="55">
        <f t="shared" si="29"/>
        <v>18911.92732185097</v>
      </c>
      <c r="N59" s="55">
        <f t="shared" si="30"/>
        <v>16149.036875968413</v>
      </c>
      <c r="O59" s="55">
        <f t="shared" si="31"/>
        <v>19048.595863887018</v>
      </c>
      <c r="P59" s="55">
        <f t="shared" si="32"/>
        <v>20786.690104166668</v>
      </c>
      <c r="Q59" s="56">
        <f t="shared" si="36"/>
        <v>-14.609248432814637</v>
      </c>
      <c r="R59" s="56">
        <f t="shared" si="37"/>
        <v>0.7226579275087408</v>
      </c>
      <c r="S59" s="56">
        <f t="shared" si="38"/>
        <v>17.954996388877387</v>
      </c>
      <c r="T59" s="56">
        <f t="shared" si="33"/>
        <v>9.1245268296903159</v>
      </c>
    </row>
    <row r="60" spans="1:23" ht="24">
      <c r="A60">
        <v>9</v>
      </c>
      <c r="B60" s="68" t="s">
        <v>54</v>
      </c>
      <c r="C60" s="55">
        <f>SUMIFS(Deciles_meanru!$E:$E,Deciles_meanru!$B:$B,TablasDecilesRUFormulas!$A60,Deciles_meanru!$C:$C,TablasDecilesRUFormulas!C$32,Deciles_meanru!$A:$A,TablasDecilesRUFormulas!$A$32)/SUMIFS($W$6:$W$9,$V$6:$V$9,C$32)</f>
        <v>70706.321264447077</v>
      </c>
      <c r="D60" s="55">
        <f>SUMIFS(Deciles_meanru!$E:$E,Deciles_meanru!$B:$B,TablasDecilesRUFormulas!$A60,Deciles_meanru!$C:$C,TablasDecilesRUFormulas!D$32,Deciles_meanru!$A:$A,TablasDecilesRUFormulas!$A$32)/SUMIFS($W$6:$W$9,$V$6:$V$9,D$32)</f>
        <v>59667.935576554577</v>
      </c>
      <c r="E60" s="55">
        <f>SUMIFS(Deciles_meanru!$E:$E,Deciles_meanru!$B:$B,TablasDecilesRUFormulas!$A60,Deciles_meanru!$C:$C,TablasDecilesRUFormulas!E$32,Deciles_meanru!$A:$A,TablasDecilesRUFormulas!$A$32)/SUMIFS($W$6:$W$9,$V$6:$V$9,E$32)</f>
        <v>69437.018421026194</v>
      </c>
      <c r="F60" s="55">
        <f>SUMIFS(Deciles_meanru!$E:$E,Deciles_meanru!$B:$B,TablasDecilesRUFormulas!$A60,Deciles_meanru!$C:$C,TablasDecilesRUFormulas!F$32,Deciles_meanru!$A:$A,TablasDecilesRUFormulas!$A$32)/SUMIFS($W$6:$W$9,$V$6:$V$9,F$32)</f>
        <v>76067.8359375</v>
      </c>
      <c r="G60" s="56">
        <f t="shared" si="34"/>
        <v>-15.611596658533667</v>
      </c>
      <c r="H60" s="56">
        <f t="shared" si="35"/>
        <v>-1.7951759060884975</v>
      </c>
      <c r="I60" s="56">
        <f t="shared" si="28"/>
        <v>16.372416357421613</v>
      </c>
      <c r="J60" s="56">
        <f t="shared" si="28"/>
        <v>9.5493983861293366</v>
      </c>
      <c r="L60" s="68" t="s">
        <v>54</v>
      </c>
      <c r="M60" s="55">
        <f t="shared" si="29"/>
        <v>23568.773754815691</v>
      </c>
      <c r="N60" s="55">
        <f t="shared" si="30"/>
        <v>19889.311858851524</v>
      </c>
      <c r="O60" s="55">
        <f t="shared" si="31"/>
        <v>23145.67280700873</v>
      </c>
      <c r="P60" s="55">
        <f t="shared" si="32"/>
        <v>25355.9453125</v>
      </c>
      <c r="Q60" s="56">
        <f t="shared" si="36"/>
        <v>-15.611596658533667</v>
      </c>
      <c r="R60" s="56">
        <f t="shared" si="37"/>
        <v>-1.7951759060884975</v>
      </c>
      <c r="S60" s="56">
        <f t="shared" si="38"/>
        <v>16.372416357421613</v>
      </c>
      <c r="T60" s="56">
        <f t="shared" si="33"/>
        <v>9.5493983861293366</v>
      </c>
    </row>
    <row r="61" spans="1:23" ht="24">
      <c r="A61">
        <v>10</v>
      </c>
      <c r="B61" s="69" t="s">
        <v>55</v>
      </c>
      <c r="C61" s="57">
        <f>SUMIFS(Deciles_meanru!$E:$E,Deciles_meanru!$B:$B,TablasDecilesRUFormulas!$A61,Deciles_meanru!$C:$C,TablasDecilesRUFormulas!C$32,Deciles_meanru!$A:$A,TablasDecilesRUFormulas!$A$32)/SUMIFS($W$6:$W$9,$V$6:$V$9,C$32)</f>
        <v>129805.21300261258</v>
      </c>
      <c r="D61" s="57">
        <f>SUMIFS(Deciles_meanru!$E:$E,Deciles_meanru!$B:$B,TablasDecilesRUFormulas!$A61,Deciles_meanru!$C:$C,TablasDecilesRUFormulas!D$32,Deciles_meanru!$A:$A,TablasDecilesRUFormulas!$A$32)/SUMIFS($W$6:$W$9,$V$6:$V$9,D$32)</f>
        <v>99478.768542749007</v>
      </c>
      <c r="E61" s="57">
        <f>SUMIFS(Deciles_meanru!$E:$E,Deciles_meanru!$B:$B,TablasDecilesRUFormulas!$A61,Deciles_meanru!$C:$C,TablasDecilesRUFormulas!E$32,Deciles_meanru!$A:$A,TablasDecilesRUFormulas!$A$32)/SUMIFS($W$6:$W$9,$V$6:$V$9,E$32)</f>
        <v>122485.14773428517</v>
      </c>
      <c r="F61" s="57">
        <f>SUMIFS(Deciles_meanru!$E:$E,Deciles_meanru!$B:$B,TablasDecilesRUFormulas!$A61,Deciles_meanru!$C:$C,TablasDecilesRUFormulas!F$32,Deciles_meanru!$A:$A,TablasDecilesRUFormulas!$A$32)/SUMIFS($W$6:$W$9,$V$6:$V$9,F$32)</f>
        <v>125262.6640625</v>
      </c>
      <c r="G61" s="58">
        <f t="shared" si="34"/>
        <v>-23.363040480703347</v>
      </c>
      <c r="H61" s="58">
        <f t="shared" si="35"/>
        <v>-5.639269100987554</v>
      </c>
      <c r="I61" s="58">
        <f t="shared" si="28"/>
        <v>23.126923994489967</v>
      </c>
      <c r="J61" s="58">
        <f t="shared" si="28"/>
        <v>2.2676352027923175</v>
      </c>
      <c r="L61" s="69" t="s">
        <v>55</v>
      </c>
      <c r="M61" s="57">
        <f t="shared" si="29"/>
        <v>43268.404334204191</v>
      </c>
      <c r="N61" s="57">
        <f t="shared" si="30"/>
        <v>33159.589514249667</v>
      </c>
      <c r="O61" s="57">
        <f t="shared" si="31"/>
        <v>40828.382578095057</v>
      </c>
      <c r="P61" s="57">
        <f t="shared" si="32"/>
        <v>41754.221354166664</v>
      </c>
      <c r="Q61" s="58">
        <f t="shared" si="36"/>
        <v>-23.363040480703347</v>
      </c>
      <c r="R61" s="58">
        <f t="shared" si="37"/>
        <v>-5.6392691009875424</v>
      </c>
      <c r="S61" s="58">
        <f t="shared" si="38"/>
        <v>23.126923994489989</v>
      </c>
      <c r="T61" s="58">
        <f t="shared" si="33"/>
        <v>2.2676352027923175</v>
      </c>
    </row>
  </sheetData>
  <mergeCells count="32">
    <mergeCell ref="M2:T2"/>
    <mergeCell ref="C2:J2"/>
    <mergeCell ref="C17:J17"/>
    <mergeCell ref="M17:T17"/>
    <mergeCell ref="B3:B4"/>
    <mergeCell ref="C3:F3"/>
    <mergeCell ref="G3:I3"/>
    <mergeCell ref="L3:L4"/>
    <mergeCell ref="Q3:S3"/>
    <mergeCell ref="M3:P3"/>
    <mergeCell ref="C33:J33"/>
    <mergeCell ref="M33:T33"/>
    <mergeCell ref="B18:B19"/>
    <mergeCell ref="C18:F18"/>
    <mergeCell ref="G18:I18"/>
    <mergeCell ref="L18:L19"/>
    <mergeCell ref="Q18:S18"/>
    <mergeCell ref="M18:P18"/>
    <mergeCell ref="Q49:S49"/>
    <mergeCell ref="C48:J48"/>
    <mergeCell ref="M48:T48"/>
    <mergeCell ref="B34:B35"/>
    <mergeCell ref="C34:F34"/>
    <mergeCell ref="G34:I34"/>
    <mergeCell ref="L34:L35"/>
    <mergeCell ref="Q34:S34"/>
    <mergeCell ref="B49:B50"/>
    <mergeCell ref="C49:F49"/>
    <mergeCell ref="G49:I49"/>
    <mergeCell ref="L49:L50"/>
    <mergeCell ref="M34:P34"/>
    <mergeCell ref="M49:P4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1B2E8"/>
  </sheetPr>
  <dimension ref="A1:X30"/>
  <sheetViews>
    <sheetView zoomScale="60" zoomScaleNormal="60" workbookViewId="0">
      <selection activeCell="F24" sqref="F24"/>
    </sheetView>
  </sheetViews>
  <sheetFormatPr defaultColWidth="11.42578125" defaultRowHeight="15"/>
  <cols>
    <col min="3" max="6" width="13" bestFit="1" customWidth="1"/>
    <col min="7" max="10" width="11.5703125" bestFit="1" customWidth="1"/>
    <col min="13" max="15" width="13.85546875" bestFit="1" customWidth="1"/>
    <col min="16" max="20" width="11.5703125" bestFit="1" customWidth="1"/>
  </cols>
  <sheetData>
    <row r="1" spans="1:24">
      <c r="C1">
        <v>2018</v>
      </c>
      <c r="D1">
        <v>2020</v>
      </c>
      <c r="E1">
        <v>2022</v>
      </c>
      <c r="F1">
        <v>2024</v>
      </c>
    </row>
    <row r="2" spans="1:24">
      <c r="B2" s="15"/>
      <c r="C2" s="82" t="s">
        <v>252</v>
      </c>
      <c r="D2" s="82"/>
      <c r="E2" s="82"/>
      <c r="F2" s="82"/>
      <c r="G2" s="82"/>
      <c r="H2" s="82"/>
      <c r="I2" s="82"/>
      <c r="J2" s="25"/>
      <c r="L2" s="15"/>
      <c r="M2" s="82" t="s">
        <v>253</v>
      </c>
      <c r="N2" s="82"/>
      <c r="O2" s="82"/>
      <c r="P2" s="82"/>
      <c r="Q2" s="82"/>
      <c r="R2" s="82"/>
      <c r="S2" s="82"/>
      <c r="T2" s="25"/>
    </row>
    <row r="3" spans="1:24" ht="19.5" customHeight="1">
      <c r="B3" s="80" t="s">
        <v>162</v>
      </c>
      <c r="C3" s="81" t="s">
        <v>239</v>
      </c>
      <c r="D3" s="81"/>
      <c r="E3" s="81"/>
      <c r="F3" s="81"/>
      <c r="G3" s="81" t="s">
        <v>161</v>
      </c>
      <c r="H3" s="81"/>
      <c r="I3" s="81"/>
      <c r="J3" s="60"/>
      <c r="K3" s="61"/>
      <c r="L3" s="80" t="s">
        <v>162</v>
      </c>
      <c r="M3" s="81" t="s">
        <v>239</v>
      </c>
      <c r="N3" s="81"/>
      <c r="O3" s="81"/>
      <c r="P3" s="81"/>
      <c r="Q3" s="81" t="s">
        <v>161</v>
      </c>
      <c r="R3" s="81"/>
      <c r="S3" s="81"/>
      <c r="T3" s="60"/>
    </row>
    <row r="4" spans="1:24" s="24" customFormat="1" ht="48">
      <c r="B4" s="80"/>
      <c r="C4" s="62">
        <v>2018</v>
      </c>
      <c r="D4" s="62">
        <v>2020</v>
      </c>
      <c r="E4" s="62">
        <v>2022</v>
      </c>
      <c r="F4" s="62">
        <v>2024</v>
      </c>
      <c r="G4" s="62" t="s">
        <v>158</v>
      </c>
      <c r="H4" s="62" t="s">
        <v>187</v>
      </c>
      <c r="I4" s="62" t="s">
        <v>159</v>
      </c>
      <c r="J4" s="62" t="s">
        <v>213</v>
      </c>
      <c r="K4" s="63"/>
      <c r="L4" s="80"/>
      <c r="M4" s="62">
        <v>2018</v>
      </c>
      <c r="N4" s="62">
        <v>2020</v>
      </c>
      <c r="O4" s="62">
        <v>2022</v>
      </c>
      <c r="P4" s="62">
        <v>2024</v>
      </c>
      <c r="Q4" s="62" t="s">
        <v>158</v>
      </c>
      <c r="R4" s="62" t="s">
        <v>187</v>
      </c>
      <c r="S4" s="62" t="s">
        <v>159</v>
      </c>
      <c r="T4" s="62" t="s">
        <v>213</v>
      </c>
    </row>
    <row r="5" spans="1:24" ht="24">
      <c r="B5" s="64" t="s">
        <v>106</v>
      </c>
      <c r="C5" s="65">
        <f>SUMIFS(Nal_mean!$CI:$CI,Nal_mean!$A:$A,TablasDecilesFormulas25!C$1)/SUMIFS($W$6:$W$9,$V$6:$V$9,C$1)</f>
        <v>69304.233282264948</v>
      </c>
      <c r="D5" s="65">
        <f>SUMIFS(Nal_mean!$CI:$CI,Nal_mean!$A:$A,TablasDecilesFormulas25!D$1)/SUMIFS($W$6:$W$9,$V$6:$V$9,D$1)</f>
        <v>65270.436309593068</v>
      </c>
      <c r="E5" s="65">
        <f>SUMIFS(Nal_mean!$CI:$CI,Nal_mean!$A:$A,TablasDecilesFormulas25!E$1)/SUMIFS($W$6:$W$9,$V$6:$V$9,E$1)</f>
        <v>72466.86769538236</v>
      </c>
      <c r="F5" s="65">
        <f>SUMIFS(Nal_mean!$CI:$CI,Nal_mean!$A:$A,TablasDecilesFormulas25!F$1)/SUMIFS($W$6:$W$9,$V$6:$V$9,F$1)</f>
        <v>80160.484817979945</v>
      </c>
      <c r="G5" s="66">
        <f>100*(D5/C5-1)</f>
        <v>-5.8204193043199464</v>
      </c>
      <c r="H5" s="66">
        <f>100*(E5/C5-1)</f>
        <v>4.5634072600392539</v>
      </c>
      <c r="I5" s="66">
        <f t="shared" ref="I5:J15" si="0">100*(E5/D5-1)</f>
        <v>11.025560410926193</v>
      </c>
      <c r="J5" s="66">
        <f t="shared" si="0"/>
        <v>10.616737506770747</v>
      </c>
      <c r="K5" s="52"/>
      <c r="L5" s="64" t="s">
        <v>106</v>
      </c>
      <c r="M5" s="65">
        <f t="shared" ref="M5:P15" si="1">C5/3</f>
        <v>23101.411094088315</v>
      </c>
      <c r="N5" s="65">
        <f t="shared" si="1"/>
        <v>21756.812103197688</v>
      </c>
      <c r="O5" s="65">
        <f t="shared" si="1"/>
        <v>24155.622565127454</v>
      </c>
      <c r="P5" s="65">
        <f t="shared" si="1"/>
        <v>26720.161605993315</v>
      </c>
      <c r="Q5" s="66">
        <f>100*(N5/M5-1)</f>
        <v>-5.8204193043199464</v>
      </c>
      <c r="R5" s="66">
        <f>100*(O5/M5-1)</f>
        <v>4.5634072600392539</v>
      </c>
      <c r="S5" s="66">
        <f>100*(O5/N5-1)</f>
        <v>11.025560410926216</v>
      </c>
      <c r="T5" s="66">
        <f t="shared" ref="T5:T15" si="2">100*(P5/O5-1)</f>
        <v>10.616737506770724</v>
      </c>
      <c r="V5" t="s">
        <v>199</v>
      </c>
      <c r="W5" s="70" t="s">
        <v>251</v>
      </c>
      <c r="X5" s="70"/>
    </row>
    <row r="6" spans="1:24" ht="24">
      <c r="A6">
        <v>1</v>
      </c>
      <c r="B6" s="67" t="s">
        <v>46</v>
      </c>
      <c r="C6" s="53">
        <f>SUMIFS(Deciles_mean!$CJ:$CJ,Deciles_mean!$A:$A,TablasDecilesFormulas25!$A6,Deciles_mean!$B:$B,TablasDecilesFormulas25!C$1)/SUMIFS($W$6:$W$9,$V$6:$V$9,C$1)</f>
        <v>12723.578706229762</v>
      </c>
      <c r="D6" s="53">
        <f>SUMIFS(Deciles_mean!$CJ:$CJ,Deciles_mean!$A:$A,TablasDecilesFormulas25!$A6,Deciles_mean!$B:$B,TablasDecilesFormulas25!D$1)/SUMIFS($W$6:$W$9,$V$6:$V$9,D$1)</f>
        <v>12893.34077381753</v>
      </c>
      <c r="E6" s="53">
        <f>SUMIFS(Deciles_mean!$CJ:$CJ,Deciles_mean!$A:$A,TablasDecilesFormulas25!$A6,Deciles_mean!$B:$B,TablasDecilesFormulas25!E$1)/SUMIFS($W$6:$W$9,$V$6:$V$9,E$1)</f>
        <v>15257.817485553867</v>
      </c>
      <c r="F6" s="53">
        <f>SUMIFS(Deciles_mean!$CJ:$CJ,Deciles_mean!$A:$A,TablasDecilesFormulas25!$A6,Deciles_mean!$B:$B,TablasDecilesFormulas25!F$1)/SUMIFS($W$6:$W$9,$V$6:$V$9,F$1)</f>
        <v>17290.714454532783</v>
      </c>
      <c r="G6" s="54">
        <f t="shared" ref="G6:G15" si="3">100*(D6/C6-1)</f>
        <v>1.3342320702951938</v>
      </c>
      <c r="H6" s="54">
        <f t="shared" ref="H6:H15" si="4">100*(E6/C6-1)</f>
        <v>19.917657113900521</v>
      </c>
      <c r="I6" s="54">
        <f t="shared" si="0"/>
        <v>18.338743644609721</v>
      </c>
      <c r="J6" s="54">
        <f t="shared" si="0"/>
        <v>13.323641935707165</v>
      </c>
      <c r="K6" s="52"/>
      <c r="L6" s="67" t="s">
        <v>46</v>
      </c>
      <c r="M6" s="53">
        <f t="shared" si="1"/>
        <v>4241.1929020765874</v>
      </c>
      <c r="N6" s="53">
        <f t="shared" si="1"/>
        <v>4297.7802579391764</v>
      </c>
      <c r="O6" s="53">
        <f t="shared" si="1"/>
        <v>5085.9391618512891</v>
      </c>
      <c r="P6" s="53">
        <f t="shared" si="1"/>
        <v>5763.5714848442612</v>
      </c>
      <c r="Q6" s="54">
        <f t="shared" ref="Q6:Q15" si="5">100*(N6/M6-1)</f>
        <v>1.3342320702951938</v>
      </c>
      <c r="R6" s="54">
        <f t="shared" ref="R6:R15" si="6">100*(O6/M6-1)</f>
        <v>19.917657113900521</v>
      </c>
      <c r="S6" s="54">
        <f t="shared" ref="S6:S15" si="7">100*(O6/N6-1)</f>
        <v>18.338743644609746</v>
      </c>
      <c r="T6" s="54">
        <f t="shared" si="2"/>
        <v>13.323641935707165</v>
      </c>
      <c r="V6">
        <v>2018</v>
      </c>
      <c r="W6">
        <f>SUMIFS(INPC!$K$11:$K$25,INPC!$H$11:$H$25,TablasDecilesFormulas25!$V6)</f>
        <v>0.71930676591161335</v>
      </c>
    </row>
    <row r="7" spans="1:24" ht="24">
      <c r="A7">
        <v>2</v>
      </c>
      <c r="B7" s="67" t="s">
        <v>47</v>
      </c>
      <c r="C7" s="53">
        <f>SUMIFS(Deciles_mean!$CJ:$CJ,Deciles_mean!$A:$A,TablasDecilesFormulas25!$A7,Deciles_mean!$B:$B,TablasDecilesFormulas25!C$1)/SUMIFS($W$6:$W$9,$V$6:$V$9,C$1)</f>
        <v>22475.599218712261</v>
      </c>
      <c r="D7" s="53">
        <f>SUMIFS(Deciles_mean!$CJ:$CJ,Deciles_mean!$A:$A,TablasDecilesFormulas25!$A7,Deciles_mean!$B:$B,TablasDecilesFormulas25!D$1)/SUMIFS($W$6:$W$9,$V$6:$V$9,D$1)</f>
        <v>21877.079319076351</v>
      </c>
      <c r="E7" s="53">
        <f>SUMIFS(Deciles_mean!$CJ:$CJ,Deciles_mean!$A:$A,TablasDecilesFormulas25!$A7,Deciles_mean!$B:$B,TablasDecilesFormulas25!E$1)/SUMIFS($W$6:$W$9,$V$6:$V$9,E$1)</f>
        <v>25508.972839014103</v>
      </c>
      <c r="F7" s="53">
        <f>SUMIFS(Deciles_mean!$CJ:$CJ,Deciles_mean!$A:$A,TablasDecilesFormulas25!$A7,Deciles_mean!$B:$B,TablasDecilesFormulas25!F$1)/SUMIFS($W$6:$W$9,$V$6:$V$9,F$1)</f>
        <v>29131.456128302896</v>
      </c>
      <c r="G7" s="54">
        <f t="shared" si="3"/>
        <v>-2.6629763852418553</v>
      </c>
      <c r="H7" s="54">
        <f t="shared" si="4"/>
        <v>13.496296987607703</v>
      </c>
      <c r="I7" s="54">
        <f t="shared" si="0"/>
        <v>16.601363769663791</v>
      </c>
      <c r="J7" s="54">
        <f t="shared" si="0"/>
        <v>14.200819892475124</v>
      </c>
      <c r="K7" s="52"/>
      <c r="L7" s="67" t="s">
        <v>47</v>
      </c>
      <c r="M7" s="53">
        <f t="shared" si="1"/>
        <v>7491.8664062374201</v>
      </c>
      <c r="N7" s="53">
        <f t="shared" si="1"/>
        <v>7292.3597730254505</v>
      </c>
      <c r="O7" s="53">
        <f t="shared" si="1"/>
        <v>8502.9909463380336</v>
      </c>
      <c r="P7" s="53">
        <f t="shared" si="1"/>
        <v>9710.4853761009654</v>
      </c>
      <c r="Q7" s="54">
        <f t="shared" si="5"/>
        <v>-2.6629763852418442</v>
      </c>
      <c r="R7" s="54">
        <f t="shared" si="6"/>
        <v>13.496296987607682</v>
      </c>
      <c r="S7" s="54">
        <f t="shared" si="7"/>
        <v>16.601363769663791</v>
      </c>
      <c r="T7" s="54">
        <f t="shared" si="2"/>
        <v>14.200819892475147</v>
      </c>
      <c r="V7">
        <v>2020</v>
      </c>
      <c r="W7">
        <f>SUMIFS(INPC!$K$11:$K$25,INPC!$H$11:$H$25,TablasDecilesFormulas25!$V7)</f>
        <v>0.77078253715619538</v>
      </c>
    </row>
    <row r="8" spans="1:24" ht="24">
      <c r="A8">
        <v>3</v>
      </c>
      <c r="B8" s="67" t="s">
        <v>48</v>
      </c>
      <c r="C8" s="53">
        <f>SUMIFS(Deciles_mean!$CJ:$CJ,Deciles_mean!$A:$A,TablasDecilesFormulas25!$A8,Deciles_mean!$B:$B,TablasDecilesFormulas25!C$1)/SUMIFS($W$6:$W$9,$V$6:$V$9,C$1)</f>
        <v>29908.247909861158</v>
      </c>
      <c r="D8" s="53">
        <f>SUMIFS(Deciles_mean!$CJ:$CJ,Deciles_mean!$A:$A,TablasDecilesFormulas25!$A8,Deciles_mean!$B:$B,TablasDecilesFormulas25!D$1)/SUMIFS($W$6:$W$9,$V$6:$V$9,D$1)</f>
        <v>28897.531815917799</v>
      </c>
      <c r="E8" s="53">
        <f>SUMIFS(Deciles_mean!$CJ:$CJ,Deciles_mean!$A:$A,TablasDecilesFormulas25!$A8,Deciles_mean!$B:$B,TablasDecilesFormulas25!E$1)/SUMIFS($W$6:$W$9,$V$6:$V$9,E$1)</f>
        <v>33221.997020951938</v>
      </c>
      <c r="F8" s="53">
        <f>SUMIFS(Deciles_mean!$CJ:$CJ,Deciles_mean!$A:$A,TablasDecilesFormulas25!$A8,Deciles_mean!$B:$B,TablasDecilesFormulas25!F$1)/SUMIFS($W$6:$W$9,$V$6:$V$9,F$1)</f>
        <v>37931.359345488199</v>
      </c>
      <c r="G8" s="54">
        <f t="shared" si="3"/>
        <v>-3.3793891805013132</v>
      </c>
      <c r="H8" s="54">
        <f t="shared" si="4"/>
        <v>11.079716608869594</v>
      </c>
      <c r="I8" s="54">
        <f t="shared" si="0"/>
        <v>14.964825482611177</v>
      </c>
      <c r="J8" s="54">
        <f t="shared" si="0"/>
        <v>14.175434190684655</v>
      </c>
      <c r="K8" s="52"/>
      <c r="L8" s="67" t="s">
        <v>48</v>
      </c>
      <c r="M8" s="53">
        <f t="shared" si="1"/>
        <v>9969.4159699537195</v>
      </c>
      <c r="N8" s="53">
        <f t="shared" si="1"/>
        <v>9632.5106053059335</v>
      </c>
      <c r="O8" s="53">
        <f t="shared" si="1"/>
        <v>11073.999006983979</v>
      </c>
      <c r="P8" s="53">
        <f t="shared" si="1"/>
        <v>12643.786448496066</v>
      </c>
      <c r="Q8" s="54">
        <f t="shared" si="5"/>
        <v>-3.3793891805013132</v>
      </c>
      <c r="R8" s="54">
        <f t="shared" si="6"/>
        <v>11.079716608869594</v>
      </c>
      <c r="S8" s="54">
        <f t="shared" si="7"/>
        <v>14.964825482611154</v>
      </c>
      <c r="T8" s="54">
        <f t="shared" si="2"/>
        <v>14.175434190684676</v>
      </c>
      <c r="V8">
        <v>2022</v>
      </c>
      <c r="W8">
        <f>SUMIFS(INPC!$K$11:$K$25,INPC!$H$11:$H$25,TablasDecilesFormulas25!$V8)</f>
        <v>0.8789597102360851</v>
      </c>
    </row>
    <row r="9" spans="1:24" ht="24">
      <c r="A9">
        <v>4</v>
      </c>
      <c r="B9" s="67" t="s">
        <v>49</v>
      </c>
      <c r="C9" s="53">
        <f>SUMIFS(Deciles_mean!$CJ:$CJ,Deciles_mean!$A:$A,TablasDecilesFormulas25!$A9,Deciles_mean!$B:$B,TablasDecilesFormulas25!C$1)/SUMIFS($W$6:$W$9,$V$6:$V$9,C$1)</f>
        <v>37252.518050890438</v>
      </c>
      <c r="D9" s="53">
        <f>SUMIFS(Deciles_mean!$CJ:$CJ,Deciles_mean!$A:$A,TablasDecilesFormulas25!$A9,Deciles_mean!$B:$B,TablasDecilesFormulas25!D$1)/SUMIFS($W$6:$W$9,$V$6:$V$9,D$1)</f>
        <v>35753.776701307681</v>
      </c>
      <c r="E9" s="53">
        <f>SUMIFS(Deciles_mean!$CJ:$CJ,Deciles_mean!$A:$A,TablasDecilesFormulas25!$A9,Deciles_mean!$B:$B,TablasDecilesFormulas25!E$1)/SUMIFS($W$6:$W$9,$V$6:$V$9,E$1)</f>
        <v>40897.250167012513</v>
      </c>
      <c r="F9" s="53">
        <f>SUMIFS(Deciles_mean!$CJ:$CJ,Deciles_mean!$A:$A,TablasDecilesFormulas25!$A9,Deciles_mean!$B:$B,TablasDecilesFormulas25!F$1)/SUMIFS($W$6:$W$9,$V$6:$V$9,F$1)</f>
        <v>46579.029921762231</v>
      </c>
      <c r="G9" s="54">
        <f t="shared" si="3"/>
        <v>-4.023194747628434</v>
      </c>
      <c r="H9" s="54">
        <f t="shared" si="4"/>
        <v>9.7838543723219651</v>
      </c>
      <c r="I9" s="54">
        <f t="shared" si="0"/>
        <v>14.385818619034762</v>
      </c>
      <c r="J9" s="54">
        <f t="shared" si="0"/>
        <v>13.89281609777424</v>
      </c>
      <c r="K9" s="52"/>
      <c r="L9" s="67" t="s">
        <v>49</v>
      </c>
      <c r="M9" s="53">
        <f t="shared" si="1"/>
        <v>12417.50601696348</v>
      </c>
      <c r="N9" s="53">
        <f t="shared" si="1"/>
        <v>11917.92556710256</v>
      </c>
      <c r="O9" s="53">
        <f t="shared" si="1"/>
        <v>13632.416722337504</v>
      </c>
      <c r="P9" s="53">
        <f t="shared" si="1"/>
        <v>15526.343307254077</v>
      </c>
      <c r="Q9" s="54">
        <f t="shared" si="5"/>
        <v>-4.023194747628434</v>
      </c>
      <c r="R9" s="54">
        <f t="shared" si="6"/>
        <v>9.7838543723219651</v>
      </c>
      <c r="S9" s="54">
        <f t="shared" si="7"/>
        <v>14.385818619034762</v>
      </c>
      <c r="T9" s="54">
        <f t="shared" si="2"/>
        <v>13.89281609777424</v>
      </c>
      <c r="V9">
        <v>2024</v>
      </c>
      <c r="W9">
        <f>SUMIFS(INPC!$K$11:$K$25,INPC!$H$11:$H$25,TablasDecilesFormulas25!$V9)</f>
        <v>0.97134946135624156</v>
      </c>
    </row>
    <row r="10" spans="1:24" ht="24">
      <c r="A10">
        <v>5</v>
      </c>
      <c r="B10" s="67" t="s">
        <v>50</v>
      </c>
      <c r="C10" s="53">
        <f>SUMIFS(Deciles_mean!$CJ:$CJ,Deciles_mean!$A:$A,TablasDecilesFormulas25!$A10,Deciles_mean!$B:$B,TablasDecilesFormulas25!C$1)/SUMIFS($W$6:$W$9,$V$6:$V$9,C$1)</f>
        <v>45099.187061742676</v>
      </c>
      <c r="D10" s="53">
        <f>SUMIFS(Deciles_mean!$CJ:$CJ,Deciles_mean!$A:$A,TablasDecilesFormulas25!$A10,Deciles_mean!$B:$B,TablasDecilesFormulas25!D$1)/SUMIFS($W$6:$W$9,$V$6:$V$9,D$1)</f>
        <v>43289.290166531646</v>
      </c>
      <c r="E10" s="53">
        <f>SUMIFS(Deciles_mean!$CJ:$CJ,Deciles_mean!$A:$A,TablasDecilesFormulas25!$A10,Deciles_mean!$B:$B,TablasDecilesFormulas25!E$1)/SUMIFS($W$6:$W$9,$V$6:$V$9,E$1)</f>
        <v>49309.307385214284</v>
      </c>
      <c r="F10" s="53">
        <f>SUMIFS(Deciles_mean!$CJ:$CJ,Deciles_mean!$A:$A,TablasDecilesFormulas25!$A10,Deciles_mean!$B:$B,TablasDecilesFormulas25!F$1)/SUMIFS($W$6:$W$9,$V$6:$V$9,F$1)</f>
        <v>55909.497371237761</v>
      </c>
      <c r="G10" s="54">
        <f t="shared" si="3"/>
        <v>-4.0131474936193516</v>
      </c>
      <c r="H10" s="54">
        <f t="shared" si="4"/>
        <v>9.3352465925999439</v>
      </c>
      <c r="I10" s="54">
        <f t="shared" si="0"/>
        <v>13.906481708348517</v>
      </c>
      <c r="J10" s="54">
        <f t="shared" si="0"/>
        <v>13.385282284460942</v>
      </c>
      <c r="K10" s="52"/>
      <c r="L10" s="67" t="s">
        <v>50</v>
      </c>
      <c r="M10" s="53">
        <f t="shared" si="1"/>
        <v>15033.062353914225</v>
      </c>
      <c r="N10" s="53">
        <f t="shared" si="1"/>
        <v>14429.763388843881</v>
      </c>
      <c r="O10" s="53">
        <f t="shared" si="1"/>
        <v>16436.435795071429</v>
      </c>
      <c r="P10" s="53">
        <f t="shared" si="1"/>
        <v>18636.499123745922</v>
      </c>
      <c r="Q10" s="54">
        <f t="shared" si="5"/>
        <v>-4.0131474936193623</v>
      </c>
      <c r="R10" s="54">
        <f t="shared" si="6"/>
        <v>9.3352465925999439</v>
      </c>
      <c r="S10" s="54">
        <f t="shared" si="7"/>
        <v>13.90648170834854</v>
      </c>
      <c r="T10" s="54">
        <f t="shared" si="2"/>
        <v>13.385282284460942</v>
      </c>
    </row>
    <row r="11" spans="1:24" ht="24">
      <c r="A11">
        <v>6</v>
      </c>
      <c r="B11" s="67" t="s">
        <v>51</v>
      </c>
      <c r="C11" s="53">
        <f>SUMIFS(Deciles_mean!$CJ:$CJ,Deciles_mean!$A:$A,TablasDecilesFormulas25!$A11,Deciles_mean!$B:$B,TablasDecilesFormulas25!C$1)/SUMIFS($W$6:$W$9,$V$6:$V$9,C$1)</f>
        <v>54355.959415241123</v>
      </c>
      <c r="D11" s="53">
        <f>SUMIFS(Deciles_mean!$CJ:$CJ,Deciles_mean!$A:$A,TablasDecilesFormulas25!$A11,Deciles_mean!$B:$B,TablasDecilesFormulas25!D$1)/SUMIFS($W$6:$W$9,$V$6:$V$9,D$1)</f>
        <v>52034.901955585417</v>
      </c>
      <c r="E11" s="53">
        <f>SUMIFS(Deciles_mean!$CJ:$CJ,Deciles_mean!$A:$A,TablasDecilesFormulas25!$A11,Deciles_mean!$B:$B,TablasDecilesFormulas25!E$1)/SUMIFS($W$6:$W$9,$V$6:$V$9,E$1)</f>
        <v>59074.877830353907</v>
      </c>
      <c r="F11" s="53">
        <f>SUMIFS(Deciles_mean!$CJ:$CJ,Deciles_mean!$A:$A,TablasDecilesFormulas25!$A11,Deciles_mean!$B:$B,TablasDecilesFormulas25!F$1)/SUMIFS($W$6:$W$9,$V$6:$V$9,F$1)</f>
        <v>66505.158616964633</v>
      </c>
      <c r="G11" s="54">
        <f t="shared" si="3"/>
        <v>-4.2701066904632601</v>
      </c>
      <c r="H11" s="54">
        <f t="shared" si="4"/>
        <v>8.6815106676042308</v>
      </c>
      <c r="I11" s="54">
        <f t="shared" si="0"/>
        <v>13.529334370183864</v>
      </c>
      <c r="J11" s="54">
        <f t="shared" si="0"/>
        <v>12.577733648384948</v>
      </c>
      <c r="K11" s="52"/>
      <c r="L11" s="67" t="s">
        <v>51</v>
      </c>
      <c r="M11" s="53">
        <f t="shared" si="1"/>
        <v>18118.653138413709</v>
      </c>
      <c r="N11" s="53">
        <f t="shared" si="1"/>
        <v>17344.967318528474</v>
      </c>
      <c r="O11" s="53">
        <f t="shared" si="1"/>
        <v>19691.625943451301</v>
      </c>
      <c r="P11" s="53">
        <f t="shared" si="1"/>
        <v>22168.386205654879</v>
      </c>
      <c r="Q11" s="54">
        <f t="shared" si="5"/>
        <v>-4.2701066904632601</v>
      </c>
      <c r="R11" s="54">
        <f t="shared" si="6"/>
        <v>8.6815106676042078</v>
      </c>
      <c r="S11" s="54">
        <f t="shared" si="7"/>
        <v>13.529334370183843</v>
      </c>
      <c r="T11" s="54">
        <f t="shared" si="2"/>
        <v>12.577733648384971</v>
      </c>
    </row>
    <row r="12" spans="1:24" ht="24">
      <c r="A12">
        <v>7</v>
      </c>
      <c r="B12" s="67" t="s">
        <v>52</v>
      </c>
      <c r="C12" s="53">
        <f>SUMIFS(Deciles_mean!$CJ:$CJ,Deciles_mean!$A:$A,TablasDecilesFormulas25!$A12,Deciles_mean!$B:$B,TablasDecilesFormulas25!C$1)/SUMIFS($W$6:$W$9,$V$6:$V$9,C$1)</f>
        <v>65963.592784528737</v>
      </c>
      <c r="D12" s="53">
        <f>SUMIFS(Deciles_mean!$CJ:$CJ,Deciles_mean!$A:$A,TablasDecilesFormulas25!$A12,Deciles_mean!$B:$B,TablasDecilesFormulas25!D$1)/SUMIFS($W$6:$W$9,$V$6:$V$9,D$1)</f>
        <v>63143.899216138074</v>
      </c>
      <c r="E12" s="53">
        <f>SUMIFS(Deciles_mean!$CJ:$CJ,Deciles_mean!$A:$A,TablasDecilesFormulas25!$A12,Deciles_mean!$B:$B,TablasDecilesFormulas25!E$1)/SUMIFS($W$6:$W$9,$V$6:$V$9,E$1)</f>
        <v>71006.267648760011</v>
      </c>
      <c r="F12" s="53">
        <f>SUMIFS(Deciles_mean!$CJ:$CJ,Deciles_mean!$A:$A,TablasDecilesFormulas25!$A12,Deciles_mean!$B:$B,TablasDecilesFormulas25!F$1)/SUMIFS($W$6:$W$9,$V$6:$V$9,F$1)</f>
        <v>79735.246833163153</v>
      </c>
      <c r="G12" s="54">
        <f t="shared" si="3"/>
        <v>-4.2746209679652258</v>
      </c>
      <c r="H12" s="54">
        <f t="shared" si="4"/>
        <v>7.6446334278717387</v>
      </c>
      <c r="I12" s="54">
        <f t="shared" si="0"/>
        <v>12.451509219773538</v>
      </c>
      <c r="J12" s="54">
        <f t="shared" si="0"/>
        <v>12.293251671221416</v>
      </c>
      <c r="K12" s="52"/>
      <c r="L12" s="67" t="s">
        <v>52</v>
      </c>
      <c r="M12" s="53">
        <f t="shared" si="1"/>
        <v>21987.864261509578</v>
      </c>
      <c r="N12" s="53">
        <f t="shared" si="1"/>
        <v>21047.966405379357</v>
      </c>
      <c r="O12" s="53">
        <f t="shared" si="1"/>
        <v>23668.755882920002</v>
      </c>
      <c r="P12" s="53">
        <f t="shared" si="1"/>
        <v>26578.415611054384</v>
      </c>
      <c r="Q12" s="54">
        <f t="shared" si="5"/>
        <v>-4.2746209679652258</v>
      </c>
      <c r="R12" s="54">
        <f t="shared" si="6"/>
        <v>7.6446334278717387</v>
      </c>
      <c r="S12" s="54">
        <f t="shared" si="7"/>
        <v>12.451509219773538</v>
      </c>
      <c r="T12" s="54">
        <f t="shared" si="2"/>
        <v>12.293251671221416</v>
      </c>
    </row>
    <row r="13" spans="1:24" ht="24">
      <c r="A13">
        <v>8</v>
      </c>
      <c r="B13" s="68" t="s">
        <v>53</v>
      </c>
      <c r="C13" s="55">
        <f>SUMIFS(Deciles_mean!$CJ:$CJ,Deciles_mean!$A:$A,TablasDecilesFormulas25!$A13,Deciles_mean!$B:$B,TablasDecilesFormulas25!C$1)/SUMIFS($W$6:$W$9,$V$6:$V$9,C$1)</f>
        <v>82186.515139097406</v>
      </c>
      <c r="D13" s="55">
        <f>SUMIFS(Deciles_mean!$CJ:$CJ,Deciles_mean!$A:$A,TablasDecilesFormulas25!$A13,Deciles_mean!$B:$B,TablasDecilesFormulas25!D$1)/SUMIFS($W$6:$W$9,$V$6:$V$9,D$1)</f>
        <v>78618.528756600703</v>
      </c>
      <c r="E13" s="55">
        <f>SUMIFS(Deciles_mean!$CJ:$CJ,Deciles_mean!$A:$A,TablasDecilesFormulas25!$A13,Deciles_mean!$B:$B,TablasDecilesFormulas25!E$1)/SUMIFS($W$6:$W$9,$V$6:$V$9,E$1)</f>
        <v>87302.760844850462</v>
      </c>
      <c r="F13" s="55">
        <f>SUMIFS(Deciles_mean!$CJ:$CJ,Deciles_mean!$A:$A,TablasDecilesFormulas25!$A13,Deciles_mean!$B:$B,TablasDecilesFormulas25!F$1)/SUMIFS($W$6:$W$9,$V$6:$V$9,F$1)</f>
        <v>98101.882719376968</v>
      </c>
      <c r="G13" s="56">
        <f t="shared" si="3"/>
        <v>-4.3413282294036071</v>
      </c>
      <c r="H13" s="56">
        <f t="shared" si="4"/>
        <v>6.2251644288531027</v>
      </c>
      <c r="I13" s="56">
        <f t="shared" si="0"/>
        <v>11.046037398048657</v>
      </c>
      <c r="J13" s="56">
        <f t="shared" si="0"/>
        <v>12.369736959084365</v>
      </c>
      <c r="K13" s="52"/>
      <c r="L13" s="68" t="s">
        <v>53</v>
      </c>
      <c r="M13" s="55">
        <f t="shared" si="1"/>
        <v>27395.505046365801</v>
      </c>
      <c r="N13" s="55">
        <f t="shared" si="1"/>
        <v>26206.176252200235</v>
      </c>
      <c r="O13" s="55">
        <f t="shared" si="1"/>
        <v>29100.920281616822</v>
      </c>
      <c r="P13" s="55">
        <f t="shared" si="1"/>
        <v>32700.627573125657</v>
      </c>
      <c r="Q13" s="56">
        <f t="shared" si="5"/>
        <v>-4.3413282294035955</v>
      </c>
      <c r="R13" s="56">
        <f t="shared" si="6"/>
        <v>6.2251644288531027</v>
      </c>
      <c r="S13" s="56">
        <f t="shared" si="7"/>
        <v>11.046037398048657</v>
      </c>
      <c r="T13" s="56">
        <f t="shared" si="2"/>
        <v>12.369736959084365</v>
      </c>
    </row>
    <row r="14" spans="1:24" ht="24">
      <c r="A14">
        <v>9</v>
      </c>
      <c r="B14" s="68" t="s">
        <v>54</v>
      </c>
      <c r="C14" s="55">
        <f>SUMIFS(Deciles_mean!$CJ:$CJ,Deciles_mean!$A:$A,TablasDecilesFormulas25!$A14,Deciles_mean!$B:$B,TablasDecilesFormulas25!C$1)/SUMIFS($W$6:$W$9,$V$6:$V$9,C$1)</f>
        <v>109726.55677369003</v>
      </c>
      <c r="D14" s="55">
        <f>SUMIFS(Deciles_mean!$CJ:$CJ,Deciles_mean!$A:$A,TablasDecilesFormulas25!$A14,Deciles_mean!$B:$B,TablasDecilesFormulas25!D$1)/SUMIFS($W$6:$W$9,$V$6:$V$9,D$1)</f>
        <v>104357.25528600017</v>
      </c>
      <c r="E14" s="55">
        <f>SUMIFS(Deciles_mean!$CJ:$CJ,Deciles_mean!$A:$A,TablasDecilesFormulas25!$A14,Deciles_mean!$B:$B,TablasDecilesFormulas25!E$1)/SUMIFS($W$6:$W$9,$V$6:$V$9,E$1)</f>
        <v>114756.11319306979</v>
      </c>
      <c r="F14" s="55">
        <f>SUMIFS(Deciles_mean!$CJ:$CJ,Deciles_mean!$A:$A,TablasDecilesFormulas25!$A14,Deciles_mean!$B:$B,TablasDecilesFormulas25!F$1)/SUMIFS($W$6:$W$9,$V$6:$V$9,F$1)</f>
        <v>127361.41051364476</v>
      </c>
      <c r="G14" s="56">
        <f t="shared" si="3"/>
        <v>-4.8933472858024523</v>
      </c>
      <c r="H14" s="56">
        <f t="shared" si="4"/>
        <v>4.5837184427040434</v>
      </c>
      <c r="I14" s="56">
        <f t="shared" si="0"/>
        <v>9.9646717217414693</v>
      </c>
      <c r="J14" s="56">
        <f t="shared" si="0"/>
        <v>10.984423373914186</v>
      </c>
      <c r="K14" s="52"/>
      <c r="L14" s="68" t="s">
        <v>54</v>
      </c>
      <c r="M14" s="55">
        <f t="shared" si="1"/>
        <v>36575.518924563345</v>
      </c>
      <c r="N14" s="55">
        <f t="shared" si="1"/>
        <v>34785.751762000058</v>
      </c>
      <c r="O14" s="55">
        <f t="shared" si="1"/>
        <v>38252.037731023265</v>
      </c>
      <c r="P14" s="55">
        <f t="shared" si="1"/>
        <v>42453.803504548254</v>
      </c>
      <c r="Q14" s="56">
        <f t="shared" si="5"/>
        <v>-4.8933472858024629</v>
      </c>
      <c r="R14" s="56">
        <f t="shared" si="6"/>
        <v>4.5837184427040434</v>
      </c>
      <c r="S14" s="56">
        <f t="shared" si="7"/>
        <v>9.9646717217414693</v>
      </c>
      <c r="T14" s="56">
        <f t="shared" si="2"/>
        <v>10.984423373914165</v>
      </c>
    </row>
    <row r="15" spans="1:24" ht="24">
      <c r="A15">
        <v>10</v>
      </c>
      <c r="B15" s="69" t="s">
        <v>55</v>
      </c>
      <c r="C15" s="57">
        <f>SUMIFS(Deciles_mean!$CJ:$CJ,Deciles_mean!$A:$A,TablasDecilesFormulas25!$A15,Deciles_mean!$B:$B,TablasDecilesFormulas25!C$1)/SUMIFS($W$6:$W$9,$V$6:$V$9,C$1)</f>
        <v>233350.54382155646</v>
      </c>
      <c r="D15" s="57">
        <f>SUMIFS(Deciles_mean!$CJ:$CJ,Deciles_mean!$A:$A,TablasDecilesFormulas25!$A15,Deciles_mean!$B:$B,TablasDecilesFormulas25!D$1)/SUMIFS($W$6:$W$9,$V$6:$V$9,D$1)</f>
        <v>211838.62860649085</v>
      </c>
      <c r="E15" s="57">
        <f>SUMIFS(Deciles_mean!$CJ:$CJ,Deciles_mean!$A:$A,TablasDecilesFormulas25!$A15,Deciles_mean!$B:$B,TablasDecilesFormulas25!E$1)/SUMIFS($W$6:$W$9,$V$6:$V$9,E$1)</f>
        <v>228333.4714182677</v>
      </c>
      <c r="F15" s="57">
        <f>SUMIFS(Deciles_mean!$CJ:$CJ,Deciles_mean!$A:$A,TablasDecilesFormulas25!$A15,Deciles_mean!$B:$B,TablasDecilesFormulas25!F$1)/SUMIFS($W$6:$W$9,$V$6:$V$9,F$1)</f>
        <v>243059.08624312529</v>
      </c>
      <c r="G15" s="58">
        <f t="shared" si="3"/>
        <v>-9.2187122698611841</v>
      </c>
      <c r="H15" s="58">
        <f t="shared" si="4"/>
        <v>-2.1500153036391967</v>
      </c>
      <c r="I15" s="58">
        <f t="shared" si="0"/>
        <v>7.7865132154048666</v>
      </c>
      <c r="J15" s="58">
        <f t="shared" si="0"/>
        <v>6.44917047570428</v>
      </c>
      <c r="K15" s="52"/>
      <c r="L15" s="69" t="s">
        <v>55</v>
      </c>
      <c r="M15" s="57">
        <f t="shared" si="1"/>
        <v>77783.514607185483</v>
      </c>
      <c r="N15" s="57">
        <f t="shared" si="1"/>
        <v>70612.876202163621</v>
      </c>
      <c r="O15" s="57">
        <f t="shared" si="1"/>
        <v>76111.157139422561</v>
      </c>
      <c r="P15" s="57">
        <f t="shared" si="1"/>
        <v>81019.695414375092</v>
      </c>
      <c r="Q15" s="58">
        <f t="shared" si="5"/>
        <v>-9.2187122698611734</v>
      </c>
      <c r="R15" s="58">
        <f t="shared" si="6"/>
        <v>-2.1500153036391967</v>
      </c>
      <c r="S15" s="58">
        <f t="shared" si="7"/>
        <v>7.7865132154048444</v>
      </c>
      <c r="T15" s="58">
        <f t="shared" si="2"/>
        <v>6.44917047570428</v>
      </c>
    </row>
    <row r="16" spans="1:24" ht="24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ht="24">
      <c r="B17" s="52"/>
      <c r="C17" s="83" t="s">
        <v>163</v>
      </c>
      <c r="D17" s="83"/>
      <c r="E17" s="83"/>
      <c r="F17" s="83"/>
      <c r="G17" s="83"/>
      <c r="H17" s="83"/>
      <c r="I17" s="83"/>
      <c r="J17" s="59"/>
      <c r="K17" s="52"/>
      <c r="L17" s="52"/>
      <c r="M17" s="83" t="s">
        <v>164</v>
      </c>
      <c r="N17" s="83"/>
      <c r="O17" s="83"/>
      <c r="P17" s="83"/>
      <c r="Q17" s="83"/>
      <c r="R17" s="83"/>
      <c r="S17" s="83"/>
      <c r="T17" s="59"/>
    </row>
    <row r="18" spans="1:20" ht="19.5" customHeight="1">
      <c r="B18" s="80" t="s">
        <v>162</v>
      </c>
      <c r="C18" s="81" t="s">
        <v>239</v>
      </c>
      <c r="D18" s="81"/>
      <c r="E18" s="81"/>
      <c r="F18" s="81"/>
      <c r="G18" s="81" t="s">
        <v>161</v>
      </c>
      <c r="H18" s="81"/>
      <c r="I18" s="81"/>
      <c r="J18" s="60"/>
      <c r="K18" s="61"/>
      <c r="L18" s="80" t="s">
        <v>162</v>
      </c>
      <c r="M18" s="81" t="s">
        <v>239</v>
      </c>
      <c r="N18" s="81"/>
      <c r="O18" s="81"/>
      <c r="P18" s="81"/>
      <c r="Q18" s="81" t="s">
        <v>161</v>
      </c>
      <c r="R18" s="81"/>
      <c r="S18" s="81"/>
      <c r="T18" s="60"/>
    </row>
    <row r="19" spans="1:20" s="24" customFormat="1" ht="48">
      <c r="B19" s="80"/>
      <c r="C19" s="62">
        <v>2018</v>
      </c>
      <c r="D19" s="62">
        <v>2020</v>
      </c>
      <c r="E19" s="62">
        <v>2022</v>
      </c>
      <c r="F19" s="62">
        <v>2024</v>
      </c>
      <c r="G19" s="62" t="s">
        <v>158</v>
      </c>
      <c r="H19" s="62" t="s">
        <v>187</v>
      </c>
      <c r="I19" s="62" t="s">
        <v>159</v>
      </c>
      <c r="J19" s="62" t="s">
        <v>213</v>
      </c>
      <c r="K19" s="63"/>
      <c r="L19" s="80"/>
      <c r="M19" s="62">
        <v>2018</v>
      </c>
      <c r="N19" s="62">
        <v>2020</v>
      </c>
      <c r="O19" s="62">
        <v>2022</v>
      </c>
      <c r="P19" s="62">
        <v>2024</v>
      </c>
      <c r="Q19" s="62" t="s">
        <v>158</v>
      </c>
      <c r="R19" s="62" t="s">
        <v>187</v>
      </c>
      <c r="S19" s="62" t="s">
        <v>159</v>
      </c>
      <c r="T19" s="62" t="s">
        <v>213</v>
      </c>
    </row>
    <row r="20" spans="1:20" ht="24">
      <c r="B20" s="64" t="s">
        <v>106</v>
      </c>
      <c r="C20" s="65">
        <f>SUMIFS(Nal_mean!$CH:$CH,Nal_mean!$A:$A,TablasDecilesFormulas25!C$1)/SUMIFS($W$6:$W$9,$V$6:$V$9,C$1)</f>
        <v>44537.828429187262</v>
      </c>
      <c r="D20" s="65">
        <f>SUMIFS(Nal_mean!$CH:$CH,Nal_mean!$A:$A,TablasDecilesFormulas25!D$1)/SUMIFS($W$6:$W$9,$V$6:$V$9,D$1)</f>
        <v>38805.056321046141</v>
      </c>
      <c r="E20" s="65">
        <f>SUMIFS(Nal_mean!$CH:$CH,Nal_mean!$A:$A,TablasDecilesFormulas25!E$1)/SUMIFS($W$6:$W$9,$V$6:$V$9,E$1)</f>
        <v>45468.309906111179</v>
      </c>
      <c r="F20" s="65">
        <f>SUMIFS(Nal_mean!$CH:$CH,Nal_mean!$A:$A,TablasDecilesFormulas25!F$1)/SUMIFS($W$6:$W$9,$V$6:$V$9,F$1)</f>
        <v>49080.551422692835</v>
      </c>
      <c r="G20" s="66">
        <f>100*(D20/C20-1)</f>
        <v>-12.871692020763692</v>
      </c>
      <c r="H20" s="66">
        <f>100*(E20/C20-1)</f>
        <v>2.0891936354807461</v>
      </c>
      <c r="I20" s="66">
        <f t="shared" ref="I20:J30" si="8">100*(E20/D20-1)</f>
        <v>17.171096286880495</v>
      </c>
      <c r="J20" s="66">
        <f t="shared" si="8"/>
        <v>7.9445255916498203</v>
      </c>
      <c r="K20" s="52"/>
      <c r="L20" s="64" t="s">
        <v>106</v>
      </c>
      <c r="M20" s="65">
        <f t="shared" ref="M20:P30" si="9">C20/3</f>
        <v>14845.942809729087</v>
      </c>
      <c r="N20" s="65">
        <f t="shared" si="9"/>
        <v>12935.018773682046</v>
      </c>
      <c r="O20" s="65">
        <f t="shared" si="9"/>
        <v>15156.10330203706</v>
      </c>
      <c r="P20" s="65">
        <f t="shared" si="9"/>
        <v>16360.183807564279</v>
      </c>
      <c r="Q20" s="66">
        <f>100*(N20/M20-1)</f>
        <v>-12.871692020763703</v>
      </c>
      <c r="R20" s="66">
        <f>100*(O20/M20-1)</f>
        <v>2.0891936354807461</v>
      </c>
      <c r="S20" s="66">
        <f>100*(O20/N20-1)</f>
        <v>17.171096286880495</v>
      </c>
      <c r="T20" s="66">
        <f t="shared" ref="T20:T30" si="10">100*(P20/O20-1)</f>
        <v>7.9445255916498425</v>
      </c>
    </row>
    <row r="21" spans="1:20" ht="24">
      <c r="A21">
        <v>1</v>
      </c>
      <c r="B21" s="67" t="s">
        <v>46</v>
      </c>
      <c r="C21" s="53">
        <f>SUMIFS(Deciles_mean!$CI:$CI,Deciles_mean!$A:$A,TablasDecilesFormulas25!$A21,Deciles_mean!$B:$B,TablasDecilesFormulas25!C$1)/SUMIFS($W$6:$W$9,$V$6:$V$9,C$1)</f>
        <v>14037.441382472305</v>
      </c>
      <c r="D21" s="53">
        <f>SUMIFS(Deciles_mean!$CI:$CI,Deciles_mean!$A:$A,TablasDecilesFormulas25!$A21,Deciles_mean!$B:$B,TablasDecilesFormulas25!D$1)/SUMIFS($W$6:$W$9,$V$6:$V$9,D$1)</f>
        <v>15413.961691236929</v>
      </c>
      <c r="E21" s="53">
        <f>SUMIFS(Deciles_mean!$CI:$CI,Deciles_mean!$A:$A,TablasDecilesFormulas25!$A21,Deciles_mean!$B:$B,TablasDecilesFormulas25!E$1)/SUMIFS($W$6:$W$9,$V$6:$V$9,E$1)</f>
        <v>16750.248929337176</v>
      </c>
      <c r="F21" s="53">
        <f>SUMIFS(Deciles_mean!$CI:$CI,Deciles_mean!$A:$A,TablasDecilesFormulas25!$A21,Deciles_mean!$B:$B,TablasDecilesFormulas25!F$1)/SUMIFS($W$6:$W$9,$V$6:$V$9,F$1)</f>
        <v>17454.943132106007</v>
      </c>
      <c r="G21" s="54">
        <f t="shared" ref="G21:G30" si="11">100*(D21/C21-1)</f>
        <v>9.8060627379245915</v>
      </c>
      <c r="H21" s="54">
        <f t="shared" ref="H21:H30" si="12">100*(E21/C21-1)</f>
        <v>19.325512911862909</v>
      </c>
      <c r="I21" s="54">
        <f t="shared" si="8"/>
        <v>8.6693302141781494</v>
      </c>
      <c r="J21" s="54">
        <f t="shared" si="8"/>
        <v>4.2070670456401116</v>
      </c>
      <c r="K21" s="52"/>
      <c r="L21" s="67" t="s">
        <v>46</v>
      </c>
      <c r="M21" s="53">
        <f t="shared" si="9"/>
        <v>4679.1471274907681</v>
      </c>
      <c r="N21" s="53">
        <f t="shared" si="9"/>
        <v>5137.9872304123101</v>
      </c>
      <c r="O21" s="53">
        <f t="shared" si="9"/>
        <v>5583.4163097790588</v>
      </c>
      <c r="P21" s="53">
        <f t="shared" si="9"/>
        <v>5818.3143773686688</v>
      </c>
      <c r="Q21" s="54">
        <f t="shared" ref="Q21:Q30" si="13">100*(N21/M21-1)</f>
        <v>9.8060627379246146</v>
      </c>
      <c r="R21" s="54">
        <f t="shared" ref="R21:R30" si="14">100*(O21/M21-1)</f>
        <v>19.325512911862909</v>
      </c>
      <c r="S21" s="54">
        <f t="shared" ref="S21:S30" si="15">100*(O21/N21-1)</f>
        <v>8.6693302141781281</v>
      </c>
      <c r="T21" s="54">
        <f t="shared" si="10"/>
        <v>4.2070670456401116</v>
      </c>
    </row>
    <row r="22" spans="1:20" ht="24">
      <c r="A22">
        <v>2</v>
      </c>
      <c r="B22" s="67" t="s">
        <v>47</v>
      </c>
      <c r="C22" s="53">
        <f>SUMIFS(Deciles_mean!$CI:$CI,Deciles_mean!$A:$A,TablasDecilesFormulas25!$A22,Deciles_mean!$B:$B,TablasDecilesFormulas25!C$1)/SUMIFS($W$6:$W$9,$V$6:$V$9,C$1)</f>
        <v>19948.805192579279</v>
      </c>
      <c r="D22" s="53">
        <f>SUMIFS(Deciles_mean!$CI:$CI,Deciles_mean!$A:$A,TablasDecilesFormulas25!$A22,Deciles_mean!$B:$B,TablasDecilesFormulas25!D$1)/SUMIFS($W$6:$W$9,$V$6:$V$9,D$1)</f>
        <v>19242.102470588889</v>
      </c>
      <c r="E22" s="53">
        <f>SUMIFS(Deciles_mean!$CI:$CI,Deciles_mean!$A:$A,TablasDecilesFormulas25!$A22,Deciles_mean!$B:$B,TablasDecilesFormulas25!E$1)/SUMIFS($W$6:$W$9,$V$6:$V$9,E$1)</f>
        <v>21865.596672756317</v>
      </c>
      <c r="F22" s="53">
        <f>SUMIFS(Deciles_mean!$CI:$CI,Deciles_mean!$A:$A,TablasDecilesFormulas25!$A22,Deciles_mean!$B:$B,TablasDecilesFormulas25!F$1)/SUMIFS($W$6:$W$9,$V$6:$V$9,F$1)</f>
        <v>24021.88446027501</v>
      </c>
      <c r="G22" s="54">
        <f t="shared" si="11"/>
        <v>-3.5425816993454595</v>
      </c>
      <c r="H22" s="54">
        <f t="shared" si="12"/>
        <v>9.6085528013981616</v>
      </c>
      <c r="I22" s="54">
        <f t="shared" si="8"/>
        <v>13.634134867420954</v>
      </c>
      <c r="J22" s="54">
        <f t="shared" si="8"/>
        <v>9.8615547510091162</v>
      </c>
      <c r="K22" s="52"/>
      <c r="L22" s="67" t="s">
        <v>47</v>
      </c>
      <c r="M22" s="53">
        <f t="shared" si="9"/>
        <v>6649.6017308597593</v>
      </c>
      <c r="N22" s="53">
        <f t="shared" si="9"/>
        <v>6414.0341568629628</v>
      </c>
      <c r="O22" s="53">
        <f t="shared" si="9"/>
        <v>7288.5322242521061</v>
      </c>
      <c r="P22" s="53">
        <f t="shared" si="9"/>
        <v>8007.2948200916699</v>
      </c>
      <c r="Q22" s="54">
        <f t="shared" si="13"/>
        <v>-3.5425816993454595</v>
      </c>
      <c r="R22" s="54">
        <f t="shared" si="14"/>
        <v>9.6085528013981616</v>
      </c>
      <c r="S22" s="54">
        <f t="shared" si="15"/>
        <v>13.634134867420954</v>
      </c>
      <c r="T22" s="54">
        <f t="shared" si="10"/>
        <v>9.8615547510091162</v>
      </c>
    </row>
    <row r="23" spans="1:20" ht="24">
      <c r="A23">
        <v>3</v>
      </c>
      <c r="B23" s="67" t="s">
        <v>48</v>
      </c>
      <c r="C23" s="53">
        <f>SUMIFS(Deciles_mean!$CI:$CI,Deciles_mean!$A:$A,TablasDecilesFormulas25!$A23,Deciles_mean!$B:$B,TablasDecilesFormulas25!C$1)/SUMIFS($W$6:$W$9,$V$6:$V$9,C$1)</f>
        <v>24184.418177901</v>
      </c>
      <c r="D23" s="53">
        <f>SUMIFS(Deciles_mean!$CI:$CI,Deciles_mean!$A:$A,TablasDecilesFormulas25!$A23,Deciles_mean!$B:$B,TablasDecilesFormulas25!D$1)/SUMIFS($W$6:$W$9,$V$6:$V$9,D$1)</f>
        <v>23047.78737825769</v>
      </c>
      <c r="E23" s="53">
        <f>SUMIFS(Deciles_mean!$CI:$CI,Deciles_mean!$A:$A,TablasDecilesFormulas25!$A23,Deciles_mean!$B:$B,TablasDecilesFormulas25!E$1)/SUMIFS($W$6:$W$9,$V$6:$V$9,E$1)</f>
        <v>26550.527263339314</v>
      </c>
      <c r="F23" s="53">
        <f>SUMIFS(Deciles_mean!$CI:$CI,Deciles_mean!$A:$A,TablasDecilesFormulas25!$A23,Deciles_mean!$B:$B,TablasDecilesFormulas25!F$1)/SUMIFS($W$6:$W$9,$V$6:$V$9,F$1)</f>
        <v>29165.210313258351</v>
      </c>
      <c r="G23" s="54">
        <f t="shared" si="11"/>
        <v>-4.6998476096560715</v>
      </c>
      <c r="H23" s="54">
        <f t="shared" si="12"/>
        <v>9.783609711150266</v>
      </c>
      <c r="I23" s="54">
        <f t="shared" si="8"/>
        <v>15.197727346209211</v>
      </c>
      <c r="J23" s="54">
        <f t="shared" si="8"/>
        <v>9.8479515076499666</v>
      </c>
      <c r="K23" s="52"/>
      <c r="L23" s="67" t="s">
        <v>48</v>
      </c>
      <c r="M23" s="53">
        <f t="shared" si="9"/>
        <v>8061.4727259669999</v>
      </c>
      <c r="N23" s="53">
        <f t="shared" si="9"/>
        <v>7682.5957927525633</v>
      </c>
      <c r="O23" s="53">
        <f t="shared" si="9"/>
        <v>8850.1757544464381</v>
      </c>
      <c r="P23" s="53">
        <f t="shared" si="9"/>
        <v>9721.7367710861163</v>
      </c>
      <c r="Q23" s="54">
        <f t="shared" si="13"/>
        <v>-4.6998476096560715</v>
      </c>
      <c r="R23" s="54">
        <f t="shared" si="14"/>
        <v>9.783609711150266</v>
      </c>
      <c r="S23" s="54">
        <f t="shared" si="15"/>
        <v>15.197727346209211</v>
      </c>
      <c r="T23" s="54">
        <f t="shared" si="10"/>
        <v>9.8479515076499435</v>
      </c>
    </row>
    <row r="24" spans="1:20" ht="24">
      <c r="A24">
        <v>4</v>
      </c>
      <c r="B24" s="67" t="s">
        <v>49</v>
      </c>
      <c r="C24" s="53">
        <f>SUMIFS(Deciles_mean!$CI:$CI,Deciles_mean!$A:$A,TablasDecilesFormulas25!$A24,Deciles_mean!$B:$B,TablasDecilesFormulas25!C$1)/SUMIFS($W$6:$W$9,$V$6:$V$9,C$1)</f>
        <v>28469.023103859254</v>
      </c>
      <c r="D24" s="53">
        <f>SUMIFS(Deciles_mean!$CI:$CI,Deciles_mean!$A:$A,TablasDecilesFormulas25!$A24,Deciles_mean!$B:$B,TablasDecilesFormulas25!D$1)/SUMIFS($W$6:$W$9,$V$6:$V$9,D$1)</f>
        <v>26618.60545738116</v>
      </c>
      <c r="E24" s="53">
        <f>SUMIFS(Deciles_mean!$CI:$CI,Deciles_mean!$A:$A,TablasDecilesFormulas25!$A24,Deciles_mean!$B:$B,TablasDecilesFormulas25!E$1)/SUMIFS($W$6:$W$9,$V$6:$V$9,E$1)</f>
        <v>31038.443170844868</v>
      </c>
      <c r="F24" s="53">
        <f>SUMIFS(Deciles_mean!$CI:$CI,Deciles_mean!$A:$A,TablasDecilesFormulas25!$A24,Deciles_mean!$B:$B,TablasDecilesFormulas25!F$1)/SUMIFS($W$6:$W$9,$V$6:$V$9,F$1)</f>
        <v>33785.198510512491</v>
      </c>
      <c r="G24" s="54">
        <f t="shared" si="11"/>
        <v>-6.4997581396716519</v>
      </c>
      <c r="H24" s="54">
        <f t="shared" si="12"/>
        <v>9.0253187038135572</v>
      </c>
      <c r="I24" s="54">
        <f t="shared" si="8"/>
        <v>16.60431730933567</v>
      </c>
      <c r="J24" s="54">
        <f t="shared" si="8"/>
        <v>8.8495267773214703</v>
      </c>
      <c r="K24" s="52"/>
      <c r="L24" s="67" t="s">
        <v>49</v>
      </c>
      <c r="M24" s="53">
        <f t="shared" si="9"/>
        <v>9489.6743679530846</v>
      </c>
      <c r="N24" s="53">
        <f t="shared" si="9"/>
        <v>8872.8684857937205</v>
      </c>
      <c r="O24" s="53">
        <f t="shared" si="9"/>
        <v>10346.147723614957</v>
      </c>
      <c r="P24" s="53">
        <f t="shared" si="9"/>
        <v>11261.732836837497</v>
      </c>
      <c r="Q24" s="54">
        <f t="shared" si="13"/>
        <v>-6.4997581396716413</v>
      </c>
      <c r="R24" s="54">
        <f t="shared" si="14"/>
        <v>9.0253187038135785</v>
      </c>
      <c r="S24" s="54">
        <f t="shared" si="15"/>
        <v>16.60431730933567</v>
      </c>
      <c r="T24" s="54">
        <f t="shared" si="10"/>
        <v>8.8495267773214472</v>
      </c>
    </row>
    <row r="25" spans="1:20" ht="24">
      <c r="A25">
        <v>5</v>
      </c>
      <c r="B25" s="67" t="s">
        <v>50</v>
      </c>
      <c r="C25" s="53">
        <f>SUMIFS(Deciles_mean!$CI:$CI,Deciles_mean!$A:$A,TablasDecilesFormulas25!$A25,Deciles_mean!$B:$B,TablasDecilesFormulas25!C$1)/SUMIFS($W$6:$W$9,$V$6:$V$9,C$1)</f>
        <v>33642.884836250218</v>
      </c>
      <c r="D25" s="53">
        <f>SUMIFS(Deciles_mean!$CI:$CI,Deciles_mean!$A:$A,TablasDecilesFormulas25!$A25,Deciles_mean!$B:$B,TablasDecilesFormulas25!D$1)/SUMIFS($W$6:$W$9,$V$6:$V$9,D$1)</f>
        <v>30285.110585308455</v>
      </c>
      <c r="E25" s="53">
        <f>SUMIFS(Deciles_mean!$CI:$CI,Deciles_mean!$A:$A,TablasDecilesFormulas25!$A25,Deciles_mean!$B:$B,TablasDecilesFormulas25!E$1)/SUMIFS($W$6:$W$9,$V$6:$V$9,E$1)</f>
        <v>35042.899596304473</v>
      </c>
      <c r="F25" s="53">
        <f>SUMIFS(Deciles_mean!$CI:$CI,Deciles_mean!$A:$A,TablasDecilesFormulas25!$A25,Deciles_mean!$B:$B,TablasDecilesFormulas25!F$1)/SUMIFS($W$6:$W$9,$V$6:$V$9,F$1)</f>
        <v>38575.64664876851</v>
      </c>
      <c r="G25" s="54">
        <f t="shared" si="11"/>
        <v>-9.9806371162432512</v>
      </c>
      <c r="H25" s="54">
        <f t="shared" si="12"/>
        <v>4.1613992583232395</v>
      </c>
      <c r="I25" s="54">
        <f t="shared" si="8"/>
        <v>15.70999385190972</v>
      </c>
      <c r="J25" s="54">
        <f t="shared" si="8"/>
        <v>10.081206444562007</v>
      </c>
      <c r="K25" s="52"/>
      <c r="L25" s="67" t="s">
        <v>50</v>
      </c>
      <c r="M25" s="53">
        <f t="shared" si="9"/>
        <v>11214.294945416739</v>
      </c>
      <c r="N25" s="53">
        <f t="shared" si="9"/>
        <v>10095.036861769486</v>
      </c>
      <c r="O25" s="53">
        <f t="shared" si="9"/>
        <v>11680.966532101491</v>
      </c>
      <c r="P25" s="53">
        <f t="shared" si="9"/>
        <v>12858.548882922836</v>
      </c>
      <c r="Q25" s="54">
        <f t="shared" si="13"/>
        <v>-9.9806371162432512</v>
      </c>
      <c r="R25" s="54">
        <f t="shared" si="14"/>
        <v>4.1613992583232395</v>
      </c>
      <c r="S25" s="54">
        <f t="shared" si="15"/>
        <v>15.70999385190972</v>
      </c>
      <c r="T25" s="54">
        <f t="shared" si="10"/>
        <v>10.081206444561985</v>
      </c>
    </row>
    <row r="26" spans="1:20" ht="24">
      <c r="A26">
        <v>6</v>
      </c>
      <c r="B26" s="67" t="s">
        <v>51</v>
      </c>
      <c r="C26" s="53">
        <f>SUMIFS(Deciles_mean!$CI:$CI,Deciles_mean!$A:$A,TablasDecilesFormulas25!$A26,Deciles_mean!$B:$B,TablasDecilesFormulas25!C$1)/SUMIFS($W$6:$W$9,$V$6:$V$9,C$1)</f>
        <v>38218.484457440798</v>
      </c>
      <c r="D26" s="53">
        <f>SUMIFS(Deciles_mean!$CI:$CI,Deciles_mean!$A:$A,TablasDecilesFormulas25!$A26,Deciles_mean!$B:$B,TablasDecilesFormulas25!D$1)/SUMIFS($W$6:$W$9,$V$6:$V$9,D$1)</f>
        <v>34430.762997419952</v>
      </c>
      <c r="E26" s="53">
        <f>SUMIFS(Deciles_mean!$CI:$CI,Deciles_mean!$A:$A,TablasDecilesFormulas25!$A26,Deciles_mean!$B:$B,TablasDecilesFormulas25!E$1)/SUMIFS($W$6:$W$9,$V$6:$V$9,E$1)</f>
        <v>40350.438982833315</v>
      </c>
      <c r="F26" s="53">
        <f>SUMIFS(Deciles_mean!$CI:$CI,Deciles_mean!$A:$A,TablasDecilesFormulas25!$A26,Deciles_mean!$B:$B,TablasDecilesFormulas25!F$1)/SUMIFS($W$6:$W$9,$V$6:$V$9,F$1)</f>
        <v>44294.832529865729</v>
      </c>
      <c r="G26" s="54">
        <f t="shared" si="11"/>
        <v>-9.9107055494017882</v>
      </c>
      <c r="H26" s="54">
        <f t="shared" si="12"/>
        <v>5.5783335097094433</v>
      </c>
      <c r="I26" s="54">
        <f t="shared" si="8"/>
        <v>17.192985197153355</v>
      </c>
      <c r="J26" s="54">
        <f t="shared" si="8"/>
        <v>9.7753423419024479</v>
      </c>
      <c r="K26" s="52"/>
      <c r="L26" s="67" t="s">
        <v>51</v>
      </c>
      <c r="M26" s="53">
        <f t="shared" si="9"/>
        <v>12739.494819146932</v>
      </c>
      <c r="N26" s="53">
        <f t="shared" si="9"/>
        <v>11476.920999139984</v>
      </c>
      <c r="O26" s="53">
        <f t="shared" si="9"/>
        <v>13450.146327611104</v>
      </c>
      <c r="P26" s="53">
        <f t="shared" si="9"/>
        <v>14764.94417662191</v>
      </c>
      <c r="Q26" s="54">
        <f t="shared" si="13"/>
        <v>-9.9107055494017882</v>
      </c>
      <c r="R26" s="54">
        <f t="shared" si="14"/>
        <v>5.5783335097094433</v>
      </c>
      <c r="S26" s="54">
        <f t="shared" si="15"/>
        <v>17.192985197153334</v>
      </c>
      <c r="T26" s="54">
        <f t="shared" si="10"/>
        <v>9.7753423419024479</v>
      </c>
    </row>
    <row r="27" spans="1:20" ht="24">
      <c r="A27">
        <v>7</v>
      </c>
      <c r="B27" s="67" t="s">
        <v>52</v>
      </c>
      <c r="C27" s="53">
        <f>SUMIFS(Deciles_mean!$CI:$CI,Deciles_mean!$A:$A,TablasDecilesFormulas25!$A27,Deciles_mean!$B:$B,TablasDecilesFormulas25!C$1)/SUMIFS($W$6:$W$9,$V$6:$V$9,C$1)</f>
        <v>44658.373638108118</v>
      </c>
      <c r="D27" s="53">
        <f>SUMIFS(Deciles_mean!$CI:$CI,Deciles_mean!$A:$A,TablasDecilesFormulas25!$A27,Deciles_mean!$B:$B,TablasDecilesFormulas25!D$1)/SUMIFS($W$6:$W$9,$V$6:$V$9,D$1)</f>
        <v>39718.983945462787</v>
      </c>
      <c r="E27" s="53">
        <f>SUMIFS(Deciles_mean!$CI:$CI,Deciles_mean!$A:$A,TablasDecilesFormulas25!$A27,Deciles_mean!$B:$B,TablasDecilesFormulas25!E$1)/SUMIFS($W$6:$W$9,$V$6:$V$9,E$1)</f>
        <v>45679.31929350413</v>
      </c>
      <c r="F27" s="53">
        <f>SUMIFS(Deciles_mean!$CI:$CI,Deciles_mean!$A:$A,TablasDecilesFormulas25!$A27,Deciles_mean!$B:$B,TablasDecilesFormulas25!F$1)/SUMIFS($W$6:$W$9,$V$6:$V$9,F$1)</f>
        <v>50284.771733235641</v>
      </c>
      <c r="G27" s="54">
        <f t="shared" si="11"/>
        <v>-11.06038865784047</v>
      </c>
      <c r="H27" s="54">
        <f t="shared" si="12"/>
        <v>2.286123681236818</v>
      </c>
      <c r="I27" s="54">
        <f t="shared" si="8"/>
        <v>15.006263393407405</v>
      </c>
      <c r="J27" s="54">
        <f t="shared" si="8"/>
        <v>10.082138943752671</v>
      </c>
      <c r="K27" s="52"/>
      <c r="L27" s="67" t="s">
        <v>52</v>
      </c>
      <c r="M27" s="53">
        <f t="shared" si="9"/>
        <v>14886.124546036039</v>
      </c>
      <c r="N27" s="53">
        <f t="shared" si="9"/>
        <v>13239.661315154262</v>
      </c>
      <c r="O27" s="53">
        <f t="shared" si="9"/>
        <v>15226.439764501376</v>
      </c>
      <c r="P27" s="53">
        <f t="shared" si="9"/>
        <v>16761.590577745214</v>
      </c>
      <c r="Q27" s="54">
        <f t="shared" si="13"/>
        <v>-11.06038865784047</v>
      </c>
      <c r="R27" s="54">
        <f t="shared" si="14"/>
        <v>2.286123681236818</v>
      </c>
      <c r="S27" s="54">
        <f t="shared" si="15"/>
        <v>15.006263393407382</v>
      </c>
      <c r="T27" s="54">
        <f t="shared" si="10"/>
        <v>10.082138943752671</v>
      </c>
    </row>
    <row r="28" spans="1:20" ht="24">
      <c r="A28">
        <v>8</v>
      </c>
      <c r="B28" s="68" t="s">
        <v>53</v>
      </c>
      <c r="C28" s="55">
        <f>SUMIFS(Deciles_mean!$CI:$CI,Deciles_mean!$A:$A,TablasDecilesFormulas25!$A28,Deciles_mean!$B:$B,TablasDecilesFormulas25!C$1)/SUMIFS($W$6:$W$9,$V$6:$V$9,C$1)</f>
        <v>53041.086651877988</v>
      </c>
      <c r="D28" s="55">
        <f>SUMIFS(Deciles_mean!$CI:$CI,Deciles_mean!$A:$A,TablasDecilesFormulas25!$A28,Deciles_mean!$B:$B,TablasDecilesFormulas25!D$1)/SUMIFS($W$6:$W$9,$V$6:$V$9,D$1)</f>
        <v>46020.194789145644</v>
      </c>
      <c r="E28" s="55">
        <f>SUMIFS(Deciles_mean!$CI:$CI,Deciles_mean!$A:$A,TablasDecilesFormulas25!$A28,Deciles_mean!$B:$B,TablasDecilesFormulas25!E$1)/SUMIFS($W$6:$W$9,$V$6:$V$9,E$1)</f>
        <v>54294.573040989402</v>
      </c>
      <c r="F28" s="55">
        <f>SUMIFS(Deciles_mean!$CI:$CI,Deciles_mean!$A:$A,TablasDecilesFormulas25!$A28,Deciles_mean!$B:$B,TablasDecilesFormulas25!F$1)/SUMIFS($W$6:$W$9,$V$6:$V$9,F$1)</f>
        <v>59183.639236781673</v>
      </c>
      <c r="G28" s="56">
        <f t="shared" si="11"/>
        <v>-13.23670442276612</v>
      </c>
      <c r="H28" s="56">
        <f t="shared" si="12"/>
        <v>2.3632366307620334</v>
      </c>
      <c r="I28" s="56">
        <f t="shared" si="8"/>
        <v>17.979885330244972</v>
      </c>
      <c r="J28" s="56">
        <f t="shared" si="8"/>
        <v>9.0047051150053079</v>
      </c>
      <c r="K28" s="52"/>
      <c r="L28" s="68" t="s">
        <v>53</v>
      </c>
      <c r="M28" s="55">
        <f t="shared" si="9"/>
        <v>17680.362217292663</v>
      </c>
      <c r="N28" s="55">
        <f t="shared" si="9"/>
        <v>15340.064929715214</v>
      </c>
      <c r="O28" s="55">
        <f t="shared" si="9"/>
        <v>18098.191013663134</v>
      </c>
      <c r="P28" s="55">
        <f t="shared" si="9"/>
        <v>19727.879745593891</v>
      </c>
      <c r="Q28" s="56">
        <f t="shared" si="13"/>
        <v>-13.23670442276612</v>
      </c>
      <c r="R28" s="56">
        <f t="shared" si="14"/>
        <v>2.3632366307620334</v>
      </c>
      <c r="S28" s="56">
        <f t="shared" si="15"/>
        <v>17.979885330244972</v>
      </c>
      <c r="T28" s="56">
        <f t="shared" si="10"/>
        <v>9.0047051150053079</v>
      </c>
    </row>
    <row r="29" spans="1:20" ht="24">
      <c r="A29">
        <v>9</v>
      </c>
      <c r="B29" s="68" t="s">
        <v>54</v>
      </c>
      <c r="C29" s="55">
        <f>SUMIFS(Deciles_mean!$CI:$CI,Deciles_mean!$A:$A,TablasDecilesFormulas25!$A29,Deciles_mean!$B:$B,TablasDecilesFormulas25!C$1)/SUMIFS($W$6:$W$9,$V$6:$V$9,C$1)</f>
        <v>67249.92787144726</v>
      </c>
      <c r="D29" s="55">
        <f>SUMIFS(Deciles_mean!$CI:$CI,Deciles_mean!$A:$A,TablasDecilesFormulas25!$A29,Deciles_mean!$B:$B,TablasDecilesFormulas25!D$1)/SUMIFS($W$6:$W$9,$V$6:$V$9,D$1)</f>
        <v>57784.953168281572</v>
      </c>
      <c r="E29" s="55">
        <f>SUMIFS(Deciles_mean!$CI:$CI,Deciles_mean!$A:$A,TablasDecilesFormulas25!$A29,Deciles_mean!$B:$B,TablasDecilesFormulas25!E$1)/SUMIFS($W$6:$W$9,$V$6:$V$9,E$1)</f>
        <v>66790.884053128742</v>
      </c>
      <c r="F29" s="55">
        <f>SUMIFS(Deciles_mean!$CI:$CI,Deciles_mean!$A:$A,TablasDecilesFormulas25!$A29,Deciles_mean!$B:$B,TablasDecilesFormulas25!F$1)/SUMIFS($W$6:$W$9,$V$6:$V$9,F$1)</f>
        <v>72571.566019170306</v>
      </c>
      <c r="G29" s="56">
        <f t="shared" si="11"/>
        <v>-14.074326921597036</v>
      </c>
      <c r="H29" s="56">
        <f t="shared" si="12"/>
        <v>-0.68259377050338133</v>
      </c>
      <c r="I29" s="56">
        <f t="shared" si="8"/>
        <v>15.585252545969986</v>
      </c>
      <c r="J29" s="56">
        <f t="shared" si="8"/>
        <v>8.6548966194897492</v>
      </c>
      <c r="K29" s="52"/>
      <c r="L29" s="68" t="s">
        <v>54</v>
      </c>
      <c r="M29" s="55">
        <f t="shared" si="9"/>
        <v>22416.642623815755</v>
      </c>
      <c r="N29" s="55">
        <f t="shared" si="9"/>
        <v>19261.651056093859</v>
      </c>
      <c r="O29" s="55">
        <f t="shared" si="9"/>
        <v>22263.62801770958</v>
      </c>
      <c r="P29" s="55">
        <f t="shared" si="9"/>
        <v>24190.522006390103</v>
      </c>
      <c r="Q29" s="56">
        <f t="shared" si="13"/>
        <v>-14.074326921597036</v>
      </c>
      <c r="R29" s="56">
        <f t="shared" si="14"/>
        <v>-0.68259377050339243</v>
      </c>
      <c r="S29" s="56">
        <f t="shared" si="15"/>
        <v>15.585252545969986</v>
      </c>
      <c r="T29" s="56">
        <f t="shared" si="10"/>
        <v>8.6548966194897723</v>
      </c>
    </row>
    <row r="30" spans="1:20" ht="24">
      <c r="A30">
        <v>10</v>
      </c>
      <c r="B30" s="69" t="s">
        <v>55</v>
      </c>
      <c r="C30" s="57">
        <f>SUMIFS(Deciles_mean!$CI:$CI,Deciles_mean!$A:$A,TablasDecilesFormulas25!$A30,Deciles_mean!$B:$B,TablasDecilesFormulas25!C$1)/SUMIFS($W$6:$W$9,$V$6:$V$9,C$1)</f>
        <v>121928.14852276367</v>
      </c>
      <c r="D30" s="57">
        <f>SUMIFS(Deciles_mean!$CI:$CI,Deciles_mean!$A:$A,TablasDecilesFormulas25!$A30,Deciles_mean!$B:$B,TablasDecilesFormulas25!D$1)/SUMIFS($W$6:$W$9,$V$6:$V$9,D$1)</f>
        <v>95488.336384799491</v>
      </c>
      <c r="E30" s="57">
        <f>SUMIFS(Deciles_mean!$CI:$CI,Deciles_mean!$A:$A,TablasDecilesFormulas25!$A30,Deciles_mean!$B:$B,TablasDecilesFormulas25!E$1)/SUMIFS($W$6:$W$9,$V$6:$V$9,E$1)</f>
        <v>116320.58692148521</v>
      </c>
      <c r="F30" s="57">
        <f>SUMIFS(Deciles_mean!$CI:$CI,Deciles_mean!$A:$A,TablasDecilesFormulas25!$A30,Deciles_mean!$B:$B,TablasDecilesFormulas25!F$1)/SUMIFS($W$6:$W$9,$V$6:$V$9,F$1)</f>
        <v>121467.82164295463</v>
      </c>
      <c r="G30" s="58">
        <f t="shared" si="11"/>
        <v>-21.684748319644942</v>
      </c>
      <c r="H30" s="58">
        <f t="shared" si="12"/>
        <v>-4.5990705749390903</v>
      </c>
      <c r="I30" s="58">
        <f t="shared" si="8"/>
        <v>21.816539407217018</v>
      </c>
      <c r="J30" s="58">
        <f t="shared" si="8"/>
        <v>4.4250419102026539</v>
      </c>
      <c r="K30" s="52"/>
      <c r="L30" s="69" t="s">
        <v>55</v>
      </c>
      <c r="M30" s="57">
        <f t="shared" si="9"/>
        <v>40642.716174254558</v>
      </c>
      <c r="N30" s="57">
        <f t="shared" si="9"/>
        <v>31829.445461599829</v>
      </c>
      <c r="O30" s="57">
        <f t="shared" si="9"/>
        <v>38773.528973828405</v>
      </c>
      <c r="P30" s="57">
        <f t="shared" si="9"/>
        <v>40489.273880984874</v>
      </c>
      <c r="Q30" s="58">
        <f t="shared" si="13"/>
        <v>-21.684748319644942</v>
      </c>
      <c r="R30" s="58">
        <f t="shared" si="14"/>
        <v>-4.5990705749390903</v>
      </c>
      <c r="S30" s="58">
        <f t="shared" si="15"/>
        <v>21.816539407217018</v>
      </c>
      <c r="T30" s="58">
        <f t="shared" si="10"/>
        <v>4.4250419102026317</v>
      </c>
    </row>
  </sheetData>
  <mergeCells count="16">
    <mergeCell ref="C17:I17"/>
    <mergeCell ref="M17:S17"/>
    <mergeCell ref="B18:B19"/>
    <mergeCell ref="C18:F18"/>
    <mergeCell ref="G18:I18"/>
    <mergeCell ref="L18:L19"/>
    <mergeCell ref="M18:P18"/>
    <mergeCell ref="Q18:S18"/>
    <mergeCell ref="C2:I2"/>
    <mergeCell ref="M2:S2"/>
    <mergeCell ref="B3:B4"/>
    <mergeCell ref="C3:F3"/>
    <mergeCell ref="G3:I3"/>
    <mergeCell ref="L3:L4"/>
    <mergeCell ref="M3:P3"/>
    <mergeCell ref="Q3:S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26B8C5"/>
  </sheetPr>
  <dimension ref="A1:AF30"/>
  <sheetViews>
    <sheetView tabSelected="1" zoomScale="60" zoomScaleNormal="60" workbookViewId="0">
      <selection activeCell="AB24" sqref="AB24"/>
    </sheetView>
  </sheetViews>
  <sheetFormatPr defaultColWidth="11.42578125" defaultRowHeight="15"/>
  <cols>
    <col min="3" max="6" width="13" bestFit="1" customWidth="1"/>
    <col min="7" max="10" width="11.5703125" bestFit="1" customWidth="1"/>
    <col min="13" max="15" width="13.85546875" bestFit="1" customWidth="1"/>
    <col min="16" max="20" width="11.5703125" bestFit="1" customWidth="1"/>
    <col min="31" max="31" width="11.42578125" style="49"/>
  </cols>
  <sheetData>
    <row r="1" spans="1:32">
      <c r="C1">
        <v>2018</v>
      </c>
      <c r="D1">
        <v>2020</v>
      </c>
      <c r="E1">
        <v>2022</v>
      </c>
      <c r="F1">
        <v>2024</v>
      </c>
    </row>
    <row r="2" spans="1:32">
      <c r="B2" s="15"/>
      <c r="C2" s="82" t="s">
        <v>237</v>
      </c>
      <c r="D2" s="82"/>
      <c r="E2" s="82"/>
      <c r="F2" s="82"/>
      <c r="G2" s="82"/>
      <c r="H2" s="82"/>
      <c r="I2" s="82"/>
      <c r="J2" s="25"/>
      <c r="L2" s="15"/>
      <c r="M2" s="82" t="s">
        <v>238</v>
      </c>
      <c r="N2" s="82"/>
      <c r="O2" s="82"/>
      <c r="P2" s="82"/>
      <c r="Q2" s="82"/>
      <c r="R2" s="82"/>
      <c r="S2" s="82"/>
      <c r="T2" s="25"/>
    </row>
    <row r="3" spans="1:32" ht="19.5" customHeight="1">
      <c r="B3" s="80" t="s">
        <v>162</v>
      </c>
      <c r="C3" s="81" t="s">
        <v>239</v>
      </c>
      <c r="D3" s="81"/>
      <c r="E3" s="81"/>
      <c r="F3" s="81"/>
      <c r="G3" s="81" t="s">
        <v>161</v>
      </c>
      <c r="H3" s="81"/>
      <c r="I3" s="81"/>
      <c r="J3" s="60"/>
      <c r="K3" s="61"/>
      <c r="L3" s="80" t="s">
        <v>162</v>
      </c>
      <c r="M3" s="81" t="s">
        <v>239</v>
      </c>
      <c r="N3" s="81"/>
      <c r="O3" s="81"/>
      <c r="P3" s="81"/>
      <c r="Q3" s="81" t="s">
        <v>161</v>
      </c>
      <c r="R3" s="81"/>
      <c r="S3" s="81"/>
      <c r="T3" s="60"/>
    </row>
    <row r="4" spans="1:32" s="24" customFormat="1" ht="52.5" customHeight="1">
      <c r="B4" s="80"/>
      <c r="C4" s="62">
        <v>2018</v>
      </c>
      <c r="D4" s="62">
        <v>2020</v>
      </c>
      <c r="E4" s="62">
        <v>2022</v>
      </c>
      <c r="F4" s="62">
        <v>2024</v>
      </c>
      <c r="G4" s="62" t="s">
        <v>158</v>
      </c>
      <c r="H4" s="62" t="s">
        <v>187</v>
      </c>
      <c r="I4" s="62" t="s">
        <v>159</v>
      </c>
      <c r="J4" s="62" t="s">
        <v>213</v>
      </c>
      <c r="K4" s="63"/>
      <c r="L4" s="80"/>
      <c r="M4" s="62">
        <v>2018</v>
      </c>
      <c r="N4" s="62">
        <v>2020</v>
      </c>
      <c r="O4" s="62">
        <v>2022</v>
      </c>
      <c r="P4" s="62">
        <v>2024</v>
      </c>
      <c r="Q4" s="62" t="s">
        <v>158</v>
      </c>
      <c r="R4" s="62" t="s">
        <v>187</v>
      </c>
      <c r="S4" s="62" t="s">
        <v>159</v>
      </c>
      <c r="T4" s="62" t="s">
        <v>213</v>
      </c>
      <c r="AD4" s="89" t="s">
        <v>755</v>
      </c>
      <c r="AE4" s="90"/>
      <c r="AF4" s="91"/>
    </row>
    <row r="5" spans="1:32" ht="24">
      <c r="B5" s="64" t="s">
        <v>106</v>
      </c>
      <c r="C5" s="65">
        <f>SUMIFS(Nal_mean!$CI:$CI,Nal_mean!$A:$A,TablasDecilesFormulas!C$1)/SUMIFS($W$6:$W$9,$V$6:$V$9,C$1)</f>
        <v>67318.629668435373</v>
      </c>
      <c r="D5" s="65">
        <f>SUMIFS(Nal_mean!$CI:$CI,Nal_mean!$A:$A,TablasDecilesFormulas!D$1)/SUMIFS($W$6:$W$9,$V$6:$V$9,D$1)</f>
        <v>63400.403151810096</v>
      </c>
      <c r="E5" s="65">
        <f>SUMIFS(Nal_mean!$CI:$CI,Nal_mean!$A:$A,TablasDecilesFormulas!E$1)/SUMIFS($W$6:$W$9,$V$6:$V$9,E$1)</f>
        <v>70390.65290208369</v>
      </c>
      <c r="F5" s="65">
        <f>SUMIFS(Nal_mean!$CI:$CI,Nal_mean!$A:$A,TablasDecilesFormulas!F$1)/SUMIFS($W$6:$W$9,$V$6:$V$9,F$1)</f>
        <v>77863.84375</v>
      </c>
      <c r="G5" s="66">
        <f>100*(D5/C5-1)</f>
        <v>-5.820419304319957</v>
      </c>
      <c r="H5" s="66">
        <f>100*(E5/C5-1)</f>
        <v>4.5634072600392539</v>
      </c>
      <c r="I5" s="66">
        <f t="shared" ref="I5:J15" si="0">100*(E5/D5-1)</f>
        <v>11.025560410926216</v>
      </c>
      <c r="J5" s="66">
        <f t="shared" si="0"/>
        <v>10.616737506770724</v>
      </c>
      <c r="K5" s="52"/>
      <c r="L5" s="64" t="s">
        <v>106</v>
      </c>
      <c r="M5" s="65">
        <f t="shared" ref="M5:P6" si="1">C5/3</f>
        <v>22439.54322281179</v>
      </c>
      <c r="N5" s="65">
        <f t="shared" si="1"/>
        <v>21133.467717270032</v>
      </c>
      <c r="O5" s="65">
        <f t="shared" si="1"/>
        <v>23463.550967361229</v>
      </c>
      <c r="P5" s="65">
        <f t="shared" si="1"/>
        <v>25954.614583333332</v>
      </c>
      <c r="Q5" s="66">
        <f>100*(N5/M5-1)</f>
        <v>-5.820419304319957</v>
      </c>
      <c r="R5" s="66">
        <f>100*(O5/M5-1)</f>
        <v>4.5634072600392539</v>
      </c>
      <c r="S5" s="66">
        <f>100*(O5/N5-1)</f>
        <v>11.025560410926216</v>
      </c>
      <c r="T5" s="66">
        <f t="shared" ref="T5:T15" si="2">100*(P5/O5-1)</f>
        <v>10.616737506770724</v>
      </c>
      <c r="V5" t="s">
        <v>199</v>
      </c>
      <c r="W5" t="s">
        <v>212</v>
      </c>
      <c r="AD5" s="43">
        <f>F6/C6-1</f>
        <v>0.35895056365445699</v>
      </c>
      <c r="AE5" s="71" t="str">
        <f>B6</f>
        <v>I</v>
      </c>
      <c r="AF5" s="14"/>
    </row>
    <row r="6" spans="1:32" ht="24">
      <c r="A6">
        <v>1</v>
      </c>
      <c r="B6" s="67" t="s">
        <v>46</v>
      </c>
      <c r="C6" s="53">
        <f>SUMIFS(Deciles_mean!$CJ:$CJ,Deciles_mean!$A:$A,TablasDecilesFormulas!$A6,Deciles_mean!$B:$B,TablasDecilesFormulas!C$1)/SUMIFS($W$6:$W$9,$V$6:$V$9,C$1)</f>
        <v>12359.041322820025</v>
      </c>
      <c r="D6" s="53">
        <f>SUMIFS(Deciles_mean!$CJ:$CJ,Deciles_mean!$A:$A,TablasDecilesFormulas!$A6,Deciles_mean!$B:$B,TablasDecilesFormulas!D$1)/SUMIFS($W$6:$W$9,$V$6:$V$9,D$1)</f>
        <v>12523.939615730125</v>
      </c>
      <c r="E6" s="53">
        <f>SUMIFS(Deciles_mean!$CJ:$CJ,Deciles_mean!$A:$A,TablasDecilesFormulas!$A6,Deciles_mean!$B:$B,TablasDecilesFormulas!E$1)/SUMIFS($W$6:$W$9,$V$6:$V$9,E$1)</f>
        <v>14820.672796064595</v>
      </c>
      <c r="F6" s="53">
        <f>SUMIFS(Deciles_mean!$CJ:$CJ,Deciles_mean!$A:$A,TablasDecilesFormulas!$A6,Deciles_mean!$B:$B,TablasDecilesFormulas!F$1)/SUMIFS($W$6:$W$9,$V$6:$V$9,F$1)</f>
        <v>16795.326171875</v>
      </c>
      <c r="G6" s="54">
        <f t="shared" ref="G6:G15" si="3">100*(D6/C6-1)</f>
        <v>1.3342320702951938</v>
      </c>
      <c r="H6" s="54">
        <f t="shared" ref="H6:H15" si="4">100*(E6/C6-1)</f>
        <v>19.917657113900546</v>
      </c>
      <c r="I6" s="54">
        <f t="shared" si="0"/>
        <v>18.338743644609746</v>
      </c>
      <c r="J6" s="54">
        <f>100*(F6/E6-1)</f>
        <v>13.323641935707165</v>
      </c>
      <c r="K6" s="52"/>
      <c r="L6" s="67" t="s">
        <v>46</v>
      </c>
      <c r="M6" s="53">
        <f t="shared" si="1"/>
        <v>4119.6804409400083</v>
      </c>
      <c r="N6" s="53">
        <f t="shared" si="1"/>
        <v>4174.6465385767087</v>
      </c>
      <c r="O6" s="53">
        <f t="shared" si="1"/>
        <v>4940.2242653548647</v>
      </c>
      <c r="P6" s="53">
        <f t="shared" si="1"/>
        <v>5598.442057291667</v>
      </c>
      <c r="Q6" s="54">
        <f t="shared" ref="Q6:Q15" si="5">100*(N6/M6-1)</f>
        <v>1.3342320702951938</v>
      </c>
      <c r="R6" s="54">
        <f t="shared" ref="R6:R15" si="6">100*(O6/M6-1)</f>
        <v>19.917657113900521</v>
      </c>
      <c r="S6" s="54">
        <f t="shared" ref="S6:S15" si="7">100*(O6/N6-1)</f>
        <v>18.338743644609721</v>
      </c>
      <c r="T6" s="54">
        <f t="shared" si="2"/>
        <v>13.323641935707165</v>
      </c>
      <c r="V6">
        <v>2018</v>
      </c>
      <c r="W6">
        <f>SUMIFS(INPC!$J$11:$J$25,INPC!$H$11:$H$25,TablasDecilesFormulas!$V6)</f>
        <v>0.74052315312687267</v>
      </c>
      <c r="AD6" s="43">
        <f t="shared" ref="AD6:AD14" si="8">F7/C7-1</f>
        <v>0.29613701707446549</v>
      </c>
      <c r="AE6" s="71" t="str">
        <f t="shared" ref="AE6:AE15" si="9">B7</f>
        <v>II</v>
      </c>
      <c r="AF6" s="14"/>
    </row>
    <row r="7" spans="1:32" ht="24">
      <c r="A7">
        <v>2</v>
      </c>
      <c r="B7" s="67" t="s">
        <v>47</v>
      </c>
      <c r="C7" s="53">
        <f>SUMIFS(Deciles_mean!$CJ:$CJ,Deciles_mean!$A:$A,TablasDecilesFormulas!$A7,Deciles_mean!$B:$B,TablasDecilesFormulas!C$1)/SUMIFS($W$6:$W$9,$V$6:$V$9,C$1)</f>
        <v>21831.661194754917</v>
      </c>
      <c r="D7" s="53">
        <f>SUMIFS(Deciles_mean!$CJ:$CJ,Deciles_mean!$A:$A,TablasDecilesFormulas!$A7,Deciles_mean!$B:$B,TablasDecilesFormulas!D$1)/SUMIFS($W$6:$W$9,$V$6:$V$9,D$1)</f>
        <v>21250.289212632586</v>
      </c>
      <c r="E7" s="53">
        <f>SUMIFS(Deciles_mean!$CJ:$CJ,Deciles_mean!$A:$A,TablasDecilesFormulas!$A7,Deciles_mean!$B:$B,TablasDecilesFormulas!E$1)/SUMIFS($W$6:$W$9,$V$6:$V$9,E$1)</f>
        <v>24778.127026927345</v>
      </c>
      <c r="F7" s="53">
        <f>SUMIFS(Deciles_mean!$CJ:$CJ,Deciles_mean!$A:$A,TablasDecilesFormulas!$A7,Deciles_mean!$B:$B,TablasDecilesFormulas!F$1)/SUMIFS($W$6:$W$9,$V$6:$V$9,F$1)</f>
        <v>28296.82421875</v>
      </c>
      <c r="G7" s="54">
        <f t="shared" si="3"/>
        <v>-2.6629763852418442</v>
      </c>
      <c r="H7" s="54">
        <f t="shared" si="4"/>
        <v>13.496296987607703</v>
      </c>
      <c r="I7" s="54">
        <f t="shared" si="0"/>
        <v>16.601363769663791</v>
      </c>
      <c r="J7" s="54">
        <f t="shared" si="0"/>
        <v>14.200819892475124</v>
      </c>
      <c r="K7" s="52"/>
      <c r="L7" s="67" t="s">
        <v>47</v>
      </c>
      <c r="M7" s="53">
        <f t="shared" ref="M7:M15" si="10">C7/3</f>
        <v>7277.2203982516394</v>
      </c>
      <c r="N7" s="53">
        <f t="shared" ref="N7:N15" si="11">D7/3</f>
        <v>7083.4297375441956</v>
      </c>
      <c r="O7" s="53">
        <f t="shared" ref="O7:P15" si="12">E7/3</f>
        <v>8259.3756756424482</v>
      </c>
      <c r="P7" s="53">
        <f t="shared" si="12"/>
        <v>9432.2747395833339</v>
      </c>
      <c r="Q7" s="54">
        <f t="shared" si="5"/>
        <v>-2.6629763852418442</v>
      </c>
      <c r="R7" s="54">
        <f t="shared" si="6"/>
        <v>13.496296987607703</v>
      </c>
      <c r="S7" s="54">
        <f t="shared" si="7"/>
        <v>16.601363769663791</v>
      </c>
      <c r="T7" s="54">
        <f t="shared" si="2"/>
        <v>14.200819892475147</v>
      </c>
      <c r="V7">
        <v>2020</v>
      </c>
      <c r="W7">
        <f>SUMIFS(INPC!$J$11:$J$25,INPC!$H$11:$H$25,TablasDecilesFormulas!$V7)</f>
        <v>0.79351723331373891</v>
      </c>
      <c r="AD7" s="43">
        <f t="shared" si="8"/>
        <v>0.26825748735958932</v>
      </c>
      <c r="AE7" s="71" t="str">
        <f t="shared" si="9"/>
        <v>III</v>
      </c>
      <c r="AF7" s="14"/>
    </row>
    <row r="8" spans="1:32" ht="24">
      <c r="A8">
        <v>3</v>
      </c>
      <c r="B8" s="67" t="s">
        <v>48</v>
      </c>
      <c r="C8" s="53">
        <f>SUMIFS(Deciles_mean!$CJ:$CJ,Deciles_mean!$A:$A,TablasDecilesFormulas!$A8,Deciles_mean!$B:$B,TablasDecilesFormulas!C$1)/SUMIFS($W$6:$W$9,$V$6:$V$9,C$1)</f>
        <v>29051.360497352573</v>
      </c>
      <c r="D8" s="53">
        <f>SUMIFS(Deciles_mean!$CJ:$CJ,Deciles_mean!$A:$A,TablasDecilesFormulas!$A8,Deciles_mean!$B:$B,TablasDecilesFormulas!D$1)/SUMIFS($W$6:$W$9,$V$6:$V$9,D$1)</f>
        <v>28069.601963916608</v>
      </c>
      <c r="E8" s="53">
        <f>SUMIFS(Deciles_mean!$CJ:$CJ,Deciles_mean!$A:$A,TablasDecilesFormulas!$A8,Deciles_mean!$B:$B,TablasDecilesFormulas!E$1)/SUMIFS($W$6:$W$9,$V$6:$V$9,E$1)</f>
        <v>32270.16891148033</v>
      </c>
      <c r="F8" s="53">
        <f>SUMIFS(Deciles_mean!$CJ:$CJ,Deciles_mean!$A:$A,TablasDecilesFormulas!$A8,Deciles_mean!$B:$B,TablasDecilesFormulas!F$1)/SUMIFS($W$6:$W$9,$V$6:$V$9,F$1)</f>
        <v>36844.60546875</v>
      </c>
      <c r="G8" s="54">
        <f t="shared" si="3"/>
        <v>-3.3793891805013132</v>
      </c>
      <c r="H8" s="54">
        <f t="shared" si="4"/>
        <v>11.079716608869617</v>
      </c>
      <c r="I8" s="54">
        <f t="shared" si="0"/>
        <v>14.964825482611177</v>
      </c>
      <c r="J8" s="54">
        <f t="shared" si="0"/>
        <v>14.175434190684655</v>
      </c>
      <c r="K8" s="52"/>
      <c r="L8" s="67" t="s">
        <v>48</v>
      </c>
      <c r="M8" s="53">
        <f t="shared" si="10"/>
        <v>9683.7868324508581</v>
      </c>
      <c r="N8" s="53">
        <f t="shared" si="11"/>
        <v>9356.5339879722032</v>
      </c>
      <c r="O8" s="53">
        <f t="shared" si="12"/>
        <v>10756.722970493443</v>
      </c>
      <c r="P8" s="53">
        <f t="shared" si="12"/>
        <v>12281.53515625</v>
      </c>
      <c r="Q8" s="54">
        <f t="shared" si="5"/>
        <v>-3.3793891805013132</v>
      </c>
      <c r="R8" s="54">
        <f t="shared" si="6"/>
        <v>11.079716608869594</v>
      </c>
      <c r="S8" s="54">
        <f t="shared" si="7"/>
        <v>14.964825482611177</v>
      </c>
      <c r="T8" s="54">
        <f t="shared" si="2"/>
        <v>14.175434190684655</v>
      </c>
      <c r="V8">
        <v>2022</v>
      </c>
      <c r="W8">
        <f>SUMIFS(INPC!$J$11:$J$25,INPC!$H$11:$H$25,TablasDecilesFormulas!$V8)</f>
        <v>0.90488515740652409</v>
      </c>
      <c r="AD8" s="43">
        <f t="shared" si="8"/>
        <v>0.25035923365316926</v>
      </c>
      <c r="AE8" s="71" t="str">
        <f t="shared" si="9"/>
        <v>IV</v>
      </c>
      <c r="AF8" s="14"/>
    </row>
    <row r="9" spans="1:32" ht="24">
      <c r="A9">
        <v>4</v>
      </c>
      <c r="B9" s="67" t="s">
        <v>49</v>
      </c>
      <c r="C9" s="53">
        <f>SUMIFS(Deciles_mean!$CJ:$CJ,Deciles_mean!$A:$A,TablasDecilesFormulas!$A9,Deciles_mean!$B:$B,TablasDecilesFormulas!C$1)/SUMIFS($W$6:$W$9,$V$6:$V$9,C$1)</f>
        <v>36185.213342896095</v>
      </c>
      <c r="D9" s="53">
        <f>SUMIFS(Deciles_mean!$CJ:$CJ,Deciles_mean!$A:$A,TablasDecilesFormulas!$A9,Deciles_mean!$B:$B,TablasDecilesFormulas!D$1)/SUMIFS($W$6:$W$9,$V$6:$V$9,D$1)</f>
        <v>34729.411740266558</v>
      </c>
      <c r="E9" s="53">
        <f>SUMIFS(Deciles_mean!$CJ:$CJ,Deciles_mean!$A:$A,TablasDecilesFormulas!$A9,Deciles_mean!$B:$B,TablasDecilesFormulas!E$1)/SUMIFS($W$6:$W$9,$V$6:$V$9,E$1)</f>
        <v>39725.521920679064</v>
      </c>
      <c r="F9" s="53">
        <f>SUMIFS(Deciles_mean!$CJ:$CJ,Deciles_mean!$A:$A,TablasDecilesFormulas!$A9,Deciles_mean!$B:$B,TablasDecilesFormulas!F$1)/SUMIFS($W$6:$W$9,$V$6:$V$9,F$1)</f>
        <v>45244.515625</v>
      </c>
      <c r="G9" s="54">
        <f t="shared" si="3"/>
        <v>-4.023194747628434</v>
      </c>
      <c r="H9" s="54">
        <f t="shared" si="4"/>
        <v>9.7838543723219651</v>
      </c>
      <c r="I9" s="54">
        <f t="shared" si="0"/>
        <v>14.38581861903474</v>
      </c>
      <c r="J9" s="54">
        <f t="shared" si="0"/>
        <v>13.89281609777424</v>
      </c>
      <c r="K9" s="52"/>
      <c r="L9" s="67" t="s">
        <v>49</v>
      </c>
      <c r="M9" s="53">
        <f t="shared" si="10"/>
        <v>12061.737780965364</v>
      </c>
      <c r="N9" s="53">
        <f t="shared" si="11"/>
        <v>11576.470580088853</v>
      </c>
      <c r="O9" s="53">
        <f t="shared" si="12"/>
        <v>13241.840640226355</v>
      </c>
      <c r="P9" s="53">
        <f t="shared" si="12"/>
        <v>15081.505208333334</v>
      </c>
      <c r="Q9" s="54">
        <f t="shared" si="5"/>
        <v>-4.0231947476284224</v>
      </c>
      <c r="R9" s="54">
        <f t="shared" si="6"/>
        <v>9.7838543723219651</v>
      </c>
      <c r="S9" s="54">
        <f t="shared" si="7"/>
        <v>14.38581861903474</v>
      </c>
      <c r="T9" s="54">
        <f t="shared" si="2"/>
        <v>13.89281609777424</v>
      </c>
      <c r="V9">
        <v>2024</v>
      </c>
      <c r="W9">
        <f>SUMIFS(INPC!$J$11:$J$25,INPC!$H$11:$H$25,TablasDecilesFormulas!$V9)</f>
        <v>1</v>
      </c>
      <c r="AD9" s="43">
        <f t="shared" si="8"/>
        <v>0.23970077985430915</v>
      </c>
      <c r="AE9" s="71" t="str">
        <f t="shared" si="9"/>
        <v>V</v>
      </c>
      <c r="AF9" s="14"/>
    </row>
    <row r="10" spans="1:32" ht="24">
      <c r="A10">
        <v>5</v>
      </c>
      <c r="B10" s="67" t="s">
        <v>50</v>
      </c>
      <c r="C10" s="53">
        <f>SUMIFS(Deciles_mean!$CJ:$CJ,Deciles_mean!$A:$A,TablasDecilesFormulas!$A10,Deciles_mean!$B:$B,TablasDecilesFormulas!C$1)/SUMIFS($W$6:$W$9,$V$6:$V$9,C$1)</f>
        <v>43807.071060028124</v>
      </c>
      <c r="D10" s="53">
        <f>SUMIFS(Deciles_mean!$CJ:$CJ,Deciles_mean!$A:$A,TablasDecilesFormulas!$A10,Deciles_mean!$B:$B,TablasDecilesFormulas!D$1)/SUMIFS($W$6:$W$9,$V$6:$V$9,D$1)</f>
        <v>42049.028685754558</v>
      </c>
      <c r="E10" s="53">
        <f>SUMIFS(Deciles_mean!$CJ:$CJ,Deciles_mean!$A:$A,TablasDecilesFormulas!$A10,Deciles_mean!$B:$B,TablasDecilesFormulas!E$1)/SUMIFS($W$6:$W$9,$V$6:$V$9,E$1)</f>
        <v>47896.569168477246</v>
      </c>
      <c r="F10" s="53">
        <f>SUMIFS(Deciles_mean!$CJ:$CJ,Deciles_mean!$A:$A,TablasDecilesFormulas!$A10,Deciles_mean!$B:$B,TablasDecilesFormulas!F$1)/SUMIFS($W$6:$W$9,$V$6:$V$9,F$1)</f>
        <v>54307.66015625</v>
      </c>
      <c r="G10" s="54">
        <f t="shared" si="3"/>
        <v>-4.0131474936193516</v>
      </c>
      <c r="H10" s="54">
        <f t="shared" si="4"/>
        <v>9.3352465925999653</v>
      </c>
      <c r="I10" s="54">
        <f t="shared" si="0"/>
        <v>13.90648170834854</v>
      </c>
      <c r="J10" s="54">
        <f t="shared" si="0"/>
        <v>13.385282284460921</v>
      </c>
      <c r="K10" s="52"/>
      <c r="L10" s="67" t="s">
        <v>50</v>
      </c>
      <c r="M10" s="53">
        <f t="shared" si="10"/>
        <v>14602.357020009375</v>
      </c>
      <c r="N10" s="53">
        <f t="shared" si="11"/>
        <v>14016.342895251519</v>
      </c>
      <c r="O10" s="53">
        <f t="shared" si="12"/>
        <v>15965.523056159082</v>
      </c>
      <c r="P10" s="53">
        <f t="shared" si="12"/>
        <v>18102.553385416668</v>
      </c>
      <c r="Q10" s="54">
        <f t="shared" si="5"/>
        <v>-4.0131474936193516</v>
      </c>
      <c r="R10" s="54">
        <f t="shared" si="6"/>
        <v>9.3352465925999653</v>
      </c>
      <c r="S10" s="54">
        <f t="shared" si="7"/>
        <v>13.90648170834854</v>
      </c>
      <c r="T10" s="54">
        <f t="shared" si="2"/>
        <v>13.385282284460921</v>
      </c>
      <c r="AD10" s="43">
        <f t="shared" si="8"/>
        <v>0.22351181604416559</v>
      </c>
      <c r="AE10" s="71" t="str">
        <f t="shared" si="9"/>
        <v>VI</v>
      </c>
      <c r="AF10" s="14"/>
    </row>
    <row r="11" spans="1:32" ht="24">
      <c r="A11">
        <v>6</v>
      </c>
      <c r="B11" s="67" t="s">
        <v>51</v>
      </c>
      <c r="C11" s="53">
        <f>SUMIFS(Deciles_mean!$CJ:$CJ,Deciles_mean!$A:$A,TablasDecilesFormulas!$A11,Deciles_mean!$B:$B,TablasDecilesFormulas!C$1)/SUMIFS($W$6:$W$9,$V$6:$V$9,C$1)</f>
        <v>52798.631899496191</v>
      </c>
      <c r="D11" s="53">
        <f>SUMIFS(Deciles_mean!$CJ:$CJ,Deciles_mean!$A:$A,TablasDecilesFormulas!$A11,Deciles_mean!$B:$B,TablasDecilesFormulas!D$1)/SUMIFS($W$6:$W$9,$V$6:$V$9,D$1)</f>
        <v>50544.073986282739</v>
      </c>
      <c r="E11" s="53">
        <f>SUMIFS(Deciles_mean!$CJ:$CJ,Deciles_mean!$A:$A,TablasDecilesFormulas!$A11,Deciles_mean!$B:$B,TablasDecilesFormulas!E$1)/SUMIFS($W$6:$W$9,$V$6:$V$9,E$1)</f>
        <v>57382.350760200054</v>
      </c>
      <c r="F11" s="53">
        <f>SUMIFS(Deciles_mean!$CJ:$CJ,Deciles_mean!$A:$A,TablasDecilesFormulas!$A11,Deciles_mean!$B:$B,TablasDecilesFormulas!F$1)/SUMIFS($W$6:$W$9,$V$6:$V$9,F$1)</f>
        <v>64599.75</v>
      </c>
      <c r="G11" s="54">
        <f t="shared" si="3"/>
        <v>-4.2701066904632494</v>
      </c>
      <c r="H11" s="54">
        <f t="shared" si="4"/>
        <v>8.6815106676042539</v>
      </c>
      <c r="I11" s="54">
        <f t="shared" si="0"/>
        <v>13.529334370183864</v>
      </c>
      <c r="J11" s="54">
        <f t="shared" si="0"/>
        <v>12.577733648384925</v>
      </c>
      <c r="K11" s="52"/>
      <c r="L11" s="67" t="s">
        <v>51</v>
      </c>
      <c r="M11" s="53">
        <f t="shared" si="10"/>
        <v>17599.543966498732</v>
      </c>
      <c r="N11" s="53">
        <f t="shared" si="11"/>
        <v>16848.024662094245</v>
      </c>
      <c r="O11" s="53">
        <f t="shared" si="12"/>
        <v>19127.450253400017</v>
      </c>
      <c r="P11" s="53">
        <f t="shared" si="12"/>
        <v>21533.25</v>
      </c>
      <c r="Q11" s="54">
        <f t="shared" si="5"/>
        <v>-4.2701066904632601</v>
      </c>
      <c r="R11" s="54">
        <f t="shared" si="6"/>
        <v>8.6815106676042308</v>
      </c>
      <c r="S11" s="54">
        <f t="shared" si="7"/>
        <v>13.529334370183864</v>
      </c>
      <c r="T11" s="54">
        <f t="shared" si="2"/>
        <v>12.577733648384925</v>
      </c>
      <c r="AD11" s="43">
        <f t="shared" si="8"/>
        <v>0.20877659125723746</v>
      </c>
      <c r="AE11" s="71" t="str">
        <f t="shared" si="9"/>
        <v>VII</v>
      </c>
      <c r="AF11" s="14"/>
    </row>
    <row r="12" spans="1:32" ht="24">
      <c r="A12">
        <v>7</v>
      </c>
      <c r="B12" s="67" t="s">
        <v>52</v>
      </c>
      <c r="C12" s="53">
        <f>SUMIFS(Deciles_mean!$CJ:$CJ,Deciles_mean!$A:$A,TablasDecilesFormulas!$A12,Deciles_mean!$B:$B,TablasDecilesFormulas!C$1)/SUMIFS($W$6:$W$9,$V$6:$V$9,C$1)</f>
        <v>64073.700320374453</v>
      </c>
      <c r="D12" s="53">
        <f>SUMIFS(Deciles_mean!$CJ:$CJ,Deciles_mean!$A:$A,TablasDecilesFormulas!$A12,Deciles_mean!$B:$B,TablasDecilesFormulas!D$1)/SUMIFS($W$6:$W$9,$V$6:$V$9,D$1)</f>
        <v>61334.792491528526</v>
      </c>
      <c r="E12" s="53">
        <f>SUMIFS(Deciles_mean!$CJ:$CJ,Deciles_mean!$A:$A,TablasDecilesFormulas!$A12,Deciles_mean!$B:$B,TablasDecilesFormulas!E$1)/SUMIFS($W$6:$W$9,$V$6:$V$9,E$1)</f>
        <v>68971.899833540156</v>
      </c>
      <c r="F12" s="53">
        <f>SUMIFS(Deciles_mean!$CJ:$CJ,Deciles_mean!$A:$A,TablasDecilesFormulas!$A12,Deciles_mean!$B:$B,TablasDecilesFormulas!F$1)/SUMIFS($W$6:$W$9,$V$6:$V$9,F$1)</f>
        <v>77450.7890625</v>
      </c>
      <c r="G12" s="54">
        <f t="shared" si="3"/>
        <v>-4.2746209679652258</v>
      </c>
      <c r="H12" s="54">
        <f t="shared" si="4"/>
        <v>7.6446334278717387</v>
      </c>
      <c r="I12" s="54">
        <f t="shared" si="0"/>
        <v>12.451509219773516</v>
      </c>
      <c r="J12" s="54">
        <f t="shared" si="0"/>
        <v>12.293251671221416</v>
      </c>
      <c r="K12" s="52"/>
      <c r="L12" s="67" t="s">
        <v>52</v>
      </c>
      <c r="M12" s="53">
        <f t="shared" si="10"/>
        <v>21357.900106791483</v>
      </c>
      <c r="N12" s="53">
        <f t="shared" si="11"/>
        <v>20444.930830509507</v>
      </c>
      <c r="O12" s="53">
        <f t="shared" si="12"/>
        <v>22990.633277846719</v>
      </c>
      <c r="P12" s="53">
        <f t="shared" si="12"/>
        <v>25816.9296875</v>
      </c>
      <c r="Q12" s="54">
        <f t="shared" si="5"/>
        <v>-4.2746209679652258</v>
      </c>
      <c r="R12" s="54">
        <f t="shared" si="6"/>
        <v>7.6446334278717387</v>
      </c>
      <c r="S12" s="54">
        <f t="shared" si="7"/>
        <v>12.451509219773516</v>
      </c>
      <c r="T12" s="54">
        <f t="shared" si="2"/>
        <v>12.293251671221416</v>
      </c>
      <c r="AD12" s="43">
        <f t="shared" si="8"/>
        <v>0.19364937853057107</v>
      </c>
      <c r="AE12" s="71" t="str">
        <f t="shared" si="9"/>
        <v>VIII</v>
      </c>
      <c r="AF12" s="14"/>
    </row>
    <row r="13" spans="1:32" ht="24">
      <c r="A13">
        <v>8</v>
      </c>
      <c r="B13" s="68" t="s">
        <v>53</v>
      </c>
      <c r="C13" s="55">
        <f>SUMIFS(Deciles_mean!$CJ:$CJ,Deciles_mean!$A:$A,TablasDecilesFormulas!$A13,Deciles_mean!$B:$B,TablasDecilesFormulas!C$1)/SUMIFS($W$6:$W$9,$V$6:$V$9,C$1)</f>
        <v>79831.827211108844</v>
      </c>
      <c r="D13" s="55">
        <f>SUMIFS(Deciles_mean!$CJ:$CJ,Deciles_mean!$A:$A,TablasDecilesFormulas!$A13,Deciles_mean!$B:$B,TablasDecilesFormulas!D$1)/SUMIFS($W$6:$W$9,$V$6:$V$9,D$1)</f>
        <v>76366.065560344286</v>
      </c>
      <c r="E13" s="55">
        <f>SUMIFS(Deciles_mean!$CJ:$CJ,Deciles_mean!$A:$A,TablasDecilesFormulas!$A13,Deciles_mean!$B:$B,TablasDecilesFormulas!E$1)/SUMIFS($W$6:$W$9,$V$6:$V$9,E$1)</f>
        <v>84801.489721558275</v>
      </c>
      <c r="F13" s="55">
        <f>SUMIFS(Deciles_mean!$CJ:$CJ,Deciles_mean!$A:$A,TablasDecilesFormulas!$A13,Deciles_mean!$B:$B,TablasDecilesFormulas!F$1)/SUMIFS($W$6:$W$9,$V$6:$V$9,F$1)</f>
        <v>95291.2109375</v>
      </c>
      <c r="G13" s="56">
        <f t="shared" si="3"/>
        <v>-4.3413282294035849</v>
      </c>
      <c r="H13" s="56">
        <f t="shared" si="4"/>
        <v>6.2251644288531249</v>
      </c>
      <c r="I13" s="56">
        <f t="shared" si="0"/>
        <v>11.046037398048657</v>
      </c>
      <c r="J13" s="56">
        <f t="shared" si="0"/>
        <v>12.369736959084365</v>
      </c>
      <c r="K13" s="52"/>
      <c r="L13" s="68" t="s">
        <v>53</v>
      </c>
      <c r="M13" s="55">
        <f t="shared" si="10"/>
        <v>26610.609070369614</v>
      </c>
      <c r="N13" s="55">
        <f t="shared" si="11"/>
        <v>25455.355186781428</v>
      </c>
      <c r="O13" s="55">
        <f t="shared" si="12"/>
        <v>28267.163240519425</v>
      </c>
      <c r="P13" s="55">
        <f t="shared" si="12"/>
        <v>31763.736979166668</v>
      </c>
      <c r="Q13" s="56">
        <f t="shared" si="5"/>
        <v>-4.3413282294035849</v>
      </c>
      <c r="R13" s="56">
        <f t="shared" si="6"/>
        <v>6.2251644288531249</v>
      </c>
      <c r="S13" s="56">
        <f t="shared" si="7"/>
        <v>11.046037398048657</v>
      </c>
      <c r="T13" s="56">
        <f t="shared" si="2"/>
        <v>12.369736959084365</v>
      </c>
      <c r="AD13" s="43">
        <f t="shared" si="8"/>
        <v>0.16071636856633043</v>
      </c>
      <c r="AE13" s="71" t="str">
        <f t="shared" si="9"/>
        <v>IX</v>
      </c>
      <c r="AF13" s="14"/>
    </row>
    <row r="14" spans="1:32" ht="24">
      <c r="A14">
        <v>9</v>
      </c>
      <c r="B14" s="68" t="s">
        <v>54</v>
      </c>
      <c r="C14" s="55">
        <f>SUMIFS(Deciles_mean!$CJ:$CJ,Deciles_mean!$A:$A,TablasDecilesFormulas!$A14,Deciles_mean!$B:$B,TablasDecilesFormulas!C$1)/SUMIFS($W$6:$W$9,$V$6:$V$9,C$1)</f>
        <v>106582.83181859886</v>
      </c>
      <c r="D14" s="55">
        <f>SUMIFS(Deciles_mean!$CJ:$CJ,Deciles_mean!$A:$A,TablasDecilesFormulas!$A14,Deciles_mean!$B:$B,TablasDecilesFormulas!D$1)/SUMIFS($W$6:$W$9,$V$6:$V$9,D$1)</f>
        <v>101367.36371067207</v>
      </c>
      <c r="E14" s="55">
        <f>SUMIFS(Deciles_mean!$CJ:$CJ,Deciles_mean!$A:$A,TablasDecilesFormulas!$A14,Deciles_mean!$B:$B,TablasDecilesFormulas!E$1)/SUMIFS($W$6:$W$9,$V$6:$V$9,E$1)</f>
        <v>111468.28873742423</v>
      </c>
      <c r="F14" s="55">
        <f>SUMIFS(Deciles_mean!$CJ:$CJ,Deciles_mean!$A:$A,TablasDecilesFormulas!$A14,Deciles_mean!$B:$B,TablasDecilesFormulas!F$1)/SUMIFS($W$6:$W$9,$V$6:$V$9,F$1)</f>
        <v>123712.4375</v>
      </c>
      <c r="G14" s="56">
        <f t="shared" si="3"/>
        <v>-4.8933472858024407</v>
      </c>
      <c r="H14" s="56">
        <f t="shared" si="4"/>
        <v>4.5837184427040656</v>
      </c>
      <c r="I14" s="56">
        <f t="shared" si="0"/>
        <v>9.9646717217414693</v>
      </c>
      <c r="J14" s="56">
        <f t="shared" si="0"/>
        <v>10.984423373914186</v>
      </c>
      <c r="K14" s="52"/>
      <c r="L14" s="68" t="s">
        <v>54</v>
      </c>
      <c r="M14" s="55">
        <f t="shared" si="10"/>
        <v>35527.610606199618</v>
      </c>
      <c r="N14" s="55">
        <f t="shared" si="11"/>
        <v>33789.121236890693</v>
      </c>
      <c r="O14" s="55">
        <f t="shared" si="12"/>
        <v>37156.096245808076</v>
      </c>
      <c r="P14" s="55">
        <f t="shared" si="12"/>
        <v>41237.479166666664</v>
      </c>
      <c r="Q14" s="56">
        <f t="shared" si="5"/>
        <v>-4.8933472858024292</v>
      </c>
      <c r="R14" s="56">
        <f t="shared" si="6"/>
        <v>4.5837184427040656</v>
      </c>
      <c r="S14" s="56">
        <f t="shared" si="7"/>
        <v>9.9646717217414462</v>
      </c>
      <c r="T14" s="56">
        <f t="shared" si="2"/>
        <v>10.984423373914165</v>
      </c>
      <c r="AD14" s="92">
        <f t="shared" si="8"/>
        <v>4.1604970198796387E-2</v>
      </c>
      <c r="AE14" s="93" t="str">
        <f t="shared" si="9"/>
        <v>X</v>
      </c>
      <c r="AF14" s="94"/>
    </row>
    <row r="15" spans="1:32" ht="24">
      <c r="A15">
        <v>10</v>
      </c>
      <c r="B15" s="69" t="s">
        <v>55</v>
      </c>
      <c r="C15" s="57">
        <f>SUMIFS(Deciles_mean!$CJ:$CJ,Deciles_mean!$A:$A,TablasDecilesFormulas!$A15,Deciles_mean!$B:$B,TablasDecilesFormulas!C$1)/SUMIFS($W$6:$W$9,$V$6:$V$9,C$1)</f>
        <v>226664.92504825493</v>
      </c>
      <c r="D15" s="57">
        <f>SUMIFS(Deciles_mean!$CJ:$CJ,Deciles_mean!$A:$A,TablasDecilesFormulas!$A15,Deciles_mean!$B:$B,TablasDecilesFormulas!D$1)/SUMIFS($W$6:$W$9,$V$6:$V$9,D$1)</f>
        <v>205769.33779135978</v>
      </c>
      <c r="E15" s="57">
        <f>SUMIFS(Deciles_mean!$CJ:$CJ,Deciles_mean!$A:$A,TablasDecilesFormulas!$A15,Deciles_mean!$B:$B,TablasDecilesFormulas!E$1)/SUMIFS($W$6:$W$9,$V$6:$V$9,E$1)</f>
        <v>221791.59447173512</v>
      </c>
      <c r="F15" s="57">
        <f>SUMIFS(Deciles_mean!$CJ:$CJ,Deciles_mean!$A:$A,TablasDecilesFormulas!$A15,Deciles_mean!$B:$B,TablasDecilesFormulas!F$1)/SUMIFS($W$6:$W$9,$V$6:$V$9,F$1)</f>
        <v>236095.3125</v>
      </c>
      <c r="G15" s="58">
        <f t="shared" si="3"/>
        <v>-9.2187122698611841</v>
      </c>
      <c r="H15" s="58">
        <f t="shared" si="4"/>
        <v>-2.1500153036391967</v>
      </c>
      <c r="I15" s="58">
        <f t="shared" si="0"/>
        <v>7.7865132154048888</v>
      </c>
      <c r="J15" s="58">
        <f t="shared" si="0"/>
        <v>6.4491704757042578</v>
      </c>
      <c r="K15" s="52"/>
      <c r="L15" s="69" t="s">
        <v>55</v>
      </c>
      <c r="M15" s="57">
        <f t="shared" si="10"/>
        <v>75554.97501608498</v>
      </c>
      <c r="N15" s="57">
        <f t="shared" si="11"/>
        <v>68589.779263786593</v>
      </c>
      <c r="O15" s="57">
        <f t="shared" si="12"/>
        <v>73930.531490578374</v>
      </c>
      <c r="P15" s="57">
        <f t="shared" si="12"/>
        <v>78698.4375</v>
      </c>
      <c r="Q15" s="58">
        <f t="shared" si="5"/>
        <v>-9.2187122698611965</v>
      </c>
      <c r="R15" s="58">
        <f t="shared" si="6"/>
        <v>-2.1500153036392078</v>
      </c>
      <c r="S15" s="58">
        <f t="shared" si="7"/>
        <v>7.7865132154048888</v>
      </c>
      <c r="T15" s="58">
        <f t="shared" si="2"/>
        <v>6.4491704757042578</v>
      </c>
    </row>
    <row r="16" spans="1:32" ht="24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1:20" ht="24">
      <c r="B17" s="52"/>
      <c r="C17" s="83" t="s">
        <v>163</v>
      </c>
      <c r="D17" s="83"/>
      <c r="E17" s="83"/>
      <c r="F17" s="83"/>
      <c r="G17" s="83"/>
      <c r="H17" s="83"/>
      <c r="I17" s="83"/>
      <c r="J17" s="59"/>
      <c r="K17" s="52"/>
      <c r="L17" s="52"/>
      <c r="M17" s="83" t="s">
        <v>164</v>
      </c>
      <c r="N17" s="83"/>
      <c r="O17" s="83"/>
      <c r="P17" s="83"/>
      <c r="Q17" s="83"/>
      <c r="R17" s="83"/>
      <c r="S17" s="83"/>
      <c r="T17" s="59"/>
    </row>
    <row r="18" spans="1:20" ht="19.5" customHeight="1">
      <c r="B18" s="80" t="s">
        <v>162</v>
      </c>
      <c r="C18" s="81" t="s">
        <v>239</v>
      </c>
      <c r="D18" s="81"/>
      <c r="E18" s="81"/>
      <c r="F18" s="81"/>
      <c r="G18" s="81" t="s">
        <v>161</v>
      </c>
      <c r="H18" s="81"/>
      <c r="I18" s="81"/>
      <c r="J18" s="60"/>
      <c r="K18" s="61"/>
      <c r="L18" s="80" t="s">
        <v>162</v>
      </c>
      <c r="M18" s="81" t="s">
        <v>239</v>
      </c>
      <c r="N18" s="81"/>
      <c r="O18" s="81"/>
      <c r="P18" s="81"/>
      <c r="Q18" s="81" t="s">
        <v>161</v>
      </c>
      <c r="R18" s="81"/>
      <c r="S18" s="81"/>
      <c r="T18" s="60"/>
    </row>
    <row r="19" spans="1:20" s="24" customFormat="1" ht="48">
      <c r="B19" s="80"/>
      <c r="C19" s="62">
        <v>2018</v>
      </c>
      <c r="D19" s="62">
        <v>2020</v>
      </c>
      <c r="E19" s="62">
        <v>2022</v>
      </c>
      <c r="F19" s="62">
        <v>2024</v>
      </c>
      <c r="G19" s="62" t="s">
        <v>158</v>
      </c>
      <c r="H19" s="62" t="s">
        <v>187</v>
      </c>
      <c r="I19" s="62" t="s">
        <v>159</v>
      </c>
      <c r="J19" s="62" t="s">
        <v>213</v>
      </c>
      <c r="K19" s="63"/>
      <c r="L19" s="80"/>
      <c r="M19" s="62">
        <v>2018</v>
      </c>
      <c r="N19" s="62">
        <v>2020</v>
      </c>
      <c r="O19" s="62">
        <v>2022</v>
      </c>
      <c r="P19" s="62">
        <v>2024</v>
      </c>
      <c r="Q19" s="62" t="s">
        <v>158</v>
      </c>
      <c r="R19" s="62" t="s">
        <v>187</v>
      </c>
      <c r="S19" s="62" t="s">
        <v>159</v>
      </c>
      <c r="T19" s="62" t="s">
        <v>213</v>
      </c>
    </row>
    <row r="20" spans="1:20" ht="24">
      <c r="B20" s="64" t="s">
        <v>106</v>
      </c>
      <c r="C20" s="65">
        <f>SUMIFS(Nal_mean!$CH:$CH,Nal_mean!$A:$A,TablasDecilesFormulas!C$1)/SUMIFS($W$6:$W$9,$V$6:$V$9,C$1)</f>
        <v>43261.795654667752</v>
      </c>
      <c r="D20" s="65">
        <f>SUMIFS(Nal_mean!$CH:$CH,Nal_mean!$A:$A,TablasDecilesFormulas!D$1)/SUMIFS($W$6:$W$9,$V$6:$V$9,D$1)</f>
        <v>37693.270555346782</v>
      </c>
      <c r="E20" s="65">
        <f>SUMIFS(Nal_mean!$CH:$CH,Nal_mean!$A:$A,TablasDecilesFormulas!E$1)/SUMIFS($W$6:$W$9,$V$6:$V$9,E$1)</f>
        <v>44165.618336079759</v>
      </c>
      <c r="F20" s="65">
        <f>SUMIFS(Nal_mean!$CH:$CH,Nal_mean!$A:$A,TablasDecilesFormulas!F$1)/SUMIFS($W$6:$W$9,$V$6:$V$9,F$1)</f>
        <v>47674.3671875</v>
      </c>
      <c r="G20" s="66">
        <f>100*(D20/C20-1)</f>
        <v>-12.871692020763714</v>
      </c>
      <c r="H20" s="66">
        <f>100*(E20/C20-1)</f>
        <v>2.0891936354807461</v>
      </c>
      <c r="I20" s="66">
        <f t="shared" ref="I20:I30" si="13">100*(E20/D20-1)</f>
        <v>17.171096286880516</v>
      </c>
      <c r="J20" s="66"/>
      <c r="K20" s="52"/>
      <c r="L20" s="64" t="s">
        <v>106</v>
      </c>
      <c r="M20" s="65">
        <f t="shared" ref="M20:P21" si="14">C20/3</f>
        <v>14420.598551555917</v>
      </c>
      <c r="N20" s="65">
        <f t="shared" si="14"/>
        <v>12564.423518448928</v>
      </c>
      <c r="O20" s="65">
        <f t="shared" si="14"/>
        <v>14721.872778693252</v>
      </c>
      <c r="P20" s="65">
        <f t="shared" si="14"/>
        <v>15891.455729166666</v>
      </c>
      <c r="Q20" s="66">
        <f>100*(N20/M20-1)</f>
        <v>-12.871692020763703</v>
      </c>
      <c r="R20" s="66">
        <f>100*(O20/M20-1)</f>
        <v>2.0891936354807461</v>
      </c>
      <c r="S20" s="66">
        <f>100*(O20/N20-1)</f>
        <v>17.171096286880495</v>
      </c>
      <c r="T20" s="66">
        <f t="shared" ref="T20:T30" si="15">100*(P20/O20-1)</f>
        <v>7.9445255916498203</v>
      </c>
    </row>
    <row r="21" spans="1:20" ht="24">
      <c r="A21">
        <v>1</v>
      </c>
      <c r="B21" s="67" t="s">
        <v>46</v>
      </c>
      <c r="C21" s="53">
        <f>SUMIFS(Deciles_mean!$CI:$CI,Deciles_mean!$A:$A,TablasDecilesFormulas!$A21,Deciles_mean!$B:$B,TablasDecilesFormulas!C$1)/SUMIFS($W$6:$W$9,$V$6:$V$9,C$1)</f>
        <v>13635.261125684288</v>
      </c>
      <c r="D21" s="53">
        <f>SUMIFS(Deciles_mean!$CI:$CI,Deciles_mean!$A:$A,TablasDecilesFormulas!$A21,Deciles_mean!$B:$B,TablasDecilesFormulas!D$1)/SUMIFS($W$6:$W$9,$V$6:$V$9,D$1)</f>
        <v>14972.343386148734</v>
      </c>
      <c r="E21" s="53">
        <f>SUMIFS(Deciles_mean!$CI:$CI,Deciles_mean!$A:$A,TablasDecilesFormulas!$A21,Deciles_mean!$B:$B,TablasDecilesFormulas!E$1)/SUMIFS($W$6:$W$9,$V$6:$V$9,E$1)</f>
        <v>16270.345275094631</v>
      </c>
      <c r="F21" s="53">
        <f>SUMIFS(Deciles_mean!$CI:$CI,Deciles_mean!$A:$A,TablasDecilesFormulas!$A21,Deciles_mean!$B:$B,TablasDecilesFormulas!F$1)/SUMIFS($W$6:$W$9,$V$6:$V$9,F$1)</f>
        <v>16954.849609375</v>
      </c>
      <c r="G21" s="54">
        <f t="shared" ref="G21:G30" si="16">100*(D21/C21-1)</f>
        <v>9.8060627379245915</v>
      </c>
      <c r="H21" s="54">
        <f t="shared" ref="H21:H30" si="17">100*(E21/C21-1)</f>
        <v>19.32551291186293</v>
      </c>
      <c r="I21" s="54">
        <f t="shared" si="13"/>
        <v>8.6693302141781494</v>
      </c>
      <c r="J21" s="54"/>
      <c r="K21" s="52"/>
      <c r="L21" s="67" t="s">
        <v>46</v>
      </c>
      <c r="M21" s="53">
        <f t="shared" si="14"/>
        <v>4545.0870418947625</v>
      </c>
      <c r="N21" s="53">
        <f t="shared" si="14"/>
        <v>4990.7811287162449</v>
      </c>
      <c r="O21" s="53">
        <f t="shared" si="14"/>
        <v>5423.4484250315436</v>
      </c>
      <c r="P21" s="53">
        <f t="shared" si="14"/>
        <v>5651.616536458333</v>
      </c>
      <c r="Q21" s="54">
        <f t="shared" ref="Q21:Q30" si="18">100*(N21/M21-1)</f>
        <v>9.8060627379246146</v>
      </c>
      <c r="R21" s="54">
        <f t="shared" ref="R21:R30" si="19">100*(O21/M21-1)</f>
        <v>19.32551291186293</v>
      </c>
      <c r="S21" s="54">
        <f t="shared" ref="S21:S30" si="20">100*(O21/N21-1)</f>
        <v>8.6693302141781494</v>
      </c>
      <c r="T21" s="54">
        <f t="shared" si="15"/>
        <v>4.2070670456401116</v>
      </c>
    </row>
    <row r="22" spans="1:20" ht="24">
      <c r="A22">
        <v>2</v>
      </c>
      <c r="B22" s="67" t="s">
        <v>47</v>
      </c>
      <c r="C22" s="53">
        <f>SUMIFS(Deciles_mean!$CI:$CI,Deciles_mean!$A:$A,TablasDecilesFormulas!$A22,Deciles_mean!$B:$B,TablasDecilesFormulas!C$1)/SUMIFS($W$6:$W$9,$V$6:$V$9,C$1)</f>
        <v>19377.261178512475</v>
      </c>
      <c r="D22" s="53">
        <f>SUMIFS(Deciles_mean!$CI:$CI,Deciles_mean!$A:$A,TablasDecilesFormulas!$A22,Deciles_mean!$B:$B,TablasDecilesFormulas!D$1)/SUMIFS($W$6:$W$9,$V$6:$V$9,D$1)</f>
        <v>18690.805870168122</v>
      </c>
      <c r="E22" s="53">
        <f>SUMIFS(Deciles_mean!$CI:$CI,Deciles_mean!$A:$A,TablasDecilesFormulas!$A22,Deciles_mean!$B:$B,TablasDecilesFormulas!E$1)/SUMIFS($W$6:$W$9,$V$6:$V$9,E$1)</f>
        <v>21239.135550314681</v>
      </c>
      <c r="F22" s="53">
        <f>SUMIFS(Deciles_mean!$CI:$CI,Deciles_mean!$A:$A,TablasDecilesFormulas!$A22,Deciles_mean!$B:$B,TablasDecilesFormulas!F$1)/SUMIFS($W$6:$W$9,$V$6:$V$9,F$1)</f>
        <v>23333.64453125</v>
      </c>
      <c r="G22" s="54">
        <f t="shared" si="16"/>
        <v>-3.5425816993454484</v>
      </c>
      <c r="H22" s="54">
        <f t="shared" si="17"/>
        <v>9.6085528013981847</v>
      </c>
      <c r="I22" s="54">
        <f t="shared" si="13"/>
        <v>13.634134867420977</v>
      </c>
      <c r="J22" s="54"/>
      <c r="K22" s="52"/>
      <c r="L22" s="67" t="s">
        <v>47</v>
      </c>
      <c r="M22" s="53">
        <f t="shared" ref="M22:M30" si="21">C22/3</f>
        <v>6459.0870595041588</v>
      </c>
      <c r="N22" s="53">
        <f t="shared" ref="N22:P30" si="22">D22/3</f>
        <v>6230.2686233893737</v>
      </c>
      <c r="O22" s="53">
        <f t="shared" si="22"/>
        <v>7079.7118501048935</v>
      </c>
      <c r="P22" s="53">
        <f t="shared" si="22"/>
        <v>7777.881510416667</v>
      </c>
      <c r="Q22" s="54">
        <f t="shared" si="18"/>
        <v>-3.5425816993454595</v>
      </c>
      <c r="R22" s="54">
        <f t="shared" si="19"/>
        <v>9.6085528013981847</v>
      </c>
      <c r="S22" s="54">
        <f t="shared" si="20"/>
        <v>13.634134867420977</v>
      </c>
      <c r="T22" s="54">
        <f t="shared" si="15"/>
        <v>9.8615547510090948</v>
      </c>
    </row>
    <row r="23" spans="1:20" ht="24">
      <c r="A23">
        <v>3</v>
      </c>
      <c r="B23" s="67" t="s">
        <v>48</v>
      </c>
      <c r="C23" s="53">
        <f>SUMIFS(Deciles_mean!$CI:$CI,Deciles_mean!$A:$A,TablasDecilesFormulas!$A23,Deciles_mean!$B:$B,TablasDecilesFormulas!C$1)/SUMIFS($W$6:$W$9,$V$6:$V$9,C$1)</f>
        <v>23491.521570318233</v>
      </c>
      <c r="D23" s="53">
        <f>SUMIFS(Deciles_mean!$CI:$CI,Deciles_mean!$A:$A,TablasDecilesFormulas!$A23,Deciles_mean!$B:$B,TablasDecilesFormulas!D$1)/SUMIFS($W$6:$W$9,$V$6:$V$9,D$1)</f>
        <v>22387.455855323791</v>
      </c>
      <c r="E23" s="53">
        <f>SUMIFS(Deciles_mean!$CI:$CI,Deciles_mean!$A:$A,TablasDecilesFormulas!$A23,Deciles_mean!$B:$B,TablasDecilesFormulas!E$1)/SUMIFS($W$6:$W$9,$V$6:$V$9,E$1)</f>
        <v>25789.840355968849</v>
      </c>
      <c r="F23" s="53">
        <f>SUMIFS(Deciles_mean!$CI:$CI,Deciles_mean!$A:$A,TablasDecilesFormulas!$A23,Deciles_mean!$B:$B,TablasDecilesFormulas!F$1)/SUMIFS($W$6:$W$9,$V$6:$V$9,F$1)</f>
        <v>28329.611328125</v>
      </c>
      <c r="G23" s="54">
        <f t="shared" si="16"/>
        <v>-4.6998476096560715</v>
      </c>
      <c r="H23" s="54">
        <f t="shared" si="17"/>
        <v>9.783609711150266</v>
      </c>
      <c r="I23" s="54">
        <f t="shared" si="13"/>
        <v>15.197727346209211</v>
      </c>
      <c r="J23" s="54"/>
      <c r="K23" s="52"/>
      <c r="L23" s="67" t="s">
        <v>48</v>
      </c>
      <c r="M23" s="53">
        <f t="shared" si="21"/>
        <v>7830.5071901060774</v>
      </c>
      <c r="N23" s="53">
        <f t="shared" si="22"/>
        <v>7462.4852851079304</v>
      </c>
      <c r="O23" s="53">
        <f t="shared" si="22"/>
        <v>8596.6134519896168</v>
      </c>
      <c r="P23" s="53">
        <f t="shared" si="22"/>
        <v>9443.2037760416661</v>
      </c>
      <c r="Q23" s="54">
        <f t="shared" si="18"/>
        <v>-4.6998476096560715</v>
      </c>
      <c r="R23" s="54">
        <f t="shared" si="19"/>
        <v>9.7836097111502873</v>
      </c>
      <c r="S23" s="54">
        <f t="shared" si="20"/>
        <v>15.197727346209211</v>
      </c>
      <c r="T23" s="54">
        <f t="shared" si="15"/>
        <v>9.8479515076499435</v>
      </c>
    </row>
    <row r="24" spans="1:20" ht="24">
      <c r="A24">
        <v>4</v>
      </c>
      <c r="B24" s="67" t="s">
        <v>49</v>
      </c>
      <c r="C24" s="53">
        <f>SUMIFS(Deciles_mean!$CI:$CI,Deciles_mean!$A:$A,TablasDecilesFormulas!$A24,Deciles_mean!$B:$B,TablasDecilesFormulas!C$1)/SUMIFS($W$6:$W$9,$V$6:$V$9,C$1)</f>
        <v>27653.370257272083</v>
      </c>
      <c r="D24" s="53">
        <f>SUMIFS(Deciles_mean!$CI:$CI,Deciles_mean!$A:$A,TablasDecilesFormulas!$A24,Deciles_mean!$B:$B,TablasDecilesFormulas!D$1)/SUMIFS($W$6:$W$9,$V$6:$V$9,D$1)</f>
        <v>25855.968073081505</v>
      </c>
      <c r="E24" s="53">
        <f>SUMIFS(Deciles_mean!$CI:$CI,Deciles_mean!$A:$A,TablasDecilesFormulas!$A24,Deciles_mean!$B:$B,TablasDecilesFormulas!E$1)/SUMIFS($W$6:$W$9,$V$6:$V$9,E$1)</f>
        <v>30149.17505533648</v>
      </c>
      <c r="F24" s="53">
        <f>SUMIFS(Deciles_mean!$CI:$CI,Deciles_mean!$A:$A,TablasDecilesFormulas!$A24,Deciles_mean!$B:$B,TablasDecilesFormulas!F$1)/SUMIFS($W$6:$W$9,$V$6:$V$9,F$1)</f>
        <v>32817.234375</v>
      </c>
      <c r="G24" s="54">
        <f t="shared" si="16"/>
        <v>-6.4997581396716413</v>
      </c>
      <c r="H24" s="54">
        <f t="shared" si="17"/>
        <v>9.0253187038135785</v>
      </c>
      <c r="I24" s="54">
        <f t="shared" si="13"/>
        <v>16.60431730933567</v>
      </c>
      <c r="J24" s="54"/>
      <c r="K24" s="52"/>
      <c r="L24" s="67" t="s">
        <v>49</v>
      </c>
      <c r="M24" s="53">
        <f t="shared" si="21"/>
        <v>9217.7900857573604</v>
      </c>
      <c r="N24" s="53">
        <f t="shared" si="22"/>
        <v>8618.6560243605018</v>
      </c>
      <c r="O24" s="53">
        <f t="shared" si="22"/>
        <v>10049.725018445493</v>
      </c>
      <c r="P24" s="53">
        <f t="shared" si="22"/>
        <v>10939.078125</v>
      </c>
      <c r="Q24" s="54">
        <f t="shared" si="18"/>
        <v>-6.4997581396716297</v>
      </c>
      <c r="R24" s="54">
        <f t="shared" si="19"/>
        <v>9.0253187038135785</v>
      </c>
      <c r="S24" s="54">
        <f t="shared" si="20"/>
        <v>16.60431730933567</v>
      </c>
      <c r="T24" s="54">
        <f t="shared" si="15"/>
        <v>8.8495267773214472</v>
      </c>
    </row>
    <row r="25" spans="1:20" ht="24">
      <c r="A25">
        <v>5</v>
      </c>
      <c r="B25" s="67" t="s">
        <v>50</v>
      </c>
      <c r="C25" s="53">
        <f>SUMIFS(Deciles_mean!$CI:$CI,Deciles_mean!$A:$A,TablasDecilesFormulas!$A25,Deciles_mean!$B:$B,TablasDecilesFormulas!C$1)/SUMIFS($W$6:$W$9,$V$6:$V$9,C$1)</f>
        <v>32678.998064161715</v>
      </c>
      <c r="D25" s="53">
        <f>SUMIFS(Deciles_mean!$CI:$CI,Deciles_mean!$A:$A,TablasDecilesFormulas!$A25,Deciles_mean!$B:$B,TablasDecilesFormulas!D$1)/SUMIFS($W$6:$W$9,$V$6:$V$9,D$1)</f>
        <v>29417.425854153578</v>
      </c>
      <c r="E25" s="53">
        <f>SUMIFS(Deciles_mean!$CI:$CI,Deciles_mean!$A:$A,TablasDecilesFormulas!$A25,Deciles_mean!$B:$B,TablasDecilesFormulas!E$1)/SUMIFS($W$6:$W$9,$V$6:$V$9,E$1)</f>
        <v>34038.901647231207</v>
      </c>
      <c r="F25" s="53">
        <f>SUMIFS(Deciles_mean!$CI:$CI,Deciles_mean!$A:$A,TablasDecilesFormulas!$A25,Deciles_mean!$B:$B,TablasDecilesFormulas!F$1)/SUMIFS($W$6:$W$9,$V$6:$V$9,F$1)</f>
        <v>37470.43359375</v>
      </c>
      <c r="G25" s="54">
        <f t="shared" si="16"/>
        <v>-9.9806371162432512</v>
      </c>
      <c r="H25" s="54">
        <f t="shared" si="17"/>
        <v>4.1613992583232395</v>
      </c>
      <c r="I25" s="54">
        <f t="shared" si="13"/>
        <v>15.70999385190972</v>
      </c>
      <c r="J25" s="54"/>
      <c r="K25" s="52"/>
      <c r="L25" s="67" t="s">
        <v>50</v>
      </c>
      <c r="M25" s="53">
        <f t="shared" si="21"/>
        <v>10892.999354720572</v>
      </c>
      <c r="N25" s="53">
        <f t="shared" si="22"/>
        <v>9805.8086180511928</v>
      </c>
      <c r="O25" s="53">
        <f t="shared" si="22"/>
        <v>11346.300549077068</v>
      </c>
      <c r="P25" s="53">
        <f t="shared" si="22"/>
        <v>12490.14453125</v>
      </c>
      <c r="Q25" s="54">
        <f t="shared" si="18"/>
        <v>-9.9806371162432512</v>
      </c>
      <c r="R25" s="54">
        <f t="shared" si="19"/>
        <v>4.1613992583232395</v>
      </c>
      <c r="S25" s="54">
        <f t="shared" si="20"/>
        <v>15.70999385190972</v>
      </c>
      <c r="T25" s="54">
        <f t="shared" si="15"/>
        <v>10.081206444562007</v>
      </c>
    </row>
    <row r="26" spans="1:20" ht="24">
      <c r="A26">
        <v>6</v>
      </c>
      <c r="B26" s="67" t="s">
        <v>51</v>
      </c>
      <c r="C26" s="53">
        <f>SUMIFS(Deciles_mean!$CI:$CI,Deciles_mean!$A:$A,TablasDecilesFormulas!$A26,Deciles_mean!$B:$B,TablasDecilesFormulas!C$1)/SUMIFS($W$6:$W$9,$V$6:$V$9,C$1)</f>
        <v>37123.504291587007</v>
      </c>
      <c r="D26" s="53">
        <f>SUMIFS(Deciles_mean!$CI:$CI,Deciles_mean!$A:$A,TablasDecilesFormulas!$A26,Deciles_mean!$B:$B,TablasDecilesFormulas!D$1)/SUMIFS($W$6:$W$9,$V$6:$V$9,D$1)</f>
        <v>33444.303091628281</v>
      </c>
      <c r="E26" s="53">
        <f>SUMIFS(Deciles_mean!$CI:$CI,Deciles_mean!$A:$A,TablasDecilesFormulas!$A26,Deciles_mean!$B:$B,TablasDecilesFormulas!E$1)/SUMIFS($W$6:$W$9,$V$6:$V$9,E$1)</f>
        <v>39194.377171463035</v>
      </c>
      <c r="F26" s="53">
        <f>SUMIFS(Deciles_mean!$CI:$CI,Deciles_mean!$A:$A,TablasDecilesFormulas!$A26,Deciles_mean!$B:$B,TablasDecilesFormulas!F$1)/SUMIFS($W$6:$W$9,$V$6:$V$9,F$1)</f>
        <v>43025.76171875</v>
      </c>
      <c r="G26" s="54">
        <f t="shared" si="16"/>
        <v>-9.9107055494017988</v>
      </c>
      <c r="H26" s="54">
        <f t="shared" si="17"/>
        <v>5.5783335097094655</v>
      </c>
      <c r="I26" s="54">
        <f t="shared" si="13"/>
        <v>17.192985197153355</v>
      </c>
      <c r="J26" s="54"/>
      <c r="K26" s="52"/>
      <c r="L26" s="67" t="s">
        <v>51</v>
      </c>
      <c r="M26" s="53">
        <f t="shared" si="21"/>
        <v>12374.501430529002</v>
      </c>
      <c r="N26" s="53">
        <f t="shared" si="22"/>
        <v>11148.101030542761</v>
      </c>
      <c r="O26" s="53">
        <f t="shared" si="22"/>
        <v>13064.792390487679</v>
      </c>
      <c r="P26" s="53">
        <f t="shared" si="22"/>
        <v>14341.920572916666</v>
      </c>
      <c r="Q26" s="54">
        <f t="shared" si="18"/>
        <v>-9.9107055494017882</v>
      </c>
      <c r="R26" s="54">
        <f t="shared" si="19"/>
        <v>5.5783335097094655</v>
      </c>
      <c r="S26" s="54">
        <f t="shared" si="20"/>
        <v>17.192985197153355</v>
      </c>
      <c r="T26" s="54">
        <f t="shared" si="15"/>
        <v>9.7753423419024266</v>
      </c>
    </row>
    <row r="27" spans="1:20" ht="24">
      <c r="A27">
        <v>7</v>
      </c>
      <c r="B27" s="67" t="s">
        <v>52</v>
      </c>
      <c r="C27" s="53">
        <f>SUMIFS(Deciles_mean!$CI:$CI,Deciles_mean!$A:$A,TablasDecilesFormulas!$A27,Deciles_mean!$B:$B,TablasDecilesFormulas!C$1)/SUMIFS($W$6:$W$9,$V$6:$V$9,C$1)</f>
        <v>43378.887178422097</v>
      </c>
      <c r="D27" s="53">
        <f>SUMIFS(Deciles_mean!$CI:$CI,Deciles_mean!$A:$A,TablasDecilesFormulas!$A27,Deciles_mean!$B:$B,TablasDecilesFormulas!D$1)/SUMIFS($W$6:$W$9,$V$6:$V$9,D$1)</f>
        <v>38581.013661042489</v>
      </c>
      <c r="E27" s="53">
        <f>SUMIFS(Deciles_mean!$CI:$CI,Deciles_mean!$A:$A,TablasDecilesFormulas!$A27,Deciles_mean!$B:$B,TablasDecilesFormulas!E$1)/SUMIFS($W$6:$W$9,$V$6:$V$9,E$1)</f>
        <v>44370.58219086501</v>
      </c>
      <c r="F27" s="53">
        <f>SUMIFS(Deciles_mean!$CI:$CI,Deciles_mean!$A:$A,TablasDecilesFormulas!$A27,Deciles_mean!$B:$B,TablasDecilesFormulas!F$1)/SUMIFS($W$6:$W$9,$V$6:$V$9,F$1)</f>
        <v>48844.0859375</v>
      </c>
      <c r="G27" s="54">
        <f t="shared" si="16"/>
        <v>-11.060388657840459</v>
      </c>
      <c r="H27" s="54">
        <f t="shared" si="17"/>
        <v>2.286123681236818</v>
      </c>
      <c r="I27" s="54">
        <f t="shared" si="13"/>
        <v>15.006263393407382</v>
      </c>
      <c r="J27" s="54"/>
      <c r="K27" s="52"/>
      <c r="L27" s="67" t="s">
        <v>52</v>
      </c>
      <c r="M27" s="53">
        <f t="shared" si="21"/>
        <v>14459.629059474033</v>
      </c>
      <c r="N27" s="53">
        <f t="shared" si="22"/>
        <v>12860.337887014162</v>
      </c>
      <c r="O27" s="53">
        <f t="shared" si="22"/>
        <v>14790.19406362167</v>
      </c>
      <c r="P27" s="53">
        <f t="shared" si="22"/>
        <v>16281.361979166666</v>
      </c>
      <c r="Q27" s="54">
        <f t="shared" si="18"/>
        <v>-11.06038865784047</v>
      </c>
      <c r="R27" s="54">
        <f t="shared" si="19"/>
        <v>2.286123681236818</v>
      </c>
      <c r="S27" s="54">
        <f t="shared" si="20"/>
        <v>15.006263393407382</v>
      </c>
      <c r="T27" s="54">
        <f t="shared" si="15"/>
        <v>10.082138943752671</v>
      </c>
    </row>
    <row r="28" spans="1:20" ht="24">
      <c r="A28">
        <v>8</v>
      </c>
      <c r="B28" s="68" t="s">
        <v>53</v>
      </c>
      <c r="C28" s="55">
        <f>SUMIFS(Deciles_mean!$CI:$CI,Deciles_mean!$A:$A,TablasDecilesFormulas!$A28,Deciles_mean!$B:$B,TablasDecilesFormulas!C$1)/SUMIFS($W$6:$W$9,$V$6:$V$9,C$1)</f>
        <v>51521.430949051421</v>
      </c>
      <c r="D28" s="55">
        <f>SUMIFS(Deciles_mean!$CI:$CI,Deciles_mean!$A:$A,TablasDecilesFormulas!$A28,Deciles_mean!$B:$B,TablasDecilesFormulas!D$1)/SUMIFS($W$6:$W$9,$V$6:$V$9,D$1)</f>
        <v>44701.691419945935</v>
      </c>
      <c r="E28" s="55">
        <f>SUMIFS(Deciles_mean!$CI:$CI,Deciles_mean!$A:$A,TablasDecilesFormulas!$A28,Deciles_mean!$B:$B,TablasDecilesFormulas!E$1)/SUMIFS($W$6:$W$9,$V$6:$V$9,E$1)</f>
        <v>52739.004277932174</v>
      </c>
      <c r="F28" s="55">
        <f>SUMIFS(Deciles_mean!$CI:$CI,Deciles_mean!$A:$A,TablasDecilesFormulas!$A28,Deciles_mean!$B:$B,TablasDecilesFormulas!F$1)/SUMIFS($W$6:$W$9,$V$6:$V$9,F$1)</f>
        <v>57487.99609375</v>
      </c>
      <c r="G28" s="56">
        <f t="shared" si="16"/>
        <v>-13.23670442276612</v>
      </c>
      <c r="H28" s="56">
        <f t="shared" si="17"/>
        <v>2.3632366307620334</v>
      </c>
      <c r="I28" s="56">
        <f t="shared" si="13"/>
        <v>17.979885330244972</v>
      </c>
      <c r="J28" s="56"/>
      <c r="K28" s="52"/>
      <c r="L28" s="68" t="s">
        <v>53</v>
      </c>
      <c r="M28" s="55">
        <f t="shared" si="21"/>
        <v>17173.810316350475</v>
      </c>
      <c r="N28" s="55">
        <f t="shared" si="22"/>
        <v>14900.563806648644</v>
      </c>
      <c r="O28" s="55">
        <f t="shared" si="22"/>
        <v>17579.668092644057</v>
      </c>
      <c r="P28" s="55">
        <f t="shared" si="22"/>
        <v>19162.665364583332</v>
      </c>
      <c r="Q28" s="56">
        <f t="shared" si="18"/>
        <v>-13.236704422766133</v>
      </c>
      <c r="R28" s="56">
        <f t="shared" si="19"/>
        <v>2.3632366307620334</v>
      </c>
      <c r="S28" s="56">
        <f t="shared" si="20"/>
        <v>17.979885330244972</v>
      </c>
      <c r="T28" s="56">
        <f t="shared" si="15"/>
        <v>9.0047051150053079</v>
      </c>
    </row>
    <row r="29" spans="1:20" ht="24">
      <c r="A29">
        <v>9</v>
      </c>
      <c r="B29" s="68" t="s">
        <v>54</v>
      </c>
      <c r="C29" s="55">
        <f>SUMIFS(Deciles_mean!$CI:$CI,Deciles_mean!$A:$A,TablasDecilesFormulas!$A29,Deciles_mean!$B:$B,TablasDecilesFormulas!C$1)/SUMIFS($W$6:$W$9,$V$6:$V$9,C$1)</f>
        <v>65323.181214176395</v>
      </c>
      <c r="D29" s="55">
        <f>SUMIFS(Deciles_mean!$CI:$CI,Deciles_mean!$A:$A,TablasDecilesFormulas!$A29,Deciles_mean!$B:$B,TablasDecilesFormulas!D$1)/SUMIFS($W$6:$W$9,$V$6:$V$9,D$1)</f>
        <v>56129.383134505952</v>
      </c>
      <c r="E29" s="55">
        <f>SUMIFS(Deciles_mean!$CI:$CI,Deciles_mean!$A:$A,TablasDecilesFormulas!$A29,Deciles_mean!$B:$B,TablasDecilesFormulas!E$1)/SUMIFS($W$6:$W$9,$V$6:$V$9,E$1)</f>
        <v>64877.2892485138</v>
      </c>
      <c r="F29" s="55">
        <f>SUMIFS(Deciles_mean!$CI:$CI,Deciles_mean!$A:$A,TablasDecilesFormulas!$A29,Deciles_mean!$B:$B,TablasDecilesFormulas!F$1)/SUMIFS($W$6:$W$9,$V$6:$V$9,F$1)</f>
        <v>70492.3515625</v>
      </c>
      <c r="G29" s="56">
        <f t="shared" si="16"/>
        <v>-14.074326921597036</v>
      </c>
      <c r="H29" s="56">
        <f t="shared" si="17"/>
        <v>-0.68259377050337022</v>
      </c>
      <c r="I29" s="56">
        <f t="shared" si="13"/>
        <v>15.585252545970008</v>
      </c>
      <c r="J29" s="56"/>
      <c r="K29" s="52"/>
      <c r="L29" s="68" t="s">
        <v>54</v>
      </c>
      <c r="M29" s="55">
        <f t="shared" si="21"/>
        <v>21774.393738058799</v>
      </c>
      <c r="N29" s="55">
        <f t="shared" si="22"/>
        <v>18709.794378168652</v>
      </c>
      <c r="O29" s="55">
        <f t="shared" si="22"/>
        <v>21625.763082837933</v>
      </c>
      <c r="P29" s="55">
        <f t="shared" si="22"/>
        <v>23497.450520833332</v>
      </c>
      <c r="Q29" s="56">
        <f t="shared" si="18"/>
        <v>-14.074326921597036</v>
      </c>
      <c r="R29" s="56">
        <f t="shared" si="19"/>
        <v>-0.68259377050337022</v>
      </c>
      <c r="S29" s="56">
        <f t="shared" si="20"/>
        <v>15.585252545970008</v>
      </c>
      <c r="T29" s="56">
        <f t="shared" si="15"/>
        <v>8.6548966194897261</v>
      </c>
    </row>
    <row r="30" spans="1:20" ht="24">
      <c r="A30">
        <v>10</v>
      </c>
      <c r="B30" s="69" t="s">
        <v>55</v>
      </c>
      <c r="C30" s="57">
        <f>SUMIFS(Deciles_mean!$CI:$CI,Deciles_mean!$A:$A,TablasDecilesFormulas!$A30,Deciles_mean!$B:$B,TablasDecilesFormulas!C$1)/SUMIFS($W$6:$W$9,$V$6:$V$9,C$1)</f>
        <v>118434.84139175032</v>
      </c>
      <c r="D30" s="57">
        <f>SUMIFS(Deciles_mean!$CI:$CI,Deciles_mean!$A:$A,TablasDecilesFormulas!$A30,Deciles_mean!$B:$B,TablasDecilesFormulas!D$1)/SUMIFS($W$6:$W$9,$V$6:$V$9,D$1)</f>
        <v>92752.544113178592</v>
      </c>
      <c r="E30" s="57">
        <f>SUMIFS(Deciles_mean!$CI:$CI,Deciles_mean!$A:$A,TablasDecilesFormulas!$A30,Deciles_mean!$B:$B,TablasDecilesFormulas!E$1)/SUMIFS($W$6:$W$9,$V$6:$V$9,E$1)</f>
        <v>112987.93945082655</v>
      </c>
      <c r="F30" s="57">
        <f>SUMIFS(Deciles_mean!$CI:$CI,Deciles_mean!$A:$A,TablasDecilesFormulas!$A30,Deciles_mean!$B:$B,TablasDecilesFormulas!F$1)/SUMIFS($W$6:$W$9,$V$6:$V$9,F$1)</f>
        <v>117987.703125</v>
      </c>
      <c r="G30" s="58">
        <f t="shared" si="16"/>
        <v>-21.684748319644942</v>
      </c>
      <c r="H30" s="58">
        <f t="shared" si="17"/>
        <v>-4.5990705749390903</v>
      </c>
      <c r="I30" s="58">
        <f t="shared" si="13"/>
        <v>21.816539407217018</v>
      </c>
      <c r="J30" s="58"/>
      <c r="K30" s="52"/>
      <c r="L30" s="69" t="s">
        <v>55</v>
      </c>
      <c r="M30" s="57">
        <f t="shared" si="21"/>
        <v>39478.280463916773</v>
      </c>
      <c r="N30" s="57">
        <f t="shared" si="22"/>
        <v>30917.514704392863</v>
      </c>
      <c r="O30" s="57">
        <f t="shared" si="22"/>
        <v>37662.646483608849</v>
      </c>
      <c r="P30" s="57">
        <f t="shared" si="22"/>
        <v>39329.234375</v>
      </c>
      <c r="Q30" s="58">
        <f t="shared" si="18"/>
        <v>-21.684748319644942</v>
      </c>
      <c r="R30" s="58">
        <f t="shared" si="19"/>
        <v>-4.5990705749390903</v>
      </c>
      <c r="S30" s="58">
        <f t="shared" si="20"/>
        <v>21.816539407217018</v>
      </c>
      <c r="T30" s="58">
        <f t="shared" si="15"/>
        <v>4.4250419102026317</v>
      </c>
    </row>
  </sheetData>
  <mergeCells count="17">
    <mergeCell ref="AD4:AF4"/>
    <mergeCell ref="M18:P18"/>
    <mergeCell ref="L18:L19"/>
    <mergeCell ref="Q18:S18"/>
    <mergeCell ref="G3:I3"/>
    <mergeCell ref="M2:S2"/>
    <mergeCell ref="L3:L4"/>
    <mergeCell ref="Q3:S3"/>
    <mergeCell ref="M17:S17"/>
    <mergeCell ref="M3:P3"/>
    <mergeCell ref="B3:B4"/>
    <mergeCell ref="C2:I2"/>
    <mergeCell ref="C17:I17"/>
    <mergeCell ref="B18:B19"/>
    <mergeCell ref="G18:I18"/>
    <mergeCell ref="C3:F3"/>
    <mergeCell ref="C18:F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Resumen-Formulas1820</vt:lpstr>
      <vt:lpstr>Resumen182022</vt:lpstr>
      <vt:lpstr>ResumenCons-FormulasInteracVP</vt:lpstr>
      <vt:lpstr>ResumenCons-FormulasInteracTMAC</vt:lpstr>
      <vt:lpstr>ResumenCorr-FormulasInteractivo</vt:lpstr>
      <vt:lpstr>TablasDecilesRUFormulas25</vt:lpstr>
      <vt:lpstr>TablasDecilesRUFormulas</vt:lpstr>
      <vt:lpstr>TablasDecilesFormulas25</vt:lpstr>
      <vt:lpstr>TablasDecilesFormulas</vt:lpstr>
      <vt:lpstr>Graficas</vt:lpstr>
      <vt:lpstr>INPC</vt:lpstr>
      <vt:lpstr>Deciles_mean</vt:lpstr>
      <vt:lpstr>Nal_mean</vt:lpstr>
      <vt:lpstr>Deciles_acum</vt:lpstr>
      <vt:lpstr>Nal_acum</vt:lpstr>
      <vt:lpstr>Deciles_meanru</vt:lpstr>
      <vt:lpstr>Nal_meanru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Laura Jimenez Miranda</dc:creator>
  <cp:lastModifiedBy>Josue Morachis Gastelum</cp:lastModifiedBy>
  <dcterms:created xsi:type="dcterms:W3CDTF">2025-07-17T18:01:24Z</dcterms:created>
  <dcterms:modified xsi:type="dcterms:W3CDTF">2025-08-04T18:27:56Z</dcterms:modified>
</cp:coreProperties>
</file>