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s/Desktop/"/>
    </mc:Choice>
  </mc:AlternateContent>
  <xr:revisionPtr revIDLastSave="0" documentId="13_ncr:1_{7BBEC39C-95F3-3849-BFED-E50D36B2E01C}" xr6:coauthVersionLast="32" xr6:coauthVersionMax="32" xr10:uidLastSave="{00000000-0000-0000-0000-000000000000}"/>
  <bookViews>
    <workbookView xWindow="0" yWindow="0" windowWidth="28800" windowHeight="18000" activeTab="1" xr2:uid="{D83508DC-7D51-364B-B3D2-50C5E757FD6C}"/>
  </bookViews>
  <sheets>
    <sheet name="Association Rules" sheetId="3" r:id="rId1"/>
    <sheet name="Decision Tree" sheetId="1" r:id="rId2"/>
    <sheet name="K Mean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35" i="3"/>
  <c r="D17" i="3"/>
  <c r="E17" i="3"/>
  <c r="F17" i="3"/>
  <c r="G17" i="3"/>
  <c r="H17" i="3"/>
  <c r="I17" i="3"/>
  <c r="C17" i="3"/>
  <c r="E30" i="2"/>
  <c r="D30" i="2"/>
  <c r="F35" i="2" s="1"/>
  <c r="E29" i="2"/>
  <c r="D29" i="2"/>
  <c r="E28" i="2"/>
  <c r="D28" i="2"/>
  <c r="D37" i="2" s="1"/>
  <c r="D35" i="2"/>
  <c r="D39" i="2"/>
  <c r="E35" i="2"/>
  <c r="F38" i="2"/>
  <c r="F18" i="2"/>
  <c r="F19" i="2"/>
  <c r="F20" i="2"/>
  <c r="F21" i="2"/>
  <c r="F22" i="2"/>
  <c r="F17" i="2"/>
  <c r="E18" i="2"/>
  <c r="E19" i="2"/>
  <c r="E20" i="2"/>
  <c r="E21" i="2"/>
  <c r="E22" i="2"/>
  <c r="E17" i="2"/>
  <c r="D18" i="2"/>
  <c r="D19" i="2"/>
  <c r="D20" i="2"/>
  <c r="D21" i="2"/>
  <c r="D22" i="2"/>
  <c r="D17" i="2"/>
  <c r="G53" i="1"/>
  <c r="I44" i="1"/>
  <c r="I43" i="1"/>
  <c r="E64" i="1"/>
  <c r="E63" i="1"/>
  <c r="G63" i="1" s="1"/>
  <c r="E59" i="1"/>
  <c r="G59" i="1" s="1"/>
  <c r="E58" i="1"/>
  <c r="H58" i="1" s="1"/>
  <c r="E55" i="1"/>
  <c r="G55" i="1" s="1"/>
  <c r="E54" i="1"/>
  <c r="G54" i="1" s="1"/>
  <c r="E53" i="1"/>
  <c r="E52" i="1"/>
  <c r="D38" i="2" l="1"/>
  <c r="F37" i="2"/>
  <c r="F34" i="2"/>
  <c r="F36" i="2"/>
  <c r="F39" i="2"/>
  <c r="D36" i="2"/>
  <c r="E37" i="2"/>
  <c r="E39" i="2"/>
  <c r="E38" i="2"/>
  <c r="E36" i="2"/>
  <c r="G64" i="1"/>
  <c r="H63" i="1"/>
  <c r="G58" i="1"/>
  <c r="G52" i="1"/>
  <c r="I46" i="1"/>
  <c r="K59" i="1" s="1"/>
  <c r="E34" i="1"/>
  <c r="G34" i="1" s="1"/>
  <c r="E35" i="1"/>
  <c r="E30" i="1"/>
  <c r="H30" i="1" s="1"/>
  <c r="E25" i="1"/>
  <c r="G25" i="1" s="1"/>
  <c r="E26" i="1"/>
  <c r="G26" i="1" s="1"/>
  <c r="G35" i="1"/>
  <c r="E33" i="1"/>
  <c r="H33" i="1" s="1"/>
  <c r="E29" i="1"/>
  <c r="H29" i="1" s="1"/>
  <c r="E24" i="1"/>
  <c r="H24" i="1" s="1"/>
  <c r="E19" i="1"/>
  <c r="H19" i="1" s="1"/>
  <c r="E20" i="1"/>
  <c r="G20" i="1" s="1"/>
  <c r="E21" i="1"/>
  <c r="G21" i="1" s="1"/>
  <c r="E18" i="1"/>
  <c r="H18" i="1" s="1"/>
  <c r="I3" i="1"/>
  <c r="I2" i="1"/>
  <c r="G29" i="1" l="1"/>
  <c r="K64" i="1"/>
  <c r="K53" i="1"/>
  <c r="D34" i="2"/>
  <c r="E34" i="2"/>
  <c r="I7" i="1"/>
  <c r="G19" i="1"/>
  <c r="G30" i="1"/>
  <c r="H26" i="1"/>
  <c r="G18" i="1"/>
  <c r="G24" i="1"/>
  <c r="G33" i="1"/>
  <c r="K34" i="1" l="1"/>
  <c r="K30" i="1"/>
  <c r="K25" i="1"/>
  <c r="K19" i="1"/>
</calcChain>
</file>

<file path=xl/sharedStrings.xml><?xml version="1.0" encoding="utf-8"?>
<sst xmlns="http://schemas.openxmlformats.org/spreadsheetml/2006/main" count="258" uniqueCount="76">
  <si>
    <t>20..30</t>
  </si>
  <si>
    <t>NY</t>
  </si>
  <si>
    <t>F</t>
  </si>
  <si>
    <t>SF</t>
  </si>
  <si>
    <t>M</t>
  </si>
  <si>
    <t>31..40</t>
  </si>
  <si>
    <t>51..60</t>
  </si>
  <si>
    <t>LA</t>
  </si>
  <si>
    <t>41..50</t>
  </si>
  <si>
    <t>City</t>
  </si>
  <si>
    <t>Gender</t>
  </si>
  <si>
    <t>Education</t>
  </si>
  <si>
    <t>College</t>
  </si>
  <si>
    <t>YES</t>
  </si>
  <si>
    <t>Graduate</t>
  </si>
  <si>
    <t>NO</t>
  </si>
  <si>
    <t>High School</t>
  </si>
  <si>
    <t>Repeat Customer</t>
  </si>
  <si>
    <t> RID</t>
  </si>
  <si>
    <t>Age</t>
  </si>
  <si>
    <t>P(y)=</t>
  </si>
  <si>
    <t>P(n)=</t>
  </si>
  <si>
    <t>Entropy=</t>
  </si>
  <si>
    <t>INFORMATION GAIN</t>
  </si>
  <si>
    <t>AGE</t>
  </si>
  <si>
    <t>Y</t>
  </si>
  <si>
    <t>N</t>
  </si>
  <si>
    <t>CITY</t>
  </si>
  <si>
    <t>GENDER</t>
  </si>
  <si>
    <t>EDUCATION</t>
  </si>
  <si>
    <t>Proportions</t>
  </si>
  <si>
    <t>Entropy</t>
  </si>
  <si>
    <t>Total</t>
  </si>
  <si>
    <t>Inf. Gain=</t>
  </si>
  <si>
    <t>Order</t>
  </si>
  <si>
    <t>RID</t>
  </si>
  <si>
    <t>Dimension 1</t>
  </si>
  <si>
    <t>Dimension 2</t>
  </si>
  <si>
    <t>K1</t>
  </si>
  <si>
    <t>K2</t>
  </si>
  <si>
    <t>Dist. To K1</t>
  </si>
  <si>
    <t>Dist. To K2</t>
  </si>
  <si>
    <t>D1</t>
  </si>
  <si>
    <t>D2</t>
  </si>
  <si>
    <t>Assigned Cluster</t>
  </si>
  <si>
    <t>New clusters</t>
  </si>
  <si>
    <t>K3</t>
  </si>
  <si>
    <t>Dist. To K3</t>
  </si>
  <si>
    <t>Transactions</t>
  </si>
  <si>
    <t>Milk</t>
  </si>
  <si>
    <t>Bread</t>
  </si>
  <si>
    <t>Eggs</t>
  </si>
  <si>
    <t>Juice</t>
  </si>
  <si>
    <t>Butter</t>
  </si>
  <si>
    <t>Coffee</t>
  </si>
  <si>
    <t>Cookies</t>
  </si>
  <si>
    <t>Pairs</t>
  </si>
  <si>
    <t>Single items</t>
  </si>
  <si>
    <t>Triples</t>
  </si>
  <si>
    <t>Milk&amp;Bread&amp;Eggs</t>
  </si>
  <si>
    <t>SUPPORT &gt; 0.3</t>
  </si>
  <si>
    <t>CONFIDENCE &gt; 0.7</t>
  </si>
  <si>
    <t>Conf (Milk&amp;Bread ==&gt; Eggs)</t>
  </si>
  <si>
    <t>Conf (Bread ==&gt; Milk&amp;Eggs)</t>
  </si>
  <si>
    <t>Final clusters</t>
  </si>
  <si>
    <t xml:space="preserve">The records were not assigned to new clusters, </t>
  </si>
  <si>
    <t>hence the final arrangement is as follows:</t>
  </si>
  <si>
    <t>Classification impplies you already having predefined classes</t>
  </si>
  <si>
    <t>that would be assigned to the observations based on their</t>
  </si>
  <si>
    <t>attributes (supervised learning). Training set is required.</t>
  </si>
  <si>
    <t>Clustering, on the other hand, does not have knowledge</t>
  </si>
  <si>
    <t xml:space="preserve">about existing classes; hence, the algorithm looks for </t>
  </si>
  <si>
    <t>patterns in the observations and group the into clusters</t>
  </si>
  <si>
    <t>(unsupervised learning).</t>
  </si>
  <si>
    <t>That leave us with the table below for further split. Entropy and Inf Gain are computed again</t>
  </si>
  <si>
    <r>
      <t xml:space="preserve">First split is based on </t>
    </r>
    <r>
      <rPr>
        <b/>
        <u/>
        <sz val="12"/>
        <color theme="1"/>
        <rFont val="Calibri (Body)_x0000_"/>
      </rPr>
      <t>Education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</si>
</sst>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Helvetica"/>
      <family val="2"/>
    </font>
    <font>
      <b/>
      <sz val="9"/>
      <color theme="1"/>
      <name val="Calibri"/>
      <family val="2"/>
      <scheme val="minor"/>
    </font>
    <font>
      <sz val="9"/>
      <color theme="1"/>
      <name val="Helvetica"/>
      <family val="2"/>
    </font>
    <font>
      <b/>
      <u/>
      <sz val="12"/>
      <color theme="1"/>
      <name val="Calibri (Body)_x0000_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0" xfId="1" applyNumberFormat="1" applyFont="1"/>
    <xf numFmtId="2" fontId="7" fillId="0" borderId="0" xfId="1" applyNumberFormat="1" applyFont="1"/>
    <xf numFmtId="2" fontId="7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/>
    <xf numFmtId="2" fontId="7" fillId="0" borderId="1" xfId="1" applyNumberFormat="1" applyFont="1" applyBorder="1"/>
    <xf numFmtId="2" fontId="0" fillId="0" borderId="1" xfId="1" applyNumberFormat="1" applyFont="1" applyBorder="1"/>
    <xf numFmtId="2" fontId="6" fillId="0" borderId="1" xfId="1" applyNumberFormat="1" applyFont="1" applyBorder="1"/>
    <xf numFmtId="0" fontId="0" fillId="3" borderId="0" xfId="0" applyFill="1"/>
    <xf numFmtId="165" fontId="0" fillId="3" borderId="0" xfId="0" applyNumberFormat="1" applyFill="1"/>
    <xf numFmtId="0" fontId="4" fillId="3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0" fillId="0" borderId="1" xfId="0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4" fillId="0" borderId="0" xfId="0" applyFont="1"/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0" fontId="14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3C81CDF-9B57-6949-9DBB-7CAC2AFD2F43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6BFD41A7-3E44-0D49-921B-AAA66127F222}">
      <dgm:prSet phldrT="[Text]"/>
      <dgm:spPr/>
      <dgm:t>
        <a:bodyPr/>
        <a:lstStyle/>
        <a:p>
          <a:r>
            <a:rPr lang="en-US"/>
            <a:t>Repeat Customer</a:t>
          </a:r>
        </a:p>
      </dgm:t>
    </dgm:pt>
    <dgm:pt modelId="{1B2F24A3-5A96-D14C-BCF0-70115FA06B94}" type="parTrans" cxnId="{FE651589-0B77-0045-9F01-17A60EE6B1C9}">
      <dgm:prSet/>
      <dgm:spPr/>
      <dgm:t>
        <a:bodyPr/>
        <a:lstStyle/>
        <a:p>
          <a:endParaRPr lang="en-US"/>
        </a:p>
      </dgm:t>
    </dgm:pt>
    <dgm:pt modelId="{9B45CF28-376B-CD47-91A2-E8E361B38473}" type="sibTrans" cxnId="{FE651589-0B77-0045-9F01-17A60EE6B1C9}">
      <dgm:prSet/>
      <dgm:spPr/>
      <dgm:t>
        <a:bodyPr/>
        <a:lstStyle/>
        <a:p>
          <a:endParaRPr lang="en-US"/>
        </a:p>
      </dgm:t>
    </dgm:pt>
    <dgm:pt modelId="{07F2D72B-5A7E-A140-AD04-D6A3B4B66817}">
      <dgm:prSet phldrT="[Text]"/>
      <dgm:spPr/>
      <dgm:t>
        <a:bodyPr/>
        <a:lstStyle/>
        <a:p>
          <a:r>
            <a:rPr lang="en-US"/>
            <a:t>Education: College</a:t>
          </a:r>
        </a:p>
      </dgm:t>
    </dgm:pt>
    <dgm:pt modelId="{F1E56DA7-5312-D54B-B8B6-D96B641BAAA0}" type="parTrans" cxnId="{EEF689D3-E8A8-F241-953F-C1EF7E0AC9BF}">
      <dgm:prSet/>
      <dgm:spPr/>
      <dgm:t>
        <a:bodyPr/>
        <a:lstStyle/>
        <a:p>
          <a:endParaRPr lang="en-US"/>
        </a:p>
      </dgm:t>
    </dgm:pt>
    <dgm:pt modelId="{1B82CA92-AB57-C44B-BB98-9207628B2A21}" type="sibTrans" cxnId="{EEF689D3-E8A8-F241-953F-C1EF7E0AC9BF}">
      <dgm:prSet/>
      <dgm:spPr/>
      <dgm:t>
        <a:bodyPr/>
        <a:lstStyle/>
        <a:p>
          <a:endParaRPr lang="en-US"/>
        </a:p>
      </dgm:t>
    </dgm:pt>
    <dgm:pt modelId="{0F1727F2-7841-FD42-8770-53207C285AFA}">
      <dgm:prSet phldrT="[Text]"/>
      <dgm:spPr/>
      <dgm:t>
        <a:bodyPr/>
        <a:lstStyle/>
        <a:p>
          <a:r>
            <a:rPr lang="en-US"/>
            <a:t>Education: High School</a:t>
          </a:r>
        </a:p>
      </dgm:t>
    </dgm:pt>
    <dgm:pt modelId="{752AFD35-5422-E547-9333-46C1756020B1}" type="parTrans" cxnId="{F406457C-D31D-6742-A9F5-29B7DB73B305}">
      <dgm:prSet/>
      <dgm:spPr/>
      <dgm:t>
        <a:bodyPr/>
        <a:lstStyle/>
        <a:p>
          <a:endParaRPr lang="en-US"/>
        </a:p>
      </dgm:t>
    </dgm:pt>
    <dgm:pt modelId="{0DA83B4D-F448-1247-9DF4-5DB94BC91D99}" type="sibTrans" cxnId="{F406457C-D31D-6742-A9F5-29B7DB73B305}">
      <dgm:prSet/>
      <dgm:spPr/>
      <dgm:t>
        <a:bodyPr/>
        <a:lstStyle/>
        <a:p>
          <a:endParaRPr lang="en-US"/>
        </a:p>
      </dgm:t>
    </dgm:pt>
    <dgm:pt modelId="{50E4D3F1-1723-6E4F-B89F-D21AB45C4004}">
      <dgm:prSet phldrT="[Text]"/>
      <dgm:spPr/>
      <dgm:t>
        <a:bodyPr/>
        <a:lstStyle/>
        <a:p>
          <a:r>
            <a:rPr lang="en-US"/>
            <a:t>Education: Graduate</a:t>
          </a:r>
        </a:p>
      </dgm:t>
    </dgm:pt>
    <dgm:pt modelId="{473E7359-9FCD-794F-8802-07355B3EA570}" type="parTrans" cxnId="{DD153B5D-2E91-F744-A03A-F38F2DD883EC}">
      <dgm:prSet/>
      <dgm:spPr/>
      <dgm:t>
        <a:bodyPr/>
        <a:lstStyle/>
        <a:p>
          <a:endParaRPr lang="en-US"/>
        </a:p>
      </dgm:t>
    </dgm:pt>
    <dgm:pt modelId="{8D7FEA52-5620-F549-8D66-BDEE56A04B09}" type="sibTrans" cxnId="{DD153B5D-2E91-F744-A03A-F38F2DD883EC}">
      <dgm:prSet/>
      <dgm:spPr/>
      <dgm:t>
        <a:bodyPr/>
        <a:lstStyle/>
        <a:p>
          <a:endParaRPr lang="en-US"/>
        </a:p>
      </dgm:t>
    </dgm:pt>
    <dgm:pt modelId="{FFA114CA-E57C-C747-878E-F72F0CA1B553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Yes (2)</a:t>
          </a:r>
        </a:p>
      </dgm:t>
    </dgm:pt>
    <dgm:pt modelId="{2654BB48-EB67-4C42-A224-E7A85765A39D}" type="parTrans" cxnId="{991755FE-1E10-B343-8C2C-1DD827312B51}">
      <dgm:prSet/>
      <dgm:spPr/>
      <dgm:t>
        <a:bodyPr/>
        <a:lstStyle/>
        <a:p>
          <a:endParaRPr lang="en-US"/>
        </a:p>
      </dgm:t>
    </dgm:pt>
    <dgm:pt modelId="{1CFD8B90-0E01-164F-839A-789FCEAE5D51}" type="sibTrans" cxnId="{991755FE-1E10-B343-8C2C-1DD827312B51}">
      <dgm:prSet/>
      <dgm:spPr/>
      <dgm:t>
        <a:bodyPr/>
        <a:lstStyle/>
        <a:p>
          <a:endParaRPr lang="en-US"/>
        </a:p>
      </dgm:t>
    </dgm:pt>
    <dgm:pt modelId="{3D22EA0A-14A5-354C-BD59-6E55571A9888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No (2)</a:t>
          </a:r>
        </a:p>
      </dgm:t>
    </dgm:pt>
    <dgm:pt modelId="{E8D7AB74-3A8B-C54B-8842-BEDE0BA9252C}" type="parTrans" cxnId="{AF7441F9-C54A-E74F-89AC-2AD5C7134081}">
      <dgm:prSet/>
      <dgm:spPr/>
      <dgm:t>
        <a:bodyPr/>
        <a:lstStyle/>
        <a:p>
          <a:endParaRPr lang="en-US"/>
        </a:p>
      </dgm:t>
    </dgm:pt>
    <dgm:pt modelId="{CE60A93C-00DD-1F42-9777-CD6F5CA7AB2F}" type="sibTrans" cxnId="{AF7441F9-C54A-E74F-89AC-2AD5C7134081}">
      <dgm:prSet/>
      <dgm:spPr/>
      <dgm:t>
        <a:bodyPr/>
        <a:lstStyle/>
        <a:p>
          <a:endParaRPr lang="en-US"/>
        </a:p>
      </dgm:t>
    </dgm:pt>
    <dgm:pt modelId="{8480CF9B-2981-9C43-8475-DA998F73BB27}">
      <dgm:prSet phldrT="[Text]"/>
      <dgm:spPr/>
      <dgm:t>
        <a:bodyPr/>
        <a:lstStyle/>
        <a:p>
          <a:r>
            <a:rPr lang="en-US"/>
            <a:t>Age: 20-30</a:t>
          </a:r>
        </a:p>
      </dgm:t>
    </dgm:pt>
    <dgm:pt modelId="{F5B6BFC0-6426-6743-AF88-ED726A9C6889}" type="parTrans" cxnId="{6EA427F2-AEC7-BC40-8044-2232E0B220D3}">
      <dgm:prSet/>
      <dgm:spPr/>
      <dgm:t>
        <a:bodyPr/>
        <a:lstStyle/>
        <a:p>
          <a:endParaRPr lang="en-US"/>
        </a:p>
      </dgm:t>
    </dgm:pt>
    <dgm:pt modelId="{8D731697-BB14-9748-9B07-0CE8ED98F2CA}" type="sibTrans" cxnId="{6EA427F2-AEC7-BC40-8044-2232E0B220D3}">
      <dgm:prSet/>
      <dgm:spPr/>
      <dgm:t>
        <a:bodyPr/>
        <a:lstStyle/>
        <a:p>
          <a:endParaRPr lang="en-US"/>
        </a:p>
      </dgm:t>
    </dgm:pt>
    <dgm:pt modelId="{82173C1E-EFE3-5D43-9C96-47A51583633C}">
      <dgm:prSet phldrT="[Text]"/>
      <dgm:spPr/>
      <dgm:t>
        <a:bodyPr/>
        <a:lstStyle/>
        <a:p>
          <a:r>
            <a:rPr lang="en-US"/>
            <a:t>Age: 31-40</a:t>
          </a:r>
        </a:p>
      </dgm:t>
    </dgm:pt>
    <dgm:pt modelId="{E7215D8B-BCC7-EE46-B3F3-E7C35F8C457E}" type="parTrans" cxnId="{889D4017-1DA7-F248-83BE-A8F0DB72C8C9}">
      <dgm:prSet/>
      <dgm:spPr/>
      <dgm:t>
        <a:bodyPr/>
        <a:lstStyle/>
        <a:p>
          <a:endParaRPr lang="en-US"/>
        </a:p>
      </dgm:t>
    </dgm:pt>
    <dgm:pt modelId="{A6EA6C98-DA74-E541-9383-AF0E645756AF}" type="sibTrans" cxnId="{889D4017-1DA7-F248-83BE-A8F0DB72C8C9}">
      <dgm:prSet/>
      <dgm:spPr/>
      <dgm:t>
        <a:bodyPr/>
        <a:lstStyle/>
        <a:p>
          <a:endParaRPr lang="en-US"/>
        </a:p>
      </dgm:t>
    </dgm:pt>
    <dgm:pt modelId="{4576D85A-2ABB-EB48-BF5A-C39C419D2E25}">
      <dgm:prSet phldrT="[Text]"/>
      <dgm:spPr/>
      <dgm:t>
        <a:bodyPr/>
        <a:lstStyle/>
        <a:p>
          <a:r>
            <a:rPr lang="en-US"/>
            <a:t>Age: 41-50</a:t>
          </a:r>
        </a:p>
      </dgm:t>
    </dgm:pt>
    <dgm:pt modelId="{BA8A2940-2BEC-E74A-8D14-398A6AA9BA98}" type="parTrans" cxnId="{9AC98E8D-E818-124E-8027-64DD228FB4E7}">
      <dgm:prSet/>
      <dgm:spPr/>
      <dgm:t>
        <a:bodyPr/>
        <a:lstStyle/>
        <a:p>
          <a:endParaRPr lang="en-US"/>
        </a:p>
      </dgm:t>
    </dgm:pt>
    <dgm:pt modelId="{16710B44-58D2-9444-AB35-62F1C100032A}" type="sibTrans" cxnId="{9AC98E8D-E818-124E-8027-64DD228FB4E7}">
      <dgm:prSet/>
      <dgm:spPr/>
      <dgm:t>
        <a:bodyPr/>
        <a:lstStyle/>
        <a:p>
          <a:endParaRPr lang="en-US"/>
        </a:p>
      </dgm:t>
    </dgm:pt>
    <dgm:pt modelId="{2D0359C8-7B34-7A4B-A885-606A0CA2B2BA}">
      <dgm:prSet phldrT="[Text]"/>
      <dgm:spPr/>
      <dgm:t>
        <a:bodyPr/>
        <a:lstStyle/>
        <a:p>
          <a:r>
            <a:rPr lang="en-US"/>
            <a:t>Age: 51-60</a:t>
          </a:r>
        </a:p>
      </dgm:t>
    </dgm:pt>
    <dgm:pt modelId="{742D816C-61AC-3641-B209-F505185E905C}" type="parTrans" cxnId="{676D817F-01A6-6A4D-B5A3-9DCBD3866C14}">
      <dgm:prSet/>
      <dgm:spPr/>
      <dgm:t>
        <a:bodyPr/>
        <a:lstStyle/>
        <a:p>
          <a:endParaRPr lang="en-US"/>
        </a:p>
      </dgm:t>
    </dgm:pt>
    <dgm:pt modelId="{1742FA0E-08BA-4747-9D08-341C62DA9F09}" type="sibTrans" cxnId="{676D817F-01A6-6A4D-B5A3-9DCBD3866C14}">
      <dgm:prSet/>
      <dgm:spPr/>
      <dgm:t>
        <a:bodyPr/>
        <a:lstStyle/>
        <a:p>
          <a:endParaRPr lang="en-US"/>
        </a:p>
      </dgm:t>
    </dgm:pt>
    <dgm:pt modelId="{DEC4C89A-9952-AF48-AE63-406FD881B627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Yes(3)</a:t>
          </a:r>
        </a:p>
      </dgm:t>
    </dgm:pt>
    <dgm:pt modelId="{A2270DE1-4D59-6149-9D24-39C123ADD55B}" type="parTrans" cxnId="{344E3E55-B2C4-C14B-9717-23C87AD2FDFC}">
      <dgm:prSet/>
      <dgm:spPr/>
      <dgm:t>
        <a:bodyPr/>
        <a:lstStyle/>
        <a:p>
          <a:endParaRPr lang="en-US"/>
        </a:p>
      </dgm:t>
    </dgm:pt>
    <dgm:pt modelId="{67FF36F1-1693-A842-8B55-ABC8E7A50C77}" type="sibTrans" cxnId="{344E3E55-B2C4-C14B-9717-23C87AD2FDFC}">
      <dgm:prSet/>
      <dgm:spPr/>
      <dgm:t>
        <a:bodyPr/>
        <a:lstStyle/>
        <a:p>
          <a:endParaRPr lang="en-US"/>
        </a:p>
      </dgm:t>
    </dgm:pt>
    <dgm:pt modelId="{C4458E68-13E4-0D46-B457-0C6EE4ABBB63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Yes(1)</a:t>
          </a:r>
        </a:p>
      </dgm:t>
    </dgm:pt>
    <dgm:pt modelId="{CF45AAB1-8310-764C-9341-AB9741881836}" type="parTrans" cxnId="{2788BA4D-3C83-8947-8E6A-21DDAED22C61}">
      <dgm:prSet/>
      <dgm:spPr/>
      <dgm:t>
        <a:bodyPr/>
        <a:lstStyle/>
        <a:p>
          <a:endParaRPr lang="en-US"/>
        </a:p>
      </dgm:t>
    </dgm:pt>
    <dgm:pt modelId="{370983E3-5145-E24B-A854-70921CC41794}" type="sibTrans" cxnId="{2788BA4D-3C83-8947-8E6A-21DDAED22C61}">
      <dgm:prSet/>
      <dgm:spPr/>
      <dgm:t>
        <a:bodyPr/>
        <a:lstStyle/>
        <a:p>
          <a:endParaRPr lang="en-US"/>
        </a:p>
      </dgm:t>
    </dgm:pt>
    <dgm:pt modelId="{8641FB6F-61D0-984E-9AB6-5C3DABFBBF20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Yes(1)</a:t>
          </a:r>
        </a:p>
      </dgm:t>
    </dgm:pt>
    <dgm:pt modelId="{F13D56D2-9261-D241-9C91-6E561BB1213E}" type="parTrans" cxnId="{238995BD-9426-DA4C-B202-0FA6D8A89AF5}">
      <dgm:prSet/>
      <dgm:spPr/>
      <dgm:t>
        <a:bodyPr/>
        <a:lstStyle/>
        <a:p>
          <a:endParaRPr lang="en-US"/>
        </a:p>
      </dgm:t>
    </dgm:pt>
    <dgm:pt modelId="{ECA5CA2D-14C7-B846-B65E-E8D739A156BB}" type="sibTrans" cxnId="{238995BD-9426-DA4C-B202-0FA6D8A89AF5}">
      <dgm:prSet/>
      <dgm:spPr/>
      <dgm:t>
        <a:bodyPr/>
        <a:lstStyle/>
        <a:p>
          <a:endParaRPr lang="en-US"/>
        </a:p>
      </dgm:t>
    </dgm:pt>
    <dgm:pt modelId="{6419336B-1817-9E4A-BE88-73ADD365A6F2}">
      <dgm:prSet phldrT="[Text]"/>
      <dgm:spPr>
        <a:noFill/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No(1)</a:t>
          </a:r>
        </a:p>
      </dgm:t>
    </dgm:pt>
    <dgm:pt modelId="{96212B46-862B-7A46-AA03-75CE772D03D1}" type="parTrans" cxnId="{C74F82A1-3B9B-FA4B-AAFD-5B8FDF4F5CAB}">
      <dgm:prSet/>
      <dgm:spPr/>
      <dgm:t>
        <a:bodyPr/>
        <a:lstStyle/>
        <a:p>
          <a:endParaRPr lang="en-US"/>
        </a:p>
      </dgm:t>
    </dgm:pt>
    <dgm:pt modelId="{0EE55346-A8A0-AF4C-91C5-8996DBD2C358}" type="sibTrans" cxnId="{C74F82A1-3B9B-FA4B-AAFD-5B8FDF4F5CAB}">
      <dgm:prSet/>
      <dgm:spPr/>
      <dgm:t>
        <a:bodyPr/>
        <a:lstStyle/>
        <a:p>
          <a:endParaRPr lang="en-US"/>
        </a:p>
      </dgm:t>
    </dgm:pt>
    <dgm:pt modelId="{A6CC4071-762F-5648-8DF7-39309D5F6A4D}" type="pres">
      <dgm:prSet presAssocID="{23C81CDF-9B57-6949-9DBB-7CAC2AFD2F4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5ED9AE1-1C76-C940-AC3C-7F8BCB5C7799}" type="pres">
      <dgm:prSet presAssocID="{6BFD41A7-3E44-0D49-921B-AAA66127F222}" presName="hierRoot1" presStyleCnt="0">
        <dgm:presLayoutVars>
          <dgm:hierBranch val="init"/>
        </dgm:presLayoutVars>
      </dgm:prSet>
      <dgm:spPr/>
    </dgm:pt>
    <dgm:pt modelId="{14DCF0BC-5D36-7E4D-B3D8-049A49833DA7}" type="pres">
      <dgm:prSet presAssocID="{6BFD41A7-3E44-0D49-921B-AAA66127F222}" presName="rootComposite1" presStyleCnt="0"/>
      <dgm:spPr/>
    </dgm:pt>
    <dgm:pt modelId="{DC895BFF-C39F-8841-B546-CE6631BE6414}" type="pres">
      <dgm:prSet presAssocID="{6BFD41A7-3E44-0D49-921B-AAA66127F222}" presName="rootText1" presStyleLbl="node0" presStyleIdx="0" presStyleCnt="1">
        <dgm:presLayoutVars>
          <dgm:chPref val="3"/>
        </dgm:presLayoutVars>
      </dgm:prSet>
      <dgm:spPr/>
    </dgm:pt>
    <dgm:pt modelId="{228A77A5-9DF4-B14D-9B9B-10ADD39C142F}" type="pres">
      <dgm:prSet presAssocID="{6BFD41A7-3E44-0D49-921B-AAA66127F222}" presName="rootConnector1" presStyleLbl="node1" presStyleIdx="0" presStyleCnt="0"/>
      <dgm:spPr/>
    </dgm:pt>
    <dgm:pt modelId="{92946EAC-C388-754A-95B2-B743277BBE4F}" type="pres">
      <dgm:prSet presAssocID="{6BFD41A7-3E44-0D49-921B-AAA66127F222}" presName="hierChild2" presStyleCnt="0"/>
      <dgm:spPr/>
    </dgm:pt>
    <dgm:pt modelId="{174AE9E8-61CD-684B-8D8C-CB9D2BD18CA6}" type="pres">
      <dgm:prSet presAssocID="{F1E56DA7-5312-D54B-B8B6-D96B641BAAA0}" presName="Name37" presStyleLbl="parChTrans1D2" presStyleIdx="0" presStyleCnt="3"/>
      <dgm:spPr/>
    </dgm:pt>
    <dgm:pt modelId="{BB007CAA-8EF7-BE4B-868E-7439D1140464}" type="pres">
      <dgm:prSet presAssocID="{07F2D72B-5A7E-A140-AD04-D6A3B4B66817}" presName="hierRoot2" presStyleCnt="0">
        <dgm:presLayoutVars>
          <dgm:hierBranch val="init"/>
        </dgm:presLayoutVars>
      </dgm:prSet>
      <dgm:spPr/>
    </dgm:pt>
    <dgm:pt modelId="{CCD24A37-514F-1F47-8410-94890B2234BA}" type="pres">
      <dgm:prSet presAssocID="{07F2D72B-5A7E-A140-AD04-D6A3B4B66817}" presName="rootComposite" presStyleCnt="0"/>
      <dgm:spPr/>
    </dgm:pt>
    <dgm:pt modelId="{E38D4D7E-11EE-0248-8B85-1952502C700D}" type="pres">
      <dgm:prSet presAssocID="{07F2D72B-5A7E-A140-AD04-D6A3B4B66817}" presName="rootText" presStyleLbl="node2" presStyleIdx="0" presStyleCnt="3">
        <dgm:presLayoutVars>
          <dgm:chPref val="3"/>
        </dgm:presLayoutVars>
      </dgm:prSet>
      <dgm:spPr/>
    </dgm:pt>
    <dgm:pt modelId="{782D126B-6976-ED4F-BA8D-7FA04D34B1A0}" type="pres">
      <dgm:prSet presAssocID="{07F2D72B-5A7E-A140-AD04-D6A3B4B66817}" presName="rootConnector" presStyleLbl="node2" presStyleIdx="0" presStyleCnt="3"/>
      <dgm:spPr/>
    </dgm:pt>
    <dgm:pt modelId="{871FEB22-3943-884C-8A52-2B9EC6E8E6FB}" type="pres">
      <dgm:prSet presAssocID="{07F2D72B-5A7E-A140-AD04-D6A3B4B66817}" presName="hierChild4" presStyleCnt="0"/>
      <dgm:spPr/>
    </dgm:pt>
    <dgm:pt modelId="{74030361-70FF-1241-8388-7F1D60F3CD46}" type="pres">
      <dgm:prSet presAssocID="{F5B6BFC0-6426-6743-AF88-ED726A9C6889}" presName="Name37" presStyleLbl="parChTrans1D3" presStyleIdx="0" presStyleCnt="6"/>
      <dgm:spPr/>
    </dgm:pt>
    <dgm:pt modelId="{6769C935-EF4B-EC48-9D24-601F063BF1A3}" type="pres">
      <dgm:prSet presAssocID="{8480CF9B-2981-9C43-8475-DA998F73BB27}" presName="hierRoot2" presStyleCnt="0">
        <dgm:presLayoutVars>
          <dgm:hierBranch val="init"/>
        </dgm:presLayoutVars>
      </dgm:prSet>
      <dgm:spPr/>
    </dgm:pt>
    <dgm:pt modelId="{C5E416B3-B1D8-264B-9114-B19D289EE3D1}" type="pres">
      <dgm:prSet presAssocID="{8480CF9B-2981-9C43-8475-DA998F73BB27}" presName="rootComposite" presStyleCnt="0"/>
      <dgm:spPr/>
    </dgm:pt>
    <dgm:pt modelId="{DBD59CB4-3588-7A48-89DA-C1B5316D3584}" type="pres">
      <dgm:prSet presAssocID="{8480CF9B-2981-9C43-8475-DA998F73BB27}" presName="rootText" presStyleLbl="node3" presStyleIdx="0" presStyleCnt="6">
        <dgm:presLayoutVars>
          <dgm:chPref val="3"/>
        </dgm:presLayoutVars>
      </dgm:prSet>
      <dgm:spPr/>
    </dgm:pt>
    <dgm:pt modelId="{037A3615-33FC-F149-B056-785BB7DEB41E}" type="pres">
      <dgm:prSet presAssocID="{8480CF9B-2981-9C43-8475-DA998F73BB27}" presName="rootConnector" presStyleLbl="node3" presStyleIdx="0" presStyleCnt="6"/>
      <dgm:spPr/>
    </dgm:pt>
    <dgm:pt modelId="{CA3630E8-A139-D241-BFF7-E9CFA8AE6EC1}" type="pres">
      <dgm:prSet presAssocID="{8480CF9B-2981-9C43-8475-DA998F73BB27}" presName="hierChild4" presStyleCnt="0"/>
      <dgm:spPr/>
    </dgm:pt>
    <dgm:pt modelId="{F53B7CD2-C140-5048-8686-EC704D39F004}" type="pres">
      <dgm:prSet presAssocID="{A2270DE1-4D59-6149-9D24-39C123ADD55B}" presName="Name37" presStyleLbl="parChTrans1D4" presStyleIdx="0" presStyleCnt="4"/>
      <dgm:spPr/>
    </dgm:pt>
    <dgm:pt modelId="{1377C717-EDD8-3C4F-BA7C-E71E63EE8CA0}" type="pres">
      <dgm:prSet presAssocID="{DEC4C89A-9952-AF48-AE63-406FD881B627}" presName="hierRoot2" presStyleCnt="0">
        <dgm:presLayoutVars>
          <dgm:hierBranch val="init"/>
        </dgm:presLayoutVars>
      </dgm:prSet>
      <dgm:spPr/>
    </dgm:pt>
    <dgm:pt modelId="{66CD3124-8482-2D41-B67D-625CF395DF6B}" type="pres">
      <dgm:prSet presAssocID="{DEC4C89A-9952-AF48-AE63-406FD881B627}" presName="rootComposite" presStyleCnt="0"/>
      <dgm:spPr/>
    </dgm:pt>
    <dgm:pt modelId="{64681B8E-6113-CD48-AB15-086431231C05}" type="pres">
      <dgm:prSet presAssocID="{DEC4C89A-9952-AF48-AE63-406FD881B627}" presName="rootText" presStyleLbl="node4" presStyleIdx="0" presStyleCnt="4">
        <dgm:presLayoutVars>
          <dgm:chPref val="3"/>
        </dgm:presLayoutVars>
      </dgm:prSet>
      <dgm:spPr/>
    </dgm:pt>
    <dgm:pt modelId="{EDEF5982-04A2-044A-BB38-F809C8B4927B}" type="pres">
      <dgm:prSet presAssocID="{DEC4C89A-9952-AF48-AE63-406FD881B627}" presName="rootConnector" presStyleLbl="node4" presStyleIdx="0" presStyleCnt="4"/>
      <dgm:spPr/>
    </dgm:pt>
    <dgm:pt modelId="{971EAFD0-53A5-9741-BC6D-27B34BBB5818}" type="pres">
      <dgm:prSet presAssocID="{DEC4C89A-9952-AF48-AE63-406FD881B627}" presName="hierChild4" presStyleCnt="0"/>
      <dgm:spPr/>
    </dgm:pt>
    <dgm:pt modelId="{DE5236C0-0BE6-D841-B4CC-32D95D40242B}" type="pres">
      <dgm:prSet presAssocID="{DEC4C89A-9952-AF48-AE63-406FD881B627}" presName="hierChild5" presStyleCnt="0"/>
      <dgm:spPr/>
    </dgm:pt>
    <dgm:pt modelId="{360D1EEF-33F4-4B41-94E6-F114D48C6178}" type="pres">
      <dgm:prSet presAssocID="{8480CF9B-2981-9C43-8475-DA998F73BB27}" presName="hierChild5" presStyleCnt="0"/>
      <dgm:spPr/>
    </dgm:pt>
    <dgm:pt modelId="{88A2E2DA-8AF8-ED4F-8567-04011D29075A}" type="pres">
      <dgm:prSet presAssocID="{E7215D8B-BCC7-EE46-B3F3-E7C35F8C457E}" presName="Name37" presStyleLbl="parChTrans1D3" presStyleIdx="1" presStyleCnt="6"/>
      <dgm:spPr/>
    </dgm:pt>
    <dgm:pt modelId="{2916A771-11B1-F04F-9201-BC749896F7C6}" type="pres">
      <dgm:prSet presAssocID="{82173C1E-EFE3-5D43-9C96-47A51583633C}" presName="hierRoot2" presStyleCnt="0">
        <dgm:presLayoutVars>
          <dgm:hierBranch val="init"/>
        </dgm:presLayoutVars>
      </dgm:prSet>
      <dgm:spPr/>
    </dgm:pt>
    <dgm:pt modelId="{95CB5239-C665-1941-A0B2-3F65E9728B6D}" type="pres">
      <dgm:prSet presAssocID="{82173C1E-EFE3-5D43-9C96-47A51583633C}" presName="rootComposite" presStyleCnt="0"/>
      <dgm:spPr/>
    </dgm:pt>
    <dgm:pt modelId="{41EA7D23-275E-7743-BD74-52771B0B6A9B}" type="pres">
      <dgm:prSet presAssocID="{82173C1E-EFE3-5D43-9C96-47A51583633C}" presName="rootText" presStyleLbl="node3" presStyleIdx="1" presStyleCnt="6">
        <dgm:presLayoutVars>
          <dgm:chPref val="3"/>
        </dgm:presLayoutVars>
      </dgm:prSet>
      <dgm:spPr/>
    </dgm:pt>
    <dgm:pt modelId="{2E52C91F-58D3-9747-849F-BC45426F6D89}" type="pres">
      <dgm:prSet presAssocID="{82173C1E-EFE3-5D43-9C96-47A51583633C}" presName="rootConnector" presStyleLbl="node3" presStyleIdx="1" presStyleCnt="6"/>
      <dgm:spPr/>
    </dgm:pt>
    <dgm:pt modelId="{87B7BC40-DECE-154F-BEAB-B04816C8652A}" type="pres">
      <dgm:prSet presAssocID="{82173C1E-EFE3-5D43-9C96-47A51583633C}" presName="hierChild4" presStyleCnt="0"/>
      <dgm:spPr/>
    </dgm:pt>
    <dgm:pt modelId="{347ECA6C-98C8-D246-881E-AA133441616E}" type="pres">
      <dgm:prSet presAssocID="{CF45AAB1-8310-764C-9341-AB9741881836}" presName="Name37" presStyleLbl="parChTrans1D4" presStyleIdx="1" presStyleCnt="4"/>
      <dgm:spPr/>
    </dgm:pt>
    <dgm:pt modelId="{14DF68A5-6BEC-F347-B7FA-26C95EA7995A}" type="pres">
      <dgm:prSet presAssocID="{C4458E68-13E4-0D46-B457-0C6EE4ABBB63}" presName="hierRoot2" presStyleCnt="0">
        <dgm:presLayoutVars>
          <dgm:hierBranch val="init"/>
        </dgm:presLayoutVars>
      </dgm:prSet>
      <dgm:spPr/>
    </dgm:pt>
    <dgm:pt modelId="{CBDF47DF-357D-3645-97C9-4E30955D5F71}" type="pres">
      <dgm:prSet presAssocID="{C4458E68-13E4-0D46-B457-0C6EE4ABBB63}" presName="rootComposite" presStyleCnt="0"/>
      <dgm:spPr/>
    </dgm:pt>
    <dgm:pt modelId="{F75C9B51-6F80-6440-85CC-EB8EC49E496C}" type="pres">
      <dgm:prSet presAssocID="{C4458E68-13E4-0D46-B457-0C6EE4ABBB63}" presName="rootText" presStyleLbl="node4" presStyleIdx="1" presStyleCnt="4">
        <dgm:presLayoutVars>
          <dgm:chPref val="3"/>
        </dgm:presLayoutVars>
      </dgm:prSet>
      <dgm:spPr/>
    </dgm:pt>
    <dgm:pt modelId="{CB47C85C-3ED9-2F40-A966-B5C1F30D0807}" type="pres">
      <dgm:prSet presAssocID="{C4458E68-13E4-0D46-B457-0C6EE4ABBB63}" presName="rootConnector" presStyleLbl="node4" presStyleIdx="1" presStyleCnt="4"/>
      <dgm:spPr/>
    </dgm:pt>
    <dgm:pt modelId="{943B0011-6360-3347-AB9B-8ABB4C403C06}" type="pres">
      <dgm:prSet presAssocID="{C4458E68-13E4-0D46-B457-0C6EE4ABBB63}" presName="hierChild4" presStyleCnt="0"/>
      <dgm:spPr/>
    </dgm:pt>
    <dgm:pt modelId="{CDC5BF76-6E59-084E-BE82-CC93E0E4C5B1}" type="pres">
      <dgm:prSet presAssocID="{C4458E68-13E4-0D46-B457-0C6EE4ABBB63}" presName="hierChild5" presStyleCnt="0"/>
      <dgm:spPr/>
    </dgm:pt>
    <dgm:pt modelId="{54FC4B96-DC3F-5E4A-889F-36F4BB71B63A}" type="pres">
      <dgm:prSet presAssocID="{82173C1E-EFE3-5D43-9C96-47A51583633C}" presName="hierChild5" presStyleCnt="0"/>
      <dgm:spPr/>
    </dgm:pt>
    <dgm:pt modelId="{B22C17C5-E4A5-514A-B62E-B683AAC72C35}" type="pres">
      <dgm:prSet presAssocID="{BA8A2940-2BEC-E74A-8D14-398A6AA9BA98}" presName="Name37" presStyleLbl="parChTrans1D3" presStyleIdx="2" presStyleCnt="6"/>
      <dgm:spPr/>
    </dgm:pt>
    <dgm:pt modelId="{8600F635-2C3F-C148-88CE-69CA3F0DECDD}" type="pres">
      <dgm:prSet presAssocID="{4576D85A-2ABB-EB48-BF5A-C39C419D2E25}" presName="hierRoot2" presStyleCnt="0">
        <dgm:presLayoutVars>
          <dgm:hierBranch val="init"/>
        </dgm:presLayoutVars>
      </dgm:prSet>
      <dgm:spPr/>
    </dgm:pt>
    <dgm:pt modelId="{69835E51-6100-2E4D-BC49-D7A2984E6B07}" type="pres">
      <dgm:prSet presAssocID="{4576D85A-2ABB-EB48-BF5A-C39C419D2E25}" presName="rootComposite" presStyleCnt="0"/>
      <dgm:spPr/>
    </dgm:pt>
    <dgm:pt modelId="{405CC492-46B9-2B4A-AB74-EE761FBE3231}" type="pres">
      <dgm:prSet presAssocID="{4576D85A-2ABB-EB48-BF5A-C39C419D2E25}" presName="rootText" presStyleLbl="node3" presStyleIdx="2" presStyleCnt="6">
        <dgm:presLayoutVars>
          <dgm:chPref val="3"/>
        </dgm:presLayoutVars>
      </dgm:prSet>
      <dgm:spPr/>
    </dgm:pt>
    <dgm:pt modelId="{EB6B8553-F8DE-2140-AD8D-A0CB58BADB3D}" type="pres">
      <dgm:prSet presAssocID="{4576D85A-2ABB-EB48-BF5A-C39C419D2E25}" presName="rootConnector" presStyleLbl="node3" presStyleIdx="2" presStyleCnt="6"/>
      <dgm:spPr/>
    </dgm:pt>
    <dgm:pt modelId="{50FEC07C-9D7B-794A-9B91-10E6F536C9AF}" type="pres">
      <dgm:prSet presAssocID="{4576D85A-2ABB-EB48-BF5A-C39C419D2E25}" presName="hierChild4" presStyleCnt="0"/>
      <dgm:spPr/>
    </dgm:pt>
    <dgm:pt modelId="{B72A7209-2EFE-5646-95A4-F98F768AAF37}" type="pres">
      <dgm:prSet presAssocID="{F13D56D2-9261-D241-9C91-6E561BB1213E}" presName="Name37" presStyleLbl="parChTrans1D4" presStyleIdx="2" presStyleCnt="4"/>
      <dgm:spPr/>
    </dgm:pt>
    <dgm:pt modelId="{E59A429F-A431-824A-8646-7437EE28CBD0}" type="pres">
      <dgm:prSet presAssocID="{8641FB6F-61D0-984E-9AB6-5C3DABFBBF20}" presName="hierRoot2" presStyleCnt="0">
        <dgm:presLayoutVars>
          <dgm:hierBranch val="init"/>
        </dgm:presLayoutVars>
      </dgm:prSet>
      <dgm:spPr/>
    </dgm:pt>
    <dgm:pt modelId="{05580DC5-9E05-964F-B84A-A8ACF03FD40F}" type="pres">
      <dgm:prSet presAssocID="{8641FB6F-61D0-984E-9AB6-5C3DABFBBF20}" presName="rootComposite" presStyleCnt="0"/>
      <dgm:spPr/>
    </dgm:pt>
    <dgm:pt modelId="{65650E6E-72B2-D94E-A796-6B3C5822E9A1}" type="pres">
      <dgm:prSet presAssocID="{8641FB6F-61D0-984E-9AB6-5C3DABFBBF20}" presName="rootText" presStyleLbl="node4" presStyleIdx="2" presStyleCnt="4">
        <dgm:presLayoutVars>
          <dgm:chPref val="3"/>
        </dgm:presLayoutVars>
      </dgm:prSet>
      <dgm:spPr/>
    </dgm:pt>
    <dgm:pt modelId="{1854F41A-88E1-234B-B593-FDDB9F4AEBBA}" type="pres">
      <dgm:prSet presAssocID="{8641FB6F-61D0-984E-9AB6-5C3DABFBBF20}" presName="rootConnector" presStyleLbl="node4" presStyleIdx="2" presStyleCnt="4"/>
      <dgm:spPr/>
    </dgm:pt>
    <dgm:pt modelId="{3BE9D5D8-349C-5649-955F-75CBC6CBCE06}" type="pres">
      <dgm:prSet presAssocID="{8641FB6F-61D0-984E-9AB6-5C3DABFBBF20}" presName="hierChild4" presStyleCnt="0"/>
      <dgm:spPr/>
    </dgm:pt>
    <dgm:pt modelId="{9B2692E9-82E2-0148-ABFB-4863561CCFD6}" type="pres">
      <dgm:prSet presAssocID="{8641FB6F-61D0-984E-9AB6-5C3DABFBBF20}" presName="hierChild5" presStyleCnt="0"/>
      <dgm:spPr/>
    </dgm:pt>
    <dgm:pt modelId="{AA7B61F2-DA09-3A46-9DD5-68048A06D3A7}" type="pres">
      <dgm:prSet presAssocID="{4576D85A-2ABB-EB48-BF5A-C39C419D2E25}" presName="hierChild5" presStyleCnt="0"/>
      <dgm:spPr/>
    </dgm:pt>
    <dgm:pt modelId="{F98A9682-646A-8142-B84A-F02919947821}" type="pres">
      <dgm:prSet presAssocID="{742D816C-61AC-3641-B209-F505185E905C}" presName="Name37" presStyleLbl="parChTrans1D3" presStyleIdx="3" presStyleCnt="6"/>
      <dgm:spPr/>
    </dgm:pt>
    <dgm:pt modelId="{ECABB95C-3728-4147-BD07-8867F0510BB8}" type="pres">
      <dgm:prSet presAssocID="{2D0359C8-7B34-7A4B-A885-606A0CA2B2BA}" presName="hierRoot2" presStyleCnt="0">
        <dgm:presLayoutVars>
          <dgm:hierBranch val="init"/>
        </dgm:presLayoutVars>
      </dgm:prSet>
      <dgm:spPr/>
    </dgm:pt>
    <dgm:pt modelId="{FD0BB7FA-10D4-3F40-A5CF-7B23ECB6FEF5}" type="pres">
      <dgm:prSet presAssocID="{2D0359C8-7B34-7A4B-A885-606A0CA2B2BA}" presName="rootComposite" presStyleCnt="0"/>
      <dgm:spPr/>
    </dgm:pt>
    <dgm:pt modelId="{90AA91A5-80D0-2E4C-8278-DD9544471428}" type="pres">
      <dgm:prSet presAssocID="{2D0359C8-7B34-7A4B-A885-606A0CA2B2BA}" presName="rootText" presStyleLbl="node3" presStyleIdx="3" presStyleCnt="6">
        <dgm:presLayoutVars>
          <dgm:chPref val="3"/>
        </dgm:presLayoutVars>
      </dgm:prSet>
      <dgm:spPr/>
    </dgm:pt>
    <dgm:pt modelId="{1762127C-22A0-8646-9137-16EBB7EA1FC6}" type="pres">
      <dgm:prSet presAssocID="{2D0359C8-7B34-7A4B-A885-606A0CA2B2BA}" presName="rootConnector" presStyleLbl="node3" presStyleIdx="3" presStyleCnt="6"/>
      <dgm:spPr/>
    </dgm:pt>
    <dgm:pt modelId="{984E138E-DBF6-CB4A-81CE-46FC23A3714E}" type="pres">
      <dgm:prSet presAssocID="{2D0359C8-7B34-7A4B-A885-606A0CA2B2BA}" presName="hierChild4" presStyleCnt="0"/>
      <dgm:spPr/>
    </dgm:pt>
    <dgm:pt modelId="{2D516315-477C-A843-99DD-58F7FEAC822A}" type="pres">
      <dgm:prSet presAssocID="{96212B46-862B-7A46-AA03-75CE772D03D1}" presName="Name37" presStyleLbl="parChTrans1D4" presStyleIdx="3" presStyleCnt="4"/>
      <dgm:spPr/>
    </dgm:pt>
    <dgm:pt modelId="{A5866B32-07E5-F243-8796-6790557D5310}" type="pres">
      <dgm:prSet presAssocID="{6419336B-1817-9E4A-BE88-73ADD365A6F2}" presName="hierRoot2" presStyleCnt="0">
        <dgm:presLayoutVars>
          <dgm:hierBranch val="init"/>
        </dgm:presLayoutVars>
      </dgm:prSet>
      <dgm:spPr/>
    </dgm:pt>
    <dgm:pt modelId="{8BADE13A-F205-6242-AD70-2522CDE8679D}" type="pres">
      <dgm:prSet presAssocID="{6419336B-1817-9E4A-BE88-73ADD365A6F2}" presName="rootComposite" presStyleCnt="0"/>
      <dgm:spPr/>
    </dgm:pt>
    <dgm:pt modelId="{22A3B9E3-FA9A-F648-88A8-89B17AD0DD1F}" type="pres">
      <dgm:prSet presAssocID="{6419336B-1817-9E4A-BE88-73ADD365A6F2}" presName="rootText" presStyleLbl="node4" presStyleIdx="3" presStyleCnt="4">
        <dgm:presLayoutVars>
          <dgm:chPref val="3"/>
        </dgm:presLayoutVars>
      </dgm:prSet>
      <dgm:spPr/>
    </dgm:pt>
    <dgm:pt modelId="{3A66956A-BAF0-E541-BC58-5D0731B80705}" type="pres">
      <dgm:prSet presAssocID="{6419336B-1817-9E4A-BE88-73ADD365A6F2}" presName="rootConnector" presStyleLbl="node4" presStyleIdx="3" presStyleCnt="4"/>
      <dgm:spPr/>
    </dgm:pt>
    <dgm:pt modelId="{3607EB2A-D364-494C-A91C-61E3744350F0}" type="pres">
      <dgm:prSet presAssocID="{6419336B-1817-9E4A-BE88-73ADD365A6F2}" presName="hierChild4" presStyleCnt="0"/>
      <dgm:spPr/>
    </dgm:pt>
    <dgm:pt modelId="{8670FC5D-48C4-4749-895F-001F240BD855}" type="pres">
      <dgm:prSet presAssocID="{6419336B-1817-9E4A-BE88-73ADD365A6F2}" presName="hierChild5" presStyleCnt="0"/>
      <dgm:spPr/>
    </dgm:pt>
    <dgm:pt modelId="{B44FAFB0-413E-EC48-8184-7B06CFB520C2}" type="pres">
      <dgm:prSet presAssocID="{2D0359C8-7B34-7A4B-A885-606A0CA2B2BA}" presName="hierChild5" presStyleCnt="0"/>
      <dgm:spPr/>
    </dgm:pt>
    <dgm:pt modelId="{FDCBAB52-291B-CC47-8471-B266C94E5CB5}" type="pres">
      <dgm:prSet presAssocID="{07F2D72B-5A7E-A140-AD04-D6A3B4B66817}" presName="hierChild5" presStyleCnt="0"/>
      <dgm:spPr/>
    </dgm:pt>
    <dgm:pt modelId="{EC127CBE-171E-8943-B791-A5025B14B969}" type="pres">
      <dgm:prSet presAssocID="{752AFD35-5422-E547-9333-46C1756020B1}" presName="Name37" presStyleLbl="parChTrans1D2" presStyleIdx="1" presStyleCnt="3"/>
      <dgm:spPr/>
    </dgm:pt>
    <dgm:pt modelId="{BE3B29FE-7FC9-9441-B349-96087CCC7E21}" type="pres">
      <dgm:prSet presAssocID="{0F1727F2-7841-FD42-8770-53207C285AFA}" presName="hierRoot2" presStyleCnt="0">
        <dgm:presLayoutVars>
          <dgm:hierBranch val="init"/>
        </dgm:presLayoutVars>
      </dgm:prSet>
      <dgm:spPr/>
    </dgm:pt>
    <dgm:pt modelId="{43E32FC6-D749-B04C-A963-54C21F9534AA}" type="pres">
      <dgm:prSet presAssocID="{0F1727F2-7841-FD42-8770-53207C285AFA}" presName="rootComposite" presStyleCnt="0"/>
      <dgm:spPr/>
    </dgm:pt>
    <dgm:pt modelId="{BDE01B1C-BE7D-1F46-94AA-6E41728E0F97}" type="pres">
      <dgm:prSet presAssocID="{0F1727F2-7841-FD42-8770-53207C285AFA}" presName="rootText" presStyleLbl="node2" presStyleIdx="1" presStyleCnt="3">
        <dgm:presLayoutVars>
          <dgm:chPref val="3"/>
        </dgm:presLayoutVars>
      </dgm:prSet>
      <dgm:spPr/>
    </dgm:pt>
    <dgm:pt modelId="{DEC7B5E0-547A-AE45-B3B5-1D42DB93FBC8}" type="pres">
      <dgm:prSet presAssocID="{0F1727F2-7841-FD42-8770-53207C285AFA}" presName="rootConnector" presStyleLbl="node2" presStyleIdx="1" presStyleCnt="3"/>
      <dgm:spPr/>
    </dgm:pt>
    <dgm:pt modelId="{C13F6E35-4F02-4141-8906-CCBA6C2380F0}" type="pres">
      <dgm:prSet presAssocID="{0F1727F2-7841-FD42-8770-53207C285AFA}" presName="hierChild4" presStyleCnt="0"/>
      <dgm:spPr/>
    </dgm:pt>
    <dgm:pt modelId="{7AAAC0C9-E6A9-6444-A46E-313258351803}" type="pres">
      <dgm:prSet presAssocID="{E8D7AB74-3A8B-C54B-8842-BEDE0BA9252C}" presName="Name37" presStyleLbl="parChTrans1D3" presStyleIdx="4" presStyleCnt="6"/>
      <dgm:spPr/>
    </dgm:pt>
    <dgm:pt modelId="{5E558779-ED7D-9546-8A2B-8AA8DEED4F38}" type="pres">
      <dgm:prSet presAssocID="{3D22EA0A-14A5-354C-BD59-6E55571A9888}" presName="hierRoot2" presStyleCnt="0">
        <dgm:presLayoutVars>
          <dgm:hierBranch val="init"/>
        </dgm:presLayoutVars>
      </dgm:prSet>
      <dgm:spPr/>
    </dgm:pt>
    <dgm:pt modelId="{D2210783-6A0A-2046-8159-38DA93598D42}" type="pres">
      <dgm:prSet presAssocID="{3D22EA0A-14A5-354C-BD59-6E55571A9888}" presName="rootComposite" presStyleCnt="0"/>
      <dgm:spPr/>
    </dgm:pt>
    <dgm:pt modelId="{2138E6E6-528C-424F-85FB-81A73DF67213}" type="pres">
      <dgm:prSet presAssocID="{3D22EA0A-14A5-354C-BD59-6E55571A9888}" presName="rootText" presStyleLbl="node3" presStyleIdx="4" presStyleCnt="6">
        <dgm:presLayoutVars>
          <dgm:chPref val="3"/>
        </dgm:presLayoutVars>
      </dgm:prSet>
      <dgm:spPr/>
    </dgm:pt>
    <dgm:pt modelId="{1DE21C1A-E034-5E4A-9214-E3F26AC6E739}" type="pres">
      <dgm:prSet presAssocID="{3D22EA0A-14A5-354C-BD59-6E55571A9888}" presName="rootConnector" presStyleLbl="node3" presStyleIdx="4" presStyleCnt="6"/>
      <dgm:spPr/>
    </dgm:pt>
    <dgm:pt modelId="{0D991DD6-36B2-B946-BD0D-13253003C3BF}" type="pres">
      <dgm:prSet presAssocID="{3D22EA0A-14A5-354C-BD59-6E55571A9888}" presName="hierChild4" presStyleCnt="0"/>
      <dgm:spPr/>
    </dgm:pt>
    <dgm:pt modelId="{F66F8027-29CE-4F4F-B8E4-441D76061783}" type="pres">
      <dgm:prSet presAssocID="{3D22EA0A-14A5-354C-BD59-6E55571A9888}" presName="hierChild5" presStyleCnt="0"/>
      <dgm:spPr/>
    </dgm:pt>
    <dgm:pt modelId="{8EEBD798-B92C-7345-A301-87981AA620CA}" type="pres">
      <dgm:prSet presAssocID="{0F1727F2-7841-FD42-8770-53207C285AFA}" presName="hierChild5" presStyleCnt="0"/>
      <dgm:spPr/>
    </dgm:pt>
    <dgm:pt modelId="{B7F0901B-07F9-714A-A624-640008079C59}" type="pres">
      <dgm:prSet presAssocID="{473E7359-9FCD-794F-8802-07355B3EA570}" presName="Name37" presStyleLbl="parChTrans1D2" presStyleIdx="2" presStyleCnt="3"/>
      <dgm:spPr/>
    </dgm:pt>
    <dgm:pt modelId="{1E41BD87-ED4A-7E4A-A9A7-656BA7B0C8CE}" type="pres">
      <dgm:prSet presAssocID="{50E4D3F1-1723-6E4F-B89F-D21AB45C4004}" presName="hierRoot2" presStyleCnt="0">
        <dgm:presLayoutVars>
          <dgm:hierBranch val="init"/>
        </dgm:presLayoutVars>
      </dgm:prSet>
      <dgm:spPr/>
    </dgm:pt>
    <dgm:pt modelId="{7807A541-1908-9544-A89A-15C663F2F6CD}" type="pres">
      <dgm:prSet presAssocID="{50E4D3F1-1723-6E4F-B89F-D21AB45C4004}" presName="rootComposite" presStyleCnt="0"/>
      <dgm:spPr/>
    </dgm:pt>
    <dgm:pt modelId="{D2A29420-0787-F14B-B5A2-5412AA8AB372}" type="pres">
      <dgm:prSet presAssocID="{50E4D3F1-1723-6E4F-B89F-D21AB45C4004}" presName="rootText" presStyleLbl="node2" presStyleIdx="2" presStyleCnt="3">
        <dgm:presLayoutVars>
          <dgm:chPref val="3"/>
        </dgm:presLayoutVars>
      </dgm:prSet>
      <dgm:spPr/>
    </dgm:pt>
    <dgm:pt modelId="{FAFC1EE9-C9C9-B34E-8AC6-778951F29334}" type="pres">
      <dgm:prSet presAssocID="{50E4D3F1-1723-6E4F-B89F-D21AB45C4004}" presName="rootConnector" presStyleLbl="node2" presStyleIdx="2" presStyleCnt="3"/>
      <dgm:spPr/>
    </dgm:pt>
    <dgm:pt modelId="{6C1CDC0F-AB98-3A45-83AA-7E1697BC24DD}" type="pres">
      <dgm:prSet presAssocID="{50E4D3F1-1723-6E4F-B89F-D21AB45C4004}" presName="hierChild4" presStyleCnt="0"/>
      <dgm:spPr/>
    </dgm:pt>
    <dgm:pt modelId="{911756A1-1648-EE44-86DB-4118BB023858}" type="pres">
      <dgm:prSet presAssocID="{2654BB48-EB67-4C42-A224-E7A85765A39D}" presName="Name37" presStyleLbl="parChTrans1D3" presStyleIdx="5" presStyleCnt="6"/>
      <dgm:spPr/>
    </dgm:pt>
    <dgm:pt modelId="{2C00BD47-F73F-C049-A57E-1AA24C9662A3}" type="pres">
      <dgm:prSet presAssocID="{FFA114CA-E57C-C747-878E-F72F0CA1B553}" presName="hierRoot2" presStyleCnt="0">
        <dgm:presLayoutVars>
          <dgm:hierBranch val="init"/>
        </dgm:presLayoutVars>
      </dgm:prSet>
      <dgm:spPr/>
    </dgm:pt>
    <dgm:pt modelId="{CDB86AEA-BD4E-1344-8BBE-955233C31F9E}" type="pres">
      <dgm:prSet presAssocID="{FFA114CA-E57C-C747-878E-F72F0CA1B553}" presName="rootComposite" presStyleCnt="0"/>
      <dgm:spPr/>
    </dgm:pt>
    <dgm:pt modelId="{79A22758-D8F2-7C49-9A6E-141551EA704A}" type="pres">
      <dgm:prSet presAssocID="{FFA114CA-E57C-C747-878E-F72F0CA1B553}" presName="rootText" presStyleLbl="node3" presStyleIdx="5" presStyleCnt="6">
        <dgm:presLayoutVars>
          <dgm:chPref val="3"/>
        </dgm:presLayoutVars>
      </dgm:prSet>
      <dgm:spPr/>
    </dgm:pt>
    <dgm:pt modelId="{BC506027-04EE-7E41-A09B-0F30B51B2C94}" type="pres">
      <dgm:prSet presAssocID="{FFA114CA-E57C-C747-878E-F72F0CA1B553}" presName="rootConnector" presStyleLbl="node3" presStyleIdx="5" presStyleCnt="6"/>
      <dgm:spPr/>
    </dgm:pt>
    <dgm:pt modelId="{C3ED66C4-284D-974E-B499-F7331A82D800}" type="pres">
      <dgm:prSet presAssocID="{FFA114CA-E57C-C747-878E-F72F0CA1B553}" presName="hierChild4" presStyleCnt="0"/>
      <dgm:spPr/>
    </dgm:pt>
    <dgm:pt modelId="{8B26A8D7-549C-DA48-A6CE-F59F991EA817}" type="pres">
      <dgm:prSet presAssocID="{FFA114CA-E57C-C747-878E-F72F0CA1B553}" presName="hierChild5" presStyleCnt="0"/>
      <dgm:spPr/>
    </dgm:pt>
    <dgm:pt modelId="{C041EA8E-91C6-0548-98B2-2E2055DCFA66}" type="pres">
      <dgm:prSet presAssocID="{50E4D3F1-1723-6E4F-B89F-D21AB45C4004}" presName="hierChild5" presStyleCnt="0"/>
      <dgm:spPr/>
    </dgm:pt>
    <dgm:pt modelId="{0D493E71-A16D-AA4F-AE9F-120E7B21388D}" type="pres">
      <dgm:prSet presAssocID="{6BFD41A7-3E44-0D49-921B-AAA66127F222}" presName="hierChild3" presStyleCnt="0"/>
      <dgm:spPr/>
    </dgm:pt>
  </dgm:ptLst>
  <dgm:cxnLst>
    <dgm:cxn modelId="{CFD1CF05-EDFD-DD44-BEDD-E55706BEEC32}" type="presOf" srcId="{2D0359C8-7B34-7A4B-A885-606A0CA2B2BA}" destId="{1762127C-22A0-8646-9137-16EBB7EA1FC6}" srcOrd="1" destOrd="0" presId="urn:microsoft.com/office/officeart/2005/8/layout/orgChart1"/>
    <dgm:cxn modelId="{7211F70B-89F8-E749-B7BE-0F2B4AC09298}" type="presOf" srcId="{82173C1E-EFE3-5D43-9C96-47A51583633C}" destId="{41EA7D23-275E-7743-BD74-52771B0B6A9B}" srcOrd="0" destOrd="0" presId="urn:microsoft.com/office/officeart/2005/8/layout/orgChart1"/>
    <dgm:cxn modelId="{25D0280E-95FE-F84A-BCCE-5521D7031E02}" type="presOf" srcId="{96212B46-862B-7A46-AA03-75CE772D03D1}" destId="{2D516315-477C-A843-99DD-58F7FEAC822A}" srcOrd="0" destOrd="0" presId="urn:microsoft.com/office/officeart/2005/8/layout/orgChart1"/>
    <dgm:cxn modelId="{0CF0490F-C7CB-AD4E-AA31-8E25B5DF21F0}" type="presOf" srcId="{C4458E68-13E4-0D46-B457-0C6EE4ABBB63}" destId="{CB47C85C-3ED9-2F40-A966-B5C1F30D0807}" srcOrd="1" destOrd="0" presId="urn:microsoft.com/office/officeart/2005/8/layout/orgChart1"/>
    <dgm:cxn modelId="{D4BED510-0392-5C4D-ABB3-239335ABF261}" type="presOf" srcId="{BA8A2940-2BEC-E74A-8D14-398A6AA9BA98}" destId="{B22C17C5-E4A5-514A-B62E-B683AAC72C35}" srcOrd="0" destOrd="0" presId="urn:microsoft.com/office/officeart/2005/8/layout/orgChart1"/>
    <dgm:cxn modelId="{BC7DA413-ED83-AF4D-A73B-48BBFF4DCB44}" type="presOf" srcId="{3D22EA0A-14A5-354C-BD59-6E55571A9888}" destId="{1DE21C1A-E034-5E4A-9214-E3F26AC6E739}" srcOrd="1" destOrd="0" presId="urn:microsoft.com/office/officeart/2005/8/layout/orgChart1"/>
    <dgm:cxn modelId="{889D4017-1DA7-F248-83BE-A8F0DB72C8C9}" srcId="{07F2D72B-5A7E-A140-AD04-D6A3B4B66817}" destId="{82173C1E-EFE3-5D43-9C96-47A51583633C}" srcOrd="1" destOrd="0" parTransId="{E7215D8B-BCC7-EE46-B3F3-E7C35F8C457E}" sibTransId="{A6EA6C98-DA74-E541-9383-AF0E645756AF}"/>
    <dgm:cxn modelId="{EA8D7C1F-DE6D-384C-ADBA-87BCC587D818}" type="presOf" srcId="{0F1727F2-7841-FD42-8770-53207C285AFA}" destId="{BDE01B1C-BE7D-1F46-94AA-6E41728E0F97}" srcOrd="0" destOrd="0" presId="urn:microsoft.com/office/officeart/2005/8/layout/orgChart1"/>
    <dgm:cxn modelId="{584E9327-71FB-4B44-82DC-0EE506D6938E}" type="presOf" srcId="{FFA114CA-E57C-C747-878E-F72F0CA1B553}" destId="{79A22758-D8F2-7C49-9A6E-141551EA704A}" srcOrd="0" destOrd="0" presId="urn:microsoft.com/office/officeart/2005/8/layout/orgChart1"/>
    <dgm:cxn modelId="{320BC030-B7A8-454A-AD44-1F65032EC5EA}" type="presOf" srcId="{0F1727F2-7841-FD42-8770-53207C285AFA}" destId="{DEC7B5E0-547A-AE45-B3B5-1D42DB93FBC8}" srcOrd="1" destOrd="0" presId="urn:microsoft.com/office/officeart/2005/8/layout/orgChart1"/>
    <dgm:cxn modelId="{B29A3E38-2BED-984E-9E2E-A0CB3ADC8D5A}" type="presOf" srcId="{3D22EA0A-14A5-354C-BD59-6E55571A9888}" destId="{2138E6E6-528C-424F-85FB-81A73DF67213}" srcOrd="0" destOrd="0" presId="urn:microsoft.com/office/officeart/2005/8/layout/orgChart1"/>
    <dgm:cxn modelId="{2DD0B138-FD7B-CA40-9516-4A1DC5C6B031}" type="presOf" srcId="{8480CF9B-2981-9C43-8475-DA998F73BB27}" destId="{DBD59CB4-3588-7A48-89DA-C1B5316D3584}" srcOrd="0" destOrd="0" presId="urn:microsoft.com/office/officeart/2005/8/layout/orgChart1"/>
    <dgm:cxn modelId="{60061F46-C51E-A34D-A003-FBE5FE358C5E}" type="presOf" srcId="{8641FB6F-61D0-984E-9AB6-5C3DABFBBF20}" destId="{1854F41A-88E1-234B-B593-FDDB9F4AEBBA}" srcOrd="1" destOrd="0" presId="urn:microsoft.com/office/officeart/2005/8/layout/orgChart1"/>
    <dgm:cxn modelId="{9E731C4D-7FC2-7B47-90CB-C3004FF749DB}" type="presOf" srcId="{07F2D72B-5A7E-A140-AD04-D6A3B4B66817}" destId="{E38D4D7E-11EE-0248-8B85-1952502C700D}" srcOrd="0" destOrd="0" presId="urn:microsoft.com/office/officeart/2005/8/layout/orgChart1"/>
    <dgm:cxn modelId="{84C3294D-7064-564F-8026-19583BEEF661}" type="presOf" srcId="{8480CF9B-2981-9C43-8475-DA998F73BB27}" destId="{037A3615-33FC-F149-B056-785BB7DEB41E}" srcOrd="1" destOrd="0" presId="urn:microsoft.com/office/officeart/2005/8/layout/orgChart1"/>
    <dgm:cxn modelId="{D48E5E4D-A81E-BF49-8EA2-491B43992C90}" type="presOf" srcId="{A2270DE1-4D59-6149-9D24-39C123ADD55B}" destId="{F53B7CD2-C140-5048-8686-EC704D39F004}" srcOrd="0" destOrd="0" presId="urn:microsoft.com/office/officeart/2005/8/layout/orgChart1"/>
    <dgm:cxn modelId="{2788BA4D-3C83-8947-8E6A-21DDAED22C61}" srcId="{82173C1E-EFE3-5D43-9C96-47A51583633C}" destId="{C4458E68-13E4-0D46-B457-0C6EE4ABBB63}" srcOrd="0" destOrd="0" parTransId="{CF45AAB1-8310-764C-9341-AB9741881836}" sibTransId="{370983E3-5145-E24B-A854-70921CC41794}"/>
    <dgm:cxn modelId="{344E3E55-B2C4-C14B-9717-23C87AD2FDFC}" srcId="{8480CF9B-2981-9C43-8475-DA998F73BB27}" destId="{DEC4C89A-9952-AF48-AE63-406FD881B627}" srcOrd="0" destOrd="0" parTransId="{A2270DE1-4D59-6149-9D24-39C123ADD55B}" sibTransId="{67FF36F1-1693-A842-8B55-ABC8E7A50C77}"/>
    <dgm:cxn modelId="{DD153B5D-2E91-F744-A03A-F38F2DD883EC}" srcId="{6BFD41A7-3E44-0D49-921B-AAA66127F222}" destId="{50E4D3F1-1723-6E4F-B89F-D21AB45C4004}" srcOrd="2" destOrd="0" parTransId="{473E7359-9FCD-794F-8802-07355B3EA570}" sibTransId="{8D7FEA52-5620-F549-8D66-BDEE56A04B09}"/>
    <dgm:cxn modelId="{E05B3360-66E2-1245-AC06-DFE85ABE64E5}" type="presOf" srcId="{E8D7AB74-3A8B-C54B-8842-BEDE0BA9252C}" destId="{7AAAC0C9-E6A9-6444-A46E-313258351803}" srcOrd="0" destOrd="0" presId="urn:microsoft.com/office/officeart/2005/8/layout/orgChart1"/>
    <dgm:cxn modelId="{6B982263-F47A-BE45-81F3-F542DFD4FD3D}" type="presOf" srcId="{473E7359-9FCD-794F-8802-07355B3EA570}" destId="{B7F0901B-07F9-714A-A624-640008079C59}" srcOrd="0" destOrd="0" presId="urn:microsoft.com/office/officeart/2005/8/layout/orgChart1"/>
    <dgm:cxn modelId="{7D576868-8DA7-F74B-A811-7836D9956B08}" type="presOf" srcId="{6419336B-1817-9E4A-BE88-73ADD365A6F2}" destId="{3A66956A-BAF0-E541-BC58-5D0731B80705}" srcOrd="1" destOrd="0" presId="urn:microsoft.com/office/officeart/2005/8/layout/orgChart1"/>
    <dgm:cxn modelId="{EF36DA6C-9E47-4947-BD5E-3F8AEEAC33B2}" type="presOf" srcId="{2D0359C8-7B34-7A4B-A885-606A0CA2B2BA}" destId="{90AA91A5-80D0-2E4C-8278-DD9544471428}" srcOrd="0" destOrd="0" presId="urn:microsoft.com/office/officeart/2005/8/layout/orgChart1"/>
    <dgm:cxn modelId="{1F84E076-FB52-8043-ADD0-99603AD93D40}" type="presOf" srcId="{F1E56DA7-5312-D54B-B8B6-D96B641BAAA0}" destId="{174AE9E8-61CD-684B-8D8C-CB9D2BD18CA6}" srcOrd="0" destOrd="0" presId="urn:microsoft.com/office/officeart/2005/8/layout/orgChart1"/>
    <dgm:cxn modelId="{5CAC0378-D12E-6147-8B20-EF260F7C5BFA}" type="presOf" srcId="{6BFD41A7-3E44-0D49-921B-AAA66127F222}" destId="{DC895BFF-C39F-8841-B546-CE6631BE6414}" srcOrd="0" destOrd="0" presId="urn:microsoft.com/office/officeart/2005/8/layout/orgChart1"/>
    <dgm:cxn modelId="{CABDFB79-9F9E-F641-838B-6C88A86EB44A}" type="presOf" srcId="{742D816C-61AC-3641-B209-F505185E905C}" destId="{F98A9682-646A-8142-B84A-F02919947821}" srcOrd="0" destOrd="0" presId="urn:microsoft.com/office/officeart/2005/8/layout/orgChart1"/>
    <dgm:cxn modelId="{F406457C-D31D-6742-A9F5-29B7DB73B305}" srcId="{6BFD41A7-3E44-0D49-921B-AAA66127F222}" destId="{0F1727F2-7841-FD42-8770-53207C285AFA}" srcOrd="1" destOrd="0" parTransId="{752AFD35-5422-E547-9333-46C1756020B1}" sibTransId="{0DA83B4D-F448-1247-9DF4-5DB94BC91D99}"/>
    <dgm:cxn modelId="{417D577C-5FA7-614B-A381-C0B3FEC8CE9F}" type="presOf" srcId="{4576D85A-2ABB-EB48-BF5A-C39C419D2E25}" destId="{405CC492-46B9-2B4A-AB74-EE761FBE3231}" srcOrd="0" destOrd="0" presId="urn:microsoft.com/office/officeart/2005/8/layout/orgChart1"/>
    <dgm:cxn modelId="{676D817F-01A6-6A4D-B5A3-9DCBD3866C14}" srcId="{07F2D72B-5A7E-A140-AD04-D6A3B4B66817}" destId="{2D0359C8-7B34-7A4B-A885-606A0CA2B2BA}" srcOrd="3" destOrd="0" parTransId="{742D816C-61AC-3641-B209-F505185E905C}" sibTransId="{1742FA0E-08BA-4747-9D08-341C62DA9F09}"/>
    <dgm:cxn modelId="{FE651589-0B77-0045-9F01-17A60EE6B1C9}" srcId="{23C81CDF-9B57-6949-9DBB-7CAC2AFD2F43}" destId="{6BFD41A7-3E44-0D49-921B-AAA66127F222}" srcOrd="0" destOrd="0" parTransId="{1B2F24A3-5A96-D14C-BCF0-70115FA06B94}" sibTransId="{9B45CF28-376B-CD47-91A2-E8E361B38473}"/>
    <dgm:cxn modelId="{E0C96489-CFB9-1647-B082-69D8B336B68A}" type="presOf" srcId="{DEC4C89A-9952-AF48-AE63-406FD881B627}" destId="{EDEF5982-04A2-044A-BB38-F809C8B4927B}" srcOrd="1" destOrd="0" presId="urn:microsoft.com/office/officeart/2005/8/layout/orgChart1"/>
    <dgm:cxn modelId="{BA52338A-C237-4D44-BA2F-D20AC0260396}" type="presOf" srcId="{50E4D3F1-1723-6E4F-B89F-D21AB45C4004}" destId="{D2A29420-0787-F14B-B5A2-5412AA8AB372}" srcOrd="0" destOrd="0" presId="urn:microsoft.com/office/officeart/2005/8/layout/orgChart1"/>
    <dgm:cxn modelId="{9AC98E8D-E818-124E-8027-64DD228FB4E7}" srcId="{07F2D72B-5A7E-A140-AD04-D6A3B4B66817}" destId="{4576D85A-2ABB-EB48-BF5A-C39C419D2E25}" srcOrd="2" destOrd="0" parTransId="{BA8A2940-2BEC-E74A-8D14-398A6AA9BA98}" sibTransId="{16710B44-58D2-9444-AB35-62F1C100032A}"/>
    <dgm:cxn modelId="{4A03F198-0E61-AD4F-9EFF-52CF385B8942}" type="presOf" srcId="{F5B6BFC0-6426-6743-AF88-ED726A9C6889}" destId="{74030361-70FF-1241-8388-7F1D60F3CD46}" srcOrd="0" destOrd="0" presId="urn:microsoft.com/office/officeart/2005/8/layout/orgChart1"/>
    <dgm:cxn modelId="{B3DEFC9C-2CD0-3949-98CB-AEFE1B9C7A0F}" type="presOf" srcId="{E7215D8B-BCC7-EE46-B3F3-E7C35F8C457E}" destId="{88A2E2DA-8AF8-ED4F-8567-04011D29075A}" srcOrd="0" destOrd="0" presId="urn:microsoft.com/office/officeart/2005/8/layout/orgChart1"/>
    <dgm:cxn modelId="{C74F82A1-3B9B-FA4B-AAFD-5B8FDF4F5CAB}" srcId="{2D0359C8-7B34-7A4B-A885-606A0CA2B2BA}" destId="{6419336B-1817-9E4A-BE88-73ADD365A6F2}" srcOrd="0" destOrd="0" parTransId="{96212B46-862B-7A46-AA03-75CE772D03D1}" sibTransId="{0EE55346-A8A0-AF4C-91C5-8996DBD2C358}"/>
    <dgm:cxn modelId="{6BC793A3-CD00-934F-B43C-FD15AA6B2F25}" type="presOf" srcId="{2654BB48-EB67-4C42-A224-E7A85765A39D}" destId="{911756A1-1648-EE44-86DB-4118BB023858}" srcOrd="0" destOrd="0" presId="urn:microsoft.com/office/officeart/2005/8/layout/orgChart1"/>
    <dgm:cxn modelId="{EF0354AF-82DD-7244-8D0C-B4CD598C8BF8}" type="presOf" srcId="{8641FB6F-61D0-984E-9AB6-5C3DABFBBF20}" destId="{65650E6E-72B2-D94E-A796-6B3C5822E9A1}" srcOrd="0" destOrd="0" presId="urn:microsoft.com/office/officeart/2005/8/layout/orgChart1"/>
    <dgm:cxn modelId="{11062DB3-D62E-C742-AFC5-1607A400422B}" type="presOf" srcId="{CF45AAB1-8310-764C-9341-AB9741881836}" destId="{347ECA6C-98C8-D246-881E-AA133441616E}" srcOrd="0" destOrd="0" presId="urn:microsoft.com/office/officeart/2005/8/layout/orgChart1"/>
    <dgm:cxn modelId="{238995BD-9426-DA4C-B202-0FA6D8A89AF5}" srcId="{4576D85A-2ABB-EB48-BF5A-C39C419D2E25}" destId="{8641FB6F-61D0-984E-9AB6-5C3DABFBBF20}" srcOrd="0" destOrd="0" parTransId="{F13D56D2-9261-D241-9C91-6E561BB1213E}" sibTransId="{ECA5CA2D-14C7-B846-B65E-E8D739A156BB}"/>
    <dgm:cxn modelId="{C1CB54C4-4843-854E-9758-9A6D0B7A8033}" type="presOf" srcId="{6419336B-1817-9E4A-BE88-73ADD365A6F2}" destId="{22A3B9E3-FA9A-F648-88A8-89B17AD0DD1F}" srcOrd="0" destOrd="0" presId="urn:microsoft.com/office/officeart/2005/8/layout/orgChart1"/>
    <dgm:cxn modelId="{AC6192CA-7F87-9645-B8B5-E1494F1718B3}" type="presOf" srcId="{DEC4C89A-9952-AF48-AE63-406FD881B627}" destId="{64681B8E-6113-CD48-AB15-086431231C05}" srcOrd="0" destOrd="0" presId="urn:microsoft.com/office/officeart/2005/8/layout/orgChart1"/>
    <dgm:cxn modelId="{EEF689D3-E8A8-F241-953F-C1EF7E0AC9BF}" srcId="{6BFD41A7-3E44-0D49-921B-AAA66127F222}" destId="{07F2D72B-5A7E-A140-AD04-D6A3B4B66817}" srcOrd="0" destOrd="0" parTransId="{F1E56DA7-5312-D54B-B8B6-D96B641BAAA0}" sibTransId="{1B82CA92-AB57-C44B-BB98-9207628B2A21}"/>
    <dgm:cxn modelId="{2D2DDBDC-EC6F-5645-B5DB-29CA5664B404}" type="presOf" srcId="{6BFD41A7-3E44-0D49-921B-AAA66127F222}" destId="{228A77A5-9DF4-B14D-9B9B-10ADD39C142F}" srcOrd="1" destOrd="0" presId="urn:microsoft.com/office/officeart/2005/8/layout/orgChart1"/>
    <dgm:cxn modelId="{23BF9FE5-A543-C94E-95DA-4240A50D9385}" type="presOf" srcId="{C4458E68-13E4-0D46-B457-0C6EE4ABBB63}" destId="{F75C9B51-6F80-6440-85CC-EB8EC49E496C}" srcOrd="0" destOrd="0" presId="urn:microsoft.com/office/officeart/2005/8/layout/orgChart1"/>
    <dgm:cxn modelId="{AEE931E6-5C0E-2E4D-8335-B6D21FA4F86C}" type="presOf" srcId="{4576D85A-2ABB-EB48-BF5A-C39C419D2E25}" destId="{EB6B8553-F8DE-2140-AD8D-A0CB58BADB3D}" srcOrd="1" destOrd="0" presId="urn:microsoft.com/office/officeart/2005/8/layout/orgChart1"/>
    <dgm:cxn modelId="{560338E8-4AB7-6A47-8FBC-01E2C792428A}" type="presOf" srcId="{752AFD35-5422-E547-9333-46C1756020B1}" destId="{EC127CBE-171E-8943-B791-A5025B14B969}" srcOrd="0" destOrd="0" presId="urn:microsoft.com/office/officeart/2005/8/layout/orgChart1"/>
    <dgm:cxn modelId="{6EA427F2-AEC7-BC40-8044-2232E0B220D3}" srcId="{07F2D72B-5A7E-A140-AD04-D6A3B4B66817}" destId="{8480CF9B-2981-9C43-8475-DA998F73BB27}" srcOrd="0" destOrd="0" parTransId="{F5B6BFC0-6426-6743-AF88-ED726A9C6889}" sibTransId="{8D731697-BB14-9748-9B07-0CE8ED98F2CA}"/>
    <dgm:cxn modelId="{A7D04DF3-CF9C-3141-A8E0-782506C552F7}" type="presOf" srcId="{FFA114CA-E57C-C747-878E-F72F0CA1B553}" destId="{BC506027-04EE-7E41-A09B-0F30B51B2C94}" srcOrd="1" destOrd="0" presId="urn:microsoft.com/office/officeart/2005/8/layout/orgChart1"/>
    <dgm:cxn modelId="{9A9465F4-F45D-9643-A0E1-051F8C6CFEAF}" type="presOf" srcId="{82173C1E-EFE3-5D43-9C96-47A51583633C}" destId="{2E52C91F-58D3-9747-849F-BC45426F6D89}" srcOrd="1" destOrd="0" presId="urn:microsoft.com/office/officeart/2005/8/layout/orgChart1"/>
    <dgm:cxn modelId="{119737F8-B2E1-2742-9CEE-EF7D0D94562E}" type="presOf" srcId="{23C81CDF-9B57-6949-9DBB-7CAC2AFD2F43}" destId="{A6CC4071-762F-5648-8DF7-39309D5F6A4D}" srcOrd="0" destOrd="0" presId="urn:microsoft.com/office/officeart/2005/8/layout/orgChart1"/>
    <dgm:cxn modelId="{AF7441F9-C54A-E74F-89AC-2AD5C7134081}" srcId="{0F1727F2-7841-FD42-8770-53207C285AFA}" destId="{3D22EA0A-14A5-354C-BD59-6E55571A9888}" srcOrd="0" destOrd="0" parTransId="{E8D7AB74-3A8B-C54B-8842-BEDE0BA9252C}" sibTransId="{CE60A93C-00DD-1F42-9777-CD6F5CA7AB2F}"/>
    <dgm:cxn modelId="{E70587FA-DD01-FF42-8F42-2162452FB0AD}" type="presOf" srcId="{F13D56D2-9261-D241-9C91-6E561BB1213E}" destId="{B72A7209-2EFE-5646-95A4-F98F768AAF37}" srcOrd="0" destOrd="0" presId="urn:microsoft.com/office/officeart/2005/8/layout/orgChart1"/>
    <dgm:cxn modelId="{159F59FB-5253-8D46-9989-DEB44E80A07D}" type="presOf" srcId="{50E4D3F1-1723-6E4F-B89F-D21AB45C4004}" destId="{FAFC1EE9-C9C9-B34E-8AC6-778951F29334}" srcOrd="1" destOrd="0" presId="urn:microsoft.com/office/officeart/2005/8/layout/orgChart1"/>
    <dgm:cxn modelId="{149B56FD-C2A3-6C4A-9EE6-9F259050CF4F}" type="presOf" srcId="{07F2D72B-5A7E-A140-AD04-D6A3B4B66817}" destId="{782D126B-6976-ED4F-BA8D-7FA04D34B1A0}" srcOrd="1" destOrd="0" presId="urn:microsoft.com/office/officeart/2005/8/layout/orgChart1"/>
    <dgm:cxn modelId="{991755FE-1E10-B343-8C2C-1DD827312B51}" srcId="{50E4D3F1-1723-6E4F-B89F-D21AB45C4004}" destId="{FFA114CA-E57C-C747-878E-F72F0CA1B553}" srcOrd="0" destOrd="0" parTransId="{2654BB48-EB67-4C42-A224-E7A85765A39D}" sibTransId="{1CFD8B90-0E01-164F-839A-789FCEAE5D51}"/>
    <dgm:cxn modelId="{F90AD565-041C-0049-A81F-4B5856B89A39}" type="presParOf" srcId="{A6CC4071-762F-5648-8DF7-39309D5F6A4D}" destId="{A5ED9AE1-1C76-C940-AC3C-7F8BCB5C7799}" srcOrd="0" destOrd="0" presId="urn:microsoft.com/office/officeart/2005/8/layout/orgChart1"/>
    <dgm:cxn modelId="{1B434D16-B4F8-0646-82BC-F396EC064AB0}" type="presParOf" srcId="{A5ED9AE1-1C76-C940-AC3C-7F8BCB5C7799}" destId="{14DCF0BC-5D36-7E4D-B3D8-049A49833DA7}" srcOrd="0" destOrd="0" presId="urn:microsoft.com/office/officeart/2005/8/layout/orgChart1"/>
    <dgm:cxn modelId="{31AA3593-1F79-EC4F-9499-B4FE90FD6A05}" type="presParOf" srcId="{14DCF0BC-5D36-7E4D-B3D8-049A49833DA7}" destId="{DC895BFF-C39F-8841-B546-CE6631BE6414}" srcOrd="0" destOrd="0" presId="urn:microsoft.com/office/officeart/2005/8/layout/orgChart1"/>
    <dgm:cxn modelId="{57521D04-82AC-2E43-B7CA-02172231ECA0}" type="presParOf" srcId="{14DCF0BC-5D36-7E4D-B3D8-049A49833DA7}" destId="{228A77A5-9DF4-B14D-9B9B-10ADD39C142F}" srcOrd="1" destOrd="0" presId="urn:microsoft.com/office/officeart/2005/8/layout/orgChart1"/>
    <dgm:cxn modelId="{03E7602D-4DA8-D142-BD9E-0C738BD4D786}" type="presParOf" srcId="{A5ED9AE1-1C76-C940-AC3C-7F8BCB5C7799}" destId="{92946EAC-C388-754A-95B2-B743277BBE4F}" srcOrd="1" destOrd="0" presId="urn:microsoft.com/office/officeart/2005/8/layout/orgChart1"/>
    <dgm:cxn modelId="{A7C466A0-4FCB-2942-9428-A6529853BBC8}" type="presParOf" srcId="{92946EAC-C388-754A-95B2-B743277BBE4F}" destId="{174AE9E8-61CD-684B-8D8C-CB9D2BD18CA6}" srcOrd="0" destOrd="0" presId="urn:microsoft.com/office/officeart/2005/8/layout/orgChart1"/>
    <dgm:cxn modelId="{4E490167-4FD3-B649-9372-4E9D172DF1F8}" type="presParOf" srcId="{92946EAC-C388-754A-95B2-B743277BBE4F}" destId="{BB007CAA-8EF7-BE4B-868E-7439D1140464}" srcOrd="1" destOrd="0" presId="urn:microsoft.com/office/officeart/2005/8/layout/orgChart1"/>
    <dgm:cxn modelId="{02E26A6E-3AF8-8543-BCE7-FFFBD2B4A74E}" type="presParOf" srcId="{BB007CAA-8EF7-BE4B-868E-7439D1140464}" destId="{CCD24A37-514F-1F47-8410-94890B2234BA}" srcOrd="0" destOrd="0" presId="urn:microsoft.com/office/officeart/2005/8/layout/orgChart1"/>
    <dgm:cxn modelId="{C6FD7F35-A044-F342-BDC4-2C706D84C0FB}" type="presParOf" srcId="{CCD24A37-514F-1F47-8410-94890B2234BA}" destId="{E38D4D7E-11EE-0248-8B85-1952502C700D}" srcOrd="0" destOrd="0" presId="urn:microsoft.com/office/officeart/2005/8/layout/orgChart1"/>
    <dgm:cxn modelId="{3014E9D9-92EC-874A-B0F0-3C4148E55166}" type="presParOf" srcId="{CCD24A37-514F-1F47-8410-94890B2234BA}" destId="{782D126B-6976-ED4F-BA8D-7FA04D34B1A0}" srcOrd="1" destOrd="0" presId="urn:microsoft.com/office/officeart/2005/8/layout/orgChart1"/>
    <dgm:cxn modelId="{B8A2CE12-61FF-5B42-AE6F-FBDE27B74B1B}" type="presParOf" srcId="{BB007CAA-8EF7-BE4B-868E-7439D1140464}" destId="{871FEB22-3943-884C-8A52-2B9EC6E8E6FB}" srcOrd="1" destOrd="0" presId="urn:microsoft.com/office/officeart/2005/8/layout/orgChart1"/>
    <dgm:cxn modelId="{1C8F96F6-E97C-634E-AA61-4E6D4A73F6BF}" type="presParOf" srcId="{871FEB22-3943-884C-8A52-2B9EC6E8E6FB}" destId="{74030361-70FF-1241-8388-7F1D60F3CD46}" srcOrd="0" destOrd="0" presId="urn:microsoft.com/office/officeart/2005/8/layout/orgChart1"/>
    <dgm:cxn modelId="{6DD1F32D-5BFC-8B41-BEA1-46A6ABD3865D}" type="presParOf" srcId="{871FEB22-3943-884C-8A52-2B9EC6E8E6FB}" destId="{6769C935-EF4B-EC48-9D24-601F063BF1A3}" srcOrd="1" destOrd="0" presId="urn:microsoft.com/office/officeart/2005/8/layout/orgChart1"/>
    <dgm:cxn modelId="{51389140-CA22-644A-99E8-A38AB05DE776}" type="presParOf" srcId="{6769C935-EF4B-EC48-9D24-601F063BF1A3}" destId="{C5E416B3-B1D8-264B-9114-B19D289EE3D1}" srcOrd="0" destOrd="0" presId="urn:microsoft.com/office/officeart/2005/8/layout/orgChart1"/>
    <dgm:cxn modelId="{124CD80D-A79A-B847-8AB9-5AFDECCA113A}" type="presParOf" srcId="{C5E416B3-B1D8-264B-9114-B19D289EE3D1}" destId="{DBD59CB4-3588-7A48-89DA-C1B5316D3584}" srcOrd="0" destOrd="0" presId="urn:microsoft.com/office/officeart/2005/8/layout/orgChart1"/>
    <dgm:cxn modelId="{DC013F53-F9F8-5A45-9ECF-CDC2E5C14ADD}" type="presParOf" srcId="{C5E416B3-B1D8-264B-9114-B19D289EE3D1}" destId="{037A3615-33FC-F149-B056-785BB7DEB41E}" srcOrd="1" destOrd="0" presId="urn:microsoft.com/office/officeart/2005/8/layout/orgChart1"/>
    <dgm:cxn modelId="{42B99B9A-73E2-664C-B309-279B54F72B17}" type="presParOf" srcId="{6769C935-EF4B-EC48-9D24-601F063BF1A3}" destId="{CA3630E8-A139-D241-BFF7-E9CFA8AE6EC1}" srcOrd="1" destOrd="0" presId="urn:microsoft.com/office/officeart/2005/8/layout/orgChart1"/>
    <dgm:cxn modelId="{EACA79CA-89CF-D54E-992B-200A9F20C919}" type="presParOf" srcId="{CA3630E8-A139-D241-BFF7-E9CFA8AE6EC1}" destId="{F53B7CD2-C140-5048-8686-EC704D39F004}" srcOrd="0" destOrd="0" presId="urn:microsoft.com/office/officeart/2005/8/layout/orgChart1"/>
    <dgm:cxn modelId="{E10FA9E6-CA35-A744-8414-095D5A35E0D0}" type="presParOf" srcId="{CA3630E8-A139-D241-BFF7-E9CFA8AE6EC1}" destId="{1377C717-EDD8-3C4F-BA7C-E71E63EE8CA0}" srcOrd="1" destOrd="0" presId="urn:microsoft.com/office/officeart/2005/8/layout/orgChart1"/>
    <dgm:cxn modelId="{9040464B-10CD-F54C-B473-66CC75ADECD7}" type="presParOf" srcId="{1377C717-EDD8-3C4F-BA7C-E71E63EE8CA0}" destId="{66CD3124-8482-2D41-B67D-625CF395DF6B}" srcOrd="0" destOrd="0" presId="urn:microsoft.com/office/officeart/2005/8/layout/orgChart1"/>
    <dgm:cxn modelId="{8CB2D900-95F9-CF4B-99DE-B0A9734321DB}" type="presParOf" srcId="{66CD3124-8482-2D41-B67D-625CF395DF6B}" destId="{64681B8E-6113-CD48-AB15-086431231C05}" srcOrd="0" destOrd="0" presId="urn:microsoft.com/office/officeart/2005/8/layout/orgChart1"/>
    <dgm:cxn modelId="{0876285D-ABBF-1244-92B5-04720089A719}" type="presParOf" srcId="{66CD3124-8482-2D41-B67D-625CF395DF6B}" destId="{EDEF5982-04A2-044A-BB38-F809C8B4927B}" srcOrd="1" destOrd="0" presId="urn:microsoft.com/office/officeart/2005/8/layout/orgChart1"/>
    <dgm:cxn modelId="{A3950E2D-1D50-724E-BD4B-87B1AA72B2D0}" type="presParOf" srcId="{1377C717-EDD8-3C4F-BA7C-E71E63EE8CA0}" destId="{971EAFD0-53A5-9741-BC6D-27B34BBB5818}" srcOrd="1" destOrd="0" presId="urn:microsoft.com/office/officeart/2005/8/layout/orgChart1"/>
    <dgm:cxn modelId="{560F9AE3-EB8F-8D47-992D-A03B02C32DD5}" type="presParOf" srcId="{1377C717-EDD8-3C4F-BA7C-E71E63EE8CA0}" destId="{DE5236C0-0BE6-D841-B4CC-32D95D40242B}" srcOrd="2" destOrd="0" presId="urn:microsoft.com/office/officeart/2005/8/layout/orgChart1"/>
    <dgm:cxn modelId="{BA2AAF4B-5E78-964F-A21F-2540DB277D15}" type="presParOf" srcId="{6769C935-EF4B-EC48-9D24-601F063BF1A3}" destId="{360D1EEF-33F4-4B41-94E6-F114D48C6178}" srcOrd="2" destOrd="0" presId="urn:microsoft.com/office/officeart/2005/8/layout/orgChart1"/>
    <dgm:cxn modelId="{A8AA3188-A8CD-864A-8E7B-A7E0163DC6B1}" type="presParOf" srcId="{871FEB22-3943-884C-8A52-2B9EC6E8E6FB}" destId="{88A2E2DA-8AF8-ED4F-8567-04011D29075A}" srcOrd="2" destOrd="0" presId="urn:microsoft.com/office/officeart/2005/8/layout/orgChart1"/>
    <dgm:cxn modelId="{8D426416-9881-9A4E-A52A-BC43A3D63512}" type="presParOf" srcId="{871FEB22-3943-884C-8A52-2B9EC6E8E6FB}" destId="{2916A771-11B1-F04F-9201-BC749896F7C6}" srcOrd="3" destOrd="0" presId="urn:microsoft.com/office/officeart/2005/8/layout/orgChart1"/>
    <dgm:cxn modelId="{D97E53F2-4080-9749-8AAB-B1B6984A94CC}" type="presParOf" srcId="{2916A771-11B1-F04F-9201-BC749896F7C6}" destId="{95CB5239-C665-1941-A0B2-3F65E9728B6D}" srcOrd="0" destOrd="0" presId="urn:microsoft.com/office/officeart/2005/8/layout/orgChart1"/>
    <dgm:cxn modelId="{F28BF46D-BD61-4941-9AC7-06FFFE3D2CB9}" type="presParOf" srcId="{95CB5239-C665-1941-A0B2-3F65E9728B6D}" destId="{41EA7D23-275E-7743-BD74-52771B0B6A9B}" srcOrd="0" destOrd="0" presId="urn:microsoft.com/office/officeart/2005/8/layout/orgChart1"/>
    <dgm:cxn modelId="{1A25AD10-A9C9-D74D-A815-47A173DB7D72}" type="presParOf" srcId="{95CB5239-C665-1941-A0B2-3F65E9728B6D}" destId="{2E52C91F-58D3-9747-849F-BC45426F6D89}" srcOrd="1" destOrd="0" presId="urn:microsoft.com/office/officeart/2005/8/layout/orgChart1"/>
    <dgm:cxn modelId="{C1660D4D-51DD-F741-B821-ADDEE17BAB71}" type="presParOf" srcId="{2916A771-11B1-F04F-9201-BC749896F7C6}" destId="{87B7BC40-DECE-154F-BEAB-B04816C8652A}" srcOrd="1" destOrd="0" presId="urn:microsoft.com/office/officeart/2005/8/layout/orgChart1"/>
    <dgm:cxn modelId="{AA5E6B3C-E1EB-9F43-BFE1-D4A4E2BC54D2}" type="presParOf" srcId="{87B7BC40-DECE-154F-BEAB-B04816C8652A}" destId="{347ECA6C-98C8-D246-881E-AA133441616E}" srcOrd="0" destOrd="0" presId="urn:microsoft.com/office/officeart/2005/8/layout/orgChart1"/>
    <dgm:cxn modelId="{EC7A83F6-74F9-1448-8B70-C040DB9D438C}" type="presParOf" srcId="{87B7BC40-DECE-154F-BEAB-B04816C8652A}" destId="{14DF68A5-6BEC-F347-B7FA-26C95EA7995A}" srcOrd="1" destOrd="0" presId="urn:microsoft.com/office/officeart/2005/8/layout/orgChart1"/>
    <dgm:cxn modelId="{D3D730C1-7599-3440-8C2F-495130D478DD}" type="presParOf" srcId="{14DF68A5-6BEC-F347-B7FA-26C95EA7995A}" destId="{CBDF47DF-357D-3645-97C9-4E30955D5F71}" srcOrd="0" destOrd="0" presId="urn:microsoft.com/office/officeart/2005/8/layout/orgChart1"/>
    <dgm:cxn modelId="{26343E0B-DE20-AA43-81B1-DC4E05D1B3A5}" type="presParOf" srcId="{CBDF47DF-357D-3645-97C9-4E30955D5F71}" destId="{F75C9B51-6F80-6440-85CC-EB8EC49E496C}" srcOrd="0" destOrd="0" presId="urn:microsoft.com/office/officeart/2005/8/layout/orgChart1"/>
    <dgm:cxn modelId="{D2C27530-F5E0-5F42-9979-C68296032E0C}" type="presParOf" srcId="{CBDF47DF-357D-3645-97C9-4E30955D5F71}" destId="{CB47C85C-3ED9-2F40-A966-B5C1F30D0807}" srcOrd="1" destOrd="0" presId="urn:microsoft.com/office/officeart/2005/8/layout/orgChart1"/>
    <dgm:cxn modelId="{23592814-ED10-6743-B0E4-B34520D33E5C}" type="presParOf" srcId="{14DF68A5-6BEC-F347-B7FA-26C95EA7995A}" destId="{943B0011-6360-3347-AB9B-8ABB4C403C06}" srcOrd="1" destOrd="0" presId="urn:microsoft.com/office/officeart/2005/8/layout/orgChart1"/>
    <dgm:cxn modelId="{D849BC38-A933-2744-8077-6E7D3712EAE2}" type="presParOf" srcId="{14DF68A5-6BEC-F347-B7FA-26C95EA7995A}" destId="{CDC5BF76-6E59-084E-BE82-CC93E0E4C5B1}" srcOrd="2" destOrd="0" presId="urn:microsoft.com/office/officeart/2005/8/layout/orgChart1"/>
    <dgm:cxn modelId="{402A8484-04F8-3E44-95F5-59D8E12A39D3}" type="presParOf" srcId="{2916A771-11B1-F04F-9201-BC749896F7C6}" destId="{54FC4B96-DC3F-5E4A-889F-36F4BB71B63A}" srcOrd="2" destOrd="0" presId="urn:microsoft.com/office/officeart/2005/8/layout/orgChart1"/>
    <dgm:cxn modelId="{DABE1368-B6DF-0243-8F92-AB6F1750C3E2}" type="presParOf" srcId="{871FEB22-3943-884C-8A52-2B9EC6E8E6FB}" destId="{B22C17C5-E4A5-514A-B62E-B683AAC72C35}" srcOrd="4" destOrd="0" presId="urn:microsoft.com/office/officeart/2005/8/layout/orgChart1"/>
    <dgm:cxn modelId="{873028E7-E495-9546-8D07-64F017D33836}" type="presParOf" srcId="{871FEB22-3943-884C-8A52-2B9EC6E8E6FB}" destId="{8600F635-2C3F-C148-88CE-69CA3F0DECDD}" srcOrd="5" destOrd="0" presId="urn:microsoft.com/office/officeart/2005/8/layout/orgChart1"/>
    <dgm:cxn modelId="{9B6E73CC-3A39-A847-9982-E76B2803A820}" type="presParOf" srcId="{8600F635-2C3F-C148-88CE-69CA3F0DECDD}" destId="{69835E51-6100-2E4D-BC49-D7A2984E6B07}" srcOrd="0" destOrd="0" presId="urn:microsoft.com/office/officeart/2005/8/layout/orgChart1"/>
    <dgm:cxn modelId="{9C4557E9-5694-FF40-9BDB-2C1863033128}" type="presParOf" srcId="{69835E51-6100-2E4D-BC49-D7A2984E6B07}" destId="{405CC492-46B9-2B4A-AB74-EE761FBE3231}" srcOrd="0" destOrd="0" presId="urn:microsoft.com/office/officeart/2005/8/layout/orgChart1"/>
    <dgm:cxn modelId="{2607E6FD-D974-3348-A8AA-ED5D7F57DB15}" type="presParOf" srcId="{69835E51-6100-2E4D-BC49-D7A2984E6B07}" destId="{EB6B8553-F8DE-2140-AD8D-A0CB58BADB3D}" srcOrd="1" destOrd="0" presId="urn:microsoft.com/office/officeart/2005/8/layout/orgChart1"/>
    <dgm:cxn modelId="{071F3EC9-FB1D-034C-9DCE-0EFDB4E26A2B}" type="presParOf" srcId="{8600F635-2C3F-C148-88CE-69CA3F0DECDD}" destId="{50FEC07C-9D7B-794A-9B91-10E6F536C9AF}" srcOrd="1" destOrd="0" presId="urn:microsoft.com/office/officeart/2005/8/layout/orgChart1"/>
    <dgm:cxn modelId="{8E23AD54-3E47-FF4A-A02F-EB672729B429}" type="presParOf" srcId="{50FEC07C-9D7B-794A-9B91-10E6F536C9AF}" destId="{B72A7209-2EFE-5646-95A4-F98F768AAF37}" srcOrd="0" destOrd="0" presId="urn:microsoft.com/office/officeart/2005/8/layout/orgChart1"/>
    <dgm:cxn modelId="{AD4A314F-A08B-4442-9B40-9E64C264B482}" type="presParOf" srcId="{50FEC07C-9D7B-794A-9B91-10E6F536C9AF}" destId="{E59A429F-A431-824A-8646-7437EE28CBD0}" srcOrd="1" destOrd="0" presId="urn:microsoft.com/office/officeart/2005/8/layout/orgChart1"/>
    <dgm:cxn modelId="{D3DE989C-2BB5-9F4D-8676-3237CC1C2E26}" type="presParOf" srcId="{E59A429F-A431-824A-8646-7437EE28CBD0}" destId="{05580DC5-9E05-964F-B84A-A8ACF03FD40F}" srcOrd="0" destOrd="0" presId="urn:microsoft.com/office/officeart/2005/8/layout/orgChart1"/>
    <dgm:cxn modelId="{11ED4C05-C4EB-B940-BBDD-0E6263BC1B36}" type="presParOf" srcId="{05580DC5-9E05-964F-B84A-A8ACF03FD40F}" destId="{65650E6E-72B2-D94E-A796-6B3C5822E9A1}" srcOrd="0" destOrd="0" presId="urn:microsoft.com/office/officeart/2005/8/layout/orgChart1"/>
    <dgm:cxn modelId="{577D739B-0957-464D-895B-FE74754CA562}" type="presParOf" srcId="{05580DC5-9E05-964F-B84A-A8ACF03FD40F}" destId="{1854F41A-88E1-234B-B593-FDDB9F4AEBBA}" srcOrd="1" destOrd="0" presId="urn:microsoft.com/office/officeart/2005/8/layout/orgChart1"/>
    <dgm:cxn modelId="{5C466EAC-C265-B74D-B952-028834F48D1C}" type="presParOf" srcId="{E59A429F-A431-824A-8646-7437EE28CBD0}" destId="{3BE9D5D8-349C-5649-955F-75CBC6CBCE06}" srcOrd="1" destOrd="0" presId="urn:microsoft.com/office/officeart/2005/8/layout/orgChart1"/>
    <dgm:cxn modelId="{C08AD510-D8C5-1347-B5DD-B707BDBFC311}" type="presParOf" srcId="{E59A429F-A431-824A-8646-7437EE28CBD0}" destId="{9B2692E9-82E2-0148-ABFB-4863561CCFD6}" srcOrd="2" destOrd="0" presId="urn:microsoft.com/office/officeart/2005/8/layout/orgChart1"/>
    <dgm:cxn modelId="{A8EC1B5D-77E7-DA40-80B2-F6AF554E1491}" type="presParOf" srcId="{8600F635-2C3F-C148-88CE-69CA3F0DECDD}" destId="{AA7B61F2-DA09-3A46-9DD5-68048A06D3A7}" srcOrd="2" destOrd="0" presId="urn:microsoft.com/office/officeart/2005/8/layout/orgChart1"/>
    <dgm:cxn modelId="{D8CCE5D9-F74C-A242-98BF-FC00783286B8}" type="presParOf" srcId="{871FEB22-3943-884C-8A52-2B9EC6E8E6FB}" destId="{F98A9682-646A-8142-B84A-F02919947821}" srcOrd="6" destOrd="0" presId="urn:microsoft.com/office/officeart/2005/8/layout/orgChart1"/>
    <dgm:cxn modelId="{C73EE203-0136-7D4B-90F8-596FF8B72D77}" type="presParOf" srcId="{871FEB22-3943-884C-8A52-2B9EC6E8E6FB}" destId="{ECABB95C-3728-4147-BD07-8867F0510BB8}" srcOrd="7" destOrd="0" presId="urn:microsoft.com/office/officeart/2005/8/layout/orgChart1"/>
    <dgm:cxn modelId="{CEB94A9F-30B1-DA4D-BFFF-71282A3FB755}" type="presParOf" srcId="{ECABB95C-3728-4147-BD07-8867F0510BB8}" destId="{FD0BB7FA-10D4-3F40-A5CF-7B23ECB6FEF5}" srcOrd="0" destOrd="0" presId="urn:microsoft.com/office/officeart/2005/8/layout/orgChart1"/>
    <dgm:cxn modelId="{FD6DE7CD-2BF8-934A-87AB-9E5FFBE95679}" type="presParOf" srcId="{FD0BB7FA-10D4-3F40-A5CF-7B23ECB6FEF5}" destId="{90AA91A5-80D0-2E4C-8278-DD9544471428}" srcOrd="0" destOrd="0" presId="urn:microsoft.com/office/officeart/2005/8/layout/orgChart1"/>
    <dgm:cxn modelId="{B1B54DE9-C51A-1D4B-BBCB-F563E03BC455}" type="presParOf" srcId="{FD0BB7FA-10D4-3F40-A5CF-7B23ECB6FEF5}" destId="{1762127C-22A0-8646-9137-16EBB7EA1FC6}" srcOrd="1" destOrd="0" presId="urn:microsoft.com/office/officeart/2005/8/layout/orgChart1"/>
    <dgm:cxn modelId="{34EF6655-1E3A-4342-8442-710F4623DE5D}" type="presParOf" srcId="{ECABB95C-3728-4147-BD07-8867F0510BB8}" destId="{984E138E-DBF6-CB4A-81CE-46FC23A3714E}" srcOrd="1" destOrd="0" presId="urn:microsoft.com/office/officeart/2005/8/layout/orgChart1"/>
    <dgm:cxn modelId="{DE464165-56D7-0444-B652-EF8F0C73C100}" type="presParOf" srcId="{984E138E-DBF6-CB4A-81CE-46FC23A3714E}" destId="{2D516315-477C-A843-99DD-58F7FEAC822A}" srcOrd="0" destOrd="0" presId="urn:microsoft.com/office/officeart/2005/8/layout/orgChart1"/>
    <dgm:cxn modelId="{F38B7B46-3418-C847-A940-D50F7F5081F6}" type="presParOf" srcId="{984E138E-DBF6-CB4A-81CE-46FC23A3714E}" destId="{A5866B32-07E5-F243-8796-6790557D5310}" srcOrd="1" destOrd="0" presId="urn:microsoft.com/office/officeart/2005/8/layout/orgChart1"/>
    <dgm:cxn modelId="{4ECFC468-FF23-254D-A4ED-DA9E7007FD7F}" type="presParOf" srcId="{A5866B32-07E5-F243-8796-6790557D5310}" destId="{8BADE13A-F205-6242-AD70-2522CDE8679D}" srcOrd="0" destOrd="0" presId="urn:microsoft.com/office/officeart/2005/8/layout/orgChart1"/>
    <dgm:cxn modelId="{D3A1C5F9-E850-DC46-9D15-68E68F428FB6}" type="presParOf" srcId="{8BADE13A-F205-6242-AD70-2522CDE8679D}" destId="{22A3B9E3-FA9A-F648-88A8-89B17AD0DD1F}" srcOrd="0" destOrd="0" presId="urn:microsoft.com/office/officeart/2005/8/layout/orgChart1"/>
    <dgm:cxn modelId="{F1C708C0-2CE2-A741-91F0-DD4828FBAD4D}" type="presParOf" srcId="{8BADE13A-F205-6242-AD70-2522CDE8679D}" destId="{3A66956A-BAF0-E541-BC58-5D0731B80705}" srcOrd="1" destOrd="0" presId="urn:microsoft.com/office/officeart/2005/8/layout/orgChart1"/>
    <dgm:cxn modelId="{4D210C1D-42EE-5D47-BC24-7238BF181D73}" type="presParOf" srcId="{A5866B32-07E5-F243-8796-6790557D5310}" destId="{3607EB2A-D364-494C-A91C-61E3744350F0}" srcOrd="1" destOrd="0" presId="urn:microsoft.com/office/officeart/2005/8/layout/orgChart1"/>
    <dgm:cxn modelId="{A9AFA6E1-6006-394D-9A6E-5B368ECD1741}" type="presParOf" srcId="{A5866B32-07E5-F243-8796-6790557D5310}" destId="{8670FC5D-48C4-4749-895F-001F240BD855}" srcOrd="2" destOrd="0" presId="urn:microsoft.com/office/officeart/2005/8/layout/orgChart1"/>
    <dgm:cxn modelId="{36DCB9CE-C3F9-2F49-8659-DF21725285D9}" type="presParOf" srcId="{ECABB95C-3728-4147-BD07-8867F0510BB8}" destId="{B44FAFB0-413E-EC48-8184-7B06CFB520C2}" srcOrd="2" destOrd="0" presId="urn:microsoft.com/office/officeart/2005/8/layout/orgChart1"/>
    <dgm:cxn modelId="{390CFD46-08DA-0546-890A-B30C0C568981}" type="presParOf" srcId="{BB007CAA-8EF7-BE4B-868E-7439D1140464}" destId="{FDCBAB52-291B-CC47-8471-B266C94E5CB5}" srcOrd="2" destOrd="0" presId="urn:microsoft.com/office/officeart/2005/8/layout/orgChart1"/>
    <dgm:cxn modelId="{A051FCAD-56DA-8C4B-84E4-8F7581FCB1D1}" type="presParOf" srcId="{92946EAC-C388-754A-95B2-B743277BBE4F}" destId="{EC127CBE-171E-8943-B791-A5025B14B969}" srcOrd="2" destOrd="0" presId="urn:microsoft.com/office/officeart/2005/8/layout/orgChart1"/>
    <dgm:cxn modelId="{23D59FE6-4070-EC46-B3CC-840672F67CF5}" type="presParOf" srcId="{92946EAC-C388-754A-95B2-B743277BBE4F}" destId="{BE3B29FE-7FC9-9441-B349-96087CCC7E21}" srcOrd="3" destOrd="0" presId="urn:microsoft.com/office/officeart/2005/8/layout/orgChart1"/>
    <dgm:cxn modelId="{3D891830-0F89-1949-80C9-8A895B9F8DC1}" type="presParOf" srcId="{BE3B29FE-7FC9-9441-B349-96087CCC7E21}" destId="{43E32FC6-D749-B04C-A963-54C21F9534AA}" srcOrd="0" destOrd="0" presId="urn:microsoft.com/office/officeart/2005/8/layout/orgChart1"/>
    <dgm:cxn modelId="{66112D5D-2CB3-274E-8C16-008E935BF61D}" type="presParOf" srcId="{43E32FC6-D749-B04C-A963-54C21F9534AA}" destId="{BDE01B1C-BE7D-1F46-94AA-6E41728E0F97}" srcOrd="0" destOrd="0" presId="urn:microsoft.com/office/officeart/2005/8/layout/orgChart1"/>
    <dgm:cxn modelId="{8DBDF702-DF78-B24C-9C5C-E7DCC4B0859E}" type="presParOf" srcId="{43E32FC6-D749-B04C-A963-54C21F9534AA}" destId="{DEC7B5E0-547A-AE45-B3B5-1D42DB93FBC8}" srcOrd="1" destOrd="0" presId="urn:microsoft.com/office/officeart/2005/8/layout/orgChart1"/>
    <dgm:cxn modelId="{23548606-42C9-944D-B49F-193F6DFF9529}" type="presParOf" srcId="{BE3B29FE-7FC9-9441-B349-96087CCC7E21}" destId="{C13F6E35-4F02-4141-8906-CCBA6C2380F0}" srcOrd="1" destOrd="0" presId="urn:microsoft.com/office/officeart/2005/8/layout/orgChart1"/>
    <dgm:cxn modelId="{D0DD47CE-BDD1-4043-BE08-84A7F6D9561C}" type="presParOf" srcId="{C13F6E35-4F02-4141-8906-CCBA6C2380F0}" destId="{7AAAC0C9-E6A9-6444-A46E-313258351803}" srcOrd="0" destOrd="0" presId="urn:microsoft.com/office/officeart/2005/8/layout/orgChart1"/>
    <dgm:cxn modelId="{A7ACB11F-02BB-1F4B-81F3-7122AA79841B}" type="presParOf" srcId="{C13F6E35-4F02-4141-8906-CCBA6C2380F0}" destId="{5E558779-ED7D-9546-8A2B-8AA8DEED4F38}" srcOrd="1" destOrd="0" presId="urn:microsoft.com/office/officeart/2005/8/layout/orgChart1"/>
    <dgm:cxn modelId="{82ECDAD9-94CC-BF4D-B0A5-9CE8E85C3F7D}" type="presParOf" srcId="{5E558779-ED7D-9546-8A2B-8AA8DEED4F38}" destId="{D2210783-6A0A-2046-8159-38DA93598D42}" srcOrd="0" destOrd="0" presId="urn:microsoft.com/office/officeart/2005/8/layout/orgChart1"/>
    <dgm:cxn modelId="{1ED0014F-7FEF-704A-8A54-C6EB75814F1C}" type="presParOf" srcId="{D2210783-6A0A-2046-8159-38DA93598D42}" destId="{2138E6E6-528C-424F-85FB-81A73DF67213}" srcOrd="0" destOrd="0" presId="urn:microsoft.com/office/officeart/2005/8/layout/orgChart1"/>
    <dgm:cxn modelId="{F64B4B7D-2A2E-224D-916E-D89A0A9334A1}" type="presParOf" srcId="{D2210783-6A0A-2046-8159-38DA93598D42}" destId="{1DE21C1A-E034-5E4A-9214-E3F26AC6E739}" srcOrd="1" destOrd="0" presId="urn:microsoft.com/office/officeart/2005/8/layout/orgChart1"/>
    <dgm:cxn modelId="{CA4EE5D2-5722-5545-AA0D-CB69469E1028}" type="presParOf" srcId="{5E558779-ED7D-9546-8A2B-8AA8DEED4F38}" destId="{0D991DD6-36B2-B946-BD0D-13253003C3BF}" srcOrd="1" destOrd="0" presId="urn:microsoft.com/office/officeart/2005/8/layout/orgChart1"/>
    <dgm:cxn modelId="{B7FAE187-65B2-8847-B107-5306B2A059DF}" type="presParOf" srcId="{5E558779-ED7D-9546-8A2B-8AA8DEED4F38}" destId="{F66F8027-29CE-4F4F-B8E4-441D76061783}" srcOrd="2" destOrd="0" presId="urn:microsoft.com/office/officeart/2005/8/layout/orgChart1"/>
    <dgm:cxn modelId="{7D4A44B8-0C1D-EC49-B693-7DF6707505B8}" type="presParOf" srcId="{BE3B29FE-7FC9-9441-B349-96087CCC7E21}" destId="{8EEBD798-B92C-7345-A301-87981AA620CA}" srcOrd="2" destOrd="0" presId="urn:microsoft.com/office/officeart/2005/8/layout/orgChart1"/>
    <dgm:cxn modelId="{1A4359FF-47FB-564C-9DCD-F34F1163516C}" type="presParOf" srcId="{92946EAC-C388-754A-95B2-B743277BBE4F}" destId="{B7F0901B-07F9-714A-A624-640008079C59}" srcOrd="4" destOrd="0" presId="urn:microsoft.com/office/officeart/2005/8/layout/orgChart1"/>
    <dgm:cxn modelId="{D006A530-0CA2-334C-A95F-53D00A529E15}" type="presParOf" srcId="{92946EAC-C388-754A-95B2-B743277BBE4F}" destId="{1E41BD87-ED4A-7E4A-A9A7-656BA7B0C8CE}" srcOrd="5" destOrd="0" presId="urn:microsoft.com/office/officeart/2005/8/layout/orgChart1"/>
    <dgm:cxn modelId="{7D4B75A5-EDB3-F348-B6B9-EF050F11D256}" type="presParOf" srcId="{1E41BD87-ED4A-7E4A-A9A7-656BA7B0C8CE}" destId="{7807A541-1908-9544-A89A-15C663F2F6CD}" srcOrd="0" destOrd="0" presId="urn:microsoft.com/office/officeart/2005/8/layout/orgChart1"/>
    <dgm:cxn modelId="{BE56E976-0643-5748-B871-EFE725917F2C}" type="presParOf" srcId="{7807A541-1908-9544-A89A-15C663F2F6CD}" destId="{D2A29420-0787-F14B-B5A2-5412AA8AB372}" srcOrd="0" destOrd="0" presId="urn:microsoft.com/office/officeart/2005/8/layout/orgChart1"/>
    <dgm:cxn modelId="{AAB7046C-B946-A142-8695-1B457783DBEC}" type="presParOf" srcId="{7807A541-1908-9544-A89A-15C663F2F6CD}" destId="{FAFC1EE9-C9C9-B34E-8AC6-778951F29334}" srcOrd="1" destOrd="0" presId="urn:microsoft.com/office/officeart/2005/8/layout/orgChart1"/>
    <dgm:cxn modelId="{D0A37521-3C4E-2340-BEA7-8669D740DB4A}" type="presParOf" srcId="{1E41BD87-ED4A-7E4A-A9A7-656BA7B0C8CE}" destId="{6C1CDC0F-AB98-3A45-83AA-7E1697BC24DD}" srcOrd="1" destOrd="0" presId="urn:microsoft.com/office/officeart/2005/8/layout/orgChart1"/>
    <dgm:cxn modelId="{0C25EA67-28FD-9E4D-A59B-4481B5A55B8E}" type="presParOf" srcId="{6C1CDC0F-AB98-3A45-83AA-7E1697BC24DD}" destId="{911756A1-1648-EE44-86DB-4118BB023858}" srcOrd="0" destOrd="0" presId="urn:microsoft.com/office/officeart/2005/8/layout/orgChart1"/>
    <dgm:cxn modelId="{2F9834C6-6C9E-9746-92E0-EF60E858591A}" type="presParOf" srcId="{6C1CDC0F-AB98-3A45-83AA-7E1697BC24DD}" destId="{2C00BD47-F73F-C049-A57E-1AA24C9662A3}" srcOrd="1" destOrd="0" presId="urn:microsoft.com/office/officeart/2005/8/layout/orgChart1"/>
    <dgm:cxn modelId="{4A2BB787-4485-4142-BD56-7FFC66EE9FAD}" type="presParOf" srcId="{2C00BD47-F73F-C049-A57E-1AA24C9662A3}" destId="{CDB86AEA-BD4E-1344-8BBE-955233C31F9E}" srcOrd="0" destOrd="0" presId="urn:microsoft.com/office/officeart/2005/8/layout/orgChart1"/>
    <dgm:cxn modelId="{3A802924-819E-6447-9172-69B881583CD1}" type="presParOf" srcId="{CDB86AEA-BD4E-1344-8BBE-955233C31F9E}" destId="{79A22758-D8F2-7C49-9A6E-141551EA704A}" srcOrd="0" destOrd="0" presId="urn:microsoft.com/office/officeart/2005/8/layout/orgChart1"/>
    <dgm:cxn modelId="{C35C79EF-4BE0-0E4D-91B9-EBBF41A1DA9A}" type="presParOf" srcId="{CDB86AEA-BD4E-1344-8BBE-955233C31F9E}" destId="{BC506027-04EE-7E41-A09B-0F30B51B2C94}" srcOrd="1" destOrd="0" presId="urn:microsoft.com/office/officeart/2005/8/layout/orgChart1"/>
    <dgm:cxn modelId="{966CA915-F89B-2447-9D75-24DBC8467275}" type="presParOf" srcId="{2C00BD47-F73F-C049-A57E-1AA24C9662A3}" destId="{C3ED66C4-284D-974E-B499-F7331A82D800}" srcOrd="1" destOrd="0" presId="urn:microsoft.com/office/officeart/2005/8/layout/orgChart1"/>
    <dgm:cxn modelId="{6EDB4E69-C8E9-C34C-AB80-5E2652E91DD7}" type="presParOf" srcId="{2C00BD47-F73F-C049-A57E-1AA24C9662A3}" destId="{8B26A8D7-549C-DA48-A6CE-F59F991EA817}" srcOrd="2" destOrd="0" presId="urn:microsoft.com/office/officeart/2005/8/layout/orgChart1"/>
    <dgm:cxn modelId="{44FD1FE8-6A2E-374B-8E28-9EE7D280160E}" type="presParOf" srcId="{1E41BD87-ED4A-7E4A-A9A7-656BA7B0C8CE}" destId="{C041EA8E-91C6-0548-98B2-2E2055DCFA66}" srcOrd="2" destOrd="0" presId="urn:microsoft.com/office/officeart/2005/8/layout/orgChart1"/>
    <dgm:cxn modelId="{7449E7CC-2B52-9943-9257-0362EB252D93}" type="presParOf" srcId="{A5ED9AE1-1C76-C940-AC3C-7F8BCB5C7799}" destId="{0D493E71-A16D-AA4F-AE9F-120E7B21388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1756A1-1648-EE44-86DB-4118BB023858}">
      <dsp:nvSpPr>
        <dsp:cNvPr id="0" name=""/>
        <dsp:cNvSpPr/>
      </dsp:nvSpPr>
      <dsp:spPr>
        <a:xfrm>
          <a:off x="4816965" y="2079657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F0901B-07F9-714A-A624-640008079C59}">
      <dsp:nvSpPr>
        <dsp:cNvPr id="0" name=""/>
        <dsp:cNvSpPr/>
      </dsp:nvSpPr>
      <dsp:spPr>
        <a:xfrm>
          <a:off x="3517284" y="1500207"/>
          <a:ext cx="1626130" cy="1713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693"/>
              </a:lnTo>
              <a:lnTo>
                <a:pt x="1626130" y="85693"/>
              </a:lnTo>
              <a:lnTo>
                <a:pt x="1626130" y="17138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AAC0C9-E6A9-6444-A46E-313258351803}">
      <dsp:nvSpPr>
        <dsp:cNvPr id="0" name=""/>
        <dsp:cNvSpPr/>
      </dsp:nvSpPr>
      <dsp:spPr>
        <a:xfrm>
          <a:off x="3829453" y="2079657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127CBE-171E-8943-B791-A5025B14B969}">
      <dsp:nvSpPr>
        <dsp:cNvPr id="0" name=""/>
        <dsp:cNvSpPr/>
      </dsp:nvSpPr>
      <dsp:spPr>
        <a:xfrm>
          <a:off x="3517284" y="1500207"/>
          <a:ext cx="638618" cy="1713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693"/>
              </a:lnTo>
              <a:lnTo>
                <a:pt x="638618" y="85693"/>
              </a:lnTo>
              <a:lnTo>
                <a:pt x="638618" y="17138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516315-477C-A843-99DD-58F7FEAC822A}">
      <dsp:nvSpPr>
        <dsp:cNvPr id="0" name=""/>
        <dsp:cNvSpPr/>
      </dsp:nvSpPr>
      <dsp:spPr>
        <a:xfrm>
          <a:off x="3045972" y="2659106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8A9682-646A-8142-B84A-F02919947821}">
      <dsp:nvSpPr>
        <dsp:cNvPr id="0" name=""/>
        <dsp:cNvSpPr/>
      </dsp:nvSpPr>
      <dsp:spPr>
        <a:xfrm>
          <a:off x="1891154" y="2079657"/>
          <a:ext cx="1481268" cy="1713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693"/>
              </a:lnTo>
              <a:lnTo>
                <a:pt x="1481268" y="85693"/>
              </a:lnTo>
              <a:lnTo>
                <a:pt x="1481268" y="171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2A7209-2EFE-5646-95A4-F98F768AAF37}">
      <dsp:nvSpPr>
        <dsp:cNvPr id="0" name=""/>
        <dsp:cNvSpPr/>
      </dsp:nvSpPr>
      <dsp:spPr>
        <a:xfrm>
          <a:off x="2058460" y="2659106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2C17C5-E4A5-514A-B62E-B683AAC72C35}">
      <dsp:nvSpPr>
        <dsp:cNvPr id="0" name=""/>
        <dsp:cNvSpPr/>
      </dsp:nvSpPr>
      <dsp:spPr>
        <a:xfrm>
          <a:off x="1891154" y="2079657"/>
          <a:ext cx="493756" cy="1713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693"/>
              </a:lnTo>
              <a:lnTo>
                <a:pt x="493756" y="85693"/>
              </a:lnTo>
              <a:lnTo>
                <a:pt x="493756" y="171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7ECA6C-98C8-D246-881E-AA133441616E}">
      <dsp:nvSpPr>
        <dsp:cNvPr id="0" name=""/>
        <dsp:cNvSpPr/>
      </dsp:nvSpPr>
      <dsp:spPr>
        <a:xfrm>
          <a:off x="1070947" y="2659106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A2E2DA-8AF8-ED4F-8567-04011D29075A}">
      <dsp:nvSpPr>
        <dsp:cNvPr id="0" name=""/>
        <dsp:cNvSpPr/>
      </dsp:nvSpPr>
      <dsp:spPr>
        <a:xfrm>
          <a:off x="1397398" y="2079657"/>
          <a:ext cx="493756" cy="171386"/>
        </a:xfrm>
        <a:custGeom>
          <a:avLst/>
          <a:gdLst/>
          <a:ahLst/>
          <a:cxnLst/>
          <a:rect l="0" t="0" r="0" b="0"/>
          <a:pathLst>
            <a:path>
              <a:moveTo>
                <a:pt x="493756" y="0"/>
              </a:moveTo>
              <a:lnTo>
                <a:pt x="493756" y="85693"/>
              </a:lnTo>
              <a:lnTo>
                <a:pt x="0" y="85693"/>
              </a:lnTo>
              <a:lnTo>
                <a:pt x="0" y="171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3B7CD2-C140-5048-8686-EC704D39F004}">
      <dsp:nvSpPr>
        <dsp:cNvPr id="0" name=""/>
        <dsp:cNvSpPr/>
      </dsp:nvSpPr>
      <dsp:spPr>
        <a:xfrm>
          <a:off x="83435" y="2659106"/>
          <a:ext cx="122418" cy="3754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417"/>
              </a:lnTo>
              <a:lnTo>
                <a:pt x="122418" y="3754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030361-70FF-1241-8388-7F1D60F3CD46}">
      <dsp:nvSpPr>
        <dsp:cNvPr id="0" name=""/>
        <dsp:cNvSpPr/>
      </dsp:nvSpPr>
      <dsp:spPr>
        <a:xfrm>
          <a:off x="409885" y="2079657"/>
          <a:ext cx="1481268" cy="171386"/>
        </a:xfrm>
        <a:custGeom>
          <a:avLst/>
          <a:gdLst/>
          <a:ahLst/>
          <a:cxnLst/>
          <a:rect l="0" t="0" r="0" b="0"/>
          <a:pathLst>
            <a:path>
              <a:moveTo>
                <a:pt x="1481268" y="0"/>
              </a:moveTo>
              <a:lnTo>
                <a:pt x="1481268" y="85693"/>
              </a:lnTo>
              <a:lnTo>
                <a:pt x="0" y="85693"/>
              </a:lnTo>
              <a:lnTo>
                <a:pt x="0" y="171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4AE9E8-61CD-684B-8D8C-CB9D2BD18CA6}">
      <dsp:nvSpPr>
        <dsp:cNvPr id="0" name=""/>
        <dsp:cNvSpPr/>
      </dsp:nvSpPr>
      <dsp:spPr>
        <a:xfrm>
          <a:off x="1891154" y="1500207"/>
          <a:ext cx="1626130" cy="171386"/>
        </a:xfrm>
        <a:custGeom>
          <a:avLst/>
          <a:gdLst/>
          <a:ahLst/>
          <a:cxnLst/>
          <a:rect l="0" t="0" r="0" b="0"/>
          <a:pathLst>
            <a:path>
              <a:moveTo>
                <a:pt x="1626130" y="0"/>
              </a:moveTo>
              <a:lnTo>
                <a:pt x="1626130" y="85693"/>
              </a:lnTo>
              <a:lnTo>
                <a:pt x="0" y="85693"/>
              </a:lnTo>
              <a:lnTo>
                <a:pt x="0" y="17138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95BFF-C39F-8841-B546-CE6631BE6414}">
      <dsp:nvSpPr>
        <dsp:cNvPr id="0" name=""/>
        <dsp:cNvSpPr/>
      </dsp:nvSpPr>
      <dsp:spPr>
        <a:xfrm>
          <a:off x="3109222" y="1092145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Repeat Customer</a:t>
          </a:r>
        </a:p>
      </dsp:txBody>
      <dsp:txXfrm>
        <a:off x="3109222" y="1092145"/>
        <a:ext cx="816125" cy="408062"/>
      </dsp:txXfrm>
    </dsp:sp>
    <dsp:sp modelId="{E38D4D7E-11EE-0248-8B85-1952502C700D}">
      <dsp:nvSpPr>
        <dsp:cNvPr id="0" name=""/>
        <dsp:cNvSpPr/>
      </dsp:nvSpPr>
      <dsp:spPr>
        <a:xfrm>
          <a:off x="1483091" y="1671594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Education: College</a:t>
          </a:r>
        </a:p>
      </dsp:txBody>
      <dsp:txXfrm>
        <a:off x="1483091" y="1671594"/>
        <a:ext cx="816125" cy="408062"/>
      </dsp:txXfrm>
    </dsp:sp>
    <dsp:sp modelId="{DBD59CB4-3588-7A48-89DA-C1B5316D3584}">
      <dsp:nvSpPr>
        <dsp:cNvPr id="0" name=""/>
        <dsp:cNvSpPr/>
      </dsp:nvSpPr>
      <dsp:spPr>
        <a:xfrm>
          <a:off x="1822" y="2251043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Age: 20-30</a:t>
          </a:r>
        </a:p>
      </dsp:txBody>
      <dsp:txXfrm>
        <a:off x="1822" y="2251043"/>
        <a:ext cx="816125" cy="408062"/>
      </dsp:txXfrm>
    </dsp:sp>
    <dsp:sp modelId="{64681B8E-6113-CD48-AB15-086431231C05}">
      <dsp:nvSpPr>
        <dsp:cNvPr id="0" name=""/>
        <dsp:cNvSpPr/>
      </dsp:nvSpPr>
      <dsp:spPr>
        <a:xfrm>
          <a:off x="205854" y="283049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Yes(3)</a:t>
          </a:r>
        </a:p>
      </dsp:txBody>
      <dsp:txXfrm>
        <a:off x="205854" y="2830493"/>
        <a:ext cx="816125" cy="408062"/>
      </dsp:txXfrm>
    </dsp:sp>
    <dsp:sp modelId="{41EA7D23-275E-7743-BD74-52771B0B6A9B}">
      <dsp:nvSpPr>
        <dsp:cNvPr id="0" name=""/>
        <dsp:cNvSpPr/>
      </dsp:nvSpPr>
      <dsp:spPr>
        <a:xfrm>
          <a:off x="989335" y="2251043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Age: 31-40</a:t>
          </a:r>
        </a:p>
      </dsp:txBody>
      <dsp:txXfrm>
        <a:off x="989335" y="2251043"/>
        <a:ext cx="816125" cy="408062"/>
      </dsp:txXfrm>
    </dsp:sp>
    <dsp:sp modelId="{F75C9B51-6F80-6440-85CC-EB8EC49E496C}">
      <dsp:nvSpPr>
        <dsp:cNvPr id="0" name=""/>
        <dsp:cNvSpPr/>
      </dsp:nvSpPr>
      <dsp:spPr>
        <a:xfrm>
          <a:off x="1193366" y="283049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Yes(1)</a:t>
          </a:r>
        </a:p>
      </dsp:txBody>
      <dsp:txXfrm>
        <a:off x="1193366" y="2830493"/>
        <a:ext cx="816125" cy="408062"/>
      </dsp:txXfrm>
    </dsp:sp>
    <dsp:sp modelId="{405CC492-46B9-2B4A-AB74-EE761FBE3231}">
      <dsp:nvSpPr>
        <dsp:cNvPr id="0" name=""/>
        <dsp:cNvSpPr/>
      </dsp:nvSpPr>
      <dsp:spPr>
        <a:xfrm>
          <a:off x="1976847" y="2251043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Age: 41-50</a:t>
          </a:r>
        </a:p>
      </dsp:txBody>
      <dsp:txXfrm>
        <a:off x="1976847" y="2251043"/>
        <a:ext cx="816125" cy="408062"/>
      </dsp:txXfrm>
    </dsp:sp>
    <dsp:sp modelId="{65650E6E-72B2-D94E-A796-6B3C5822E9A1}">
      <dsp:nvSpPr>
        <dsp:cNvPr id="0" name=""/>
        <dsp:cNvSpPr/>
      </dsp:nvSpPr>
      <dsp:spPr>
        <a:xfrm>
          <a:off x="2180878" y="283049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Yes(1)</a:t>
          </a:r>
        </a:p>
      </dsp:txBody>
      <dsp:txXfrm>
        <a:off x="2180878" y="2830493"/>
        <a:ext cx="816125" cy="408062"/>
      </dsp:txXfrm>
    </dsp:sp>
    <dsp:sp modelId="{90AA91A5-80D0-2E4C-8278-DD9544471428}">
      <dsp:nvSpPr>
        <dsp:cNvPr id="0" name=""/>
        <dsp:cNvSpPr/>
      </dsp:nvSpPr>
      <dsp:spPr>
        <a:xfrm>
          <a:off x="2964359" y="2251043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Age: 51-60</a:t>
          </a:r>
        </a:p>
      </dsp:txBody>
      <dsp:txXfrm>
        <a:off x="2964359" y="2251043"/>
        <a:ext cx="816125" cy="408062"/>
      </dsp:txXfrm>
    </dsp:sp>
    <dsp:sp modelId="{22A3B9E3-FA9A-F648-88A8-89B17AD0DD1F}">
      <dsp:nvSpPr>
        <dsp:cNvPr id="0" name=""/>
        <dsp:cNvSpPr/>
      </dsp:nvSpPr>
      <dsp:spPr>
        <a:xfrm>
          <a:off x="3168391" y="283049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No(1)</a:t>
          </a:r>
        </a:p>
      </dsp:txBody>
      <dsp:txXfrm>
        <a:off x="3168391" y="2830493"/>
        <a:ext cx="816125" cy="408062"/>
      </dsp:txXfrm>
    </dsp:sp>
    <dsp:sp modelId="{BDE01B1C-BE7D-1F46-94AA-6E41728E0F97}">
      <dsp:nvSpPr>
        <dsp:cNvPr id="0" name=""/>
        <dsp:cNvSpPr/>
      </dsp:nvSpPr>
      <dsp:spPr>
        <a:xfrm>
          <a:off x="3747840" y="1671594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Education: High School</a:t>
          </a:r>
        </a:p>
      </dsp:txBody>
      <dsp:txXfrm>
        <a:off x="3747840" y="1671594"/>
        <a:ext cx="816125" cy="408062"/>
      </dsp:txXfrm>
    </dsp:sp>
    <dsp:sp modelId="{2138E6E6-528C-424F-85FB-81A73DF67213}">
      <dsp:nvSpPr>
        <dsp:cNvPr id="0" name=""/>
        <dsp:cNvSpPr/>
      </dsp:nvSpPr>
      <dsp:spPr>
        <a:xfrm>
          <a:off x="3951871" y="225104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No (2)</a:t>
          </a:r>
        </a:p>
      </dsp:txBody>
      <dsp:txXfrm>
        <a:off x="3951871" y="2251043"/>
        <a:ext cx="816125" cy="408062"/>
      </dsp:txXfrm>
    </dsp:sp>
    <dsp:sp modelId="{D2A29420-0787-F14B-B5A2-5412AA8AB372}">
      <dsp:nvSpPr>
        <dsp:cNvPr id="0" name=""/>
        <dsp:cNvSpPr/>
      </dsp:nvSpPr>
      <dsp:spPr>
        <a:xfrm>
          <a:off x="4735352" y="1671594"/>
          <a:ext cx="816125" cy="40806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Education: Graduate</a:t>
          </a:r>
        </a:p>
      </dsp:txBody>
      <dsp:txXfrm>
        <a:off x="4735352" y="1671594"/>
        <a:ext cx="816125" cy="408062"/>
      </dsp:txXfrm>
    </dsp:sp>
    <dsp:sp modelId="{79A22758-D8F2-7C49-9A6E-141551EA704A}">
      <dsp:nvSpPr>
        <dsp:cNvPr id="0" name=""/>
        <dsp:cNvSpPr/>
      </dsp:nvSpPr>
      <dsp:spPr>
        <a:xfrm>
          <a:off x="4939384" y="2251043"/>
          <a:ext cx="816125" cy="408062"/>
        </a:xfrm>
        <a:prstGeom prst="rect">
          <a:avLst/>
        </a:prstGeom>
        <a:noFill/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ysClr val="windowText" lastClr="000000"/>
              </a:solidFill>
            </a:rPr>
            <a:t>Yes (2)</a:t>
          </a:r>
        </a:p>
      </dsp:txBody>
      <dsp:txXfrm>
        <a:off x="4939384" y="2251043"/>
        <a:ext cx="816125" cy="4080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237067</xdr:colOff>
      <xdr:row>60</xdr:row>
      <xdr:rowOff>131232</xdr:rowOff>
    </xdr:from>
    <xdr:to>
      <xdr:col>10</xdr:col>
      <xdr:colOff>194733</xdr:colOff>
      <xdr:row>81</xdr:row>
      <xdr:rowOff>194733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977F80-E7B9-8D43-A67D-32C2752F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24ED-C243-C64A-AD94-5B3201B4505E}">
  <dimension ref="B2:I38"/>
  <sheetViews>
    <sheetView topLeftCell="A7" zoomScale="132" workbookViewId="0">
      <selection activeCell="K35" sqref="K35"/>
    </sheetView>
  </sheetViews>
  <sheetFormatPr baseColWidth="10" defaultRowHeight="16"/>
  <cols>
    <col min="2" max="2" width="16" customWidth="1"/>
    <col min="3" max="8" width="6.33203125" customWidth="1"/>
    <col min="9" max="9" width="7.33203125" customWidth="1"/>
  </cols>
  <sheetData>
    <row r="2" spans="2:9">
      <c r="B2" s="6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</row>
    <row r="3" spans="2:9"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  <c r="I3" s="6">
        <v>0</v>
      </c>
    </row>
    <row r="4" spans="2:9">
      <c r="B4" s="6">
        <v>2</v>
      </c>
      <c r="C4" s="6">
        <v>1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</row>
    <row r="5" spans="2:9">
      <c r="B5" s="6">
        <v>3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0</v>
      </c>
    </row>
    <row r="6" spans="2:9">
      <c r="B6" s="6">
        <v>4</v>
      </c>
      <c r="C6" s="6">
        <v>1</v>
      </c>
      <c r="D6" s="6">
        <v>1</v>
      </c>
      <c r="E6" s="6">
        <v>1</v>
      </c>
      <c r="F6" s="6">
        <v>0</v>
      </c>
      <c r="G6" s="6">
        <v>0</v>
      </c>
      <c r="H6" s="6">
        <v>0</v>
      </c>
      <c r="I6" s="6">
        <v>0</v>
      </c>
    </row>
    <row r="7" spans="2:9">
      <c r="B7" s="6">
        <v>5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1</v>
      </c>
      <c r="I7" s="6">
        <v>0</v>
      </c>
    </row>
    <row r="8" spans="2:9">
      <c r="B8" s="6">
        <v>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</row>
    <row r="9" spans="2:9">
      <c r="B9" s="6">
        <v>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</row>
    <row r="10" spans="2:9">
      <c r="B10" s="6">
        <v>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</row>
    <row r="11" spans="2:9">
      <c r="B11" s="6">
        <v>9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1</v>
      </c>
    </row>
    <row r="12" spans="2:9">
      <c r="B12" s="6">
        <v>10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</row>
    <row r="14" spans="2:9" ht="21">
      <c r="B14" s="21" t="s">
        <v>60</v>
      </c>
    </row>
    <row r="16" spans="2:9">
      <c r="B16" s="1" t="s">
        <v>57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</row>
    <row r="17" spans="2:9">
      <c r="C17" s="17">
        <f>SUM(C3:C12)/$B$12</f>
        <v>0.4</v>
      </c>
      <c r="D17" s="17">
        <f t="shared" ref="D17:I17" si="0">SUM(D3:D12)/$B$12</f>
        <v>0.3</v>
      </c>
      <c r="E17" s="17">
        <f t="shared" si="0"/>
        <v>0.3</v>
      </c>
      <c r="F17" s="17">
        <f t="shared" si="0"/>
        <v>0.2</v>
      </c>
      <c r="G17" s="17">
        <f t="shared" si="0"/>
        <v>0.2</v>
      </c>
      <c r="H17" s="17">
        <f t="shared" si="0"/>
        <v>0.4</v>
      </c>
      <c r="I17" s="17">
        <f t="shared" si="0"/>
        <v>0.1</v>
      </c>
    </row>
    <row r="19" spans="2:9">
      <c r="B19" s="20" t="s">
        <v>56</v>
      </c>
    </row>
    <row r="20" spans="2:9">
      <c r="B20" s="19"/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</row>
    <row r="21" spans="2:9">
      <c r="B21" s="19" t="s">
        <v>50</v>
      </c>
      <c r="C21" s="22">
        <v>0.4</v>
      </c>
      <c r="D21" s="22"/>
      <c r="E21" s="23"/>
      <c r="F21" s="23"/>
      <c r="G21" s="23"/>
      <c r="H21" s="23"/>
      <c r="I21" s="15"/>
    </row>
    <row r="22" spans="2:9">
      <c r="B22" s="19" t="s">
        <v>51</v>
      </c>
      <c r="C22" s="22">
        <v>0.3</v>
      </c>
      <c r="D22" s="22">
        <v>0.3</v>
      </c>
      <c r="E22" s="23"/>
      <c r="F22" s="23"/>
      <c r="G22" s="23"/>
      <c r="H22" s="23"/>
      <c r="I22" s="15"/>
    </row>
    <row r="23" spans="2:9">
      <c r="B23" s="19" t="s">
        <v>52</v>
      </c>
      <c r="C23" s="24">
        <v>0.1</v>
      </c>
      <c r="D23" s="24">
        <v>0</v>
      </c>
      <c r="E23" s="24">
        <v>0</v>
      </c>
      <c r="F23" s="23"/>
      <c r="G23" s="23"/>
      <c r="H23" s="23"/>
      <c r="I23" s="15"/>
    </row>
    <row r="24" spans="2:9">
      <c r="B24" s="19" t="s">
        <v>53</v>
      </c>
      <c r="C24" s="24">
        <v>0</v>
      </c>
      <c r="D24" s="24">
        <v>0</v>
      </c>
      <c r="E24" s="24">
        <v>0</v>
      </c>
      <c r="F24" s="24">
        <v>0.1</v>
      </c>
      <c r="G24" s="23"/>
      <c r="H24" s="23"/>
      <c r="I24" s="15"/>
    </row>
    <row r="25" spans="2:9">
      <c r="B25" s="19" t="s">
        <v>54</v>
      </c>
      <c r="C25" s="24">
        <v>0</v>
      </c>
      <c r="D25" s="24">
        <v>0</v>
      </c>
      <c r="E25" s="24">
        <v>0.1</v>
      </c>
      <c r="F25" s="24">
        <v>0.1</v>
      </c>
      <c r="G25" s="24">
        <v>0</v>
      </c>
      <c r="H25" s="23"/>
      <c r="I25" s="15"/>
    </row>
    <row r="26" spans="2:9">
      <c r="B26" s="19" t="s">
        <v>55</v>
      </c>
      <c r="C26" s="24">
        <v>0.1</v>
      </c>
      <c r="D26" s="24">
        <v>0.1</v>
      </c>
      <c r="E26" s="24">
        <v>0.1</v>
      </c>
      <c r="F26" s="24">
        <v>0</v>
      </c>
      <c r="G26" s="24">
        <v>0.1</v>
      </c>
      <c r="H26" s="24">
        <v>0</v>
      </c>
      <c r="I26" s="15"/>
    </row>
    <row r="27" spans="2:9">
      <c r="C27" s="15"/>
      <c r="D27" s="15"/>
      <c r="E27" s="15"/>
      <c r="F27" s="15"/>
      <c r="G27" s="15"/>
      <c r="H27" s="15"/>
      <c r="I27" s="15"/>
    </row>
    <row r="28" spans="2:9">
      <c r="C28" s="15"/>
      <c r="D28" s="15"/>
      <c r="E28" s="15"/>
      <c r="F28" s="15"/>
      <c r="G28" s="15"/>
      <c r="H28" s="15"/>
      <c r="I28" s="15"/>
    </row>
    <row r="29" spans="2:9">
      <c r="B29" s="1" t="s">
        <v>58</v>
      </c>
      <c r="C29" s="15"/>
      <c r="D29" s="15"/>
      <c r="E29" s="15"/>
      <c r="F29" s="15"/>
      <c r="G29" s="15"/>
      <c r="H29" s="15"/>
      <c r="I29" s="15"/>
    </row>
    <row r="30" spans="2:9">
      <c r="B30" t="s">
        <v>59</v>
      </c>
      <c r="C30" s="16">
        <v>0.3</v>
      </c>
      <c r="D30" s="15"/>
      <c r="E30" s="15"/>
      <c r="F30" s="15"/>
      <c r="G30" s="15"/>
      <c r="H30" s="15"/>
      <c r="I30" s="15"/>
    </row>
    <row r="31" spans="2:9">
      <c r="C31" s="15"/>
      <c r="D31" s="15"/>
      <c r="E31" s="15"/>
      <c r="F31" s="15"/>
      <c r="G31" s="15"/>
      <c r="H31" s="15"/>
      <c r="I31" s="15"/>
    </row>
    <row r="32" spans="2:9">
      <c r="C32" s="15"/>
      <c r="D32" s="15"/>
      <c r="E32" s="15"/>
      <c r="F32" s="15"/>
      <c r="G32" s="15"/>
      <c r="H32" s="15"/>
      <c r="I32" s="15"/>
    </row>
    <row r="33" spans="2:9" ht="21">
      <c r="B33" s="21" t="s">
        <v>61</v>
      </c>
      <c r="C33" s="15"/>
      <c r="D33" s="15"/>
      <c r="E33" s="15"/>
      <c r="F33" s="15"/>
      <c r="G33" s="15"/>
      <c r="H33" s="15"/>
      <c r="I33" s="15"/>
    </row>
    <row r="34" spans="2:9">
      <c r="C34" s="15"/>
      <c r="D34" s="15"/>
      <c r="E34" s="15"/>
      <c r="F34" s="15"/>
      <c r="G34" s="15"/>
      <c r="H34" s="15"/>
      <c r="I34" s="15"/>
    </row>
    <row r="35" spans="2:9">
      <c r="B35" t="s">
        <v>63</v>
      </c>
      <c r="C35" s="15"/>
      <c r="D35" s="15"/>
      <c r="E35" s="16">
        <f>(C30/C21)</f>
        <v>0.74999999999999989</v>
      </c>
      <c r="F35" s="15"/>
      <c r="G35" s="15"/>
      <c r="H35" s="15"/>
      <c r="I35" s="15"/>
    </row>
    <row r="36" spans="2:9">
      <c r="C36" s="4"/>
      <c r="D36" s="4"/>
      <c r="E36" s="4"/>
      <c r="F36" s="4"/>
      <c r="G36" s="4"/>
      <c r="H36" s="4"/>
      <c r="I36" s="4"/>
    </row>
    <row r="37" spans="2:9">
      <c r="C37" s="4"/>
      <c r="D37" s="4"/>
      <c r="E37" s="4"/>
      <c r="F37" s="4"/>
      <c r="G37" s="4"/>
      <c r="H37" s="4"/>
      <c r="I37" s="4"/>
    </row>
    <row r="38" spans="2:9">
      <c r="B38" t="s">
        <v>62</v>
      </c>
      <c r="C38" s="4"/>
      <c r="D38" s="4"/>
      <c r="E38" s="17">
        <f>C30/C21</f>
        <v>0.74999999999999989</v>
      </c>
      <c r="F38" s="4"/>
      <c r="G38" s="4"/>
      <c r="H38" s="4"/>
      <c r="I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2B4D-3F3F-B54E-9F21-34CB6D1AF372}">
  <dimension ref="A2:L64"/>
  <sheetViews>
    <sheetView tabSelected="1" topLeftCell="A35" zoomScale="150" workbookViewId="0">
      <selection activeCell="M16" sqref="M16"/>
    </sheetView>
  </sheetViews>
  <sheetFormatPr baseColWidth="10" defaultRowHeight="16"/>
  <cols>
    <col min="1" max="1" width="5.33203125" customWidth="1"/>
    <col min="2" max="2" width="11" bestFit="1" customWidth="1"/>
    <col min="3" max="3" width="6.1640625" bestFit="1" customWidth="1"/>
    <col min="4" max="4" width="6" bestFit="1" customWidth="1"/>
    <col min="5" max="5" width="8.5" bestFit="1" customWidth="1"/>
    <col min="6" max="6" width="7.1640625" customWidth="1"/>
    <col min="7" max="7" width="12.1640625" bestFit="1" customWidth="1"/>
    <col min="8" max="8" width="8.33203125" bestFit="1" customWidth="1"/>
    <col min="9" max="9" width="7.33203125" customWidth="1"/>
    <col min="10" max="10" width="9.1640625" bestFit="1" customWidth="1"/>
    <col min="11" max="11" width="6.6640625" bestFit="1" customWidth="1"/>
    <col min="12" max="12" width="5.83203125" bestFit="1" customWidth="1"/>
  </cols>
  <sheetData>
    <row r="2" spans="1:9" ht="24">
      <c r="A2" s="28" t="s">
        <v>18</v>
      </c>
      <c r="B2" s="29" t="s">
        <v>19</v>
      </c>
      <c r="C2" s="29" t="s">
        <v>9</v>
      </c>
      <c r="D2" s="29" t="s">
        <v>10</v>
      </c>
      <c r="E2" s="29" t="s">
        <v>11</v>
      </c>
      <c r="F2" s="30" t="s">
        <v>17</v>
      </c>
      <c r="H2" t="s">
        <v>20</v>
      </c>
      <c r="I2">
        <f>COUNTIF(F3:F12,"YES")/10</f>
        <v>0.7</v>
      </c>
    </row>
    <row r="3" spans="1:9">
      <c r="A3" s="31">
        <v>101</v>
      </c>
      <c r="B3" s="39" t="s">
        <v>0</v>
      </c>
      <c r="C3" s="39" t="s">
        <v>1</v>
      </c>
      <c r="D3" s="39" t="s">
        <v>2</v>
      </c>
      <c r="E3" s="39" t="s">
        <v>12</v>
      </c>
      <c r="F3" s="39" t="s">
        <v>13</v>
      </c>
      <c r="H3" t="s">
        <v>21</v>
      </c>
      <c r="I3">
        <f>COUNTIF(F3:F12,"NO")/10</f>
        <v>0.3</v>
      </c>
    </row>
    <row r="4" spans="1:9">
      <c r="A4" s="31">
        <v>102</v>
      </c>
      <c r="B4" s="39" t="s">
        <v>0</v>
      </c>
      <c r="C4" s="39" t="s">
        <v>3</v>
      </c>
      <c r="D4" s="39" t="s">
        <v>4</v>
      </c>
      <c r="E4" s="39" t="s">
        <v>14</v>
      </c>
      <c r="F4" s="39" t="s">
        <v>13</v>
      </c>
    </row>
    <row r="5" spans="1:9">
      <c r="A5" s="31">
        <v>103</v>
      </c>
      <c r="B5" s="39" t="s">
        <v>5</v>
      </c>
      <c r="C5" s="39" t="s">
        <v>1</v>
      </c>
      <c r="D5" s="39" t="s">
        <v>2</v>
      </c>
      <c r="E5" s="39" t="s">
        <v>12</v>
      </c>
      <c r="F5" s="39" t="s">
        <v>13</v>
      </c>
    </row>
    <row r="6" spans="1:9">
      <c r="A6" s="31">
        <v>104</v>
      </c>
      <c r="B6" s="39" t="s">
        <v>6</v>
      </c>
      <c r="C6" s="39" t="s">
        <v>1</v>
      </c>
      <c r="D6" s="39" t="s">
        <v>2</v>
      </c>
      <c r="E6" s="39" t="s">
        <v>12</v>
      </c>
      <c r="F6" s="39" t="s">
        <v>15</v>
      </c>
    </row>
    <row r="7" spans="1:9">
      <c r="A7" s="31">
        <v>105</v>
      </c>
      <c r="B7" s="39" t="s">
        <v>5</v>
      </c>
      <c r="C7" s="39" t="s">
        <v>7</v>
      </c>
      <c r="D7" s="39" t="s">
        <v>4</v>
      </c>
      <c r="E7" s="39" t="s">
        <v>16</v>
      </c>
      <c r="F7" s="39" t="s">
        <v>15</v>
      </c>
      <c r="H7" t="s">
        <v>22</v>
      </c>
      <c r="I7" s="2">
        <f>-I2*LOG(I2,2)-I3*LOG(I3,2)</f>
        <v>0.8812908992306927</v>
      </c>
    </row>
    <row r="8" spans="1:9">
      <c r="A8" s="31">
        <v>106</v>
      </c>
      <c r="B8" s="39" t="s">
        <v>8</v>
      </c>
      <c r="C8" s="39" t="s">
        <v>1</v>
      </c>
      <c r="D8" s="39" t="s">
        <v>2</v>
      </c>
      <c r="E8" s="39" t="s">
        <v>12</v>
      </c>
      <c r="F8" s="39" t="s">
        <v>13</v>
      </c>
    </row>
    <row r="9" spans="1:9">
      <c r="A9" s="31">
        <v>107</v>
      </c>
      <c r="B9" s="39" t="s">
        <v>8</v>
      </c>
      <c r="C9" s="39" t="s">
        <v>1</v>
      </c>
      <c r="D9" s="39" t="s">
        <v>2</v>
      </c>
      <c r="E9" s="39" t="s">
        <v>14</v>
      </c>
      <c r="F9" s="39" t="s">
        <v>13</v>
      </c>
    </row>
    <row r="10" spans="1:9">
      <c r="A10" s="31">
        <v>108</v>
      </c>
      <c r="B10" s="39" t="s">
        <v>0</v>
      </c>
      <c r="C10" s="39" t="s">
        <v>7</v>
      </c>
      <c r="D10" s="39" t="s">
        <v>4</v>
      </c>
      <c r="E10" s="39" t="s">
        <v>12</v>
      </c>
      <c r="F10" s="39" t="s">
        <v>13</v>
      </c>
    </row>
    <row r="11" spans="1:9">
      <c r="A11" s="31">
        <v>109</v>
      </c>
      <c r="B11" s="39" t="s">
        <v>0</v>
      </c>
      <c r="C11" s="39" t="s">
        <v>1</v>
      </c>
      <c r="D11" s="39" t="s">
        <v>2</v>
      </c>
      <c r="E11" s="39" t="s">
        <v>16</v>
      </c>
      <c r="F11" s="39" t="s">
        <v>15</v>
      </c>
    </row>
    <row r="12" spans="1:9">
      <c r="A12" s="31">
        <v>110</v>
      </c>
      <c r="B12" s="39" t="s">
        <v>0</v>
      </c>
      <c r="C12" s="39" t="s">
        <v>1</v>
      </c>
      <c r="D12" s="39" t="s">
        <v>2</v>
      </c>
      <c r="E12" s="39" t="s">
        <v>12</v>
      </c>
      <c r="F12" s="39" t="s">
        <v>13</v>
      </c>
    </row>
    <row r="15" spans="1:9">
      <c r="A15" s="1" t="s">
        <v>23</v>
      </c>
    </row>
    <row r="17" spans="2:12">
      <c r="B17" s="5" t="s">
        <v>24</v>
      </c>
      <c r="C17" s="33" t="s">
        <v>25</v>
      </c>
      <c r="D17" s="33" t="s">
        <v>26</v>
      </c>
      <c r="E17" s="33" t="s">
        <v>32</v>
      </c>
      <c r="F17" s="34"/>
      <c r="G17" s="33" t="s">
        <v>30</v>
      </c>
      <c r="H17" s="33" t="s">
        <v>31</v>
      </c>
    </row>
    <row r="18" spans="2:12">
      <c r="B18" s="33" t="s">
        <v>0</v>
      </c>
      <c r="C18" s="6">
        <v>4</v>
      </c>
      <c r="D18" s="6">
        <v>1</v>
      </c>
      <c r="E18" s="6">
        <f>D18+C18</f>
        <v>5</v>
      </c>
      <c r="G18" s="32">
        <f>E18/10</f>
        <v>0.5</v>
      </c>
      <c r="H18" s="13">
        <f>-C18/E18*LOG(C18/E18,2)-D18/E18*LOG(D18/E18,2)</f>
        <v>0.72192809488736231</v>
      </c>
      <c r="L18" s="8" t="s">
        <v>34</v>
      </c>
    </row>
    <row r="19" spans="2:12">
      <c r="B19" s="33" t="s">
        <v>5</v>
      </c>
      <c r="C19" s="6">
        <v>1</v>
      </c>
      <c r="D19" s="6">
        <v>1</v>
      </c>
      <c r="E19" s="6">
        <f t="shared" ref="E19:E21" si="0">D19+C19</f>
        <v>2</v>
      </c>
      <c r="G19" s="32">
        <f t="shared" ref="G19:G21" si="1">E19/10</f>
        <v>0.2</v>
      </c>
      <c r="H19" s="6">
        <f t="shared" ref="H19" si="2">-C19/E19*LOG(C19/E19,2)-D19/E19*LOG(D19/E19,2)</f>
        <v>1</v>
      </c>
      <c r="J19" t="s">
        <v>33</v>
      </c>
      <c r="K19" s="3">
        <f>$I$7-G18*H18-G19*H19-G20*H20-G21*H21</f>
        <v>0.32032685178701154</v>
      </c>
      <c r="L19" s="8">
        <v>2</v>
      </c>
    </row>
    <row r="20" spans="2:12">
      <c r="B20" s="33" t="s">
        <v>8</v>
      </c>
      <c r="C20" s="6">
        <v>2</v>
      </c>
      <c r="D20" s="6">
        <v>0</v>
      </c>
      <c r="E20" s="6">
        <f t="shared" si="0"/>
        <v>2</v>
      </c>
      <c r="G20" s="32">
        <f t="shared" si="1"/>
        <v>0.2</v>
      </c>
      <c r="H20" s="6">
        <v>0</v>
      </c>
      <c r="L20" s="8"/>
    </row>
    <row r="21" spans="2:12">
      <c r="B21" s="33" t="s">
        <v>6</v>
      </c>
      <c r="C21" s="6">
        <v>0</v>
      </c>
      <c r="D21" s="6">
        <v>1</v>
      </c>
      <c r="E21" s="6">
        <f t="shared" si="0"/>
        <v>1</v>
      </c>
      <c r="G21" s="32">
        <f t="shared" si="1"/>
        <v>0.1</v>
      </c>
      <c r="H21" s="6">
        <v>0</v>
      </c>
      <c r="L21" s="8"/>
    </row>
    <row r="22" spans="2:12">
      <c r="B22" s="5"/>
      <c r="G22" s="7"/>
      <c r="L22" s="8"/>
    </row>
    <row r="23" spans="2:12">
      <c r="B23" s="5" t="s">
        <v>27</v>
      </c>
      <c r="C23" s="33" t="s">
        <v>25</v>
      </c>
      <c r="D23" s="33" t="s">
        <v>26</v>
      </c>
      <c r="E23" s="33" t="s">
        <v>32</v>
      </c>
      <c r="F23" s="34"/>
      <c r="G23" s="33" t="s">
        <v>30</v>
      </c>
      <c r="H23" s="33" t="s">
        <v>31</v>
      </c>
      <c r="L23" s="8"/>
    </row>
    <row r="24" spans="2:12">
      <c r="B24" s="33" t="s">
        <v>1</v>
      </c>
      <c r="C24" s="6">
        <v>5</v>
      </c>
      <c r="D24" s="6">
        <v>2</v>
      </c>
      <c r="E24" s="6">
        <f t="shared" ref="E24:E26" si="3">D24+C24</f>
        <v>7</v>
      </c>
      <c r="G24" s="32">
        <f t="shared" ref="G24:G26" si="4">E24/10</f>
        <v>0.7</v>
      </c>
      <c r="H24" s="13">
        <f t="shared" ref="H24:H26" si="5">-C24/E24*LOG(C24/E24,2)-D24/E24*LOG(D24/E24,2)</f>
        <v>0.863120568566631</v>
      </c>
      <c r="L24" s="8"/>
    </row>
    <row r="25" spans="2:12">
      <c r="B25" s="33" t="s">
        <v>3</v>
      </c>
      <c r="C25" s="6">
        <v>1</v>
      </c>
      <c r="D25" s="6">
        <v>0</v>
      </c>
      <c r="E25" s="6">
        <f t="shared" si="3"/>
        <v>1</v>
      </c>
      <c r="G25" s="32">
        <f t="shared" si="4"/>
        <v>0.1</v>
      </c>
      <c r="H25" s="6">
        <v>0</v>
      </c>
      <c r="J25" t="s">
        <v>33</v>
      </c>
      <c r="K25" s="3">
        <f>$I$7-G24*H24-G25*H25-G26*H26</f>
        <v>7.7106501234050995E-2</v>
      </c>
      <c r="L25" s="8">
        <v>3</v>
      </c>
    </row>
    <row r="26" spans="2:12">
      <c r="B26" s="33" t="s">
        <v>7</v>
      </c>
      <c r="C26" s="6">
        <v>1</v>
      </c>
      <c r="D26" s="6">
        <v>1</v>
      </c>
      <c r="E26" s="6">
        <f t="shared" si="3"/>
        <v>2</v>
      </c>
      <c r="G26" s="32">
        <f t="shared" si="4"/>
        <v>0.2</v>
      </c>
      <c r="H26" s="6">
        <f t="shared" si="5"/>
        <v>1</v>
      </c>
      <c r="L26" s="8"/>
    </row>
    <row r="27" spans="2:12">
      <c r="B27" s="5"/>
      <c r="G27" s="7"/>
      <c r="L27" s="8"/>
    </row>
    <row r="28" spans="2:12">
      <c r="B28" s="5" t="s">
        <v>28</v>
      </c>
      <c r="C28" s="33" t="s">
        <v>25</v>
      </c>
      <c r="D28" s="33" t="s">
        <v>26</v>
      </c>
      <c r="E28" s="33" t="s">
        <v>32</v>
      </c>
      <c r="F28" s="34"/>
      <c r="G28" s="33" t="s">
        <v>30</v>
      </c>
      <c r="H28" s="33" t="s">
        <v>31</v>
      </c>
      <c r="L28" s="8"/>
    </row>
    <row r="29" spans="2:12">
      <c r="B29" s="33" t="s">
        <v>2</v>
      </c>
      <c r="C29" s="6">
        <v>5</v>
      </c>
      <c r="D29" s="6">
        <v>2</v>
      </c>
      <c r="E29" s="6">
        <f t="shared" ref="E29:E30" si="6">D29+C29</f>
        <v>7</v>
      </c>
      <c r="G29" s="32">
        <f t="shared" ref="G29:G30" si="7">E29/10</f>
        <v>0.7</v>
      </c>
      <c r="H29" s="13">
        <f t="shared" ref="H29:H30" si="8">-C29/E29*LOG(C29/E29,2)-D29/E29*LOG(D29/E29,2)</f>
        <v>0.863120568566631</v>
      </c>
      <c r="L29" s="8"/>
    </row>
    <row r="30" spans="2:12">
      <c r="B30" s="33" t="s">
        <v>4</v>
      </c>
      <c r="C30" s="6">
        <v>2</v>
      </c>
      <c r="D30" s="6">
        <v>1</v>
      </c>
      <c r="E30" s="6">
        <f t="shared" si="6"/>
        <v>3</v>
      </c>
      <c r="G30" s="32">
        <f t="shared" si="7"/>
        <v>0.3</v>
      </c>
      <c r="H30" s="13">
        <f t="shared" si="8"/>
        <v>0.91829583405448956</v>
      </c>
      <c r="J30" t="s">
        <v>33</v>
      </c>
      <c r="K30" s="2">
        <f>$I$7-G29*H29-G30*H30</f>
        <v>1.6177510177041721E-3</v>
      </c>
      <c r="L30" s="8">
        <v>4</v>
      </c>
    </row>
    <row r="31" spans="2:12">
      <c r="B31" s="5"/>
      <c r="G31" s="7"/>
      <c r="L31" s="8"/>
    </row>
    <row r="32" spans="2:12">
      <c r="B32" s="5" t="s">
        <v>29</v>
      </c>
      <c r="C32" s="33" t="s">
        <v>25</v>
      </c>
      <c r="D32" s="33" t="s">
        <v>26</v>
      </c>
      <c r="E32" s="33" t="s">
        <v>32</v>
      </c>
      <c r="F32" s="34"/>
      <c r="G32" s="33" t="s">
        <v>30</v>
      </c>
      <c r="H32" s="33" t="s">
        <v>31</v>
      </c>
      <c r="L32" s="8"/>
    </row>
    <row r="33" spans="1:12">
      <c r="B33" s="33" t="s">
        <v>12</v>
      </c>
      <c r="C33" s="6">
        <v>5</v>
      </c>
      <c r="D33" s="6">
        <v>1</v>
      </c>
      <c r="E33" s="6">
        <f t="shared" ref="E33:E35" si="9">D33+C33</f>
        <v>6</v>
      </c>
      <c r="G33" s="32">
        <f t="shared" ref="G33:G35" si="10">E33/10</f>
        <v>0.6</v>
      </c>
      <c r="H33" s="13">
        <f t="shared" ref="H33" si="11">-C33/E33*LOG(C33/E33,2)-D33/E33*LOG(D33/E33,2)</f>
        <v>0.65002242164835411</v>
      </c>
      <c r="L33" s="8"/>
    </row>
    <row r="34" spans="1:12">
      <c r="B34" s="33" t="s">
        <v>16</v>
      </c>
      <c r="C34" s="6">
        <v>0</v>
      </c>
      <c r="D34" s="6">
        <v>2</v>
      </c>
      <c r="E34" s="6">
        <f t="shared" si="9"/>
        <v>2</v>
      </c>
      <c r="G34" s="32">
        <f t="shared" si="10"/>
        <v>0.2</v>
      </c>
      <c r="H34" s="6">
        <v>0</v>
      </c>
      <c r="J34" s="25" t="s">
        <v>33</v>
      </c>
      <c r="K34" s="26">
        <f>$I$7-G33*H33-G34*H34-G35*H35</f>
        <v>0.49127744624168024</v>
      </c>
      <c r="L34" s="27">
        <v>1</v>
      </c>
    </row>
    <row r="35" spans="1:12">
      <c r="B35" s="33" t="s">
        <v>14</v>
      </c>
      <c r="C35" s="6">
        <v>2</v>
      </c>
      <c r="D35" s="6">
        <v>0</v>
      </c>
      <c r="E35" s="6">
        <f t="shared" si="9"/>
        <v>2</v>
      </c>
      <c r="G35" s="32">
        <f t="shared" si="10"/>
        <v>0.2</v>
      </c>
      <c r="H35" s="6">
        <v>0</v>
      </c>
    </row>
    <row r="37" spans="1:12">
      <c r="B37" t="s">
        <v>75</v>
      </c>
    </row>
    <row r="41" spans="1:12">
      <c r="B41" t="s">
        <v>74</v>
      </c>
    </row>
    <row r="42" spans="1:12" ht="32" customHeight="1">
      <c r="A42" s="28" t="s">
        <v>18</v>
      </c>
      <c r="B42" s="29" t="s">
        <v>19</v>
      </c>
      <c r="C42" s="29" t="s">
        <v>9</v>
      </c>
      <c r="D42" s="29" t="s">
        <v>10</v>
      </c>
      <c r="E42" s="29" t="s">
        <v>11</v>
      </c>
      <c r="F42" s="30" t="s">
        <v>17</v>
      </c>
    </row>
    <row r="43" spans="1:12">
      <c r="A43" s="11">
        <v>101</v>
      </c>
      <c r="B43" s="39" t="s">
        <v>0</v>
      </c>
      <c r="C43" s="39" t="s">
        <v>1</v>
      </c>
      <c r="D43" s="39" t="s">
        <v>2</v>
      </c>
      <c r="E43" s="39" t="s">
        <v>12</v>
      </c>
      <c r="F43" s="39" t="s">
        <v>13</v>
      </c>
      <c r="H43" t="s">
        <v>20</v>
      </c>
      <c r="I43" s="3">
        <f>COUNTIF(F43:F48,"YES")/6</f>
        <v>0.83333333333333337</v>
      </c>
    </row>
    <row r="44" spans="1:12">
      <c r="A44" s="11">
        <v>103</v>
      </c>
      <c r="B44" s="39" t="s">
        <v>5</v>
      </c>
      <c r="C44" s="39" t="s">
        <v>1</v>
      </c>
      <c r="D44" s="39" t="s">
        <v>2</v>
      </c>
      <c r="E44" s="39" t="s">
        <v>12</v>
      </c>
      <c r="F44" s="39" t="s">
        <v>13</v>
      </c>
      <c r="H44" t="s">
        <v>21</v>
      </c>
      <c r="I44" s="3">
        <f>COUNTIF(F44:F48,"NO")/6</f>
        <v>0.16666666666666666</v>
      </c>
    </row>
    <row r="45" spans="1:12">
      <c r="A45" s="11">
        <v>104</v>
      </c>
      <c r="B45" s="39" t="s">
        <v>6</v>
      </c>
      <c r="C45" s="39" t="s">
        <v>1</v>
      </c>
      <c r="D45" s="39" t="s">
        <v>2</v>
      </c>
      <c r="E45" s="39" t="s">
        <v>12</v>
      </c>
      <c r="F45" s="39" t="s">
        <v>15</v>
      </c>
    </row>
    <row r="46" spans="1:12">
      <c r="A46" s="11">
        <v>106</v>
      </c>
      <c r="B46" s="39" t="s">
        <v>8</v>
      </c>
      <c r="C46" s="39" t="s">
        <v>1</v>
      </c>
      <c r="D46" s="39" t="s">
        <v>2</v>
      </c>
      <c r="E46" s="39" t="s">
        <v>12</v>
      </c>
      <c r="F46" s="39" t="s">
        <v>13</v>
      </c>
      <c r="H46" t="s">
        <v>22</v>
      </c>
      <c r="I46" s="2">
        <f>-I43*LOG(I43,2)-I44*LOG(I44,2)</f>
        <v>0.65002242164835411</v>
      </c>
    </row>
    <row r="47" spans="1:12">
      <c r="A47" s="11">
        <v>108</v>
      </c>
      <c r="B47" s="39" t="s">
        <v>0</v>
      </c>
      <c r="C47" s="39" t="s">
        <v>7</v>
      </c>
      <c r="D47" s="39" t="s">
        <v>4</v>
      </c>
      <c r="E47" s="39" t="s">
        <v>12</v>
      </c>
      <c r="F47" s="39" t="s">
        <v>13</v>
      </c>
    </row>
    <row r="48" spans="1:12">
      <c r="A48" s="11">
        <v>110</v>
      </c>
      <c r="B48" s="39" t="s">
        <v>0</v>
      </c>
      <c r="C48" s="39" t="s">
        <v>1</v>
      </c>
      <c r="D48" s="39" t="s">
        <v>2</v>
      </c>
      <c r="E48" s="39" t="s">
        <v>12</v>
      </c>
      <c r="F48" s="39" t="s">
        <v>13</v>
      </c>
    </row>
    <row r="51" spans="2:12">
      <c r="B51" s="5" t="s">
        <v>24</v>
      </c>
      <c r="C51" s="33" t="s">
        <v>25</v>
      </c>
      <c r="D51" s="33" t="s">
        <v>26</v>
      </c>
      <c r="E51" s="33" t="s">
        <v>32</v>
      </c>
      <c r="F51" s="34"/>
      <c r="G51" s="33" t="s">
        <v>30</v>
      </c>
      <c r="H51" s="33" t="s">
        <v>31</v>
      </c>
    </row>
    <row r="52" spans="2:12">
      <c r="B52" s="33" t="s">
        <v>0</v>
      </c>
      <c r="C52" s="6">
        <v>3</v>
      </c>
      <c r="D52" s="6">
        <v>0</v>
      </c>
      <c r="E52" s="6">
        <f>D52+C52</f>
        <v>3</v>
      </c>
      <c r="G52" s="32">
        <f>E52/6</f>
        <v>0.5</v>
      </c>
      <c r="H52" s="6">
        <v>0</v>
      </c>
      <c r="L52" s="8" t="s">
        <v>34</v>
      </c>
    </row>
    <row r="53" spans="2:12">
      <c r="B53" s="33" t="s">
        <v>5</v>
      </c>
      <c r="C53" s="6">
        <v>1</v>
      </c>
      <c r="D53" s="6">
        <v>0</v>
      </c>
      <c r="E53" s="6">
        <f t="shared" ref="E53:E55" si="12">D53+C53</f>
        <v>1</v>
      </c>
      <c r="G53" s="32">
        <f>E53/6</f>
        <v>0.16666666666666666</v>
      </c>
      <c r="H53" s="6">
        <v>0</v>
      </c>
      <c r="J53" s="25" t="s">
        <v>33</v>
      </c>
      <c r="K53" s="26">
        <f>$I$46-G52*H52-G53*H53-G54*H54-G55*H55</f>
        <v>0.65002242164835411</v>
      </c>
      <c r="L53" s="27">
        <v>1</v>
      </c>
    </row>
    <row r="54" spans="2:12">
      <c r="B54" s="33" t="s">
        <v>8</v>
      </c>
      <c r="C54" s="6">
        <v>1</v>
      </c>
      <c r="D54" s="6">
        <v>0</v>
      </c>
      <c r="E54" s="6">
        <f t="shared" si="12"/>
        <v>1</v>
      </c>
      <c r="G54" s="32">
        <f>E54/6</f>
        <v>0.16666666666666666</v>
      </c>
      <c r="H54" s="6">
        <v>0</v>
      </c>
      <c r="L54" s="8"/>
    </row>
    <row r="55" spans="2:12">
      <c r="B55" s="33" t="s">
        <v>6</v>
      </c>
      <c r="C55" s="6">
        <v>0</v>
      </c>
      <c r="D55" s="6">
        <v>1</v>
      </c>
      <c r="E55" s="6">
        <f t="shared" si="12"/>
        <v>1</v>
      </c>
      <c r="G55" s="32">
        <f>E55/6</f>
        <v>0.16666666666666666</v>
      </c>
      <c r="H55" s="6">
        <v>0</v>
      </c>
      <c r="L55" s="8"/>
    </row>
    <row r="56" spans="2:12">
      <c r="B56" s="5"/>
      <c r="G56" s="7"/>
      <c r="L56" s="8"/>
    </row>
    <row r="57" spans="2:12">
      <c r="B57" s="5" t="s">
        <v>27</v>
      </c>
      <c r="C57" s="33" t="s">
        <v>25</v>
      </c>
      <c r="D57" s="33" t="s">
        <v>26</v>
      </c>
      <c r="E57" s="33" t="s">
        <v>32</v>
      </c>
      <c r="F57" s="34"/>
      <c r="G57" s="33" t="s">
        <v>30</v>
      </c>
      <c r="H57" s="33" t="s">
        <v>31</v>
      </c>
      <c r="L57" s="8"/>
    </row>
    <row r="58" spans="2:12">
      <c r="B58" s="33" t="s">
        <v>1</v>
      </c>
      <c r="C58" s="6">
        <v>4</v>
      </c>
      <c r="D58" s="6">
        <v>1</v>
      </c>
      <c r="E58" s="6">
        <f t="shared" ref="E58:E60" si="13">D58+C58</f>
        <v>5</v>
      </c>
      <c r="G58" s="32">
        <f>E58/6</f>
        <v>0.83333333333333337</v>
      </c>
      <c r="H58" s="13">
        <f t="shared" ref="H58" si="14">-C58/E58*LOG(C58/E58,2)-D58/E58*LOG(D58/E58,2)</f>
        <v>0.72192809488736231</v>
      </c>
      <c r="L58" s="8"/>
    </row>
    <row r="59" spans="2:12">
      <c r="B59" s="33" t="s">
        <v>7</v>
      </c>
      <c r="C59" s="6">
        <v>1</v>
      </c>
      <c r="D59" s="6">
        <v>0</v>
      </c>
      <c r="E59" s="6">
        <f>D59+C59</f>
        <v>1</v>
      </c>
      <c r="G59" s="32">
        <f>E59/6</f>
        <v>0.16666666666666666</v>
      </c>
      <c r="H59" s="6">
        <v>0</v>
      </c>
      <c r="J59" t="s">
        <v>33</v>
      </c>
      <c r="K59" s="3">
        <f>$I$46-G58*H58-G59*H59</f>
        <v>4.8415675908885514E-2</v>
      </c>
      <c r="L59" s="8">
        <v>2</v>
      </c>
    </row>
    <row r="60" spans="2:12">
      <c r="L60" s="8"/>
    </row>
    <row r="61" spans="2:12">
      <c r="B61" s="5"/>
      <c r="G61" s="7"/>
      <c r="L61" s="8"/>
    </row>
    <row r="62" spans="2:12">
      <c r="B62" s="5" t="s">
        <v>28</v>
      </c>
      <c r="C62" s="33" t="s">
        <v>25</v>
      </c>
      <c r="D62" s="33" t="s">
        <v>26</v>
      </c>
      <c r="E62" s="33" t="s">
        <v>32</v>
      </c>
      <c r="F62" s="34"/>
      <c r="G62" s="33" t="s">
        <v>30</v>
      </c>
      <c r="H62" s="33" t="s">
        <v>31</v>
      </c>
      <c r="L62" s="8"/>
    </row>
    <row r="63" spans="2:12">
      <c r="B63" s="33" t="s">
        <v>2</v>
      </c>
      <c r="C63" s="6">
        <v>4</v>
      </c>
      <c r="D63" s="6">
        <v>1</v>
      </c>
      <c r="E63" s="6">
        <f t="shared" ref="E63:E64" si="15">D63+C63</f>
        <v>5</v>
      </c>
      <c r="G63" s="32">
        <f>E63/6</f>
        <v>0.83333333333333337</v>
      </c>
      <c r="H63" s="13">
        <f>-C63/E63*LOG(C63/E63,2)-D63/E63*LOG(D63/E63,2)</f>
        <v>0.72192809488736231</v>
      </c>
      <c r="L63" s="8"/>
    </row>
    <row r="64" spans="2:12">
      <c r="B64" s="33" t="s">
        <v>4</v>
      </c>
      <c r="C64" s="6">
        <v>1</v>
      </c>
      <c r="D64" s="6">
        <v>0</v>
      </c>
      <c r="E64" s="6">
        <f t="shared" si="15"/>
        <v>1</v>
      </c>
      <c r="G64" s="32">
        <f>E64/6</f>
        <v>0.16666666666666666</v>
      </c>
      <c r="H64" s="6">
        <v>0</v>
      </c>
      <c r="J64" t="s">
        <v>33</v>
      </c>
      <c r="K64" s="2">
        <f>$I$46-G63*H63-G64*H64</f>
        <v>4.8415675908885514E-2</v>
      </c>
      <c r="L64" s="8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0B52-3BD2-9B47-B2BE-EBA605264092}">
  <dimension ref="B2:H55"/>
  <sheetViews>
    <sheetView topLeftCell="A15" zoomScale="122" workbookViewId="0">
      <selection activeCell="I21" sqref="I21"/>
    </sheetView>
  </sheetViews>
  <sheetFormatPr baseColWidth="10" defaultRowHeight="16"/>
  <cols>
    <col min="2" max="2" width="4.33203125" customWidth="1"/>
    <col min="3" max="3" width="12" customWidth="1"/>
    <col min="6" max="6" width="10.1640625" customWidth="1"/>
  </cols>
  <sheetData>
    <row r="2" spans="2:7">
      <c r="B2" s="38" t="s">
        <v>35</v>
      </c>
      <c r="C2" s="37" t="s">
        <v>36</v>
      </c>
      <c r="D2" s="37" t="s">
        <v>37</v>
      </c>
    </row>
    <row r="3" spans="2:7">
      <c r="B3" s="37">
        <v>1</v>
      </c>
      <c r="C3" s="6">
        <v>8</v>
      </c>
      <c r="D3" s="6">
        <v>4</v>
      </c>
    </row>
    <row r="4" spans="2:7">
      <c r="B4" s="37">
        <v>2</v>
      </c>
      <c r="C4" s="6">
        <v>5</v>
      </c>
      <c r="D4" s="6">
        <v>4</v>
      </c>
    </row>
    <row r="5" spans="2:7">
      <c r="B5" s="37">
        <v>3</v>
      </c>
      <c r="C5" s="6">
        <v>2</v>
      </c>
      <c r="D5" s="6">
        <v>4</v>
      </c>
    </row>
    <row r="6" spans="2:7">
      <c r="B6" s="37">
        <v>4</v>
      </c>
      <c r="C6" s="6">
        <v>2</v>
      </c>
      <c r="D6" s="6">
        <v>6</v>
      </c>
    </row>
    <row r="7" spans="2:7">
      <c r="B7" s="37">
        <v>5</v>
      </c>
      <c r="C7" s="6">
        <v>2</v>
      </c>
      <c r="D7" s="6">
        <v>8</v>
      </c>
    </row>
    <row r="8" spans="2:7">
      <c r="B8" s="37">
        <v>6</v>
      </c>
      <c r="C8" s="6">
        <v>8</v>
      </c>
      <c r="D8" s="6">
        <v>6</v>
      </c>
    </row>
    <row r="11" spans="2:7">
      <c r="D11" s="9" t="s">
        <v>42</v>
      </c>
      <c r="E11" s="9" t="s">
        <v>43</v>
      </c>
    </row>
    <row r="12" spans="2:7">
      <c r="C12" s="1" t="s">
        <v>38</v>
      </c>
      <c r="D12" s="6">
        <v>8</v>
      </c>
      <c r="E12" s="6">
        <v>4</v>
      </c>
    </row>
    <row r="13" spans="2:7">
      <c r="C13" s="1" t="s">
        <v>39</v>
      </c>
      <c r="D13" s="6">
        <v>2</v>
      </c>
      <c r="E13" s="6">
        <v>4</v>
      </c>
    </row>
    <row r="14" spans="2:7">
      <c r="C14" s="1" t="s">
        <v>46</v>
      </c>
      <c r="D14" s="6">
        <v>2</v>
      </c>
      <c r="E14" s="6">
        <v>8</v>
      </c>
    </row>
    <row r="16" spans="2:7" ht="32">
      <c r="C16" s="10" t="s">
        <v>35</v>
      </c>
      <c r="D16" s="10" t="s">
        <v>40</v>
      </c>
      <c r="E16" s="10" t="s">
        <v>41</v>
      </c>
      <c r="F16" s="10" t="s">
        <v>47</v>
      </c>
      <c r="G16" s="36" t="s">
        <v>44</v>
      </c>
    </row>
    <row r="17" spans="3:7">
      <c r="C17" s="37">
        <v>1</v>
      </c>
      <c r="D17" s="13">
        <f>(($C3-$D$12)^2+($D3-$E$12)^2)^(1/2)</f>
        <v>0</v>
      </c>
      <c r="E17" s="13">
        <f>(($C3-$D$13)^2+($D3-$E$13)^2)^(1/2)</f>
        <v>6</v>
      </c>
      <c r="F17" s="13">
        <f>(($C3-$D$14)^2+($D3-$E$14)^2)^(1/2)</f>
        <v>7.2111025509279782</v>
      </c>
      <c r="G17" s="14" t="s">
        <v>38</v>
      </c>
    </row>
    <row r="18" spans="3:7">
      <c r="C18" s="37">
        <v>2</v>
      </c>
      <c r="D18" s="13">
        <f>(($C4-$D$12)^2+($D4-$E$12)^2)^(1/2)</f>
        <v>3</v>
      </c>
      <c r="E18" s="13">
        <f>(($C4-$D$13)^2+($D4-$E$13)^2)^(1/2)</f>
        <v>3</v>
      </c>
      <c r="F18" s="13">
        <f t="shared" ref="F18:F22" si="0">(($C4-$D$14)^2+($D4-$E$14)^2)^(1/2)</f>
        <v>5</v>
      </c>
      <c r="G18" s="14" t="s">
        <v>38</v>
      </c>
    </row>
    <row r="19" spans="3:7">
      <c r="C19" s="37">
        <v>3</v>
      </c>
      <c r="D19" s="13">
        <f>(($C5-$D$12)^2+($D5-$E$12)^2)^(1/2)</f>
        <v>6</v>
      </c>
      <c r="E19" s="13">
        <f>(($C5-$D$13)^2+($D5-$E$13)^2)^(1/2)</f>
        <v>0</v>
      </c>
      <c r="F19" s="13">
        <f t="shared" si="0"/>
        <v>4</v>
      </c>
      <c r="G19" s="14" t="s">
        <v>39</v>
      </c>
    </row>
    <row r="20" spans="3:7">
      <c r="C20" s="37">
        <v>4</v>
      </c>
      <c r="D20" s="13">
        <f>(($C6-$D$12)^2+($D6-$E$12)^2)^(1/2)</f>
        <v>6.324555320336759</v>
      </c>
      <c r="E20" s="13">
        <f>(($C6-$D$13)^2+($D6-$E$13)^2)^(1/2)</f>
        <v>2</v>
      </c>
      <c r="F20" s="13">
        <f t="shared" si="0"/>
        <v>2</v>
      </c>
      <c r="G20" s="14" t="s">
        <v>39</v>
      </c>
    </row>
    <row r="21" spans="3:7">
      <c r="C21" s="37">
        <v>5</v>
      </c>
      <c r="D21" s="13">
        <f>(($C7-$D$12)^2+($D7-$E$12)^2)^(1/2)</f>
        <v>7.2111025509279782</v>
      </c>
      <c r="E21" s="13">
        <f>(($C7-$D$13)^2+($D7-$E$13)^2)^(1/2)</f>
        <v>4</v>
      </c>
      <c r="F21" s="13">
        <f t="shared" si="0"/>
        <v>0</v>
      </c>
      <c r="G21" s="14" t="s">
        <v>46</v>
      </c>
    </row>
    <row r="22" spans="3:7">
      <c r="C22" s="37">
        <v>6</v>
      </c>
      <c r="D22" s="13">
        <f>(($C8-$D$12)^2+($D8-$E$12)^2)^(1/2)</f>
        <v>2</v>
      </c>
      <c r="E22" s="13">
        <f>(($C8-$D$13)^2+($D8-$E$13)^2)^(1/2)</f>
        <v>6.324555320336759</v>
      </c>
      <c r="F22" s="13">
        <f t="shared" si="0"/>
        <v>6.324555320336759</v>
      </c>
      <c r="G22" s="14" t="s">
        <v>38</v>
      </c>
    </row>
    <row r="26" spans="3:7">
      <c r="C26" s="1"/>
      <c r="D26" s="1"/>
      <c r="E26" s="1"/>
    </row>
    <row r="27" spans="3:7">
      <c r="C27" s="1" t="s">
        <v>45</v>
      </c>
      <c r="D27" s="9" t="s">
        <v>42</v>
      </c>
      <c r="E27" s="9" t="s">
        <v>43</v>
      </c>
    </row>
    <row r="28" spans="3:7">
      <c r="C28" s="18" t="s">
        <v>38</v>
      </c>
      <c r="D28" s="35">
        <f>+(C3+C4+C8)/3</f>
        <v>7</v>
      </c>
      <c r="E28" s="35">
        <f>+(D3+D4+D8)/3</f>
        <v>4.666666666666667</v>
      </c>
    </row>
    <row r="29" spans="3:7">
      <c r="C29" s="18" t="s">
        <v>39</v>
      </c>
      <c r="D29" s="35">
        <f>+(C5+C6)/2</f>
        <v>2</v>
      </c>
      <c r="E29" s="35">
        <f>+(D5+D6)/2</f>
        <v>5</v>
      </c>
    </row>
    <row r="30" spans="3:7">
      <c r="C30" s="18" t="s">
        <v>46</v>
      </c>
      <c r="D30" s="35">
        <f>+(C7)</f>
        <v>2</v>
      </c>
      <c r="E30" s="35">
        <f>+(D7)</f>
        <v>8</v>
      </c>
    </row>
    <row r="33" spans="3:8" ht="32">
      <c r="C33" s="10" t="s">
        <v>35</v>
      </c>
      <c r="D33" s="10" t="s">
        <v>40</v>
      </c>
      <c r="E33" s="10" t="s">
        <v>41</v>
      </c>
      <c r="F33" s="10" t="s">
        <v>47</v>
      </c>
      <c r="G33" s="36" t="s">
        <v>44</v>
      </c>
      <c r="H33" s="1"/>
    </row>
    <row r="34" spans="3:8">
      <c r="C34" s="37">
        <v>1</v>
      </c>
      <c r="D34" s="13">
        <f>(($C3-$D$28)^2+($D3-$E$28)^2)^(1/2)</f>
        <v>1.2018504251546633</v>
      </c>
      <c r="E34" s="13">
        <f>(($C3-$D$29)^2+($D3-$E$29)^2)^(1/2)</f>
        <v>6.0827625302982193</v>
      </c>
      <c r="F34" s="13">
        <f>(($C3-$D$30)^2+($D3-$E$30)^2)^(1/2)</f>
        <v>7.2111025509279782</v>
      </c>
      <c r="G34" s="14" t="s">
        <v>38</v>
      </c>
    </row>
    <row r="35" spans="3:8">
      <c r="C35" s="37">
        <v>2</v>
      </c>
      <c r="D35" s="13">
        <f t="shared" ref="D35:D39" si="1">(($C4-$D$28)^2+($D4-$E$28)^2)^(1/2)</f>
        <v>2.1081851067789197</v>
      </c>
      <c r="E35" s="13">
        <f t="shared" ref="E35:E39" si="2">(($C4-$D$29)^2+($D4-$E$29)^2)^(1/2)</f>
        <v>3.1622776601683795</v>
      </c>
      <c r="F35" s="13">
        <f t="shared" ref="F35:F39" si="3">(($C4-$D$30)^2+($D4-$E$30)^2)^(1/2)</f>
        <v>5</v>
      </c>
      <c r="G35" s="14" t="s">
        <v>38</v>
      </c>
    </row>
    <row r="36" spans="3:8">
      <c r="C36" s="37">
        <v>3</v>
      </c>
      <c r="D36" s="13">
        <f t="shared" si="1"/>
        <v>5.0442486501405188</v>
      </c>
      <c r="E36" s="13">
        <f t="shared" si="2"/>
        <v>1</v>
      </c>
      <c r="F36" s="13">
        <f t="shared" si="3"/>
        <v>4</v>
      </c>
      <c r="G36" s="14" t="s">
        <v>39</v>
      </c>
    </row>
    <row r="37" spans="3:8">
      <c r="C37" s="37">
        <v>4</v>
      </c>
      <c r="D37" s="13">
        <f t="shared" si="1"/>
        <v>5.1747248987533414</v>
      </c>
      <c r="E37" s="13">
        <f t="shared" si="2"/>
        <v>1</v>
      </c>
      <c r="F37" s="13">
        <f t="shared" si="3"/>
        <v>2</v>
      </c>
      <c r="G37" s="14" t="s">
        <v>39</v>
      </c>
    </row>
    <row r="38" spans="3:8">
      <c r="C38" s="37">
        <v>5</v>
      </c>
      <c r="D38" s="13">
        <f t="shared" si="1"/>
        <v>6.0092521257733154</v>
      </c>
      <c r="E38" s="13">
        <f t="shared" si="2"/>
        <v>3</v>
      </c>
      <c r="F38" s="13">
        <f t="shared" si="3"/>
        <v>0</v>
      </c>
      <c r="G38" s="14" t="s">
        <v>46</v>
      </c>
    </row>
    <row r="39" spans="3:8">
      <c r="C39" s="37">
        <v>6</v>
      </c>
      <c r="D39" s="13">
        <f t="shared" si="1"/>
        <v>1.6666666666666663</v>
      </c>
      <c r="E39" s="13">
        <f t="shared" si="2"/>
        <v>6.0827625302982193</v>
      </c>
      <c r="F39" s="13">
        <f t="shared" si="3"/>
        <v>6.324555320336759</v>
      </c>
      <c r="G39" s="14" t="s">
        <v>38</v>
      </c>
    </row>
    <row r="41" spans="3:8">
      <c r="C41" t="s">
        <v>65</v>
      </c>
    </row>
    <row r="42" spans="3:8">
      <c r="C42" t="s">
        <v>66</v>
      </c>
    </row>
    <row r="44" spans="3:8">
      <c r="C44" t="s">
        <v>64</v>
      </c>
      <c r="D44" s="9" t="s">
        <v>42</v>
      </c>
      <c r="E44" s="9" t="s">
        <v>43</v>
      </c>
    </row>
    <row r="45" spans="3:8">
      <c r="C45" s="19" t="s">
        <v>38</v>
      </c>
      <c r="D45" s="35">
        <v>7</v>
      </c>
      <c r="E45" s="35">
        <v>4.666666666666667</v>
      </c>
    </row>
    <row r="46" spans="3:8">
      <c r="C46" s="19" t="s">
        <v>39</v>
      </c>
      <c r="D46" s="35">
        <v>2</v>
      </c>
      <c r="E46" s="35">
        <v>5</v>
      </c>
    </row>
    <row r="47" spans="3:8">
      <c r="C47" s="19" t="s">
        <v>46</v>
      </c>
      <c r="D47" s="35">
        <v>2</v>
      </c>
      <c r="E47" s="35">
        <v>8</v>
      </c>
    </row>
    <row r="48" spans="3:8">
      <c r="D48" s="12"/>
      <c r="E48" s="12"/>
    </row>
    <row r="49" spans="3:3">
      <c r="C49" t="s">
        <v>67</v>
      </c>
    </row>
    <row r="50" spans="3:3">
      <c r="C50" t="s">
        <v>68</v>
      </c>
    </row>
    <row r="51" spans="3:3">
      <c r="C51" t="s">
        <v>69</v>
      </c>
    </row>
    <row r="52" spans="3:3">
      <c r="C52" t="s">
        <v>70</v>
      </c>
    </row>
    <row r="53" spans="3:3">
      <c r="C53" t="s">
        <v>71</v>
      </c>
    </row>
    <row r="54" spans="3:3">
      <c r="C54" t="s">
        <v>72</v>
      </c>
    </row>
    <row r="55" spans="3:3">
      <c r="C55" t="s">
        <v>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Association Rules</vt:lpstr>
      <vt:lpstr>Decision Tree</vt:lpstr>
      <vt:lpstr>K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 Du Ciel</dc:creator>
  <cp:lastModifiedBy>Eos Du Ciel</cp:lastModifiedBy>
  <dcterms:created xsi:type="dcterms:W3CDTF">2018-04-15T21:55:43Z</dcterms:created>
  <dcterms:modified xsi:type="dcterms:W3CDTF">2018-04-20T02:14:41Z</dcterms:modified>
</cp:coreProperties>
</file>