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PT Gallery module estimation" sheetId="1" state="visible" r:id="rId2"/>
    <sheet name="Full app testing esti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<sst xmlns="http://schemas.openxmlformats.org/spreadsheetml/2006/main" count="81" uniqueCount="70">
  <si>
    <t xml:space="preserve">Estimation of performing Gallery module's critical path testing </t>
  </si>
  <si>
    <t xml:space="preserve">Estimation by Test cases</t>
  </si>
  <si>
    <t xml:space="preserve">Testing activities</t>
  </si>
  <si>
    <t xml:space="preserve">Test case execution time (average), minutes</t>
  </si>
  <si>
    <t xml:space="preserve">Test cases number</t>
  </si>
  <si>
    <t xml:space="preserve">Assumed bugs found, % from test cases number</t>
  </si>
  <si>
    <t xml:space="preserve">Assumed bugs found, number </t>
  </si>
  <si>
    <t xml:space="preserve">Bug hunting and reporting time (average), minutes</t>
  </si>
  <si>
    <t xml:space="preserve">Coefficients</t>
  </si>
  <si>
    <t xml:space="preserve">Values</t>
  </si>
  <si>
    <t xml:space="preserve">i.</t>
  </si>
  <si>
    <t xml:space="preserve">Risk impact,  % of total testing activities time</t>
  </si>
  <si>
    <t xml:space="preserve">ii.</t>
  </si>
  <si>
    <t xml:space="preserve">Number of runs (according to number of Browsers)</t>
  </si>
  <si>
    <t xml:space="preserve">Total time</t>
  </si>
  <si>
    <t xml:space="preserve">Estimation result, hours:</t>
  </si>
  <si>
    <t xml:space="preserve">Test cases execution, hours</t>
  </si>
  <si>
    <t xml:space="preserve">Bug hunting and reporting, hours</t>
  </si>
  <si>
    <t xml:space="preserve">Formula: Estimation result, hours = </t>
  </si>
  <si>
    <t xml:space="preserve">(Test cases execution total time, hours * Number of runs + Bug hunting and reporting total time, hours) * (1+Risk impact / 100)</t>
  </si>
  <si>
    <t xml:space="preserve">Estimation of performing BVF app full testing </t>
  </si>
  <si>
    <t xml:space="preserve">Estimation by work breakdown</t>
  </si>
  <si>
    <t xml:space="preserve">N</t>
  </si>
  <si>
    <t xml:space="preserve">Activity</t>
  </si>
  <si>
    <t xml:space="preserve">Time, hours</t>
  </si>
  <si>
    <t xml:space="preserve">1.</t>
  </si>
  <si>
    <t xml:space="preserve">Test Plan creation</t>
  </si>
  <si>
    <t xml:space="preserve">2.</t>
  </si>
  <si>
    <t xml:space="preserve">Requirements review</t>
  </si>
  <si>
    <t xml:space="preserve">Communication, % of total testing activities time</t>
  </si>
  <si>
    <t xml:space="preserve">3.</t>
  </si>
  <si>
    <t xml:space="preserve">Team work organization</t>
  </si>
  <si>
    <t xml:space="preserve">iii.</t>
  </si>
  <si>
    <t xml:space="preserve">Test cases creation</t>
  </si>
  <si>
    <t xml:space="preserve">iv.</t>
  </si>
  <si>
    <t xml:space="preserve">Testing team members</t>
  </si>
  <si>
    <t xml:space="preserve">Test case creation (average), minutes</t>
  </si>
  <si>
    <t xml:space="preserve">Total test cases number</t>
  </si>
  <si>
    <t xml:space="preserve">4.</t>
  </si>
  <si>
    <t xml:space="preserve">Total time for test-cases creation</t>
  </si>
  <si>
    <t xml:space="preserve">5.</t>
  </si>
  <si>
    <t xml:space="preserve">Test cases review</t>
  </si>
  <si>
    <t xml:space="preserve">Test-cases execution</t>
  </si>
  <si>
    <t xml:space="preserve">Test case execution  (average), minutes</t>
  </si>
  <si>
    <t xml:space="preserve">6.</t>
  </si>
  <si>
    <t xml:space="preserve">Total time for test-cases execution</t>
  </si>
  <si>
    <t xml:space="preserve">Bug hunting and reporting</t>
  </si>
  <si>
    <t xml:space="preserve">Assumed bugs found, number</t>
  </si>
  <si>
    <t xml:space="preserve">7.</t>
  </si>
  <si>
    <t xml:space="preserve">Total amount for bug hunting and reporting</t>
  </si>
  <si>
    <t xml:space="preserve">8.</t>
  </si>
  <si>
    <t xml:space="preserve">Test environment Setup</t>
  </si>
  <si>
    <t xml:space="preserve">9.</t>
  </si>
  <si>
    <t xml:space="preserve">Build  deployment (Installation testing)</t>
  </si>
  <si>
    <t xml:space="preserve">10.</t>
  </si>
  <si>
    <t xml:space="preserve">TRR creation </t>
  </si>
  <si>
    <t xml:space="preserve">11.</t>
  </si>
  <si>
    <t xml:space="preserve">Localization testing</t>
  </si>
  <si>
    <t xml:space="preserve">12.</t>
  </si>
  <si>
    <t xml:space="preserve">GUI testing</t>
  </si>
  <si>
    <t xml:space="preserve">13.</t>
  </si>
  <si>
    <t xml:space="preserve">Usability testing</t>
  </si>
  <si>
    <t xml:space="preserve">a.</t>
  </si>
  <si>
    <t xml:space="preserve">One-time activity</t>
  </si>
  <si>
    <t xml:space="preserve">b.</t>
  </si>
  <si>
    <t xml:space="preserve">Time for the testing in each browser</t>
  </si>
  <si>
    <t xml:space="preserve">Total time adjusted for coefficients</t>
  </si>
  <si>
    <t xml:space="preserve">Formula:Total time adjusted for coefficients, hours = </t>
  </si>
  <si>
    <t xml:space="preserve">(Time for the testing in each browser, hours * Number of runs + One-time activity, hours) * (1+Communication/100) * (1+Risk impact / 100)</t>
  </si>
  <si>
    <t xml:space="preserve">Total time adjusted for coefficients / Testing team members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</si>
</sst>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i val="true"/>
      <sz val="11"/>
      <color rgb="FF595959"/>
      <name val="Arial"/>
      <family val="2"/>
      <charset val="204"/>
    </font>
    <font>
      <sz val="11"/>
      <color rgb="FF404040"/>
      <name val="Arial"/>
      <family val="2"/>
      <charset val="204"/>
    </font>
    <font>
      <sz val="11"/>
      <name val="Arial"/>
      <family val="2"/>
      <charset val="204"/>
    </font>
    <font>
      <b val="true"/>
      <sz val="1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A6A6A6"/>
      </patternFill>
    </fill>
    <fill>
      <patternFill patternType="solid">
        <fgColor rgb="FFFFFF99"/>
        <bgColor rgb="FFFFFFCC"/>
      </patternFill>
    </fill>
    <fill>
      <patternFill patternType="solid">
        <fgColor rgb="FFDCDCDC"/>
        <bgColor rgb="FFD9D9D9"/>
      </patternFill>
    </fill>
    <fill>
      <patternFill patternType="solid">
        <fgColor rgb="FFFFFF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/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D9D9D9"/>
      </left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Book1" xfId="20"/>
    <cellStyle name="Обычный 2" xfId="21"/>
    <cellStyle name="Обычный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D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8"/>
    <col collapsed="false" customWidth="true" hidden="false" outlineLevel="0" max="2" min="2" style="0" width="16"/>
    <col collapsed="false" customWidth="true" hidden="false" outlineLevel="0" max="3" min="3" style="0" width="12.14"/>
    <col collapsed="false" customWidth="true" hidden="false" outlineLevel="0" max="4" min="4" style="0" width="15.85"/>
    <col collapsed="false" customWidth="true" hidden="false" outlineLevel="0" max="5" min="5" style="0" width="12.43"/>
    <col collapsed="false" customWidth="true" hidden="false" outlineLevel="0" max="6" min="6" style="0" width="20.14"/>
    <col collapsed="false" customWidth="true" hidden="false" outlineLevel="0" max="7" min="7" style="0" width="15.14"/>
    <col collapsed="false" customWidth="true" hidden="false" outlineLevel="0" max="8" min="8" style="0" width="18.43"/>
    <col collapsed="false" customWidth="true" hidden="false" outlineLevel="0" max="9" min="9" style="0" width="49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4"/>
      <c r="H3" s="4"/>
      <c r="I3" s="4"/>
      <c r="J3" s="4"/>
    </row>
    <row r="4" customFormat="false" ht="60" hidden="false" customHeight="tru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4"/>
      <c r="H4" s="6" t="s">
        <v>8</v>
      </c>
      <c r="I4" s="6"/>
      <c r="J4" s="6"/>
    </row>
    <row r="5" customFormat="false" ht="15" hidden="false" customHeight="false" outlineLevel="0" collapsed="false">
      <c r="A5" s="7" t="s">
        <v>9</v>
      </c>
      <c r="B5" s="8" t="n">
        <v>5</v>
      </c>
      <c r="C5" s="8" t="n">
        <v>45</v>
      </c>
      <c r="D5" s="8" t="n">
        <v>20</v>
      </c>
      <c r="E5" s="8" t="n">
        <f aca="false">CEILING(C5*D5/100,1)</f>
        <v>9</v>
      </c>
      <c r="F5" s="8" t="n">
        <v>7</v>
      </c>
      <c r="G5" s="4"/>
      <c r="H5" s="9" t="s">
        <v>10</v>
      </c>
      <c r="I5" s="10" t="s">
        <v>11</v>
      </c>
      <c r="J5" s="8" t="n">
        <v>15</v>
      </c>
    </row>
    <row r="6" customFormat="false" ht="13.5" hidden="false" customHeight="true" outlineLevel="0" collapsed="false">
      <c r="A6" s="4"/>
      <c r="B6" s="4"/>
      <c r="C6" s="11"/>
      <c r="D6" s="11"/>
      <c r="E6" s="11"/>
      <c r="F6" s="11"/>
      <c r="G6" s="4"/>
      <c r="H6" s="9" t="s">
        <v>12</v>
      </c>
      <c r="I6" s="12" t="s">
        <v>13</v>
      </c>
      <c r="J6" s="8" t="n">
        <v>3</v>
      </c>
    </row>
    <row r="7" customFormat="false" ht="15" hidden="false" customHeight="true" outlineLevel="0" collapsed="false">
      <c r="A7" s="13" t="s">
        <v>14</v>
      </c>
      <c r="B7" s="14" t="n">
        <f aca="false">B9+B8</f>
        <v>4.9</v>
      </c>
      <c r="C7" s="11"/>
      <c r="D7" s="15"/>
      <c r="E7" s="15"/>
      <c r="F7" s="16"/>
      <c r="G7" s="4"/>
      <c r="H7" s="17" t="s">
        <v>15</v>
      </c>
      <c r="I7" s="17"/>
      <c r="J7" s="17"/>
    </row>
    <row r="8" customFormat="false" ht="15" hidden="false" customHeight="true" outlineLevel="0" collapsed="false">
      <c r="A8" s="18" t="s">
        <v>16</v>
      </c>
      <c r="B8" s="19" t="n">
        <f aca="false">ROUNDUP(B5*C5/60,1)</f>
        <v>3.8</v>
      </c>
      <c r="C8" s="11"/>
      <c r="D8" s="11"/>
      <c r="E8" s="11"/>
      <c r="F8" s="20"/>
      <c r="G8" s="4"/>
      <c r="H8" s="17"/>
      <c r="I8" s="17"/>
      <c r="J8" s="17"/>
    </row>
    <row r="9" customFormat="false" ht="15" hidden="false" customHeight="true" outlineLevel="0" collapsed="false">
      <c r="A9" s="18" t="s">
        <v>17</v>
      </c>
      <c r="B9" s="19" t="n">
        <f aca="false">ROUNDUP(E5*F5/60,1)</f>
        <v>1.1</v>
      </c>
      <c r="C9" s="15"/>
      <c r="D9" s="15"/>
      <c r="E9" s="15"/>
      <c r="F9" s="15"/>
      <c r="G9" s="4"/>
      <c r="H9" s="21" t="n">
        <f aca="false">ROUNDUP((B8*J6+B9)*(1+J5/100),1)</f>
        <v>14.4</v>
      </c>
      <c r="I9" s="21"/>
      <c r="J9" s="21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21"/>
      <c r="I10" s="21"/>
      <c r="J10" s="21"/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>
      <c r="A16" s="22" t="s">
        <v>18</v>
      </c>
    </row>
    <row r="17" customFormat="false" ht="42.75" hidden="false" customHeight="false" outlineLevel="0" collapsed="false">
      <c r="A17" s="18" t="s">
        <v>19</v>
      </c>
      <c r="B17" s="23"/>
      <c r="C17" s="23"/>
    </row>
    <row r="21" customFormat="false" ht="15" hidden="false" customHeight="false" outlineLevel="0" collapsed="false">
      <c r="A21" s="24"/>
      <c r="B21" s="23"/>
      <c r="C21" s="23"/>
    </row>
  </sheetData>
  <mergeCells count="6">
    <mergeCell ref="A1:J1"/>
    <mergeCell ref="A2:J2"/>
    <mergeCell ref="A3:F3"/>
    <mergeCell ref="H4:J4"/>
    <mergeCell ref="H7:J8"/>
    <mergeCell ref="H9:J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1" min="1" style="25" width="11"/>
    <col collapsed="false" customWidth="true" hidden="false" outlineLevel="0" max="2" min="2" style="26" width="53.28"/>
    <col collapsed="false" customWidth="true" hidden="false" outlineLevel="0" max="3" min="3" style="27" width="15"/>
    <col collapsed="false" customWidth="true" hidden="false" outlineLevel="0" max="4" min="4" style="25" width="9.14"/>
    <col collapsed="false" customWidth="true" hidden="false" outlineLevel="0" max="5" min="5" style="25" width="18.28"/>
    <col collapsed="false" customWidth="true" hidden="false" outlineLevel="0" max="6" min="6" style="0" width="49.71"/>
  </cols>
  <sheetData>
    <row r="1" customFormat="false" ht="15" hidden="false" customHeight="false" outlineLevel="0" collapsed="false">
      <c r="A1" s="1" t="s">
        <v>20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8" t="s">
        <v>21</v>
      </c>
      <c r="B2" s="28"/>
      <c r="C2" s="28"/>
      <c r="D2" s="28"/>
      <c r="E2" s="28"/>
      <c r="F2" s="28"/>
      <c r="G2" s="28"/>
    </row>
    <row r="3" customFormat="false" ht="15" hidden="false" customHeight="false" outlineLevel="0" collapsed="false">
      <c r="A3" s="29"/>
      <c r="B3" s="30"/>
      <c r="C3" s="30"/>
      <c r="D3" s="30"/>
      <c r="E3" s="30"/>
      <c r="F3" s="30"/>
      <c r="G3" s="31"/>
    </row>
    <row r="4" customFormat="false" ht="15" hidden="false" customHeight="true" outlineLevel="0" collapsed="false">
      <c r="A4" s="32" t="s">
        <v>22</v>
      </c>
      <c r="B4" s="33" t="s">
        <v>23</v>
      </c>
      <c r="C4" s="34" t="s">
        <v>24</v>
      </c>
      <c r="E4" s="14" t="s">
        <v>8</v>
      </c>
      <c r="F4" s="14"/>
      <c r="G4" s="14"/>
    </row>
    <row r="5" customFormat="false" ht="15" hidden="false" customHeight="false" outlineLevel="0" collapsed="false">
      <c r="A5" s="35" t="s">
        <v>25</v>
      </c>
      <c r="B5" s="36" t="s">
        <v>26</v>
      </c>
      <c r="C5" s="37" t="n">
        <v>3</v>
      </c>
      <c r="E5" s="9" t="s">
        <v>10</v>
      </c>
      <c r="F5" s="36" t="s">
        <v>11</v>
      </c>
      <c r="G5" s="38" t="n">
        <v>15</v>
      </c>
    </row>
    <row r="6" customFormat="false" ht="15" hidden="false" customHeight="false" outlineLevel="0" collapsed="false">
      <c r="A6" s="35" t="s">
        <v>27</v>
      </c>
      <c r="B6" s="36" t="s">
        <v>28</v>
      </c>
      <c r="C6" s="37" t="n">
        <v>3.5</v>
      </c>
      <c r="E6" s="9" t="s">
        <v>12</v>
      </c>
      <c r="F6" s="36" t="s">
        <v>29</v>
      </c>
      <c r="G6" s="38" t="n">
        <v>20</v>
      </c>
    </row>
    <row r="7" customFormat="false" ht="15" hidden="false" customHeight="false" outlineLevel="0" collapsed="false">
      <c r="A7" s="35" t="s">
        <v>30</v>
      </c>
      <c r="B7" s="39" t="s">
        <v>31</v>
      </c>
      <c r="C7" s="37" t="n">
        <v>2</v>
      </c>
      <c r="E7" s="9" t="s">
        <v>32</v>
      </c>
      <c r="F7" s="39" t="s">
        <v>13</v>
      </c>
      <c r="G7" s="38" t="n">
        <v>3</v>
      </c>
    </row>
    <row r="8" customFormat="false" ht="15" hidden="false" customHeight="false" outlineLevel="0" collapsed="false">
      <c r="A8" s="40" t="s">
        <v>33</v>
      </c>
      <c r="B8" s="40"/>
      <c r="C8" s="40"/>
      <c r="E8" s="9" t="s">
        <v>34</v>
      </c>
      <c r="F8" s="39" t="s">
        <v>35</v>
      </c>
      <c r="G8" s="38" t="n">
        <v>7</v>
      </c>
    </row>
    <row r="9" customFormat="false" ht="15" hidden="false" customHeight="false" outlineLevel="0" collapsed="false">
      <c r="A9" s="41"/>
      <c r="B9" s="42" t="s">
        <v>36</v>
      </c>
      <c r="C9" s="43" t="n">
        <v>7</v>
      </c>
      <c r="E9" s="17" t="s">
        <v>15</v>
      </c>
      <c r="F9" s="17"/>
      <c r="G9" s="17"/>
    </row>
    <row r="10" customFormat="false" ht="15" hidden="false" customHeight="false" outlineLevel="0" collapsed="false">
      <c r="A10" s="41"/>
      <c r="B10" s="44" t="s">
        <v>37</v>
      </c>
      <c r="C10" s="43" t="n">
        <v>490</v>
      </c>
      <c r="E10" s="17"/>
      <c r="F10" s="17"/>
      <c r="G10" s="17"/>
    </row>
    <row r="11" customFormat="false" ht="15" hidden="false" customHeight="false" outlineLevel="0" collapsed="false">
      <c r="A11" s="45" t="s">
        <v>38</v>
      </c>
      <c r="B11" s="46" t="s">
        <v>39</v>
      </c>
      <c r="C11" s="47" t="n">
        <f aca="false">ROUNDUP((C9*C10)/60,1)</f>
        <v>57.2</v>
      </c>
      <c r="E11" s="21" t="n">
        <f aca="false">ROUNDUP(C33/G8,1)</f>
        <v>54.1</v>
      </c>
      <c r="F11" s="21"/>
      <c r="G11" s="21"/>
    </row>
    <row r="12" customFormat="false" ht="15" hidden="false" customHeight="false" outlineLevel="0" collapsed="false">
      <c r="A12" s="35" t="s">
        <v>40</v>
      </c>
      <c r="B12" s="36" t="s">
        <v>41</v>
      </c>
      <c r="C12" s="37" t="n">
        <v>3.5</v>
      </c>
      <c r="E12" s="21"/>
      <c r="F12" s="21"/>
      <c r="G12" s="21"/>
    </row>
    <row r="13" customFormat="false" ht="15" hidden="false" customHeight="false" outlineLevel="0" collapsed="false">
      <c r="A13" s="48" t="s">
        <v>42</v>
      </c>
      <c r="B13" s="48"/>
      <c r="C13" s="48"/>
    </row>
    <row r="14" customFormat="false" ht="15" hidden="false" customHeight="false" outlineLevel="0" collapsed="false">
      <c r="A14" s="41"/>
      <c r="B14" s="42" t="s">
        <v>43</v>
      </c>
      <c r="C14" s="43" t="n">
        <v>5</v>
      </c>
    </row>
    <row r="15" customFormat="false" ht="15" hidden="false" customHeight="false" outlineLevel="0" collapsed="false">
      <c r="A15" s="41"/>
      <c r="B15" s="42" t="s">
        <v>37</v>
      </c>
      <c r="C15" s="43" t="n">
        <f aca="false">C10</f>
        <v>490</v>
      </c>
    </row>
    <row r="16" customFormat="false" ht="15" hidden="false" customHeight="false" outlineLevel="0" collapsed="false">
      <c r="A16" s="49" t="s">
        <v>44</v>
      </c>
      <c r="B16" s="46" t="s">
        <v>45</v>
      </c>
      <c r="C16" s="50" t="n">
        <f aca="false">ROUNDUP(C14*C15/60,1)</f>
        <v>40.9</v>
      </c>
    </row>
    <row r="17" customFormat="false" ht="15" hidden="false" customHeight="false" outlineLevel="0" collapsed="false">
      <c r="A17" s="48" t="s">
        <v>46</v>
      </c>
      <c r="B17" s="48"/>
      <c r="C17" s="48"/>
    </row>
    <row r="18" customFormat="false" ht="15" hidden="false" customHeight="false" outlineLevel="0" collapsed="false">
      <c r="A18" s="41"/>
      <c r="B18" s="42" t="s">
        <v>5</v>
      </c>
      <c r="C18" s="43" t="n">
        <v>20</v>
      </c>
    </row>
    <row r="19" customFormat="false" ht="15" hidden="false" customHeight="false" outlineLevel="0" collapsed="false">
      <c r="A19" s="41"/>
      <c r="B19" s="42" t="s">
        <v>47</v>
      </c>
      <c r="C19" s="43" t="n">
        <f aca="false">CEILING(C10*C18/100,1)</f>
        <v>98</v>
      </c>
    </row>
    <row r="20" customFormat="false" ht="15" hidden="false" customHeight="false" outlineLevel="0" collapsed="false">
      <c r="A20" s="41"/>
      <c r="B20" s="42" t="s">
        <v>7</v>
      </c>
      <c r="C20" s="43" t="n">
        <v>7</v>
      </c>
    </row>
    <row r="21" customFormat="false" ht="15" hidden="false" customHeight="false" outlineLevel="0" collapsed="false">
      <c r="A21" s="49" t="s">
        <v>48</v>
      </c>
      <c r="B21" s="46" t="s">
        <v>49</v>
      </c>
      <c r="C21" s="50" t="n">
        <f aca="false">ROUNDUP(C20*C19/60,1)</f>
        <v>11.5</v>
      </c>
    </row>
    <row r="22" customFormat="false" ht="15" hidden="false" customHeight="false" outlineLevel="0" collapsed="false">
      <c r="A22" s="35" t="s">
        <v>50</v>
      </c>
      <c r="B22" s="36" t="s">
        <v>51</v>
      </c>
      <c r="C22" s="37" t="n">
        <v>7</v>
      </c>
    </row>
    <row r="23" customFormat="false" ht="14.25" hidden="false" customHeight="true" outlineLevel="0" collapsed="false">
      <c r="A23" s="35" t="s">
        <v>52</v>
      </c>
      <c r="B23" s="36" t="s">
        <v>53</v>
      </c>
      <c r="C23" s="37" t="n">
        <v>3.5</v>
      </c>
    </row>
    <row r="24" customFormat="false" ht="15" hidden="false" customHeight="false" outlineLevel="0" collapsed="false">
      <c r="A24" s="35" t="s">
        <v>54</v>
      </c>
      <c r="B24" s="51" t="s">
        <v>55</v>
      </c>
      <c r="C24" s="52" t="n">
        <v>2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</row>
    <row r="25" s="54" customFormat="true" ht="15" hidden="false" customHeight="false" outlineLevel="0" collapsed="false">
      <c r="A25" s="35" t="s">
        <v>56</v>
      </c>
      <c r="B25" s="53" t="s">
        <v>57</v>
      </c>
      <c r="C25" s="52" t="n">
        <v>3.5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</row>
    <row r="26" s="54" customFormat="true" ht="15" hidden="false" customHeight="false" outlineLevel="0" collapsed="false">
      <c r="A26" s="35" t="s">
        <v>58</v>
      </c>
      <c r="B26" s="53" t="s">
        <v>59</v>
      </c>
      <c r="C26" s="52" t="n">
        <v>12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customFormat="false" ht="15" hidden="false" customHeight="false" outlineLevel="0" collapsed="false">
      <c r="A27" s="35" t="s">
        <v>60</v>
      </c>
      <c r="B27" s="53" t="s">
        <v>61</v>
      </c>
      <c r="C27" s="52" t="n">
        <v>4</v>
      </c>
    </row>
    <row r="28" customFormat="false" ht="15" hidden="false" customHeight="false" outlineLevel="0" collapsed="false">
      <c r="B28" s="25"/>
    </row>
    <row r="29" customFormat="false" ht="15" hidden="false" customHeight="false" outlineLevel="0" collapsed="false">
      <c r="B29" s="25"/>
    </row>
    <row r="30" customFormat="false" ht="15" hidden="false" customHeight="true" outlineLevel="0" collapsed="false">
      <c r="A30" s="55" t="s">
        <v>14</v>
      </c>
      <c r="B30" s="55"/>
      <c r="C30" s="14" t="n">
        <f aca="false">C31+C32</f>
        <v>153.6</v>
      </c>
      <c r="D30" s="56"/>
    </row>
    <row r="31" customFormat="false" ht="15" hidden="false" customHeight="false" outlineLevel="0" collapsed="false">
      <c r="A31" s="7" t="s">
        <v>62</v>
      </c>
      <c r="B31" s="57" t="s">
        <v>63</v>
      </c>
      <c r="C31" s="58" t="n">
        <f aca="false">SUM(C5:C7,C11,C12,C21,C22:C24)</f>
        <v>93.2</v>
      </c>
      <c r="D31" s="56"/>
    </row>
    <row r="32" customFormat="false" ht="14.25" hidden="false" customHeight="true" outlineLevel="0" collapsed="false">
      <c r="A32" s="7" t="s">
        <v>64</v>
      </c>
      <c r="B32" s="57" t="s">
        <v>65</v>
      </c>
      <c r="C32" s="58" t="n">
        <f aca="false">SUM(C16,C25:C27)</f>
        <v>60.4</v>
      </c>
      <c r="D32" s="56"/>
    </row>
    <row r="33" customFormat="false" ht="14.25" hidden="false" customHeight="true" outlineLevel="0" collapsed="false">
      <c r="A33" s="55" t="s">
        <v>66</v>
      </c>
      <c r="B33" s="55"/>
      <c r="C33" s="59" t="n">
        <f aca="false">(C32*3+C31)*(1+G5/100)*(1+G6/100)</f>
        <v>378.672</v>
      </c>
      <c r="D33" s="60"/>
    </row>
    <row r="36" customFormat="false" ht="15" hidden="false" customHeight="true" outlineLevel="0" collapsed="false">
      <c r="A36" s="34" t="s">
        <v>67</v>
      </c>
      <c r="B36" s="34"/>
    </row>
    <row r="37" customFormat="false" ht="38.25" hidden="false" customHeight="true" outlineLevel="0" collapsed="false">
      <c r="A37" s="7" t="s">
        <v>68</v>
      </c>
      <c r="B37" s="7"/>
    </row>
    <row r="39" customFormat="false" ht="15" hidden="false" customHeight="true" outlineLevel="0" collapsed="false">
      <c r="A39" s="34" t="s">
        <v>18</v>
      </c>
      <c r="B39" s="34"/>
    </row>
    <row r="40" customFormat="false" ht="15" hidden="false" customHeight="true" outlineLevel="0" collapsed="false">
      <c r="A40" s="7" t="s">
        <v>69</v>
      </c>
      <c r="B40" s="7"/>
    </row>
  </sheetData>
  <mergeCells count="14">
    <mergeCell ref="A1:G1"/>
    <mergeCell ref="A2:G2"/>
    <mergeCell ref="E4:G4"/>
    <mergeCell ref="A8:C8"/>
    <mergeCell ref="E9:G10"/>
    <mergeCell ref="E11:G12"/>
    <mergeCell ref="A13:C13"/>
    <mergeCell ref="A17:C17"/>
    <mergeCell ref="A30:B30"/>
    <mergeCell ref="A33:B33"/>
    <mergeCell ref="A36:B36"/>
    <mergeCell ref="A37:B37"/>
    <mergeCell ref="A39:B39"/>
    <mergeCell ref="A40:B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2022-07-11T13:12:59Z</dcterms:created>
  <dc:creator>Пользователь</dc:creator>
  <dc:description/>
  <dc:language>en-US</dc:language>
  <cp:lastModifiedBy>Пользователь</cp:lastModifiedBy>
  <dcterms:modified xsi:type="dcterms:W3CDTF">2022-07-11T21:19:27Z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