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dtwhite\Desktop\Weevil_Paper\"/>
    </mc:Choice>
  </mc:AlternateContent>
  <workbookProtection workbookAlgorithmName="SHA-512" workbookHashValue="YROQM4ZJ9hOJx09kLpsKtXhNfgvECLRmJlkKuSc1eonbJ4g5rJnl7S4UbPmUB7IBCemrpBA3G+2tO2ttXGYkMQ==" workbookSaltValue="PfNVPOM3z/q3CXZzl7SJVg==" workbookSpinCount="100000" lockStructure="1"/>
  <bookViews>
    <workbookView xWindow="0" yWindow="0" windowWidth="19200" windowHeight="9050" firstSheet="1" activeTab="4"/>
  </bookViews>
  <sheets>
    <sheet name="All Augments" sheetId="1" r:id="rId1"/>
    <sheet name="Output Stem Density" sheetId="2" r:id="rId2"/>
    <sheet name="Output Dry Weight Density" sheetId="3" r:id="rId3"/>
    <sheet name="Output Percent" sheetId="4" r:id="rId4"/>
    <sheet name="Relative Abundance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I134" i="1" l="1"/>
  <c r="AH134" i="1"/>
  <c r="AI97" i="4" l="1"/>
  <c r="AH97" i="4"/>
  <c r="AI96" i="4"/>
  <c r="AH96" i="4"/>
  <c r="AI48" i="2"/>
  <c r="AI49" i="2"/>
  <c r="AH48" i="2"/>
  <c r="AH49" i="2"/>
  <c r="AI40" i="2"/>
  <c r="AI41" i="2"/>
  <c r="AI42" i="2"/>
  <c r="AI43" i="2"/>
  <c r="AI44" i="2"/>
  <c r="AI45" i="2"/>
  <c r="AI46" i="2"/>
  <c r="AI47" i="2"/>
  <c r="AH40" i="2"/>
  <c r="AH41" i="2"/>
  <c r="AH42" i="2"/>
  <c r="AH43" i="2"/>
  <c r="AH44" i="2"/>
  <c r="AH45" i="2"/>
  <c r="AH46" i="2"/>
  <c r="AH47" i="2"/>
  <c r="AI88" i="4"/>
  <c r="AI89" i="4"/>
  <c r="AI90" i="4"/>
  <c r="AI91" i="4"/>
  <c r="AI92" i="4"/>
  <c r="AI93" i="4"/>
  <c r="AI94" i="4"/>
  <c r="AI95" i="4"/>
  <c r="AI87" i="4"/>
  <c r="AH87" i="4"/>
  <c r="AI86" i="4"/>
  <c r="AH86" i="4"/>
  <c r="AI38" i="2"/>
  <c r="AI39" i="2"/>
  <c r="AH38" i="2"/>
  <c r="AH39" i="2"/>
  <c r="AL76" i="4" l="1"/>
  <c r="AL77" i="4"/>
  <c r="AL75" i="4"/>
  <c r="AL78" i="4"/>
  <c r="AL79" i="4"/>
  <c r="AL80" i="4"/>
  <c r="AL81" i="4"/>
  <c r="AL82" i="4"/>
  <c r="AL83" i="4"/>
  <c r="AL84" i="4"/>
  <c r="AL85" i="4"/>
  <c r="AL48" i="4"/>
  <c r="AL49" i="4"/>
  <c r="AL50" i="4"/>
  <c r="AL51" i="4"/>
  <c r="AL52" i="4"/>
  <c r="AL53" i="4"/>
  <c r="AL54" i="4"/>
  <c r="AL55" i="4"/>
  <c r="AL56" i="4"/>
  <c r="AL57" i="4"/>
  <c r="AL58" i="4"/>
  <c r="AL59" i="4"/>
  <c r="AL60" i="4"/>
  <c r="AL61" i="4"/>
  <c r="AL62" i="4"/>
  <c r="AL63" i="4"/>
  <c r="AL64" i="4"/>
  <c r="AL65" i="4"/>
  <c r="AL66" i="4"/>
  <c r="AL67" i="4"/>
  <c r="AL68" i="4"/>
  <c r="AL69" i="4"/>
  <c r="AL70" i="4"/>
  <c r="AL71" i="4"/>
  <c r="AL72" i="4"/>
  <c r="AL74" i="4"/>
  <c r="AL47" i="4"/>
  <c r="AL3" i="4"/>
  <c r="AL45" i="4"/>
  <c r="AL46" i="4"/>
  <c r="AL37" i="4"/>
  <c r="AL38" i="4"/>
  <c r="AL39" i="4"/>
  <c r="AL40" i="4"/>
  <c r="AL41" i="4"/>
  <c r="AL42" i="4"/>
  <c r="AL4" i="4"/>
  <c r="AL5" i="4"/>
  <c r="AL6" i="4"/>
  <c r="AL7" i="4"/>
  <c r="AL8" i="4"/>
  <c r="AL9" i="4"/>
  <c r="AL10" i="4"/>
  <c r="AL11" i="4"/>
  <c r="AL12" i="4"/>
  <c r="AL13" i="4"/>
  <c r="AL14" i="4"/>
  <c r="AL15" i="4"/>
  <c r="AL16" i="4"/>
  <c r="AL17" i="4"/>
  <c r="AL18" i="4"/>
  <c r="AL19" i="4"/>
  <c r="AL20" i="4"/>
  <c r="AL21" i="4"/>
  <c r="AL22" i="4"/>
  <c r="AL23" i="4"/>
  <c r="AL24" i="4"/>
  <c r="AL25" i="4"/>
  <c r="AM52" i="5" l="1"/>
  <c r="AN52" i="5" s="1"/>
  <c r="AO52" i="5" s="1"/>
  <c r="AI52" i="5"/>
  <c r="AH52" i="5"/>
  <c r="AM51" i="5"/>
  <c r="AN51" i="5" s="1"/>
  <c r="AO51" i="5" s="1"/>
  <c r="AI51" i="5"/>
  <c r="AH51" i="5"/>
  <c r="AM50" i="5"/>
  <c r="AN50" i="5" s="1"/>
  <c r="AO50" i="5" s="1"/>
  <c r="AI50" i="5"/>
  <c r="AH50" i="5"/>
  <c r="AL49" i="5"/>
  <c r="AN49" i="5" s="1"/>
  <c r="AO49" i="5" s="1"/>
  <c r="AI49" i="5"/>
  <c r="AL48" i="5"/>
  <c r="AN48" i="5" s="1"/>
  <c r="AO48" i="5" s="1"/>
  <c r="AI48" i="5"/>
  <c r="AL47" i="5"/>
  <c r="AN47" i="5" s="1"/>
  <c r="AO47" i="5" s="1"/>
  <c r="AI47" i="5"/>
  <c r="AM46" i="5"/>
  <c r="AN46" i="5" s="1"/>
  <c r="AO46" i="5" s="1"/>
  <c r="AM45" i="5"/>
  <c r="AN45" i="5" s="1"/>
  <c r="AO45" i="5" s="1"/>
  <c r="AM44" i="5"/>
  <c r="AN44" i="5" s="1"/>
  <c r="AO44" i="5" s="1"/>
  <c r="AM43" i="5"/>
  <c r="AN43" i="5" s="1"/>
  <c r="AO43" i="5" s="1"/>
  <c r="AM42" i="5"/>
  <c r="AN42" i="5" s="1"/>
  <c r="AO42" i="5" s="1"/>
  <c r="AM41" i="5"/>
  <c r="AN41" i="5" s="1"/>
  <c r="AO41" i="5" s="1"/>
  <c r="AM40" i="5"/>
  <c r="AN40" i="5" s="1"/>
  <c r="AO40" i="5" s="1"/>
  <c r="AM39" i="5"/>
  <c r="AN39" i="5" s="1"/>
  <c r="AO39" i="5" s="1"/>
  <c r="AM38" i="5"/>
  <c r="AN38" i="5" s="1"/>
  <c r="AO38" i="5" s="1"/>
  <c r="AM37" i="5"/>
  <c r="AN37" i="5" s="1"/>
  <c r="AO37" i="5" s="1"/>
  <c r="AM36" i="5"/>
  <c r="AN36" i="5" s="1"/>
  <c r="AO36" i="5" s="1"/>
  <c r="AM35" i="5"/>
  <c r="AN35" i="5" s="1"/>
  <c r="AO35" i="5" s="1"/>
  <c r="AM34" i="5"/>
  <c r="AN34" i="5" s="1"/>
  <c r="AO34" i="5" s="1"/>
  <c r="AM33" i="5"/>
  <c r="AN33" i="5" s="1"/>
  <c r="AO33" i="5" s="1"/>
  <c r="AM32" i="5"/>
  <c r="AN32" i="5" s="1"/>
  <c r="AO32" i="5" s="1"/>
  <c r="AM31" i="5"/>
  <c r="AN31" i="5" s="1"/>
  <c r="AO31" i="5" s="1"/>
  <c r="AM30" i="5"/>
  <c r="AN30" i="5" s="1"/>
  <c r="AO30" i="5" s="1"/>
  <c r="AM29" i="5"/>
  <c r="AN29" i="5" s="1"/>
  <c r="AO29" i="5" s="1"/>
  <c r="AM28" i="5"/>
  <c r="AN28" i="5" s="1"/>
  <c r="AO28" i="5" s="1"/>
  <c r="AM27" i="5"/>
  <c r="AN27" i="5" s="1"/>
  <c r="AO27" i="5" s="1"/>
  <c r="AM26" i="5"/>
  <c r="AN26" i="5" s="1"/>
  <c r="AO26" i="5" s="1"/>
  <c r="AM25" i="5"/>
  <c r="AN25" i="5" s="1"/>
  <c r="AO25" i="5" s="1"/>
  <c r="AL24" i="5"/>
  <c r="AE24" i="5"/>
  <c r="K24" i="5"/>
  <c r="AL23" i="5"/>
  <c r="AN23" i="5" s="1"/>
  <c r="AO23" i="5" s="1"/>
  <c r="AE23" i="5"/>
  <c r="K23" i="5"/>
  <c r="AL22" i="5"/>
  <c r="AE22" i="5"/>
  <c r="K22" i="5"/>
  <c r="AL21" i="5"/>
  <c r="AE21" i="5"/>
  <c r="K21" i="5"/>
  <c r="AL20" i="5"/>
  <c r="AE20" i="5"/>
  <c r="K20" i="5"/>
  <c r="AL19" i="5"/>
  <c r="AE19" i="5"/>
  <c r="K19" i="5"/>
  <c r="AL18" i="5"/>
  <c r="AE18" i="5"/>
  <c r="K18" i="5"/>
  <c r="AL17" i="5"/>
  <c r="AE17" i="5"/>
  <c r="K17" i="5"/>
  <c r="AL16" i="5"/>
  <c r="AE16" i="5"/>
  <c r="K16" i="5"/>
  <c r="AL15" i="5"/>
  <c r="AE15" i="5"/>
  <c r="K15" i="5"/>
  <c r="AL14" i="5"/>
  <c r="AE14" i="5"/>
  <c r="AN14" i="5" s="1"/>
  <c r="AO14" i="5" s="1"/>
  <c r="K14" i="5"/>
  <c r="AL13" i="5"/>
  <c r="AN13" i="5" s="1"/>
  <c r="AO13" i="5" s="1"/>
  <c r="AE13" i="5"/>
  <c r="K13" i="5"/>
  <c r="AL12" i="5"/>
  <c r="AE12" i="5"/>
  <c r="K12" i="5"/>
  <c r="AL11" i="5"/>
  <c r="AE11" i="5"/>
  <c r="K11" i="5"/>
  <c r="AL10" i="5"/>
  <c r="AE10" i="5"/>
  <c r="K10" i="5"/>
  <c r="AL9" i="5"/>
  <c r="AE9" i="5"/>
  <c r="K9" i="5"/>
  <c r="AL8" i="5"/>
  <c r="AE8" i="5"/>
  <c r="K8" i="5"/>
  <c r="AL7" i="5"/>
  <c r="AE7" i="5"/>
  <c r="K7" i="5"/>
  <c r="AL6" i="5"/>
  <c r="AE6" i="5"/>
  <c r="K6" i="5"/>
  <c r="AL5" i="5"/>
  <c r="AE5" i="5"/>
  <c r="K5" i="5"/>
  <c r="AL4" i="5"/>
  <c r="AE4" i="5"/>
  <c r="K4" i="5"/>
  <c r="AL3" i="5"/>
  <c r="AE3" i="5"/>
  <c r="K3" i="5"/>
  <c r="AI85" i="4"/>
  <c r="AH85" i="4"/>
  <c r="AI84" i="4"/>
  <c r="AH84" i="4"/>
  <c r="AI83" i="4"/>
  <c r="AH83" i="4"/>
  <c r="AI82" i="4"/>
  <c r="AH82" i="4"/>
  <c r="AI81" i="4"/>
  <c r="AH81" i="4"/>
  <c r="AI80" i="4"/>
  <c r="AH80" i="4"/>
  <c r="AI79" i="4"/>
  <c r="AH79" i="4"/>
  <c r="AI78" i="4"/>
  <c r="AH78" i="4"/>
  <c r="AI77" i="4"/>
  <c r="AI76" i="4"/>
  <c r="AI75" i="4"/>
  <c r="K44" i="4"/>
  <c r="K43" i="4"/>
  <c r="K42" i="4"/>
  <c r="K41" i="4"/>
  <c r="K40" i="4"/>
  <c r="K39" i="4"/>
  <c r="K38" i="4"/>
  <c r="K37" i="4"/>
  <c r="K36" i="4"/>
  <c r="K35" i="4"/>
  <c r="K34" i="4"/>
  <c r="K33" i="4"/>
  <c r="K32" i="4"/>
  <c r="K31" i="4"/>
  <c r="K30" i="4"/>
  <c r="K29" i="4"/>
  <c r="K28" i="4"/>
  <c r="K27" i="4"/>
  <c r="K26" i="4"/>
  <c r="K25" i="4"/>
  <c r="K24" i="4"/>
  <c r="K23" i="4"/>
  <c r="K22" i="4"/>
  <c r="K21" i="4"/>
  <c r="K20" i="4"/>
  <c r="K19" i="4"/>
  <c r="K18" i="4"/>
  <c r="K17" i="4"/>
  <c r="K16" i="4"/>
  <c r="K15" i="4"/>
  <c r="K14" i="4"/>
  <c r="K13" i="4"/>
  <c r="K12" i="4"/>
  <c r="K11" i="4"/>
  <c r="K10" i="4"/>
  <c r="K9" i="4"/>
  <c r="K8" i="4"/>
  <c r="K7" i="4"/>
  <c r="K6" i="4"/>
  <c r="K5" i="4"/>
  <c r="K4" i="4"/>
  <c r="K3" i="4"/>
  <c r="AI41" i="3"/>
  <c r="AI40" i="3"/>
  <c r="AI39" i="3"/>
  <c r="K36" i="3"/>
  <c r="K35" i="3"/>
  <c r="K34" i="3"/>
  <c r="K33" i="3"/>
  <c r="K32" i="3"/>
  <c r="K31" i="3"/>
  <c r="K30" i="3"/>
  <c r="K29" i="3"/>
  <c r="K28" i="3"/>
  <c r="K27" i="3"/>
  <c r="K26" i="3"/>
  <c r="K25" i="3"/>
  <c r="K24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K3" i="3"/>
  <c r="AI37" i="2"/>
  <c r="AH37" i="2"/>
  <c r="AI36" i="2"/>
  <c r="AH36" i="2"/>
  <c r="AI35" i="2"/>
  <c r="AH35" i="2"/>
  <c r="AI34" i="2"/>
  <c r="AH34" i="2"/>
  <c r="AI33" i="2"/>
  <c r="AH33" i="2"/>
  <c r="AI32" i="2"/>
  <c r="AH32" i="2"/>
  <c r="AI31" i="2"/>
  <c r="AH31" i="2"/>
  <c r="AI30" i="2"/>
  <c r="AH30" i="2"/>
  <c r="AI122" i="1"/>
  <c r="AH122" i="1"/>
  <c r="AI121" i="1"/>
  <c r="AH121" i="1"/>
  <c r="AI120" i="1"/>
  <c r="AH120" i="1"/>
  <c r="AI119" i="1"/>
  <c r="AH119" i="1"/>
  <c r="AI118" i="1"/>
  <c r="AH118" i="1"/>
  <c r="AI117" i="1"/>
  <c r="AH117" i="1"/>
  <c r="AI116" i="1"/>
  <c r="AH116" i="1"/>
  <c r="AI115" i="1"/>
  <c r="AH115" i="1"/>
  <c r="AI114" i="1"/>
  <c r="AI113" i="1"/>
  <c r="AI112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AN4" i="5" l="1"/>
  <c r="AO4" i="5" s="1"/>
  <c r="AN12" i="5"/>
  <c r="AO12" i="5" s="1"/>
  <c r="AN17" i="5"/>
  <c r="AO17" i="5" s="1"/>
  <c r="AN20" i="5"/>
  <c r="AO20" i="5" s="1"/>
  <c r="AN8" i="5"/>
  <c r="AO8" i="5" s="1"/>
  <c r="AN16" i="5"/>
  <c r="AO16" i="5" s="1"/>
  <c r="AN3" i="5"/>
  <c r="AO3" i="5" s="1"/>
  <c r="AN19" i="5"/>
  <c r="AO19" i="5" s="1"/>
  <c r="AN6" i="5"/>
  <c r="AO6" i="5" s="1"/>
  <c r="AN9" i="5"/>
  <c r="AO9" i="5" s="1"/>
  <c r="AN5" i="5"/>
  <c r="AO5" i="5" s="1"/>
  <c r="AN18" i="5"/>
  <c r="AO18" i="5" s="1"/>
  <c r="AN7" i="5"/>
  <c r="AO7" i="5" s="1"/>
  <c r="AN11" i="5"/>
  <c r="AO11" i="5" s="1"/>
  <c r="AN10" i="5"/>
  <c r="AO10" i="5" s="1"/>
  <c r="AN22" i="5"/>
  <c r="AO22" i="5" s="1"/>
  <c r="AN24" i="5"/>
  <c r="AO24" i="5" s="1"/>
  <c r="AN21" i="5"/>
  <c r="AO21" i="5" s="1"/>
  <c r="AN15" i="5"/>
  <c r="AO15" i="5" s="1"/>
</calcChain>
</file>

<file path=xl/sharedStrings.xml><?xml version="1.0" encoding="utf-8"?>
<sst xmlns="http://schemas.openxmlformats.org/spreadsheetml/2006/main" count="1605" uniqueCount="252">
  <si>
    <t>Source</t>
  </si>
  <si>
    <t>Location</t>
  </si>
  <si>
    <t>Physical parameters</t>
  </si>
  <si>
    <t>Chemical parameters</t>
  </si>
  <si>
    <t>Treatment</t>
  </si>
  <si>
    <t>Author(s) and date</t>
  </si>
  <si>
    <t>Full Citation (APA style)</t>
  </si>
  <si>
    <t>Lake Name</t>
  </si>
  <si>
    <t>Lake Group ID</t>
  </si>
  <si>
    <t>Latitude</t>
  </si>
  <si>
    <t>Longitude</t>
  </si>
  <si>
    <t>Area (ha)</t>
  </si>
  <si>
    <t>Z(m)</t>
  </si>
  <si>
    <t>Zmax (m)</t>
  </si>
  <si>
    <t>Shore length (km)</t>
  </si>
  <si>
    <t>Buffer (km)</t>
  </si>
  <si>
    <t>Riparian Wetland (km)</t>
  </si>
  <si>
    <t>Open (km)</t>
  </si>
  <si>
    <t>Elevation (m)</t>
  </si>
  <si>
    <t>Recreational (Y/N)</t>
  </si>
  <si>
    <t>[P], ug/L</t>
  </si>
  <si>
    <t>Secchi depth (SD)</t>
  </si>
  <si>
    <t>Milfoil density (% Biomass) [initial]</t>
  </si>
  <si>
    <t>Weevils/Stem Initial</t>
  </si>
  <si>
    <t>Type (N, A)</t>
  </si>
  <si>
    <t>Study length (months)</t>
  </si>
  <si>
    <t>Start month</t>
  </si>
  <si>
    <t>End month</t>
  </si>
  <si>
    <t>Treatment freq. (no. of reps)</t>
  </si>
  <si>
    <t>Avg. Weevil Aug. Pop. (weevil/stem)</t>
  </si>
  <si>
    <t>Avg. Weevil Aug. Pop. (# weevils)</t>
  </si>
  <si>
    <t>Initial Milfoil Density (Stems/m^2)</t>
  </si>
  <si>
    <t>Final Milfoil Density (Stems/m^2)</t>
  </si>
  <si>
    <t>Initial Milfoil Density (g/m^2)</t>
  </si>
  <si>
    <t>Final Milfoil Density (g/m^2)</t>
  </si>
  <si>
    <t>Weevil/stem Final</t>
  </si>
  <si>
    <t>Difference dry Milfoil density (g/m^2)</t>
  </si>
  <si>
    <t>Difference dry Milfoil density (stems/m^2)</t>
  </si>
  <si>
    <t>% Difference Milfoil density</t>
  </si>
  <si>
    <t>Biological success (Y, N)</t>
  </si>
  <si>
    <t>Ward, D., Newman, R., (2006)</t>
  </si>
  <si>
    <t xml:space="preserve">Ward, Darren &amp; Newman, Raymond. (2006). Fish predation on Eurasian watermilfoil ( Myriophyllum spicatum ) herbivores and indirect effects on macrophytes. Canadian Journal of Fisheries and Aquatic Sciences - CAN J FISHERIES AQUAT SCI. 63. 1049-1057. 10.1139/F06-010. </t>
  </si>
  <si>
    <t>Cedar Lake (2000)</t>
  </si>
  <si>
    <t>-93.3214619</t>
  </si>
  <si>
    <t>2.8</t>
  </si>
  <si>
    <t>-93.3214620</t>
  </si>
  <si>
    <t>Cedar Lake (2001)</t>
  </si>
  <si>
    <t>-93.3214621</t>
  </si>
  <si>
    <t>2.5</t>
  </si>
  <si>
    <t>-93.3214622</t>
  </si>
  <si>
    <t>Havel, J., Knight, S., Maxson K., (2017)</t>
  </si>
  <si>
    <t>Havel, J., Knight, S., Maxson K., (2017). Afield test on the effectivenss of milfoil weevil for controlling Eurasian watermilfoil in Wisconsin lakes. Hydrobiologia 800: 81-97. DOI: 10.1007/s10750-017-3142-0</t>
  </si>
  <si>
    <t>Little Bearskin (bed b, 2013)</t>
  </si>
  <si>
    <t xml:space="preserve"> - 89.6980</t>
  </si>
  <si>
    <t>1.8</t>
  </si>
  <si>
    <t>Havel, J., Knight, S., Maxson K., (2017). Afield test on the effectivenss of milfoil weevil for controlling Eurasian watermilfoil in Wisconsin lakes. Hydrobiologia 800: 81-97. DOI: 10.1007/s10750-017-3142-1</t>
  </si>
  <si>
    <t>Little Bearskin (bed b, 2014)</t>
  </si>
  <si>
    <t xml:space="preserve"> - 89.6981</t>
  </si>
  <si>
    <t>Havel, J., Knight, S., Maxson K., (2017). Afield test on the effectivenss of milfoil weevil for controlling Eurasian watermilfoil in Wisconsin lakes. Hydrobiologia 800: 81-97. DOI: 10.1007/s10750-017-3142-2</t>
  </si>
  <si>
    <t>Little Bearskin (bed b, 2015)</t>
  </si>
  <si>
    <t xml:space="preserve"> - 89.6982</t>
  </si>
  <si>
    <t>Havel, J., Knight, S., Maxson K., (2017). Afield test on the effectivenss of milfoil weevil for controlling Eurasian watermilfoil in Wisconsin lakes. Hydrobiologia 800: 81-97. DOI: 10.1007/s10750-017-3142-9</t>
  </si>
  <si>
    <t>Little Bearskin (bed c, 2013)</t>
  </si>
  <si>
    <t>Havel, J., Knight, S., Maxson K., (2017). Afield test on the effectivenss of milfoil weevil for controlling Eurasian watermilfoil in Wisconsin lakes. Hydrobiologia 800: 81-97. DOI: 10.1007/s10750-017-3142-8</t>
  </si>
  <si>
    <t>Little Bearskin (bed c, 2014)</t>
  </si>
  <si>
    <t>Havel, J., Knight, S., Maxson K., (2017). Afield test on the effectivenss of milfoil weevil for controlling Eurasian watermilfoil in Wisconsin lakes. Hydrobiologia 800: 81-97. DOI: 10.1007/s10750-017-3142-7</t>
  </si>
  <si>
    <t>Little Bearskin (bed c, 2015)</t>
  </si>
  <si>
    <t xml:space="preserve"> - 89.6983</t>
  </si>
  <si>
    <t>Havel, J., Knight, S., Maxson K., (2017). Afield test on the effectivenss of milfoil weevil for controlling Eurasian watermilfoil in Wisconsin lakes. Hydrobiologia 800: 81-97. DOI: 10.1007/s10750-017-3142-6</t>
  </si>
  <si>
    <t>Boot (bed b, 2013)</t>
  </si>
  <si>
    <t xml:space="preserve"> - 89.3266</t>
  </si>
  <si>
    <t>1.5</t>
  </si>
  <si>
    <t>Havel, J., Knight, S., Maxson K., (2017). Afield test on the effectivenss of milfoil weevil for controlling Eurasian watermilfoil in Wisconsin lakes. Hydrobiologia 800: 81-97. DOI: 10.1007/s10750-017-3142-5</t>
  </si>
  <si>
    <t>Boot (bed b, 2014)</t>
  </si>
  <si>
    <t xml:space="preserve"> - 89.3267</t>
  </si>
  <si>
    <t>Havel, J., Knight, S., Maxson K., (2017). Afield test on the effectivenss of milfoil weevil for controlling Eurasian watermilfoil in Wisconsin lakes. Hydrobiologia 800: 81-97. DOI: 10.1007/s10750-017-3142-4</t>
  </si>
  <si>
    <t>Boot (bed b, 2015)</t>
  </si>
  <si>
    <t xml:space="preserve"> - 89.3268</t>
  </si>
  <si>
    <t>Havel, J., Knight, S., Maxson K., (2017). Afield test on the effectivenss of milfoil weevil for controlling Eurasian watermilfoil in Wisconsin lakes. Hydrobiologia 800: 81-97. DOI: 10.1007/s10750-017-3142-3</t>
  </si>
  <si>
    <t>Boot (bed c, 2013)</t>
  </si>
  <si>
    <t>Boot (bed c, 2014)</t>
  </si>
  <si>
    <t>Boot (bed c, 2015)</t>
  </si>
  <si>
    <t xml:space="preserve"> - 89.3269</t>
  </si>
  <si>
    <t>Manson (bed b, 2013)</t>
  </si>
  <si>
    <t xml:space="preserve"> - 89.6325</t>
  </si>
  <si>
    <t>4.8</t>
  </si>
  <si>
    <t>Manson (bed b, 2014)</t>
  </si>
  <si>
    <t xml:space="preserve"> - 89.6326</t>
  </si>
  <si>
    <t>Manson (bed b, 2015)</t>
  </si>
  <si>
    <t xml:space="preserve"> - 89.6327</t>
  </si>
  <si>
    <t>Manson (bed d, 2013)</t>
  </si>
  <si>
    <t>Manson (bed d, 2014)</t>
  </si>
  <si>
    <t>Manson (bed d, 2015)</t>
  </si>
  <si>
    <t xml:space="preserve"> - 89.6328</t>
  </si>
  <si>
    <t>Long (bed c, 2013)</t>
  </si>
  <si>
    <t xml:space="preserve"> - 90.0249</t>
  </si>
  <si>
    <t>.9</t>
  </si>
  <si>
    <t>Long (bed c, 2014)</t>
  </si>
  <si>
    <t xml:space="preserve"> - 90.0250</t>
  </si>
  <si>
    <t>Long (bed c, 2015)</t>
  </si>
  <si>
    <t xml:space="preserve"> - 90.0251</t>
  </si>
  <si>
    <t>Long (bed d, 2013)</t>
  </si>
  <si>
    <t>Havel, J., Knight, S., Maxson K., (2017). Afield test on the effectivenss of milfoil weevil for controlling Eurasian watermilfoil in Wisconsin lakes. Hydrobiologia 800: 81-97. DOI: 10.1007/s10750-017-3142-10</t>
  </si>
  <si>
    <t>Long (bed d, 2014)</t>
  </si>
  <si>
    <t>Long (bed d, 2015)</t>
  </si>
  <si>
    <t xml:space="preserve"> - 90.0252</t>
  </si>
  <si>
    <t>Jester, J., Bozek, M., Helsel, D., Sheldon, S. (2000)</t>
  </si>
  <si>
    <t xml:space="preserve">Jester, J., et al. (2000) Euhrychiopsis lecontei distribution, abundance, and experimental augmentation for eurasian watermilfoil control in Wisconsin lakes. J. Aquat. Plant Manage, 38: 88-97 </t>
  </si>
  <si>
    <t>Big Sand Lake</t>
  </si>
  <si>
    <t>2.92</t>
  </si>
  <si>
    <t>Eagle Lake</t>
  </si>
  <si>
    <t>2.4</t>
  </si>
  <si>
    <t>Gilbert Lake</t>
  </si>
  <si>
    <t>8.9</t>
  </si>
  <si>
    <t>Kangaroo Lake</t>
  </si>
  <si>
    <t>Kusel Lake</t>
  </si>
  <si>
    <t>3.5</t>
  </si>
  <si>
    <t>Lorraine Lake</t>
  </si>
  <si>
    <t>1.36</t>
  </si>
  <si>
    <t>Lower Spring Lake</t>
  </si>
  <si>
    <t>1.33</t>
  </si>
  <si>
    <t>Whitewater Lake</t>
  </si>
  <si>
    <t>1.32</t>
  </si>
  <si>
    <t>Nancy Lake</t>
  </si>
  <si>
    <t>4.15</t>
  </si>
  <si>
    <t>Pearl Lake</t>
  </si>
  <si>
    <t>5.78</t>
  </si>
  <si>
    <t>Beaver Dam Lake</t>
  </si>
  <si>
    <t>4</t>
  </si>
  <si>
    <t>Robert, P., Creed Jr., Sallie, P., Sheldon</t>
  </si>
  <si>
    <t>Robert, P., Creed Jr., Sallie, P., Sheldon, (1995). Weevils and Watermilfoil: Did a North American herbivore cause the decline of an exotic plant. Ecological Applications 5: 1113-1121</t>
  </si>
  <si>
    <t>Brownington Pond (west bed, 1990)</t>
  </si>
  <si>
    <t>Robert, P., Creed Jr., Sallie, P., Sheldon, (1995). Weevils and Watermilfoil: Did a North American herbivore cause the decline of an exotic plant. Ecological Applications 5: 1113-1122</t>
  </si>
  <si>
    <t>Brownington Pond (west bed, 1991)</t>
  </si>
  <si>
    <t>Robert, P., Creed Jr., Sallie, P., Sheldon, (1995). Weevils and Watermilfoil: Did a North American herbivore cause the decline of an exotic plant. Ecological Applications 5: 1113-1123</t>
  </si>
  <si>
    <t>Brownington Pond (west bed, 1992)</t>
  </si>
  <si>
    <t>Brownington Pond (south bed, 1990)</t>
  </si>
  <si>
    <t>Brownington Pond (south bed, 1991)</t>
  </si>
  <si>
    <t>Robert, P., Creed Jr., Sallie, P., Sheldon, (1995). Weevils and Watermilfoil: Did a North American herbivore cause the decline of an exotic plant. Ecological Applications 5: 1113-1124</t>
  </si>
  <si>
    <t>Brownington Pond (south bed, 1992)</t>
  </si>
  <si>
    <t>United States Evironmental Protection Agency</t>
  </si>
  <si>
    <t>United States Environmental Protection Agency (USEPA). (1997). Use of aquatic weevils to control a nuisance weed in Lake Bomoseen, VT. Watershed Protection: Clean Case Study</t>
  </si>
  <si>
    <t>Lake Bomoseen (Cedar, 1994)</t>
  </si>
  <si>
    <t>Lake Bomoseen (1994)</t>
  </si>
  <si>
    <t>Frew, C</t>
  </si>
  <si>
    <t>Frew, C. (2016). Exploring the Potential for Control of Eurasian Watermilfoil by the Milfoil Weevil in Christina Lake, British Columbia. University of Lethbridge.</t>
  </si>
  <si>
    <t>McFarlane (S1, 2011)</t>
  </si>
  <si>
    <t>McFarlane (S2, 2011)</t>
  </si>
  <si>
    <t>McFarlane (S2, 2013)</t>
  </si>
  <si>
    <t>McFarlane (S3, 2011)</t>
  </si>
  <si>
    <t>McFarlane (S3, 2012)</t>
  </si>
  <si>
    <t>St. Charles (S1, 2011)</t>
  </si>
  <si>
    <t>St. Charles (S1, 2012)</t>
  </si>
  <si>
    <t>St. Charles (S1, 2013)</t>
  </si>
  <si>
    <t>Big Cedar (S1, 2011)</t>
  </si>
  <si>
    <t>Big Cedar (S1, 2012)</t>
  </si>
  <si>
    <t>Big Cedar (S1, 2013)</t>
  </si>
  <si>
    <t>Big Cedar (S1, 2014)</t>
  </si>
  <si>
    <t>Big Cedar (S2, 2011)</t>
  </si>
  <si>
    <t>Big Cedar (S2, 2012)</t>
  </si>
  <si>
    <t>Big Cedar (S2, 2013)</t>
  </si>
  <si>
    <t>Big Cedar (S2, 2014)</t>
  </si>
  <si>
    <t>Big Cedar (S3, 2011)</t>
  </si>
  <si>
    <t>Big Cedar (S3, 2012)</t>
  </si>
  <si>
    <t>Big Cedar (S3, 2013)</t>
  </si>
  <si>
    <t>Big Cedar (S3, 2014)</t>
  </si>
  <si>
    <t>Big Cedar (S4, 2011)</t>
  </si>
  <si>
    <t>Big Cedar (S4, 2012)</t>
  </si>
  <si>
    <t>Big Cedar (S4, 2013)</t>
  </si>
  <si>
    <t>Big Cedar (S4, 2014)</t>
  </si>
  <si>
    <t>Big Cedar (S5, 2011)</t>
  </si>
  <si>
    <t>Big Cedar (S5, 2012)</t>
  </si>
  <si>
    <t>Big Cedar (S5, 2013)</t>
  </si>
  <si>
    <t>Big Cedar (S5, 2014)</t>
  </si>
  <si>
    <t>Big Cedar (S6, 2012)</t>
  </si>
  <si>
    <t>Big Cedar (S6, 2013)</t>
  </si>
  <si>
    <t>Big Cedar (S6, 2014)</t>
  </si>
  <si>
    <t>Jenifer K. Parsons, Grace E. Marx, Marc Divens</t>
  </si>
  <si>
    <t>Jenifer K. Parsons, Grace E. Marx, Marc Divens (2011). A study of Eurasian watermilfoil macroinvertebrates and fish in a Washington lake. J. Aquat. Plant Mange. 49: 71-82</t>
  </si>
  <si>
    <t>Mattoon Lake (2002-2003)</t>
  </si>
  <si>
    <t>-120.550637</t>
  </si>
  <si>
    <t>July</t>
  </si>
  <si>
    <t>September</t>
  </si>
  <si>
    <t>Jenifer K. Parsons, Grace E. Marx, Marc Divens (2011). A study of Eurasian watermilfoil macroinvertebrates and fish in a Washington lake. J. Aquat. Plant Mange. 49: 71-83</t>
  </si>
  <si>
    <t>Mattoon Lake (2003-2008)</t>
  </si>
  <si>
    <t>-120.550638</t>
  </si>
  <si>
    <t>August</t>
  </si>
  <si>
    <t>Long (S1, 2011)</t>
  </si>
  <si>
    <t>Long (S1, 2012)</t>
  </si>
  <si>
    <t>Long (S2, 2011)</t>
  </si>
  <si>
    <t>Long (S3, 2011)</t>
  </si>
  <si>
    <t>Long (S3, 2012)</t>
  </si>
  <si>
    <t>Long (S3, 2013)</t>
  </si>
  <si>
    <t>Long (S4, 2011)</t>
  </si>
  <si>
    <t>Long (S5, 2013)</t>
  </si>
  <si>
    <t>Richard (S1, 2011)</t>
  </si>
  <si>
    <t>Richard (S1, 2012)</t>
  </si>
  <si>
    <t>Richard (S2, 2011)</t>
  </si>
  <si>
    <t>Richard (S2, 2012)</t>
  </si>
  <si>
    <t>Richard (S2, 2013)</t>
  </si>
  <si>
    <t>Simon (S1, 2011)</t>
  </si>
  <si>
    <t>Simon (S1, 2012)</t>
  </si>
  <si>
    <t>Grant (S1,2012)</t>
  </si>
  <si>
    <t>Grant (S1,2013)</t>
  </si>
  <si>
    <t>Loch Garry(S1, 2012)</t>
  </si>
  <si>
    <t>Loch Garry(S2, 2012)</t>
  </si>
  <si>
    <t>Loch Garry(S3, 2012)</t>
  </si>
  <si>
    <t>Loch Garry(S4, 2012)</t>
  </si>
  <si>
    <t>Loch Garry(S5, 2012)</t>
  </si>
  <si>
    <t>Cedarville Bay(S1,2007)</t>
  </si>
  <si>
    <t>Cedarville Bay(S2,2007)</t>
  </si>
  <si>
    <t>Cedarville Bay(MA,2007)</t>
  </si>
  <si>
    <t>Cedarville Bay(S3, 2011)</t>
  </si>
  <si>
    <t>Cedarville Bay(S2,2012)</t>
  </si>
  <si>
    <t>June</t>
  </si>
  <si>
    <t>No Data</t>
  </si>
  <si>
    <t>Cedarville Bay(S3,2012)</t>
  </si>
  <si>
    <t>Conesus Lake (Palermo Springs) 2005</t>
  </si>
  <si>
    <t>Conesus Lake (South Wilkins) 2005</t>
  </si>
  <si>
    <t>Conesus Lake (South Palermo) 2005</t>
  </si>
  <si>
    <t>Christmas Lake (S1, 2012)</t>
  </si>
  <si>
    <t>May</t>
  </si>
  <si>
    <t>Christmas Lake (R1, 2012)</t>
  </si>
  <si>
    <t xml:space="preserve">May </t>
  </si>
  <si>
    <t>Christmas Lake (R2, 2012)</t>
  </si>
  <si>
    <t>Blue Lake (s1,2010)</t>
  </si>
  <si>
    <t>Blue Lake (S2, 2010)</t>
  </si>
  <si>
    <t>Blue Lake (M1, 2010)</t>
  </si>
  <si>
    <t>Blue Lake (S1, 2011)</t>
  </si>
  <si>
    <t>Blue Lake (S2, 2011)</t>
  </si>
  <si>
    <t>Study no. ID</t>
  </si>
  <si>
    <t>Lake type (R/L)</t>
  </si>
  <si>
    <t>Native Plant density (g/m^2)</t>
  </si>
  <si>
    <t>Native Plant density (stems/m^2)</t>
  </si>
  <si>
    <t>Calculated Milfoil density (% Biomass) [final]</t>
  </si>
  <si>
    <t>Change % Relative Abundance</t>
  </si>
  <si>
    <t>log percent</t>
  </si>
  <si>
    <t>Smith's Bay(S1, 2011)</t>
  </si>
  <si>
    <t>Smith's Bay(S1, 2012)</t>
  </si>
  <si>
    <t>Amount of weevils was not specific to one sight. The total amount of weevils added was averaged between S2 and S3.</t>
  </si>
  <si>
    <t>Smith's Bay(MA, 2011)</t>
  </si>
  <si>
    <t>Dewart Lake (S1, 2012)</t>
  </si>
  <si>
    <t>Dewart Lake (S2, 2012)</t>
  </si>
  <si>
    <t>Dewart Lake (S3, 2012)</t>
  </si>
  <si>
    <t>Dewart Lake (S1, 2013)</t>
  </si>
  <si>
    <t>Dewart Lake (S3, 2013)</t>
  </si>
  <si>
    <t>Dewart Lake (S4, 2013)</t>
  </si>
  <si>
    <t>Dewart Lake (S5, 2013)</t>
  </si>
  <si>
    <t>Dewart Lake (S6, 2014)</t>
  </si>
  <si>
    <t>Shepards Bay(S1, 2011)</t>
  </si>
  <si>
    <t>Shepards Bay(S1, 2012)</t>
  </si>
  <si>
    <t>Cedarville Bay(MB,2011)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</si>
</sst>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rgb="FF000000"/>
      <name val="Calibri"/>
      <family val="2"/>
    </font>
    <font>
      <b/>
      <sz val="11"/>
      <name val="Calibri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color rgb="FF222222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C000"/>
        <bgColor rgb="FFFFC000"/>
      </patternFill>
    </fill>
    <fill>
      <patternFill patternType="solid">
        <fgColor rgb="FF00B0F0"/>
        <bgColor rgb="FF00B0F0"/>
      </patternFill>
    </fill>
    <fill>
      <patternFill patternType="solid">
        <fgColor rgb="FFFF66FF"/>
        <bgColor rgb="FFFF66FF"/>
      </patternFill>
    </fill>
    <fill>
      <patternFill patternType="solid">
        <fgColor rgb="FF99CCFF"/>
        <bgColor rgb="FF99CCFF"/>
      </patternFill>
    </fill>
    <fill>
      <patternFill patternType="solid">
        <fgColor rgb="FFFFFFFF"/>
        <bgColor rgb="FFFFFFFF"/>
      </patternFill>
    </fill>
    <fill>
      <patternFill patternType="solid">
        <fgColor rgb="FFEAD1DC"/>
        <bgColor rgb="FFEAD1DC"/>
      </patternFill>
    </fill>
    <fill>
      <patternFill patternType="solid">
        <fgColor rgb="FFEAD1D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</cellStyleXfs>
  <cellXfs count="68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2" fillId="0" borderId="0" xfId="0" applyFont="1"/>
    <xf numFmtId="49" fontId="2" fillId="0" borderId="0" xfId="0" applyNumberFormat="1" applyFont="1" applyAlignment="1">
      <alignment horizontal="center" wrapText="1"/>
    </xf>
    <xf numFmtId="0" fontId="3" fillId="7" borderId="0" xfId="0" applyFont="1" applyFill="1" applyAlignment="1">
      <alignment wrapText="1"/>
    </xf>
    <xf numFmtId="0" fontId="2" fillId="0" borderId="0" xfId="0" applyFont="1" applyAlignment="1">
      <alignment vertical="top" wrapText="1"/>
    </xf>
    <xf numFmtId="0" fontId="2" fillId="0" borderId="0" xfId="1" applyFont="1" applyAlignment="1">
      <alignment wrapText="1"/>
    </xf>
    <xf numFmtId="0" fontId="5" fillId="7" borderId="0" xfId="0" applyFont="1" applyFill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right"/>
    </xf>
    <xf numFmtId="49" fontId="5" fillId="0" borderId="0" xfId="0" applyNumberFormat="1" applyFont="1" applyAlignment="1">
      <alignment horizontal="right"/>
    </xf>
    <xf numFmtId="0" fontId="5" fillId="8" borderId="0" xfId="0" applyFont="1" applyFill="1" applyAlignment="1">
      <alignment horizontal="right"/>
    </xf>
    <xf numFmtId="49" fontId="6" fillId="0" borderId="0" xfId="0" applyNumberFormat="1" applyFont="1"/>
    <xf numFmtId="0" fontId="5" fillId="0" borderId="0" xfId="0" applyFont="1" applyAlignment="1">
      <alignment horizontal="right" wrapText="1"/>
    </xf>
    <xf numFmtId="0" fontId="5" fillId="9" borderId="0" xfId="0" applyFont="1" applyFill="1" applyAlignment="1">
      <alignment horizontal="right"/>
    </xf>
    <xf numFmtId="0" fontId="1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49" fontId="6" fillId="8" borderId="0" xfId="0" applyNumberFormat="1" applyFont="1" applyFill="1"/>
    <xf numFmtId="0" fontId="6" fillId="0" borderId="0" xfId="0" applyFont="1" applyAlignment="1">
      <alignment horizontal="right"/>
    </xf>
    <xf numFmtId="49" fontId="5" fillId="0" borderId="0" xfId="0" applyNumberFormat="1" applyFont="1"/>
    <xf numFmtId="0" fontId="6" fillId="8" borderId="0" xfId="0" applyFont="1" applyFill="1" applyAlignment="1">
      <alignment horizontal="right"/>
    </xf>
    <xf numFmtId="0" fontId="6" fillId="8" borderId="0" xfId="0" applyFont="1" applyFill="1"/>
    <xf numFmtId="0" fontId="6" fillId="0" borderId="0" xfId="0" applyFont="1"/>
    <xf numFmtId="0" fontId="1" fillId="0" borderId="0" xfId="2" applyFont="1"/>
    <xf numFmtId="0" fontId="6" fillId="0" borderId="0" xfId="2" applyFont="1" applyAlignment="1">
      <alignment horizontal="right"/>
    </xf>
    <xf numFmtId="0" fontId="1" fillId="0" borderId="0" xfId="3" applyFont="1"/>
    <xf numFmtId="0" fontId="1" fillId="10" borderId="0" xfId="0" applyFont="1" applyFill="1"/>
    <xf numFmtId="0" fontId="6" fillId="11" borderId="0" xfId="0" applyFont="1" applyFill="1"/>
    <xf numFmtId="0" fontId="0" fillId="0" borderId="0" xfId="2" applyFont="1"/>
    <xf numFmtId="9" fontId="0" fillId="0" borderId="0" xfId="0" applyNumberFormat="1"/>
    <xf numFmtId="0" fontId="0" fillId="10" borderId="0" xfId="0" applyFill="1"/>
    <xf numFmtId="3" fontId="0" fillId="0" borderId="0" xfId="0" applyNumberFormat="1"/>
    <xf numFmtId="0" fontId="4" fillId="0" borderId="0" xfId="0" applyFont="1"/>
    <xf numFmtId="3" fontId="0" fillId="10" borderId="0" xfId="0" applyNumberFormat="1" applyFill="1"/>
    <xf numFmtId="0" fontId="6" fillId="0" borderId="0" xfId="4" applyFont="1"/>
    <xf numFmtId="0" fontId="0" fillId="0" borderId="0" xfId="4" applyFont="1"/>
    <xf numFmtId="0" fontId="0" fillId="10" borderId="0" xfId="4" applyFont="1" applyFill="1"/>
    <xf numFmtId="0" fontId="4" fillId="0" borderId="0" xfId="4"/>
    <xf numFmtId="0" fontId="0" fillId="0" borderId="0" xfId="5" applyFont="1"/>
    <xf numFmtId="0" fontId="6" fillId="0" borderId="0" xfId="5" applyFont="1" applyAlignment="1">
      <alignment horizontal="right"/>
    </xf>
    <xf numFmtId="0" fontId="6" fillId="0" borderId="0" xfId="4" applyFont="1" applyAlignment="1">
      <alignment horizontal="right"/>
    </xf>
    <xf numFmtId="0" fontId="6" fillId="0" borderId="0" xfId="6" applyFont="1"/>
    <xf numFmtId="0" fontId="0" fillId="0" borderId="0" xfId="6" applyFont="1"/>
    <xf numFmtId="0" fontId="4" fillId="0" borderId="0" xfId="6"/>
    <xf numFmtId="3" fontId="0" fillId="0" borderId="0" xfId="6" applyNumberFormat="1" applyFont="1"/>
    <xf numFmtId="0" fontId="6" fillId="0" borderId="0" xfId="6" applyFont="1" applyAlignment="1">
      <alignment horizontal="right"/>
    </xf>
    <xf numFmtId="10" fontId="0" fillId="0" borderId="0" xfId="6" applyNumberFormat="1" applyFont="1"/>
    <xf numFmtId="0" fontId="6" fillId="0" borderId="0" xfId="7" applyFont="1"/>
    <xf numFmtId="0" fontId="0" fillId="0" borderId="0" xfId="7" applyFont="1"/>
    <xf numFmtId="0" fontId="0" fillId="10" borderId="0" xfId="7" applyFont="1" applyFill="1"/>
    <xf numFmtId="3" fontId="0" fillId="0" borderId="0" xfId="7" applyNumberFormat="1" applyFont="1"/>
    <xf numFmtId="0" fontId="6" fillId="0" borderId="0" xfId="7" applyFont="1" applyAlignment="1">
      <alignment horizontal="right"/>
    </xf>
    <xf numFmtId="1" fontId="0" fillId="0" borderId="0" xfId="0" applyNumberFormat="1"/>
    <xf numFmtId="0" fontId="1" fillId="0" borderId="0" xfId="0" applyFont="1"/>
    <xf numFmtId="0" fontId="0" fillId="10" borderId="0" xfId="6" applyFont="1" applyFill="1"/>
    <xf numFmtId="0" fontId="1" fillId="0" borderId="0" xfId="0" applyFont="1"/>
    <xf numFmtId="0" fontId="1" fillId="0" borderId="0" xfId="0" applyFont="1"/>
    <xf numFmtId="0" fontId="1" fillId="0" borderId="0" xfId="0" applyFont="1"/>
    <xf numFmtId="0" fontId="1" fillId="0" borderId="0" xfId="0" applyFont="1" applyFill="1"/>
    <xf numFmtId="0" fontId="2" fillId="2" borderId="0" xfId="0" applyFont="1" applyFill="1" applyAlignment="1">
      <alignment horizontal="center"/>
    </xf>
    <xf numFmtId="0" fontId="1" fillId="0" borderId="0" xfId="0" applyFont="1"/>
    <xf numFmtId="0" fontId="2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6" borderId="0" xfId="0" applyFont="1" applyFill="1" applyAlignment="1">
      <alignment horizontal="center" wrapText="1"/>
    </xf>
    <xf numFmtId="0" fontId="2" fillId="5" borderId="0" xfId="0" applyFont="1" applyFill="1" applyAlignment="1">
      <alignment horizontal="center"/>
    </xf>
  </cellXfs>
  <cellStyles count="8">
    <cellStyle name="Normal" xfId="0" builtinId="0"/>
    <cellStyle name="Normal 2" xfId="4"/>
    <cellStyle name="Normal 4" xfId="1"/>
    <cellStyle name="Normal 5" xfId="2"/>
    <cellStyle name="Normal 6" xfId="3"/>
    <cellStyle name="Normal 7" xfId="5"/>
    <cellStyle name="Normal 8" xfId="6"/>
    <cellStyle name="Normal 9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'Output Percent'!$AL$1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'Output Percent'!$AL$2:$AL$85</c:f>
              <c:numCache>
                <c:formatCode>General</c:formatCode>
                <c:ptCount val="84"/>
                <c:pt idx="0">
                  <c:v>0</c:v>
                </c:pt>
                <c:pt idx="1">
                  <c:v>-9.5624483262604976E-2</c:v>
                </c:pt>
                <c:pt idx="2">
                  <c:v>0.47712125471966249</c:v>
                </c:pt>
                <c:pt idx="3">
                  <c:v>0.31193335867430583</c:v>
                </c:pt>
                <c:pt idx="4">
                  <c:v>-0.51204166040905896</c:v>
                </c:pt>
                <c:pt idx="5">
                  <c:v>-0.49939764943081455</c:v>
                </c:pt>
                <c:pt idx="6">
                  <c:v>0.36687730500633808</c:v>
                </c:pt>
                <c:pt idx="7">
                  <c:v>0.56937390961504586</c:v>
                </c:pt>
                <c:pt idx="8">
                  <c:v>0.30102999566398125</c:v>
                </c:pt>
                <c:pt idx="9">
                  <c:v>0</c:v>
                </c:pt>
                <c:pt idx="10">
                  <c:v>0.47413932895540278</c:v>
                </c:pt>
                <c:pt idx="11">
                  <c:v>0.52132491721171592</c:v>
                </c:pt>
                <c:pt idx="12">
                  <c:v>0.60205999132796229</c:v>
                </c:pt>
                <c:pt idx="13">
                  <c:v>0.277454457173681</c:v>
                </c:pt>
                <c:pt idx="14">
                  <c:v>0.36657508053211396</c:v>
                </c:pt>
                <c:pt idx="15">
                  <c:v>0.46872071269323112</c:v>
                </c:pt>
                <c:pt idx="16">
                  <c:v>0.62240681781188001</c:v>
                </c:pt>
                <c:pt idx="17">
                  <c:v>0.1639423694760862</c:v>
                </c:pt>
                <c:pt idx="18">
                  <c:v>-0.64374721327733675</c:v>
                </c:pt>
                <c:pt idx="19">
                  <c:v>0.54977501848167298</c:v>
                </c:pt>
                <c:pt idx="20">
                  <c:v>1.3521825181113625</c:v>
                </c:pt>
                <c:pt idx="21">
                  <c:v>-0.59256106992643987</c:v>
                </c:pt>
                <c:pt idx="22">
                  <c:v>0.27925022134073907</c:v>
                </c:pt>
                <c:pt idx="23">
                  <c:v>0.43068238416920113</c:v>
                </c:pt>
                <c:pt idx="35">
                  <c:v>0.36548798489089962</c:v>
                </c:pt>
                <c:pt idx="36">
                  <c:v>0.39794000867203771</c:v>
                </c:pt>
                <c:pt idx="37">
                  <c:v>0.34242268082220628</c:v>
                </c:pt>
                <c:pt idx="38">
                  <c:v>0.24832364514797822</c:v>
                </c:pt>
                <c:pt idx="39">
                  <c:v>7.9181246047624887E-2</c:v>
                </c:pt>
                <c:pt idx="40">
                  <c:v>0</c:v>
                </c:pt>
                <c:pt idx="43">
                  <c:v>-0.39296847216935582</c:v>
                </c:pt>
                <c:pt idx="44">
                  <c:v>-0.58475513311949201</c:v>
                </c:pt>
                <c:pt idx="45">
                  <c:v>-0.73641640475871961</c:v>
                </c:pt>
                <c:pt idx="46">
                  <c:v>-8.0891663222514065E-2</c:v>
                </c:pt>
                <c:pt idx="47">
                  <c:v>0.38024055721210015</c:v>
                </c:pt>
                <c:pt idx="48">
                  <c:v>2.2407558381324577E-2</c:v>
                </c:pt>
                <c:pt idx="49">
                  <c:v>0.29320979780265377</c:v>
                </c:pt>
                <c:pt idx="50">
                  <c:v>1.2222358079640561E-2</c:v>
                </c:pt>
                <c:pt idx="51">
                  <c:v>9.6900241394427766E-2</c:v>
                </c:pt>
                <c:pt idx="52">
                  <c:v>5.1136236302519844E-2</c:v>
                </c:pt>
                <c:pt idx="53">
                  <c:v>2.9974391205100481E-2</c:v>
                </c:pt>
                <c:pt idx="54">
                  <c:v>0.25389044040060749</c:v>
                </c:pt>
                <c:pt idx="55">
                  <c:v>0.22723835285596783</c:v>
                </c:pt>
                <c:pt idx="56">
                  <c:v>0.26376804857374681</c:v>
                </c:pt>
                <c:pt idx="57">
                  <c:v>-0.25831971412449395</c:v>
                </c:pt>
                <c:pt idx="58">
                  <c:v>-0.65319622763048213</c:v>
                </c:pt>
                <c:pt idx="59">
                  <c:v>0.66368594190319397</c:v>
                </c:pt>
                <c:pt idx="60">
                  <c:v>0.42501076190607279</c:v>
                </c:pt>
                <c:pt idx="61">
                  <c:v>-0.22062208573731712</c:v>
                </c:pt>
                <c:pt idx="62">
                  <c:v>-0.15971536752368642</c:v>
                </c:pt>
                <c:pt idx="63">
                  <c:v>-0.16205039430851631</c:v>
                </c:pt>
                <c:pt idx="64">
                  <c:v>-1.0770880013964312E-2</c:v>
                </c:pt>
                <c:pt idx="65">
                  <c:v>0.2951240916365121</c:v>
                </c:pt>
                <c:pt idx="66">
                  <c:v>0.32466930764337354</c:v>
                </c:pt>
                <c:pt idx="67">
                  <c:v>-1.2787947468061902</c:v>
                </c:pt>
                <c:pt idx="68">
                  <c:v>-0.61979744409117443</c:v>
                </c:pt>
                <c:pt idx="69">
                  <c:v>-0.30643588504845409</c:v>
                </c:pt>
                <c:pt idx="70">
                  <c:v>0.32120800741426869</c:v>
                </c:pt>
                <c:pt idx="72">
                  <c:v>-0.93173290031868183</c:v>
                </c:pt>
                <c:pt idx="73">
                  <c:v>0.14612803567823773</c:v>
                </c:pt>
                <c:pt idx="74">
                  <c:v>0.22184874961635659</c:v>
                </c:pt>
                <c:pt idx="75">
                  <c:v>0.22010808804005499</c:v>
                </c:pt>
                <c:pt idx="76">
                  <c:v>-0.45693817320297669</c:v>
                </c:pt>
                <c:pt idx="77">
                  <c:v>-8.8948979671873429E-2</c:v>
                </c:pt>
                <c:pt idx="78">
                  <c:v>0.16140237193211027</c:v>
                </c:pt>
                <c:pt idx="79">
                  <c:v>-9.6056688786984479E-2</c:v>
                </c:pt>
                <c:pt idx="80">
                  <c:v>-3.3720944281610432E-2</c:v>
                </c:pt>
                <c:pt idx="81">
                  <c:v>1.602996307602389E-2</c:v>
                </c:pt>
                <c:pt idx="82">
                  <c:v>-0.50407757603919201</c:v>
                </c:pt>
                <c:pt idx="83">
                  <c:v>-3.1004281363536723E-2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C8-422D-9AFD-BFC985589E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833976"/>
        <c:axId val="547831416"/>
      </c:scatterChart>
      <c:valAx>
        <c:axId val="547833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831416"/>
        <c:crosses val="autoZero"/>
        <c:crossBetween val="midCat"/>
      </c:valAx>
      <c:valAx>
        <c:axId val="547831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833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'Output Percent'!$AI$1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'Output Percent'!$AI$2:$AI$85</c:f>
              <c:numCache>
                <c:formatCode>General</c:formatCode>
                <c:ptCount val="84"/>
                <c:pt idx="0">
                  <c:v>0</c:v>
                </c:pt>
                <c:pt idx="1">
                  <c:v>-19.762845849802371</c:v>
                </c:pt>
                <c:pt idx="2">
                  <c:v>200</c:v>
                </c:pt>
                <c:pt idx="3">
                  <c:v>105.08474576271185</c:v>
                </c:pt>
                <c:pt idx="4">
                  <c:v>-69.24198250728864</c:v>
                </c:pt>
                <c:pt idx="5">
                  <c:v>-68.333333333333329</c:v>
                </c:pt>
                <c:pt idx="6">
                  <c:v>132.74336283185841</c:v>
                </c:pt>
                <c:pt idx="7">
                  <c:v>271</c:v>
                </c:pt>
                <c:pt idx="8">
                  <c:v>100</c:v>
                </c:pt>
                <c:pt idx="9">
                  <c:v>0</c:v>
                </c:pt>
                <c:pt idx="10">
                  <c:v>197.94721407624633</c:v>
                </c:pt>
                <c:pt idx="11">
                  <c:v>232.14285714285711</c:v>
                </c:pt>
                <c:pt idx="12">
                  <c:v>300</c:v>
                </c:pt>
                <c:pt idx="13">
                  <c:v>89.432485322896284</c:v>
                </c:pt>
                <c:pt idx="14">
                  <c:v>132.58145363408522</c:v>
                </c:pt>
                <c:pt idx="15">
                  <c:v>194.25287356321837</c:v>
                </c:pt>
                <c:pt idx="16">
                  <c:v>319.18604651162792</c:v>
                </c:pt>
                <c:pt idx="17">
                  <c:v>45.862068965517246</c:v>
                </c:pt>
                <c:pt idx="18">
                  <c:v>-77.288135593220346</c:v>
                </c:pt>
                <c:pt idx="19">
                  <c:v>254.62962962962962</c:v>
                </c:pt>
                <c:pt idx="20">
                  <c:v>2149.9999999999995</c:v>
                </c:pt>
                <c:pt idx="21">
                  <c:v>-74.447174447174461</c:v>
                </c:pt>
                <c:pt idx="22">
                  <c:v>90.217391304347814</c:v>
                </c:pt>
                <c:pt idx="23">
                  <c:v>169.57671957671957</c:v>
                </c:pt>
                <c:pt idx="24">
                  <c:v>-39</c:v>
                </c:pt>
                <c:pt idx="25">
                  <c:v>-43</c:v>
                </c:pt>
                <c:pt idx="26">
                  <c:v>-16</c:v>
                </c:pt>
                <c:pt idx="27">
                  <c:v>-27</c:v>
                </c:pt>
                <c:pt idx="28">
                  <c:v>-49</c:v>
                </c:pt>
                <c:pt idx="29">
                  <c:v>-43</c:v>
                </c:pt>
                <c:pt idx="30">
                  <c:v>-64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132</c:v>
                </c:pt>
                <c:pt idx="36">
                  <c:v>150</c:v>
                </c:pt>
                <c:pt idx="37">
                  <c:v>120</c:v>
                </c:pt>
                <c:pt idx="38">
                  <c:v>77.142857142857153</c:v>
                </c:pt>
                <c:pt idx="39">
                  <c:v>20</c:v>
                </c:pt>
                <c:pt idx="40">
                  <c:v>0</c:v>
                </c:pt>
                <c:pt idx="41">
                  <c:v>-22.13</c:v>
                </c:pt>
                <c:pt idx="42">
                  <c:v>-44.66</c:v>
                </c:pt>
                <c:pt idx="43">
                  <c:v>-59.539473684210535</c:v>
                </c:pt>
                <c:pt idx="44">
                  <c:v>-73.983739837398375</c:v>
                </c:pt>
                <c:pt idx="45">
                  <c:v>-81.652216992816449</c:v>
                </c:pt>
                <c:pt idx="46">
                  <c:v>-16.99421965317919</c:v>
                </c:pt>
                <c:pt idx="47">
                  <c:v>140.01620089104901</c:v>
                </c:pt>
                <c:pt idx="48">
                  <c:v>5.2949538024164893</c:v>
                </c:pt>
                <c:pt idx="49">
                  <c:v>96.430896072900836</c:v>
                </c:pt>
                <c:pt idx="50">
                  <c:v>2.8542775592069738</c:v>
                </c:pt>
                <c:pt idx="51">
                  <c:v>24.99718753515581</c:v>
                </c:pt>
                <c:pt idx="52">
                  <c:v>12.495781302733716</c:v>
                </c:pt>
                <c:pt idx="53">
                  <c:v>7.1465766634522661</c:v>
                </c:pt>
                <c:pt idx="54">
                  <c:v>79.428092594532316</c:v>
                </c:pt>
                <c:pt idx="55">
                  <c:v>68.747890651366859</c:v>
                </c:pt>
                <c:pt idx="56">
                  <c:v>83.555773233745555</c:v>
                </c:pt>
                <c:pt idx="57">
                  <c:v>-44.828228284144863</c:v>
                </c:pt>
                <c:pt idx="58">
                  <c:v>-77.776944423610587</c:v>
                </c:pt>
                <c:pt idx="59">
                  <c:v>360.98409542743536</c:v>
                </c:pt>
                <c:pt idx="60">
                  <c:v>166.07909939268254</c:v>
                </c:pt>
                <c:pt idx="61">
                  <c:v>-38.094625867832342</c:v>
                </c:pt>
                <c:pt idx="62">
                  <c:v>-30.771546102137048</c:v>
                </c:pt>
                <c:pt idx="63">
                  <c:v>-31.142760829260073</c:v>
                </c:pt>
                <c:pt idx="64">
                  <c:v>-2.4495852984225079</c:v>
                </c:pt>
                <c:pt idx="65">
                  <c:v>97.298640004968021</c:v>
                </c:pt>
                <c:pt idx="66">
                  <c:v>111.18803418803421</c:v>
                </c:pt>
                <c:pt idx="67">
                  <c:v>-94.7</c:v>
                </c:pt>
                <c:pt idx="68">
                  <c:v>-76</c:v>
                </c:pt>
                <c:pt idx="69">
                  <c:v>-50.6</c:v>
                </c:pt>
                <c:pt idx="70">
                  <c:v>52.3</c:v>
                </c:pt>
                <c:pt idx="71">
                  <c:v>-88.3</c:v>
                </c:pt>
                <c:pt idx="72">
                  <c:v>-20.8</c:v>
                </c:pt>
                <c:pt idx="73">
                  <c:v>40</c:v>
                </c:pt>
                <c:pt idx="74">
                  <c:v>66.666666666666657</c:v>
                </c:pt>
                <c:pt idx="75">
                  <c:v>66</c:v>
                </c:pt>
                <c:pt idx="76">
                  <c:v>-65.080997685780403</c:v>
                </c:pt>
                <c:pt idx="77">
                  <c:v>-18.519999999999996</c:v>
                </c:pt>
                <c:pt idx="78">
                  <c:v>45.011475631159726</c:v>
                </c:pt>
                <c:pt idx="79">
                  <c:v>-19.842657342657343</c:v>
                </c:pt>
                <c:pt idx="80">
                  <c:v>-7.4707470747074689</c:v>
                </c:pt>
                <c:pt idx="81">
                  <c:v>3.7599999999999909</c:v>
                </c:pt>
                <c:pt idx="82">
                  <c:v>-68.672739102147034</c:v>
                </c:pt>
                <c:pt idx="83">
                  <c:v>-6.8901303538175096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E4-4A8F-B16A-26DA02321E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0138680"/>
        <c:axId val="510137720"/>
      </c:scatterChart>
      <c:valAx>
        <c:axId val="510138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137720"/>
        <c:crosses val="autoZero"/>
        <c:crossBetween val="midCat"/>
      </c:valAx>
      <c:valAx>
        <c:axId val="510137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138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38</xdr:col>
      <xdr:colOff>487680</xdr:colOff>
      <xdr:row>1</xdr:row>
      <xdr:rowOff>777240</xdr:rowOff>
    </xdr:from>
    <xdr:to>
      <xdr:col>46</xdr:col>
      <xdr:colOff>182880</xdr:colOff>
      <xdr:row>15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D1E4F6-5FD9-43B8-B920-C904F5E0F2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39</xdr:col>
      <xdr:colOff>22860</xdr:colOff>
      <xdr:row>15</xdr:row>
      <xdr:rowOff>144780</xdr:rowOff>
    </xdr:from>
    <xdr:to>
      <xdr:col>46</xdr:col>
      <xdr:colOff>327660</xdr:colOff>
      <xdr:row>30</xdr:row>
      <xdr:rowOff>144780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3822D72-8050-4060-8C95-D6F94BA8A5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35"/>
  <sheetViews>
    <sheetView topLeftCell="A22" workbookViewId="0">
      <selection activeCell="C40" sqref="C40"/>
    </sheetView>
  </sheetViews>
  <sheetFormatPr defaultRowHeight="14.5" x14ac:dyDescent="0.35"/>
  <cols>
    <col min="1" max="1" width="11.08984375" bestFit="1" customWidth="1"/>
    <col min="7" max="7" width="11.6328125" bestFit="1" customWidth="1"/>
  </cols>
  <sheetData>
    <row r="1" spans="1:37" x14ac:dyDescent="0.35">
      <c r="A1" s="1"/>
      <c r="B1" s="62" t="s">
        <v>0</v>
      </c>
      <c r="C1" s="63"/>
      <c r="D1" s="64" t="s">
        <v>1</v>
      </c>
      <c r="E1" s="64"/>
      <c r="F1" s="63"/>
      <c r="G1" s="63"/>
      <c r="H1" s="65" t="s">
        <v>2</v>
      </c>
      <c r="I1" s="63"/>
      <c r="J1" s="63"/>
      <c r="K1" s="63"/>
      <c r="L1" s="63"/>
      <c r="M1" s="63"/>
      <c r="N1" s="63"/>
      <c r="O1" s="63"/>
      <c r="P1" s="63"/>
      <c r="Q1" s="67" t="s">
        <v>3</v>
      </c>
      <c r="R1" s="67"/>
      <c r="S1" s="67"/>
      <c r="T1" s="67"/>
      <c r="U1" s="66" t="s">
        <v>4</v>
      </c>
      <c r="V1" s="63"/>
      <c r="W1" s="63"/>
      <c r="X1" s="63"/>
      <c r="Y1" s="63"/>
      <c r="Z1" s="63"/>
      <c r="AA1" s="63"/>
      <c r="AB1" s="63"/>
      <c r="AC1" s="63"/>
      <c r="AD1" s="63"/>
      <c r="AE1" s="63"/>
      <c r="AF1" s="63"/>
      <c r="AG1" s="63"/>
      <c r="AH1" s="63"/>
      <c r="AI1" s="63"/>
      <c r="AJ1" s="63"/>
      <c r="AK1" s="63"/>
    </row>
    <row r="2" spans="1:37" ht="87" x14ac:dyDescent="0.35">
      <c r="A2" s="2" t="s">
        <v>230</v>
      </c>
      <c r="B2" s="3" t="s">
        <v>5</v>
      </c>
      <c r="C2" s="3" t="s">
        <v>6</v>
      </c>
      <c r="D2" s="3" t="s">
        <v>7</v>
      </c>
      <c r="E2" s="3" t="s">
        <v>8</v>
      </c>
      <c r="F2" s="3" t="s">
        <v>9</v>
      </c>
      <c r="G2" s="3" t="s">
        <v>10</v>
      </c>
      <c r="H2" s="3" t="s">
        <v>11</v>
      </c>
      <c r="I2" s="3" t="s">
        <v>12</v>
      </c>
      <c r="J2" s="3" t="s">
        <v>13</v>
      </c>
      <c r="K2" s="4" t="s">
        <v>14</v>
      </c>
      <c r="L2" s="4" t="s">
        <v>15</v>
      </c>
      <c r="M2" s="4" t="s">
        <v>16</v>
      </c>
      <c r="N2" s="4" t="s">
        <v>17</v>
      </c>
      <c r="O2" s="4" t="s">
        <v>18</v>
      </c>
      <c r="P2" s="4" t="s">
        <v>19</v>
      </c>
      <c r="Q2" s="5" t="s">
        <v>20</v>
      </c>
      <c r="R2" s="6" t="s">
        <v>21</v>
      </c>
      <c r="S2" s="3" t="s">
        <v>22</v>
      </c>
      <c r="T2" s="7" t="s">
        <v>23</v>
      </c>
      <c r="U2" s="5" t="s">
        <v>24</v>
      </c>
      <c r="V2" s="3" t="s">
        <v>25</v>
      </c>
      <c r="W2" s="8" t="s">
        <v>26</v>
      </c>
      <c r="X2" s="8" t="s">
        <v>27</v>
      </c>
      <c r="Y2" s="8" t="s">
        <v>28</v>
      </c>
      <c r="Z2" s="8" t="s">
        <v>29</v>
      </c>
      <c r="AA2" s="8" t="s">
        <v>30</v>
      </c>
      <c r="AB2" s="9" t="s">
        <v>31</v>
      </c>
      <c r="AC2" s="9" t="s">
        <v>32</v>
      </c>
      <c r="AD2" s="9" t="s">
        <v>33</v>
      </c>
      <c r="AE2" s="9" t="s">
        <v>34</v>
      </c>
      <c r="AF2" s="9" t="s">
        <v>35</v>
      </c>
      <c r="AG2" s="9" t="s">
        <v>36</v>
      </c>
      <c r="AH2" s="9" t="s">
        <v>37</v>
      </c>
      <c r="AI2" s="9" t="s">
        <v>38</v>
      </c>
      <c r="AJ2" s="3" t="s">
        <v>35</v>
      </c>
      <c r="AK2" s="3" t="s">
        <v>39</v>
      </c>
    </row>
    <row r="3" spans="1:37" x14ac:dyDescent="0.35">
      <c r="A3" s="10">
        <v>1</v>
      </c>
      <c r="B3" s="11" t="s">
        <v>40</v>
      </c>
      <c r="C3" s="11" t="s">
        <v>41</v>
      </c>
      <c r="D3" s="11" t="s">
        <v>42</v>
      </c>
      <c r="E3" s="11">
        <v>1</v>
      </c>
      <c r="F3" s="12">
        <v>44.959994500000001</v>
      </c>
      <c r="G3" s="13" t="s">
        <v>43</v>
      </c>
      <c r="H3" s="12">
        <v>68</v>
      </c>
      <c r="I3" s="14">
        <v>6.14</v>
      </c>
      <c r="J3" s="12">
        <v>16</v>
      </c>
      <c r="K3" s="12">
        <f t="shared" ref="K3:K80" si="0">L3+M3+N3</f>
        <v>4.4350000000000005</v>
      </c>
      <c r="L3" s="12">
        <v>2.6749999999999998</v>
      </c>
      <c r="M3" s="12">
        <v>0.61499999999999999</v>
      </c>
      <c r="N3" s="12">
        <v>1.145</v>
      </c>
      <c r="O3" s="12">
        <v>260</v>
      </c>
      <c r="P3" s="12">
        <v>1</v>
      </c>
      <c r="Q3" s="14">
        <v>25</v>
      </c>
      <c r="R3" s="15" t="s">
        <v>44</v>
      </c>
      <c r="S3" s="11"/>
      <c r="T3" s="1"/>
      <c r="U3" s="16">
        <v>1</v>
      </c>
      <c r="V3" s="12">
        <v>2.5</v>
      </c>
      <c r="W3" s="11"/>
      <c r="X3" s="11"/>
      <c r="Y3" s="12">
        <v>1</v>
      </c>
      <c r="Z3" s="12">
        <v>0.2</v>
      </c>
      <c r="AA3" s="12"/>
      <c r="AB3" s="12"/>
      <c r="AC3" s="12"/>
      <c r="AD3" s="11"/>
      <c r="AE3" s="12"/>
      <c r="AF3" s="12"/>
      <c r="AG3" s="12">
        <v>-18</v>
      </c>
      <c r="AH3" s="12"/>
      <c r="AI3" s="12"/>
      <c r="AJ3" s="12"/>
      <c r="AK3" s="12">
        <v>1</v>
      </c>
    </row>
    <row r="4" spans="1:37" x14ac:dyDescent="0.35">
      <c r="A4" s="10">
        <v>2</v>
      </c>
      <c r="B4" s="11" t="s">
        <v>40</v>
      </c>
      <c r="C4" s="11" t="s">
        <v>41</v>
      </c>
      <c r="D4" s="11" t="s">
        <v>42</v>
      </c>
      <c r="E4" s="11">
        <v>1</v>
      </c>
      <c r="F4" s="12">
        <v>44.959994500000001</v>
      </c>
      <c r="G4" s="13" t="s">
        <v>45</v>
      </c>
      <c r="H4" s="12">
        <v>68</v>
      </c>
      <c r="I4" s="14">
        <v>6.14</v>
      </c>
      <c r="J4" s="12">
        <v>16</v>
      </c>
      <c r="K4" s="12">
        <f t="shared" si="0"/>
        <v>4.4350000000000005</v>
      </c>
      <c r="L4" s="12">
        <v>2.6749999999999998</v>
      </c>
      <c r="M4" s="12">
        <v>0.61499999999999999</v>
      </c>
      <c r="N4" s="12">
        <v>1.145</v>
      </c>
      <c r="O4" s="12">
        <v>260</v>
      </c>
      <c r="P4" s="12">
        <v>1</v>
      </c>
      <c r="Q4" s="14">
        <v>25</v>
      </c>
      <c r="R4" s="15" t="s">
        <v>44</v>
      </c>
      <c r="S4" s="11"/>
      <c r="T4" s="1"/>
      <c r="U4" s="16">
        <v>1</v>
      </c>
      <c r="V4" s="12">
        <v>2.5</v>
      </c>
      <c r="W4" s="11"/>
      <c r="X4" s="11"/>
      <c r="Y4" s="12">
        <v>1</v>
      </c>
      <c r="Z4" s="12">
        <v>0.2</v>
      </c>
      <c r="AA4" s="12"/>
      <c r="AB4" s="12"/>
      <c r="AC4" s="12"/>
      <c r="AD4" s="11"/>
      <c r="AE4" s="12"/>
      <c r="AF4" s="12"/>
      <c r="AG4" s="12">
        <v>0</v>
      </c>
      <c r="AH4" s="12"/>
      <c r="AI4" s="12"/>
      <c r="AJ4" s="12"/>
      <c r="AK4" s="12">
        <v>0</v>
      </c>
    </row>
    <row r="5" spans="1:37" x14ac:dyDescent="0.35">
      <c r="A5" s="10">
        <v>3</v>
      </c>
      <c r="B5" s="11" t="s">
        <v>40</v>
      </c>
      <c r="C5" s="11" t="s">
        <v>41</v>
      </c>
      <c r="D5" s="11" t="s">
        <v>46</v>
      </c>
      <c r="E5" s="11">
        <v>1</v>
      </c>
      <c r="F5" s="12">
        <v>44.959994500000001</v>
      </c>
      <c r="G5" s="13" t="s">
        <v>47</v>
      </c>
      <c r="H5" s="12">
        <v>68</v>
      </c>
      <c r="I5" s="14">
        <v>6.14</v>
      </c>
      <c r="J5" s="12">
        <v>16</v>
      </c>
      <c r="K5" s="12">
        <f t="shared" si="0"/>
        <v>4.4350000000000005</v>
      </c>
      <c r="L5" s="12">
        <v>2.6749999999999998</v>
      </c>
      <c r="M5" s="12">
        <v>0.61499999999999999</v>
      </c>
      <c r="N5" s="12">
        <v>1.145</v>
      </c>
      <c r="O5" s="12">
        <v>260</v>
      </c>
      <c r="P5" s="12">
        <v>1</v>
      </c>
      <c r="Q5" s="14">
        <v>25</v>
      </c>
      <c r="R5" s="15" t="s">
        <v>48</v>
      </c>
      <c r="S5" s="11"/>
      <c r="T5" s="1"/>
      <c r="U5" s="16">
        <v>1</v>
      </c>
      <c r="V5" s="12">
        <v>3</v>
      </c>
      <c r="W5" s="11"/>
      <c r="X5" s="11"/>
      <c r="Y5" s="12">
        <v>2</v>
      </c>
      <c r="Z5" s="12">
        <v>0.2</v>
      </c>
      <c r="AA5" s="12"/>
      <c r="AB5" s="12"/>
      <c r="AC5" s="12"/>
      <c r="AD5" s="11"/>
      <c r="AE5" s="12"/>
      <c r="AF5" s="12"/>
      <c r="AG5" s="12">
        <v>12</v>
      </c>
      <c r="AH5" s="12"/>
      <c r="AI5" s="12"/>
      <c r="AJ5" s="12"/>
      <c r="AK5" s="12">
        <v>0</v>
      </c>
    </row>
    <row r="6" spans="1:37" x14ac:dyDescent="0.35">
      <c r="A6" s="10">
        <v>4</v>
      </c>
      <c r="B6" s="11" t="s">
        <v>40</v>
      </c>
      <c r="C6" s="11" t="s">
        <v>41</v>
      </c>
      <c r="D6" s="11" t="s">
        <v>46</v>
      </c>
      <c r="E6" s="11">
        <v>1</v>
      </c>
      <c r="F6" s="12">
        <v>44.959994500000001</v>
      </c>
      <c r="G6" s="13" t="s">
        <v>49</v>
      </c>
      <c r="H6" s="12">
        <v>68</v>
      </c>
      <c r="I6" s="14">
        <v>6.14</v>
      </c>
      <c r="J6" s="12">
        <v>16</v>
      </c>
      <c r="K6" s="12">
        <f t="shared" si="0"/>
        <v>4.4350000000000005</v>
      </c>
      <c r="L6" s="12">
        <v>2.6749999999999998</v>
      </c>
      <c r="M6" s="12">
        <v>0.61499999999999999</v>
      </c>
      <c r="N6" s="12">
        <v>1.145</v>
      </c>
      <c r="O6" s="12">
        <v>260</v>
      </c>
      <c r="P6" s="12">
        <v>1</v>
      </c>
      <c r="Q6" s="14">
        <v>25</v>
      </c>
      <c r="R6" s="15" t="s">
        <v>48</v>
      </c>
      <c r="S6" s="11"/>
      <c r="T6" s="1"/>
      <c r="U6" s="16">
        <v>1</v>
      </c>
      <c r="V6" s="12">
        <v>3</v>
      </c>
      <c r="W6" s="11"/>
      <c r="X6" s="11"/>
      <c r="Y6" s="12">
        <v>2</v>
      </c>
      <c r="Z6" s="12">
        <v>0.2</v>
      </c>
      <c r="AA6" s="12"/>
      <c r="AB6" s="12"/>
      <c r="AC6" s="12"/>
      <c r="AD6" s="11"/>
      <c r="AE6" s="12"/>
      <c r="AF6" s="12"/>
      <c r="AG6" s="12">
        <v>20</v>
      </c>
      <c r="AH6" s="12"/>
      <c r="AI6" s="12"/>
      <c r="AJ6" s="12"/>
      <c r="AK6" s="12">
        <v>0</v>
      </c>
    </row>
    <row r="7" spans="1:37" x14ac:dyDescent="0.35">
      <c r="A7" s="10">
        <v>5</v>
      </c>
      <c r="B7" s="11" t="s">
        <v>50</v>
      </c>
      <c r="C7" s="11" t="s">
        <v>51</v>
      </c>
      <c r="D7" s="11" t="s">
        <v>52</v>
      </c>
      <c r="E7" s="11">
        <v>2</v>
      </c>
      <c r="F7" s="12">
        <v>45.710999999999999</v>
      </c>
      <c r="G7" s="13" t="s">
        <v>53</v>
      </c>
      <c r="H7" s="12">
        <v>74</v>
      </c>
      <c r="I7" s="12">
        <v>2.4</v>
      </c>
      <c r="J7" s="12">
        <v>8.1</v>
      </c>
      <c r="K7" s="12">
        <f t="shared" si="0"/>
        <v>5.7779999999999996</v>
      </c>
      <c r="L7" s="12">
        <v>3.6459999999999999</v>
      </c>
      <c r="M7" s="12">
        <v>1.98</v>
      </c>
      <c r="N7" s="12">
        <v>0.152</v>
      </c>
      <c r="O7" s="12">
        <v>468</v>
      </c>
      <c r="P7" s="12">
        <v>1</v>
      </c>
      <c r="Q7" s="12">
        <v>20.8</v>
      </c>
      <c r="R7" s="15" t="s">
        <v>54</v>
      </c>
      <c r="S7" s="12">
        <v>13.2</v>
      </c>
      <c r="T7" s="16">
        <v>0.8</v>
      </c>
      <c r="U7" s="16">
        <v>1</v>
      </c>
      <c r="V7" s="12">
        <v>3</v>
      </c>
      <c r="W7" s="12"/>
      <c r="X7" s="12"/>
      <c r="Y7" s="12">
        <v>1</v>
      </c>
      <c r="Z7" s="17">
        <v>0.125</v>
      </c>
      <c r="AA7" s="17">
        <v>2156.6999999999998</v>
      </c>
      <c r="AB7" s="12"/>
      <c r="AC7" s="12"/>
      <c r="AD7" s="12">
        <v>25.3</v>
      </c>
      <c r="AE7" s="12"/>
      <c r="AF7" s="12"/>
      <c r="AG7" s="12">
        <v>-5</v>
      </c>
      <c r="AH7" s="12"/>
      <c r="AI7" s="12">
        <v>-19.762845849802371</v>
      </c>
      <c r="AJ7" s="12">
        <v>0.35</v>
      </c>
      <c r="AK7" s="12">
        <v>1</v>
      </c>
    </row>
    <row r="8" spans="1:37" x14ac:dyDescent="0.35">
      <c r="A8" s="10">
        <v>6</v>
      </c>
      <c r="B8" s="11" t="s">
        <v>50</v>
      </c>
      <c r="C8" s="11" t="s">
        <v>55</v>
      </c>
      <c r="D8" s="11" t="s">
        <v>56</v>
      </c>
      <c r="E8" s="11">
        <v>2</v>
      </c>
      <c r="F8" s="12">
        <v>45.710999999999999</v>
      </c>
      <c r="G8" s="13" t="s">
        <v>57</v>
      </c>
      <c r="H8" s="12">
        <v>74</v>
      </c>
      <c r="I8" s="12">
        <v>2.4</v>
      </c>
      <c r="J8" s="12">
        <v>8.1</v>
      </c>
      <c r="K8" s="12">
        <f t="shared" si="0"/>
        <v>5.7779999999999996</v>
      </c>
      <c r="L8" s="12">
        <v>3.6459999999999999</v>
      </c>
      <c r="M8" s="12">
        <v>1.98</v>
      </c>
      <c r="N8" s="12">
        <v>0.152</v>
      </c>
      <c r="O8" s="12">
        <v>468</v>
      </c>
      <c r="P8" s="12">
        <v>1</v>
      </c>
      <c r="Q8" s="12">
        <v>66.400000000000006</v>
      </c>
      <c r="R8" s="15" t="s">
        <v>54</v>
      </c>
      <c r="S8" s="12">
        <v>2.1</v>
      </c>
      <c r="T8" s="16">
        <v>1.42</v>
      </c>
      <c r="U8" s="16">
        <v>0</v>
      </c>
      <c r="V8" s="12">
        <v>3</v>
      </c>
      <c r="W8" s="12"/>
      <c r="X8" s="12"/>
      <c r="Y8" s="12">
        <v>1</v>
      </c>
      <c r="Z8" s="17">
        <v>0</v>
      </c>
      <c r="AA8" s="17">
        <v>0</v>
      </c>
      <c r="AB8" s="12"/>
      <c r="AC8" s="12"/>
      <c r="AD8" s="18">
        <v>1.5</v>
      </c>
      <c r="AE8" s="12"/>
      <c r="AF8" s="12"/>
      <c r="AG8" s="12">
        <v>3</v>
      </c>
      <c r="AH8" s="12"/>
      <c r="AI8" s="12">
        <v>200</v>
      </c>
      <c r="AJ8" s="12">
        <v>0.27</v>
      </c>
      <c r="AK8" s="12">
        <v>0</v>
      </c>
    </row>
    <row r="9" spans="1:37" x14ac:dyDescent="0.35">
      <c r="A9" s="10">
        <v>7</v>
      </c>
      <c r="B9" s="11" t="s">
        <v>50</v>
      </c>
      <c r="C9" s="11" t="s">
        <v>58</v>
      </c>
      <c r="D9" s="11" t="s">
        <v>59</v>
      </c>
      <c r="E9" s="11">
        <v>2</v>
      </c>
      <c r="F9" s="12">
        <v>45.710999999999999</v>
      </c>
      <c r="G9" s="13" t="s">
        <v>60</v>
      </c>
      <c r="H9" s="12">
        <v>74</v>
      </c>
      <c r="I9" s="12">
        <v>2.4</v>
      </c>
      <c r="J9" s="12">
        <v>8.1</v>
      </c>
      <c r="K9" s="12">
        <f t="shared" si="0"/>
        <v>5.7779999999999996</v>
      </c>
      <c r="L9" s="12">
        <v>3.6459999999999999</v>
      </c>
      <c r="M9" s="12">
        <v>1.98</v>
      </c>
      <c r="N9" s="12">
        <v>0.152</v>
      </c>
      <c r="O9" s="12">
        <v>468</v>
      </c>
      <c r="P9" s="12">
        <v>1</v>
      </c>
      <c r="Q9" s="12">
        <v>33.1</v>
      </c>
      <c r="R9" s="15" t="s">
        <v>54</v>
      </c>
      <c r="S9" s="12">
        <v>4.3</v>
      </c>
      <c r="T9" s="16">
        <v>2.09</v>
      </c>
      <c r="U9" s="16">
        <v>0</v>
      </c>
      <c r="V9" s="12">
        <v>3</v>
      </c>
      <c r="W9" s="12"/>
      <c r="X9" s="12"/>
      <c r="Y9" s="12">
        <v>1</v>
      </c>
      <c r="Z9" s="17">
        <v>0</v>
      </c>
      <c r="AA9" s="17">
        <v>0</v>
      </c>
      <c r="AB9" s="12"/>
      <c r="AC9" s="12"/>
      <c r="AD9" s="12">
        <v>5.9</v>
      </c>
      <c r="AE9" s="12"/>
      <c r="AF9" s="12"/>
      <c r="AG9" s="12">
        <v>6.2</v>
      </c>
      <c r="AH9" s="12"/>
      <c r="AI9" s="12">
        <v>105.08474576271185</v>
      </c>
      <c r="AJ9" s="12">
        <v>0.08</v>
      </c>
      <c r="AK9" s="12">
        <v>0</v>
      </c>
    </row>
    <row r="10" spans="1:37" x14ac:dyDescent="0.35">
      <c r="A10" s="10">
        <v>8</v>
      </c>
      <c r="B10" s="11" t="s">
        <v>50</v>
      </c>
      <c r="C10" s="11" t="s">
        <v>61</v>
      </c>
      <c r="D10" s="11" t="s">
        <v>62</v>
      </c>
      <c r="E10" s="11">
        <v>2</v>
      </c>
      <c r="F10" s="12">
        <v>45.710999999999999</v>
      </c>
      <c r="G10" s="13" t="s">
        <v>57</v>
      </c>
      <c r="H10" s="12">
        <v>74</v>
      </c>
      <c r="I10" s="12">
        <v>2.4</v>
      </c>
      <c r="J10" s="12">
        <v>8.1</v>
      </c>
      <c r="K10" s="12">
        <f t="shared" si="0"/>
        <v>5.7779999999999996</v>
      </c>
      <c r="L10" s="12">
        <v>3.6459999999999999</v>
      </c>
      <c r="M10" s="12">
        <v>1.98</v>
      </c>
      <c r="N10" s="12">
        <v>0.152</v>
      </c>
      <c r="O10" s="12">
        <v>468</v>
      </c>
      <c r="P10" s="12">
        <v>1</v>
      </c>
      <c r="Q10" s="12">
        <v>20.8</v>
      </c>
      <c r="R10" s="15" t="s">
        <v>54</v>
      </c>
      <c r="S10" s="12">
        <v>40.799999999999997</v>
      </c>
      <c r="T10" s="16">
        <v>0.6</v>
      </c>
      <c r="U10" s="16">
        <v>1</v>
      </c>
      <c r="V10" s="12">
        <v>3</v>
      </c>
      <c r="W10" s="12"/>
      <c r="X10" s="12"/>
      <c r="Y10" s="12">
        <v>1</v>
      </c>
      <c r="Z10" s="17">
        <v>0.2</v>
      </c>
      <c r="AA10" s="17">
        <v>2719.2</v>
      </c>
      <c r="AB10" s="12"/>
      <c r="AC10" s="12"/>
      <c r="AD10" s="12">
        <v>68.599999999999994</v>
      </c>
      <c r="AE10" s="12"/>
      <c r="AF10" s="12"/>
      <c r="AG10" s="12">
        <v>-47.5</v>
      </c>
      <c r="AH10" s="12"/>
      <c r="AI10" s="12">
        <v>-69.24198250728864</v>
      </c>
      <c r="AJ10" s="12">
        <v>0.15</v>
      </c>
      <c r="AK10" s="12">
        <v>1</v>
      </c>
    </row>
    <row r="11" spans="1:37" x14ac:dyDescent="0.35">
      <c r="A11" s="10">
        <v>9</v>
      </c>
      <c r="B11" s="11" t="s">
        <v>50</v>
      </c>
      <c r="C11" s="11" t="s">
        <v>63</v>
      </c>
      <c r="D11" s="11" t="s">
        <v>64</v>
      </c>
      <c r="E11" s="11">
        <v>2</v>
      </c>
      <c r="F11" s="12">
        <v>45.710999999999999</v>
      </c>
      <c r="G11" s="13" t="s">
        <v>60</v>
      </c>
      <c r="H11" s="12">
        <v>74</v>
      </c>
      <c r="I11" s="12">
        <v>2.4</v>
      </c>
      <c r="J11" s="12">
        <v>8.1</v>
      </c>
      <c r="K11" s="12">
        <f t="shared" si="0"/>
        <v>5.7779999999999996</v>
      </c>
      <c r="L11" s="12">
        <v>3.6459999999999999</v>
      </c>
      <c r="M11" s="12">
        <v>1.98</v>
      </c>
      <c r="N11" s="12">
        <v>0.152</v>
      </c>
      <c r="O11" s="12">
        <v>468</v>
      </c>
      <c r="P11" s="12">
        <v>1</v>
      </c>
      <c r="Q11" s="12">
        <v>66.400000000000006</v>
      </c>
      <c r="R11" s="15" t="s">
        <v>54</v>
      </c>
      <c r="S11" s="12">
        <v>51.1</v>
      </c>
      <c r="T11" s="16">
        <v>0.73</v>
      </c>
      <c r="U11" s="16">
        <v>0</v>
      </c>
      <c r="V11" s="12">
        <v>3</v>
      </c>
      <c r="W11" s="12"/>
      <c r="X11" s="12"/>
      <c r="Y11" s="12">
        <v>1</v>
      </c>
      <c r="Z11" s="17">
        <v>0</v>
      </c>
      <c r="AA11" s="17">
        <v>0</v>
      </c>
      <c r="AB11" s="12"/>
      <c r="AC11" s="12"/>
      <c r="AD11" s="12">
        <v>78</v>
      </c>
      <c r="AE11" s="12"/>
      <c r="AF11" s="12"/>
      <c r="AG11" s="12">
        <v>-53.3</v>
      </c>
      <c r="AH11" s="12"/>
      <c r="AI11" s="12">
        <v>-68.333333333333329</v>
      </c>
      <c r="AJ11" s="12">
        <v>0.82</v>
      </c>
      <c r="AK11" s="12">
        <v>1</v>
      </c>
    </row>
    <row r="12" spans="1:37" x14ac:dyDescent="0.35">
      <c r="A12" s="10">
        <v>10</v>
      </c>
      <c r="B12" s="11" t="s">
        <v>50</v>
      </c>
      <c r="C12" s="11" t="s">
        <v>65</v>
      </c>
      <c r="D12" s="11" t="s">
        <v>66</v>
      </c>
      <c r="E12" s="11">
        <v>2</v>
      </c>
      <c r="F12" s="12">
        <v>45.710999999999999</v>
      </c>
      <c r="G12" s="13" t="s">
        <v>67</v>
      </c>
      <c r="H12" s="12">
        <v>74</v>
      </c>
      <c r="I12" s="12">
        <v>2.4</v>
      </c>
      <c r="J12" s="12">
        <v>8.1</v>
      </c>
      <c r="K12" s="12">
        <f t="shared" si="0"/>
        <v>5.7779999999999996</v>
      </c>
      <c r="L12" s="12">
        <v>3.6459999999999999</v>
      </c>
      <c r="M12" s="12">
        <v>1.98</v>
      </c>
      <c r="N12" s="12">
        <v>0.152</v>
      </c>
      <c r="O12" s="12">
        <v>468</v>
      </c>
      <c r="P12" s="12">
        <v>1</v>
      </c>
      <c r="Q12" s="12">
        <v>33.1</v>
      </c>
      <c r="R12" s="15" t="s">
        <v>54</v>
      </c>
      <c r="S12" s="12">
        <v>9.8000000000000007</v>
      </c>
      <c r="T12" s="16">
        <v>1.91</v>
      </c>
      <c r="U12" s="16">
        <v>0</v>
      </c>
      <c r="V12" s="12">
        <v>3</v>
      </c>
      <c r="W12" s="12"/>
      <c r="X12" s="12"/>
      <c r="Y12" s="12">
        <v>1</v>
      </c>
      <c r="Z12" s="17">
        <v>0</v>
      </c>
      <c r="AA12" s="17">
        <v>0</v>
      </c>
      <c r="AB12" s="12"/>
      <c r="AC12" s="12"/>
      <c r="AD12" s="12">
        <v>11.3</v>
      </c>
      <c r="AE12" s="12"/>
      <c r="AF12" s="12"/>
      <c r="AG12" s="12">
        <v>15</v>
      </c>
      <c r="AH12" s="12"/>
      <c r="AI12" s="12">
        <v>132.74336283185841</v>
      </c>
      <c r="AJ12" s="12">
        <v>0.02</v>
      </c>
      <c r="AK12" s="12">
        <v>0</v>
      </c>
    </row>
    <row r="13" spans="1:37" x14ac:dyDescent="0.35">
      <c r="A13" s="10">
        <v>11</v>
      </c>
      <c r="B13" s="11" t="s">
        <v>50</v>
      </c>
      <c r="C13" s="11" t="s">
        <v>68</v>
      </c>
      <c r="D13" s="11" t="s">
        <v>69</v>
      </c>
      <c r="E13" s="11">
        <v>3</v>
      </c>
      <c r="F13" s="12">
        <v>45.967399999999998</v>
      </c>
      <c r="G13" s="13" t="s">
        <v>70</v>
      </c>
      <c r="H13" s="12">
        <v>116</v>
      </c>
      <c r="I13" s="12">
        <v>2.7</v>
      </c>
      <c r="J13" s="12">
        <v>4.5</v>
      </c>
      <c r="K13" s="12">
        <f t="shared" si="0"/>
        <v>5.0510000000000002</v>
      </c>
      <c r="L13" s="12">
        <v>4.665</v>
      </c>
      <c r="M13" s="12">
        <v>0.38600000000000001</v>
      </c>
      <c r="N13" s="12">
        <v>0</v>
      </c>
      <c r="O13" s="12">
        <v>497</v>
      </c>
      <c r="P13" s="12">
        <v>1</v>
      </c>
      <c r="Q13" s="14">
        <v>41.7</v>
      </c>
      <c r="R13" s="15" t="s">
        <v>71</v>
      </c>
      <c r="S13" s="12">
        <v>9.1</v>
      </c>
      <c r="T13" s="16">
        <v>1.5</v>
      </c>
      <c r="U13" s="16">
        <v>1</v>
      </c>
      <c r="V13" s="12">
        <v>3</v>
      </c>
      <c r="W13" s="12"/>
      <c r="X13" s="12"/>
      <c r="Y13" s="12">
        <v>1</v>
      </c>
      <c r="Z13" s="17">
        <v>0.22500000000000001</v>
      </c>
      <c r="AA13" s="17">
        <v>5644.17</v>
      </c>
      <c r="AB13" s="12"/>
      <c r="AC13" s="12"/>
      <c r="AD13" s="12">
        <v>10</v>
      </c>
      <c r="AE13" s="12"/>
      <c r="AF13" s="12"/>
      <c r="AG13" s="12">
        <v>27.1</v>
      </c>
      <c r="AH13" s="12"/>
      <c r="AI13" s="12">
        <v>271</v>
      </c>
      <c r="AJ13" s="12">
        <v>1.9</v>
      </c>
      <c r="AK13" s="12">
        <v>0</v>
      </c>
    </row>
    <row r="14" spans="1:37" x14ac:dyDescent="0.35">
      <c r="A14" s="10">
        <v>12</v>
      </c>
      <c r="B14" s="11" t="s">
        <v>50</v>
      </c>
      <c r="C14" s="11" t="s">
        <v>72</v>
      </c>
      <c r="D14" s="11" t="s">
        <v>73</v>
      </c>
      <c r="E14" s="11">
        <v>3</v>
      </c>
      <c r="F14" s="12">
        <v>45.967399999999998</v>
      </c>
      <c r="G14" s="13" t="s">
        <v>74</v>
      </c>
      <c r="H14" s="12">
        <v>116</v>
      </c>
      <c r="I14" s="12">
        <v>2.7</v>
      </c>
      <c r="J14" s="12">
        <v>4.5</v>
      </c>
      <c r="K14" s="12">
        <f t="shared" si="0"/>
        <v>5.0510000000000002</v>
      </c>
      <c r="L14" s="12">
        <v>4.665</v>
      </c>
      <c r="M14" s="12">
        <v>0.38600000000000001</v>
      </c>
      <c r="N14" s="12">
        <v>0</v>
      </c>
      <c r="O14" s="12">
        <v>497</v>
      </c>
      <c r="P14" s="12">
        <v>1</v>
      </c>
      <c r="Q14" s="14">
        <v>41.7</v>
      </c>
      <c r="R14" s="15" t="s">
        <v>71</v>
      </c>
      <c r="S14" s="12">
        <v>7.9</v>
      </c>
      <c r="T14" s="16">
        <v>2.15</v>
      </c>
      <c r="U14" s="16">
        <v>0</v>
      </c>
      <c r="V14" s="12">
        <v>3</v>
      </c>
      <c r="W14" s="12"/>
      <c r="X14" s="12"/>
      <c r="Y14" s="12">
        <v>1</v>
      </c>
      <c r="Z14" s="17">
        <v>0</v>
      </c>
      <c r="AA14" s="17">
        <v>0</v>
      </c>
      <c r="AB14" s="12"/>
      <c r="AC14" s="12"/>
      <c r="AD14" s="12">
        <v>1.6</v>
      </c>
      <c r="AE14" s="12"/>
      <c r="AF14" s="12"/>
      <c r="AG14" s="12">
        <v>1.6</v>
      </c>
      <c r="AH14" s="12"/>
      <c r="AI14" s="12">
        <v>100</v>
      </c>
      <c r="AJ14" s="12">
        <v>0.19</v>
      </c>
      <c r="AK14" s="12">
        <v>0</v>
      </c>
    </row>
    <row r="15" spans="1:37" x14ac:dyDescent="0.35">
      <c r="A15" s="10">
        <v>13</v>
      </c>
      <c r="B15" s="11" t="s">
        <v>50</v>
      </c>
      <c r="C15" s="11" t="s">
        <v>75</v>
      </c>
      <c r="D15" s="11" t="s">
        <v>76</v>
      </c>
      <c r="E15" s="11">
        <v>3</v>
      </c>
      <c r="F15" s="12">
        <v>45.967399999999998</v>
      </c>
      <c r="G15" s="13" t="s">
        <v>77</v>
      </c>
      <c r="H15" s="12">
        <v>116</v>
      </c>
      <c r="I15" s="12">
        <v>2.7</v>
      </c>
      <c r="J15" s="12">
        <v>4.5</v>
      </c>
      <c r="K15" s="12">
        <f t="shared" si="0"/>
        <v>5.0510000000000002</v>
      </c>
      <c r="L15" s="12">
        <v>4.665</v>
      </c>
      <c r="M15" s="12">
        <v>0.38600000000000001</v>
      </c>
      <c r="N15" s="12">
        <v>0</v>
      </c>
      <c r="O15" s="12">
        <v>497</v>
      </c>
      <c r="P15" s="12">
        <v>1</v>
      </c>
      <c r="Q15" s="14">
        <v>41.7</v>
      </c>
      <c r="R15" s="15" t="s">
        <v>71</v>
      </c>
      <c r="S15" s="12">
        <v>0</v>
      </c>
      <c r="T15" s="16">
        <v>1</v>
      </c>
      <c r="U15" s="16">
        <v>0</v>
      </c>
      <c r="V15" s="12">
        <v>3</v>
      </c>
      <c r="W15" s="12"/>
      <c r="X15" s="12"/>
      <c r="Y15" s="12">
        <v>1</v>
      </c>
      <c r="Z15" s="17">
        <v>0</v>
      </c>
      <c r="AA15" s="17">
        <v>0</v>
      </c>
      <c r="AB15" s="12"/>
      <c r="AC15" s="12"/>
      <c r="AD15" s="12">
        <v>0</v>
      </c>
      <c r="AE15" s="12"/>
      <c r="AF15" s="12"/>
      <c r="AG15" s="12">
        <v>0</v>
      </c>
      <c r="AH15" s="12"/>
      <c r="AI15" s="12">
        <v>0</v>
      </c>
      <c r="AJ15" s="12">
        <v>0.08</v>
      </c>
      <c r="AK15" s="12">
        <v>0</v>
      </c>
    </row>
    <row r="16" spans="1:37" x14ac:dyDescent="0.35">
      <c r="A16" s="10">
        <v>14</v>
      </c>
      <c r="B16" s="11" t="s">
        <v>50</v>
      </c>
      <c r="C16" s="11" t="s">
        <v>78</v>
      </c>
      <c r="D16" s="11" t="s">
        <v>79</v>
      </c>
      <c r="E16" s="11">
        <v>3</v>
      </c>
      <c r="F16" s="12">
        <v>45.967399999999998</v>
      </c>
      <c r="G16" s="13" t="s">
        <v>74</v>
      </c>
      <c r="H16" s="12">
        <v>116</v>
      </c>
      <c r="I16" s="12">
        <v>2.7</v>
      </c>
      <c r="J16" s="12">
        <v>4.5</v>
      </c>
      <c r="K16" s="12">
        <f t="shared" si="0"/>
        <v>5.0510000000000002</v>
      </c>
      <c r="L16" s="12">
        <v>4.665</v>
      </c>
      <c r="M16" s="12">
        <v>0.38600000000000001</v>
      </c>
      <c r="N16" s="12">
        <v>0</v>
      </c>
      <c r="O16" s="12">
        <v>497</v>
      </c>
      <c r="P16" s="12">
        <v>1</v>
      </c>
      <c r="Q16" s="14">
        <v>41.7</v>
      </c>
      <c r="R16" s="15" t="s">
        <v>71</v>
      </c>
      <c r="S16" s="12">
        <v>96.3</v>
      </c>
      <c r="T16" s="16">
        <v>0.6</v>
      </c>
      <c r="U16" s="16">
        <v>1</v>
      </c>
      <c r="V16" s="12">
        <v>3</v>
      </c>
      <c r="W16" s="12"/>
      <c r="X16" s="12"/>
      <c r="Y16" s="12">
        <v>1</v>
      </c>
      <c r="Z16" s="17">
        <v>0.22500000000000001</v>
      </c>
      <c r="AA16" s="17">
        <v>10621.53</v>
      </c>
      <c r="AB16" s="12"/>
      <c r="AC16" s="12"/>
      <c r="AD16" s="12">
        <v>34.1</v>
      </c>
      <c r="AE16" s="12"/>
      <c r="AF16" s="12"/>
      <c r="AG16" s="12">
        <v>67.5</v>
      </c>
      <c r="AH16" s="12"/>
      <c r="AI16" s="12">
        <v>197.94721407624633</v>
      </c>
      <c r="AJ16" s="12">
        <v>1.1499999999999999</v>
      </c>
      <c r="AK16" s="12">
        <v>0</v>
      </c>
    </row>
    <row r="17" spans="1:37" x14ac:dyDescent="0.35">
      <c r="A17" s="10">
        <v>15</v>
      </c>
      <c r="B17" s="11" t="s">
        <v>50</v>
      </c>
      <c r="C17" s="11" t="s">
        <v>58</v>
      </c>
      <c r="D17" s="11" t="s">
        <v>80</v>
      </c>
      <c r="E17" s="11">
        <v>3</v>
      </c>
      <c r="F17" s="12">
        <v>45.967399999999998</v>
      </c>
      <c r="G17" s="13" t="s">
        <v>77</v>
      </c>
      <c r="H17" s="12">
        <v>116</v>
      </c>
      <c r="I17" s="12">
        <v>2.7</v>
      </c>
      <c r="J17" s="12">
        <v>4.5</v>
      </c>
      <c r="K17" s="12">
        <f t="shared" si="0"/>
        <v>5.0510000000000002</v>
      </c>
      <c r="L17" s="12">
        <v>4.665</v>
      </c>
      <c r="M17" s="12">
        <v>0.38600000000000001</v>
      </c>
      <c r="N17" s="12">
        <v>0</v>
      </c>
      <c r="O17" s="12">
        <v>497</v>
      </c>
      <c r="P17" s="12">
        <v>1</v>
      </c>
      <c r="Q17" s="14">
        <v>41.7</v>
      </c>
      <c r="R17" s="15" t="s">
        <v>71</v>
      </c>
      <c r="S17" s="12">
        <v>78.5</v>
      </c>
      <c r="T17" s="16">
        <v>0.8</v>
      </c>
      <c r="U17" s="16">
        <v>0</v>
      </c>
      <c r="V17" s="12">
        <v>3</v>
      </c>
      <c r="W17" s="12"/>
      <c r="X17" s="12"/>
      <c r="Y17" s="12">
        <v>1</v>
      </c>
      <c r="Z17" s="17">
        <v>0</v>
      </c>
      <c r="AA17" s="17">
        <v>0</v>
      </c>
      <c r="AB17" s="12"/>
      <c r="AC17" s="12"/>
      <c r="AD17" s="12">
        <v>8.4</v>
      </c>
      <c r="AE17" s="12"/>
      <c r="AF17" s="12"/>
      <c r="AG17" s="12">
        <v>19.5</v>
      </c>
      <c r="AH17" s="12"/>
      <c r="AI17" s="12">
        <v>232.14285714285711</v>
      </c>
      <c r="AJ17" s="12">
        <v>1.07</v>
      </c>
      <c r="AK17" s="12">
        <v>0</v>
      </c>
    </row>
    <row r="18" spans="1:37" x14ac:dyDescent="0.35">
      <c r="A18" s="10">
        <v>16</v>
      </c>
      <c r="B18" s="11" t="s">
        <v>50</v>
      </c>
      <c r="C18" s="11" t="s">
        <v>55</v>
      </c>
      <c r="D18" s="11" t="s">
        <v>81</v>
      </c>
      <c r="E18" s="11">
        <v>3</v>
      </c>
      <c r="F18" s="12">
        <v>45.967399999999998</v>
      </c>
      <c r="G18" s="13" t="s">
        <v>82</v>
      </c>
      <c r="H18" s="12">
        <v>116</v>
      </c>
      <c r="I18" s="12">
        <v>2.7</v>
      </c>
      <c r="J18" s="12">
        <v>4.5</v>
      </c>
      <c r="K18" s="12">
        <f t="shared" si="0"/>
        <v>5.0510000000000002</v>
      </c>
      <c r="L18" s="12">
        <v>4.665</v>
      </c>
      <c r="M18" s="12">
        <v>0.38600000000000001</v>
      </c>
      <c r="N18" s="12">
        <v>0</v>
      </c>
      <c r="O18" s="12">
        <v>497</v>
      </c>
      <c r="P18" s="12">
        <v>1</v>
      </c>
      <c r="Q18" s="14">
        <v>41.7</v>
      </c>
      <c r="R18" s="15" t="s">
        <v>71</v>
      </c>
      <c r="S18" s="12">
        <v>57.6</v>
      </c>
      <c r="T18" s="16">
        <v>0.24</v>
      </c>
      <c r="U18" s="16">
        <v>0</v>
      </c>
      <c r="V18" s="12">
        <v>3</v>
      </c>
      <c r="W18" s="12"/>
      <c r="X18" s="12"/>
      <c r="Y18" s="12">
        <v>1</v>
      </c>
      <c r="Z18" s="17">
        <v>0</v>
      </c>
      <c r="AA18" s="17">
        <v>0</v>
      </c>
      <c r="AB18" s="12"/>
      <c r="AC18" s="12"/>
      <c r="AD18" s="12">
        <v>3.4</v>
      </c>
      <c r="AE18" s="12"/>
      <c r="AF18" s="12"/>
      <c r="AG18" s="12">
        <v>10.199999999999999</v>
      </c>
      <c r="AH18" s="12"/>
      <c r="AI18" s="12">
        <v>300</v>
      </c>
      <c r="AJ18" s="12">
        <v>0.1</v>
      </c>
      <c r="AK18" s="12">
        <v>0</v>
      </c>
    </row>
    <row r="19" spans="1:37" x14ac:dyDescent="0.35">
      <c r="A19" s="10">
        <v>17</v>
      </c>
      <c r="B19" s="11" t="s">
        <v>50</v>
      </c>
      <c r="C19" s="11" t="s">
        <v>51</v>
      </c>
      <c r="D19" s="11" t="s">
        <v>83</v>
      </c>
      <c r="E19" s="11">
        <v>4</v>
      </c>
      <c r="F19" s="12">
        <v>45.563099999999999</v>
      </c>
      <c r="G19" s="13" t="s">
        <v>84</v>
      </c>
      <c r="H19" s="12">
        <v>96</v>
      </c>
      <c r="I19" s="14">
        <v>5.3</v>
      </c>
      <c r="J19" s="12">
        <v>16.2</v>
      </c>
      <c r="K19" s="12">
        <f t="shared" si="0"/>
        <v>5.72</v>
      </c>
      <c r="L19" s="12">
        <v>4.5199999999999996</v>
      </c>
      <c r="M19" s="12">
        <v>0</v>
      </c>
      <c r="N19" s="12">
        <v>1.2</v>
      </c>
      <c r="O19" s="12">
        <v>463</v>
      </c>
      <c r="P19" s="12">
        <v>1</v>
      </c>
      <c r="Q19" s="12">
        <v>11</v>
      </c>
      <c r="R19" s="15" t="s">
        <v>85</v>
      </c>
      <c r="S19" s="12">
        <v>58.7</v>
      </c>
      <c r="T19" s="16">
        <v>0.9</v>
      </c>
      <c r="U19" s="16">
        <v>1</v>
      </c>
      <c r="V19" s="12">
        <v>3</v>
      </c>
      <c r="W19" s="12"/>
      <c r="X19" s="12"/>
      <c r="Y19" s="12">
        <v>1</v>
      </c>
      <c r="Z19" s="17">
        <v>0.3</v>
      </c>
      <c r="AA19" s="17">
        <v>3013.2</v>
      </c>
      <c r="AB19" s="12"/>
      <c r="AC19" s="12"/>
      <c r="AD19" s="12">
        <v>51.1</v>
      </c>
      <c r="AE19" s="12"/>
      <c r="AF19" s="12"/>
      <c r="AG19" s="12">
        <v>45.7</v>
      </c>
      <c r="AH19" s="12"/>
      <c r="AI19" s="12">
        <v>89.432485322896284</v>
      </c>
      <c r="AJ19" s="12">
        <v>0.15</v>
      </c>
      <c r="AK19" s="12">
        <v>0</v>
      </c>
    </row>
    <row r="20" spans="1:37" x14ac:dyDescent="0.35">
      <c r="A20" s="10">
        <v>18</v>
      </c>
      <c r="B20" s="11" t="s">
        <v>50</v>
      </c>
      <c r="C20" s="11" t="s">
        <v>55</v>
      </c>
      <c r="D20" s="11" t="s">
        <v>86</v>
      </c>
      <c r="E20" s="11">
        <v>4</v>
      </c>
      <c r="F20" s="12">
        <v>45.563099999999999</v>
      </c>
      <c r="G20" s="13" t="s">
        <v>87</v>
      </c>
      <c r="H20" s="12">
        <v>96</v>
      </c>
      <c r="I20" s="14">
        <v>5.3</v>
      </c>
      <c r="J20" s="12">
        <v>16.2</v>
      </c>
      <c r="K20" s="12">
        <f t="shared" si="0"/>
        <v>5.72</v>
      </c>
      <c r="L20" s="12">
        <v>4.5199999999999996</v>
      </c>
      <c r="M20" s="12">
        <v>0</v>
      </c>
      <c r="N20" s="12">
        <v>1.2</v>
      </c>
      <c r="O20" s="12">
        <v>463</v>
      </c>
      <c r="P20" s="12">
        <v>1</v>
      </c>
      <c r="Q20" s="12">
        <v>12.6</v>
      </c>
      <c r="R20" s="15" t="s">
        <v>85</v>
      </c>
      <c r="S20" s="12">
        <v>58.4</v>
      </c>
      <c r="T20" s="16">
        <v>0.15</v>
      </c>
      <c r="U20" s="16">
        <v>0</v>
      </c>
      <c r="V20" s="12">
        <v>3</v>
      </c>
      <c r="W20" s="12"/>
      <c r="X20" s="12"/>
      <c r="Y20" s="12">
        <v>1</v>
      </c>
      <c r="Z20" s="17">
        <v>0</v>
      </c>
      <c r="AA20" s="17">
        <v>0</v>
      </c>
      <c r="AB20" s="12"/>
      <c r="AC20" s="12"/>
      <c r="AD20" s="12">
        <v>39.9</v>
      </c>
      <c r="AE20" s="12"/>
      <c r="AF20" s="12"/>
      <c r="AG20" s="12">
        <v>52.9</v>
      </c>
      <c r="AH20" s="12"/>
      <c r="AI20" s="12">
        <v>132.58145363408522</v>
      </c>
      <c r="AJ20" s="12">
        <v>7.0000000000000007E-2</v>
      </c>
      <c r="AK20" s="12">
        <v>0</v>
      </c>
    </row>
    <row r="21" spans="1:37" x14ac:dyDescent="0.35">
      <c r="A21" s="10">
        <v>19</v>
      </c>
      <c r="B21" s="11" t="s">
        <v>50</v>
      </c>
      <c r="C21" s="11" t="s">
        <v>58</v>
      </c>
      <c r="D21" s="11" t="s">
        <v>88</v>
      </c>
      <c r="E21" s="11">
        <v>4</v>
      </c>
      <c r="F21" s="12">
        <v>45.563099999999999</v>
      </c>
      <c r="G21" s="13" t="s">
        <v>89</v>
      </c>
      <c r="H21" s="12">
        <v>96</v>
      </c>
      <c r="I21" s="14">
        <v>5.3</v>
      </c>
      <c r="J21" s="12">
        <v>16.2</v>
      </c>
      <c r="K21" s="12">
        <f t="shared" si="0"/>
        <v>5.72</v>
      </c>
      <c r="L21" s="12">
        <v>4.5199999999999996</v>
      </c>
      <c r="M21" s="12">
        <v>0</v>
      </c>
      <c r="N21" s="12">
        <v>1.2</v>
      </c>
      <c r="O21" s="12">
        <v>463</v>
      </c>
      <c r="P21" s="12">
        <v>1</v>
      </c>
      <c r="Q21" s="12">
        <v>14.65</v>
      </c>
      <c r="R21" s="15" t="s">
        <v>85</v>
      </c>
      <c r="S21" s="12">
        <v>68.5</v>
      </c>
      <c r="T21" s="16">
        <v>0.16</v>
      </c>
      <c r="U21" s="16">
        <v>0</v>
      </c>
      <c r="V21" s="12">
        <v>3</v>
      </c>
      <c r="W21" s="12"/>
      <c r="X21" s="12"/>
      <c r="Y21" s="12">
        <v>1</v>
      </c>
      <c r="Z21" s="17">
        <v>0</v>
      </c>
      <c r="AA21" s="17">
        <v>0</v>
      </c>
      <c r="AB21" s="12"/>
      <c r="AC21" s="12"/>
      <c r="AD21" s="12">
        <v>34.799999999999997</v>
      </c>
      <c r="AE21" s="12"/>
      <c r="AF21" s="12"/>
      <c r="AG21" s="12">
        <v>67.599999999999994</v>
      </c>
      <c r="AH21" s="12"/>
      <c r="AI21" s="12">
        <v>194.25287356321837</v>
      </c>
      <c r="AJ21" s="12">
        <v>0.24</v>
      </c>
      <c r="AK21" s="12">
        <v>0</v>
      </c>
    </row>
    <row r="22" spans="1:37" x14ac:dyDescent="0.35">
      <c r="A22" s="10">
        <v>20</v>
      </c>
      <c r="B22" s="11" t="s">
        <v>50</v>
      </c>
      <c r="C22" s="11" t="s">
        <v>78</v>
      </c>
      <c r="D22" s="11" t="s">
        <v>90</v>
      </c>
      <c r="E22" s="11">
        <v>4</v>
      </c>
      <c r="F22" s="12">
        <v>45.563099999999999</v>
      </c>
      <c r="G22" s="13" t="s">
        <v>87</v>
      </c>
      <c r="H22" s="12">
        <v>96</v>
      </c>
      <c r="I22" s="14">
        <v>5.3</v>
      </c>
      <c r="J22" s="12">
        <v>16.2</v>
      </c>
      <c r="K22" s="12">
        <f t="shared" si="0"/>
        <v>5.72</v>
      </c>
      <c r="L22" s="12">
        <v>4.5199999999999996</v>
      </c>
      <c r="M22" s="12">
        <v>0</v>
      </c>
      <c r="N22" s="12">
        <v>1.2</v>
      </c>
      <c r="O22" s="12">
        <v>463</v>
      </c>
      <c r="P22" s="12">
        <v>1</v>
      </c>
      <c r="Q22" s="12">
        <v>11</v>
      </c>
      <c r="R22" s="15" t="s">
        <v>85</v>
      </c>
      <c r="S22" s="12">
        <v>36.799999999999997</v>
      </c>
      <c r="T22" s="16">
        <v>0.7</v>
      </c>
      <c r="U22" s="16">
        <v>1</v>
      </c>
      <c r="V22" s="12">
        <v>3</v>
      </c>
      <c r="W22" s="12"/>
      <c r="X22" s="12"/>
      <c r="Y22" s="12">
        <v>1</v>
      </c>
      <c r="Z22" s="17">
        <v>0.5</v>
      </c>
      <c r="AA22" s="17">
        <v>2912</v>
      </c>
      <c r="AB22" s="12"/>
      <c r="AC22" s="12"/>
      <c r="AD22" s="12">
        <v>17.2</v>
      </c>
      <c r="AE22" s="12"/>
      <c r="AF22" s="12"/>
      <c r="AG22" s="12">
        <v>54.9</v>
      </c>
      <c r="AH22" s="12"/>
      <c r="AI22" s="12">
        <v>319.18604651162792</v>
      </c>
      <c r="AJ22" s="12">
        <v>0.05</v>
      </c>
      <c r="AK22" s="12">
        <v>0</v>
      </c>
    </row>
    <row r="23" spans="1:37" x14ac:dyDescent="0.35">
      <c r="A23" s="10">
        <v>21</v>
      </c>
      <c r="B23" s="11" t="s">
        <v>50</v>
      </c>
      <c r="C23" s="11" t="s">
        <v>75</v>
      </c>
      <c r="D23" s="11" t="s">
        <v>91</v>
      </c>
      <c r="E23" s="11">
        <v>4</v>
      </c>
      <c r="F23" s="12">
        <v>45.563099999999999</v>
      </c>
      <c r="G23" s="13" t="s">
        <v>89</v>
      </c>
      <c r="H23" s="12">
        <v>96</v>
      </c>
      <c r="I23" s="14">
        <v>5.3</v>
      </c>
      <c r="J23" s="12">
        <v>16.2</v>
      </c>
      <c r="K23" s="12">
        <f t="shared" si="0"/>
        <v>5.72</v>
      </c>
      <c r="L23" s="12">
        <v>4.5199999999999996</v>
      </c>
      <c r="M23" s="12">
        <v>0</v>
      </c>
      <c r="N23" s="12">
        <v>1.2</v>
      </c>
      <c r="O23" s="12">
        <v>463</v>
      </c>
      <c r="P23" s="12">
        <v>1</v>
      </c>
      <c r="Q23" s="12">
        <v>12.6</v>
      </c>
      <c r="R23" s="15" t="s">
        <v>85</v>
      </c>
      <c r="S23" s="12">
        <v>52.9</v>
      </c>
      <c r="T23" s="16">
        <v>0.03</v>
      </c>
      <c r="U23" s="16">
        <v>0</v>
      </c>
      <c r="V23" s="12">
        <v>3</v>
      </c>
      <c r="W23" s="12"/>
      <c r="X23" s="12"/>
      <c r="Y23" s="12">
        <v>1</v>
      </c>
      <c r="Z23" s="17">
        <v>0</v>
      </c>
      <c r="AA23" s="17">
        <v>0</v>
      </c>
      <c r="AB23" s="12"/>
      <c r="AC23" s="12"/>
      <c r="AD23" s="12">
        <v>58</v>
      </c>
      <c r="AE23" s="12"/>
      <c r="AF23" s="12"/>
      <c r="AG23" s="12">
        <v>26.6</v>
      </c>
      <c r="AH23" s="12"/>
      <c r="AI23" s="12">
        <v>45.862068965517246</v>
      </c>
      <c r="AJ23" s="12">
        <v>0.03</v>
      </c>
      <c r="AK23" s="12">
        <v>0</v>
      </c>
    </row>
    <row r="24" spans="1:37" x14ac:dyDescent="0.35">
      <c r="A24" s="10">
        <v>22</v>
      </c>
      <c r="B24" s="11" t="s">
        <v>50</v>
      </c>
      <c r="C24" s="11" t="s">
        <v>72</v>
      </c>
      <c r="D24" s="11" t="s">
        <v>92</v>
      </c>
      <c r="E24" s="11">
        <v>4</v>
      </c>
      <c r="F24" s="12">
        <v>45.563099999999999</v>
      </c>
      <c r="G24" s="13" t="s">
        <v>93</v>
      </c>
      <c r="H24" s="12">
        <v>96</v>
      </c>
      <c r="I24" s="14">
        <v>5.3</v>
      </c>
      <c r="J24" s="12">
        <v>16.2</v>
      </c>
      <c r="K24" s="12">
        <f t="shared" si="0"/>
        <v>5.72</v>
      </c>
      <c r="L24" s="12">
        <v>4.5199999999999996</v>
      </c>
      <c r="M24" s="12">
        <v>0</v>
      </c>
      <c r="N24" s="12">
        <v>1.2</v>
      </c>
      <c r="O24" s="12">
        <v>463</v>
      </c>
      <c r="P24" s="12">
        <v>1</v>
      </c>
      <c r="Q24" s="12">
        <v>14.65</v>
      </c>
      <c r="R24" s="15" t="s">
        <v>85</v>
      </c>
      <c r="S24" s="12">
        <v>87.8</v>
      </c>
      <c r="T24" s="16">
        <v>1.23</v>
      </c>
      <c r="U24" s="16">
        <v>0</v>
      </c>
      <c r="V24" s="12">
        <v>3</v>
      </c>
      <c r="W24" s="12"/>
      <c r="X24" s="12"/>
      <c r="Y24" s="12">
        <v>1</v>
      </c>
      <c r="Z24" s="17">
        <v>0</v>
      </c>
      <c r="AA24" s="17">
        <v>0</v>
      </c>
      <c r="AB24" s="12"/>
      <c r="AC24" s="12"/>
      <c r="AD24" s="12">
        <v>59</v>
      </c>
      <c r="AE24" s="12"/>
      <c r="AF24" s="12"/>
      <c r="AG24" s="12">
        <v>-45.6</v>
      </c>
      <c r="AH24" s="12"/>
      <c r="AI24" s="12">
        <v>-77.288135593220346</v>
      </c>
      <c r="AJ24" s="12">
        <v>0.8</v>
      </c>
      <c r="AK24" s="12">
        <v>1</v>
      </c>
    </row>
    <row r="25" spans="1:37" x14ac:dyDescent="0.35">
      <c r="A25" s="10">
        <v>23</v>
      </c>
      <c r="B25" s="11" t="s">
        <v>50</v>
      </c>
      <c r="C25" s="11" t="s">
        <v>68</v>
      </c>
      <c r="D25" s="11" t="s">
        <v>94</v>
      </c>
      <c r="E25" s="11">
        <v>5</v>
      </c>
      <c r="F25" s="12">
        <v>46.247</v>
      </c>
      <c r="G25" s="13" t="s">
        <v>95</v>
      </c>
      <c r="H25" s="12">
        <v>150</v>
      </c>
      <c r="I25" s="12">
        <v>4</v>
      </c>
      <c r="J25" s="12">
        <v>9</v>
      </c>
      <c r="K25" s="12">
        <f t="shared" si="0"/>
        <v>17.350000000000001</v>
      </c>
      <c r="L25" s="18">
        <v>14.23</v>
      </c>
      <c r="M25" s="12">
        <v>2.16</v>
      </c>
      <c r="N25" s="12">
        <v>0.96</v>
      </c>
      <c r="O25" s="12">
        <v>488</v>
      </c>
      <c r="P25" s="12">
        <v>1</v>
      </c>
      <c r="Q25" s="14">
        <v>23.8</v>
      </c>
      <c r="R25" s="15" t="s">
        <v>96</v>
      </c>
      <c r="S25" s="12">
        <v>45.7</v>
      </c>
      <c r="T25" s="16">
        <v>1.8</v>
      </c>
      <c r="U25" s="16">
        <v>1</v>
      </c>
      <c r="V25" s="12">
        <v>3</v>
      </c>
      <c r="W25" s="12"/>
      <c r="X25" s="12"/>
      <c r="Y25" s="12">
        <v>1</v>
      </c>
      <c r="Z25" s="17">
        <v>0.55000000000000004</v>
      </c>
      <c r="AA25" s="17">
        <v>9614.8799999999992</v>
      </c>
      <c r="AB25" s="12"/>
      <c r="AC25" s="12"/>
      <c r="AD25" s="12">
        <v>21.6</v>
      </c>
      <c r="AE25" s="12"/>
      <c r="AF25" s="12"/>
      <c r="AG25" s="12">
        <v>55</v>
      </c>
      <c r="AH25" s="12"/>
      <c r="AI25" s="12">
        <v>254.62962962962962</v>
      </c>
      <c r="AJ25" s="12">
        <v>0.85</v>
      </c>
      <c r="AK25" s="12">
        <v>0</v>
      </c>
    </row>
    <row r="26" spans="1:37" x14ac:dyDescent="0.35">
      <c r="A26" s="10">
        <v>24</v>
      </c>
      <c r="B26" s="11" t="s">
        <v>50</v>
      </c>
      <c r="C26" s="11" t="s">
        <v>65</v>
      </c>
      <c r="D26" s="11" t="s">
        <v>97</v>
      </c>
      <c r="E26" s="11">
        <v>5</v>
      </c>
      <c r="F26" s="12">
        <v>46.247</v>
      </c>
      <c r="G26" s="13" t="s">
        <v>98</v>
      </c>
      <c r="H26" s="12">
        <v>150</v>
      </c>
      <c r="I26" s="12">
        <v>4</v>
      </c>
      <c r="J26" s="12">
        <v>9</v>
      </c>
      <c r="K26" s="12">
        <f t="shared" si="0"/>
        <v>17.350000000000001</v>
      </c>
      <c r="L26" s="18">
        <v>14.23</v>
      </c>
      <c r="M26" s="12">
        <v>2.16</v>
      </c>
      <c r="N26" s="12">
        <v>0.96</v>
      </c>
      <c r="O26" s="12">
        <v>488</v>
      </c>
      <c r="P26" s="12">
        <v>1</v>
      </c>
      <c r="Q26" s="14">
        <v>23.8</v>
      </c>
      <c r="R26" s="15" t="s">
        <v>96</v>
      </c>
      <c r="S26" s="12">
        <v>13.3</v>
      </c>
      <c r="T26" s="1"/>
      <c r="U26" s="16">
        <v>0</v>
      </c>
      <c r="V26" s="12">
        <v>3</v>
      </c>
      <c r="W26" s="12"/>
      <c r="X26" s="12"/>
      <c r="Y26" s="12">
        <v>1</v>
      </c>
      <c r="Z26" s="17">
        <v>0</v>
      </c>
      <c r="AA26" s="17">
        <v>0</v>
      </c>
      <c r="AB26" s="12"/>
      <c r="AC26" s="12"/>
      <c r="AD26" s="12">
        <v>0.2</v>
      </c>
      <c r="AE26" s="12"/>
      <c r="AF26" s="12"/>
      <c r="AG26" s="12">
        <v>4.3</v>
      </c>
      <c r="AH26" s="12"/>
      <c r="AI26" s="12">
        <v>2149.9999999999995</v>
      </c>
      <c r="AJ26" s="12">
        <v>0.2</v>
      </c>
      <c r="AK26" s="12">
        <v>0</v>
      </c>
    </row>
    <row r="27" spans="1:37" x14ac:dyDescent="0.35">
      <c r="A27" s="10">
        <v>25</v>
      </c>
      <c r="B27" s="11" t="s">
        <v>50</v>
      </c>
      <c r="C27" s="11" t="s">
        <v>63</v>
      </c>
      <c r="D27" s="11" t="s">
        <v>99</v>
      </c>
      <c r="E27" s="11">
        <v>5</v>
      </c>
      <c r="F27" s="12">
        <v>46.247</v>
      </c>
      <c r="G27" s="13" t="s">
        <v>100</v>
      </c>
      <c r="H27" s="12">
        <v>150</v>
      </c>
      <c r="I27" s="12">
        <v>4</v>
      </c>
      <c r="J27" s="12">
        <v>9</v>
      </c>
      <c r="K27" s="12">
        <f t="shared" si="0"/>
        <v>17.350000000000001</v>
      </c>
      <c r="L27" s="18">
        <v>14.23</v>
      </c>
      <c r="M27" s="12">
        <v>2.16</v>
      </c>
      <c r="N27" s="12">
        <v>0.96</v>
      </c>
      <c r="O27" s="12">
        <v>488</v>
      </c>
      <c r="P27" s="12">
        <v>1</v>
      </c>
      <c r="Q27" s="14">
        <v>23.8</v>
      </c>
      <c r="R27" s="15" t="s">
        <v>96</v>
      </c>
      <c r="S27" s="12">
        <v>0</v>
      </c>
      <c r="T27" s="16">
        <v>0.85</v>
      </c>
      <c r="U27" s="16">
        <v>0</v>
      </c>
      <c r="V27" s="12">
        <v>3</v>
      </c>
      <c r="W27" s="12"/>
      <c r="X27" s="12"/>
      <c r="Y27" s="12">
        <v>1</v>
      </c>
      <c r="Z27" s="17">
        <v>0</v>
      </c>
      <c r="AA27" s="17">
        <v>0</v>
      </c>
      <c r="AB27" s="12"/>
      <c r="AC27" s="12"/>
      <c r="AD27" s="12">
        <v>0</v>
      </c>
      <c r="AE27" s="12"/>
      <c r="AF27" s="12"/>
      <c r="AG27" s="12">
        <v>0.3</v>
      </c>
      <c r="AH27" s="12"/>
      <c r="AI27" s="12" t="e">
        <v>#DIV/0!</v>
      </c>
      <c r="AJ27" s="12">
        <v>0.24</v>
      </c>
      <c r="AK27" s="12">
        <v>0</v>
      </c>
    </row>
    <row r="28" spans="1:37" x14ac:dyDescent="0.35">
      <c r="A28" s="10">
        <v>26</v>
      </c>
      <c r="B28" s="11" t="s">
        <v>50</v>
      </c>
      <c r="C28" s="11" t="s">
        <v>61</v>
      </c>
      <c r="D28" s="11" t="s">
        <v>101</v>
      </c>
      <c r="E28" s="11">
        <v>5</v>
      </c>
      <c r="F28" s="12">
        <v>46.247</v>
      </c>
      <c r="G28" s="13" t="s">
        <v>98</v>
      </c>
      <c r="H28" s="12">
        <v>150</v>
      </c>
      <c r="I28" s="12">
        <v>4</v>
      </c>
      <c r="J28" s="12">
        <v>9</v>
      </c>
      <c r="K28" s="12">
        <f t="shared" si="0"/>
        <v>17.350000000000001</v>
      </c>
      <c r="L28" s="18">
        <v>14.23</v>
      </c>
      <c r="M28" s="12">
        <v>2.16</v>
      </c>
      <c r="N28" s="12">
        <v>0.96</v>
      </c>
      <c r="O28" s="12">
        <v>488</v>
      </c>
      <c r="P28" s="12">
        <v>1</v>
      </c>
      <c r="Q28" s="14">
        <v>23.8</v>
      </c>
      <c r="R28" s="15" t="s">
        <v>96</v>
      </c>
      <c r="S28" s="12">
        <v>69.900000000000006</v>
      </c>
      <c r="T28" s="16">
        <v>0.1</v>
      </c>
      <c r="U28" s="16">
        <v>1</v>
      </c>
      <c r="V28" s="12">
        <v>3</v>
      </c>
      <c r="W28" s="12"/>
      <c r="X28" s="12"/>
      <c r="Y28" s="12">
        <v>1</v>
      </c>
      <c r="Z28" s="17">
        <v>0.2</v>
      </c>
      <c r="AA28" s="17">
        <v>3916</v>
      </c>
      <c r="AB28" s="12"/>
      <c r="AC28" s="12"/>
      <c r="AD28" s="12">
        <v>122.1</v>
      </c>
      <c r="AE28" s="12"/>
      <c r="AF28" s="12"/>
      <c r="AG28" s="12">
        <v>-90.9</v>
      </c>
      <c r="AH28" s="12"/>
      <c r="AI28" s="12">
        <v>-74.447174447174461</v>
      </c>
      <c r="AJ28" s="12">
        <v>1.55</v>
      </c>
      <c r="AK28" s="12">
        <v>1</v>
      </c>
    </row>
    <row r="29" spans="1:37" x14ac:dyDescent="0.35">
      <c r="A29" s="10">
        <v>27</v>
      </c>
      <c r="B29" s="11" t="s">
        <v>50</v>
      </c>
      <c r="C29" s="11" t="s">
        <v>102</v>
      </c>
      <c r="D29" s="11" t="s">
        <v>103</v>
      </c>
      <c r="E29" s="11">
        <v>5</v>
      </c>
      <c r="F29" s="12">
        <v>46.247</v>
      </c>
      <c r="G29" s="13" t="s">
        <v>100</v>
      </c>
      <c r="H29" s="12">
        <v>150</v>
      </c>
      <c r="I29" s="12">
        <v>4</v>
      </c>
      <c r="J29" s="12">
        <v>9</v>
      </c>
      <c r="K29" s="12">
        <f t="shared" si="0"/>
        <v>17.350000000000001</v>
      </c>
      <c r="L29" s="18">
        <v>14.23</v>
      </c>
      <c r="M29" s="12">
        <v>2.16</v>
      </c>
      <c r="N29" s="12">
        <v>0.96</v>
      </c>
      <c r="O29" s="12">
        <v>488</v>
      </c>
      <c r="P29" s="12">
        <v>1</v>
      </c>
      <c r="Q29" s="14">
        <v>23.8</v>
      </c>
      <c r="R29" s="15" t="s">
        <v>96</v>
      </c>
      <c r="S29" s="12">
        <v>98.6</v>
      </c>
      <c r="T29" s="16">
        <v>0.44</v>
      </c>
      <c r="U29" s="16">
        <v>0</v>
      </c>
      <c r="V29" s="12">
        <v>3</v>
      </c>
      <c r="W29" s="12"/>
      <c r="X29" s="12"/>
      <c r="Y29" s="12">
        <v>1</v>
      </c>
      <c r="Z29" s="17">
        <v>0</v>
      </c>
      <c r="AA29" s="17">
        <v>0</v>
      </c>
      <c r="AB29" s="12"/>
      <c r="AC29" s="12"/>
      <c r="AD29" s="12">
        <v>27.6</v>
      </c>
      <c r="AE29" s="12"/>
      <c r="AF29" s="12"/>
      <c r="AG29" s="12">
        <v>24.9</v>
      </c>
      <c r="AH29" s="12"/>
      <c r="AI29" s="12">
        <v>90.217391304347814</v>
      </c>
      <c r="AJ29" s="12">
        <v>0</v>
      </c>
      <c r="AK29" s="12">
        <v>0</v>
      </c>
    </row>
    <row r="30" spans="1:37" x14ac:dyDescent="0.35">
      <c r="A30" s="10">
        <v>28</v>
      </c>
      <c r="B30" s="11" t="s">
        <v>50</v>
      </c>
      <c r="C30" s="11" t="s">
        <v>61</v>
      </c>
      <c r="D30" s="11" t="s">
        <v>104</v>
      </c>
      <c r="E30" s="11">
        <v>5</v>
      </c>
      <c r="F30" s="12">
        <v>46.247</v>
      </c>
      <c r="G30" s="13" t="s">
        <v>105</v>
      </c>
      <c r="H30" s="12">
        <v>150</v>
      </c>
      <c r="I30" s="12">
        <v>4</v>
      </c>
      <c r="J30" s="12">
        <v>9</v>
      </c>
      <c r="K30" s="12">
        <f t="shared" si="0"/>
        <v>17.350000000000001</v>
      </c>
      <c r="L30" s="18">
        <v>14.23</v>
      </c>
      <c r="M30" s="12">
        <v>2.16</v>
      </c>
      <c r="N30" s="12">
        <v>0.96</v>
      </c>
      <c r="O30" s="12">
        <v>488</v>
      </c>
      <c r="P30" s="12">
        <v>1</v>
      </c>
      <c r="Q30" s="14">
        <v>23.8</v>
      </c>
      <c r="R30" s="15" t="s">
        <v>96</v>
      </c>
      <c r="S30" s="12">
        <v>94.4</v>
      </c>
      <c r="T30" s="16">
        <v>0.02</v>
      </c>
      <c r="U30" s="16">
        <v>0</v>
      </c>
      <c r="V30" s="12">
        <v>3</v>
      </c>
      <c r="W30" s="12"/>
      <c r="X30" s="12"/>
      <c r="Y30" s="12">
        <v>1</v>
      </c>
      <c r="Z30" s="17">
        <v>0</v>
      </c>
      <c r="AA30" s="17">
        <v>0</v>
      </c>
      <c r="AB30" s="12"/>
      <c r="AC30" s="12"/>
      <c r="AD30" s="12">
        <v>75.599999999999994</v>
      </c>
      <c r="AE30" s="12"/>
      <c r="AF30" s="12"/>
      <c r="AG30" s="12">
        <v>128.19999999999999</v>
      </c>
      <c r="AH30" s="12"/>
      <c r="AI30" s="12">
        <v>169.57671957671957</v>
      </c>
      <c r="AJ30" s="12">
        <v>0.41</v>
      </c>
      <c r="AK30" s="12">
        <v>0</v>
      </c>
    </row>
    <row r="31" spans="1:37" x14ac:dyDescent="0.35">
      <c r="A31" s="10">
        <v>29</v>
      </c>
      <c r="B31" s="11" t="s">
        <v>106</v>
      </c>
      <c r="C31" s="11" t="s">
        <v>107</v>
      </c>
      <c r="D31" s="11" t="s">
        <v>108</v>
      </c>
      <c r="E31" s="11">
        <v>6</v>
      </c>
      <c r="F31" s="19">
        <v>46.063036599999997</v>
      </c>
      <c r="G31" s="19">
        <v>-88.981927299999995</v>
      </c>
      <c r="H31" s="12">
        <v>563.20000000000005</v>
      </c>
      <c r="I31" s="12">
        <v>4.87</v>
      </c>
      <c r="J31" s="12">
        <v>19.8</v>
      </c>
      <c r="K31" s="12">
        <f t="shared" si="0"/>
        <v>13.734999999999999</v>
      </c>
      <c r="L31" s="12">
        <v>11.29</v>
      </c>
      <c r="M31" s="12">
        <v>1.71</v>
      </c>
      <c r="N31" s="12">
        <v>0.73499999999999999</v>
      </c>
      <c r="O31" s="12">
        <v>517</v>
      </c>
      <c r="P31" s="12">
        <v>1</v>
      </c>
      <c r="Q31" s="14">
        <v>19</v>
      </c>
      <c r="R31" s="20" t="s">
        <v>109</v>
      </c>
      <c r="S31" s="11"/>
      <c r="T31" s="16">
        <v>1.2</v>
      </c>
      <c r="U31" s="16">
        <v>1</v>
      </c>
      <c r="V31" s="12">
        <v>1.25</v>
      </c>
      <c r="W31" s="12">
        <v>7.75</v>
      </c>
      <c r="X31" s="12">
        <v>9</v>
      </c>
      <c r="Y31" s="12">
        <v>1</v>
      </c>
      <c r="Z31" s="12">
        <v>4</v>
      </c>
      <c r="AA31" s="12"/>
      <c r="AB31" s="12"/>
      <c r="AC31" s="12"/>
      <c r="AD31" s="11"/>
      <c r="AE31" s="12"/>
      <c r="AF31" s="12"/>
      <c r="AG31" s="11"/>
      <c r="AH31" s="11"/>
      <c r="AI31" s="12">
        <v>-39</v>
      </c>
      <c r="AJ31" s="12">
        <v>0.85</v>
      </c>
      <c r="AK31" s="12">
        <v>1</v>
      </c>
    </row>
    <row r="32" spans="1:37" x14ac:dyDescent="0.35">
      <c r="A32" s="10">
        <v>30</v>
      </c>
      <c r="B32" s="11" t="s">
        <v>106</v>
      </c>
      <c r="C32" s="11" t="s">
        <v>107</v>
      </c>
      <c r="D32" s="11" t="s">
        <v>110</v>
      </c>
      <c r="E32" s="11">
        <v>7</v>
      </c>
      <c r="F32" s="19">
        <v>42.703302299999997</v>
      </c>
      <c r="G32" s="19">
        <v>-88.125199899999998</v>
      </c>
      <c r="H32" s="12">
        <v>208</v>
      </c>
      <c r="I32" s="12">
        <v>1.8</v>
      </c>
      <c r="J32" s="12">
        <v>3.6</v>
      </c>
      <c r="K32" s="12">
        <f t="shared" si="0"/>
        <v>6.9850000000000003</v>
      </c>
      <c r="L32" s="12">
        <v>1.5449999999999999</v>
      </c>
      <c r="M32" s="12">
        <v>0</v>
      </c>
      <c r="N32" s="12">
        <v>5.44</v>
      </c>
      <c r="O32" s="12">
        <v>242</v>
      </c>
      <c r="P32" s="12">
        <v>1</v>
      </c>
      <c r="Q32" s="14">
        <v>59.4</v>
      </c>
      <c r="R32" s="15" t="s">
        <v>111</v>
      </c>
      <c r="S32" s="11"/>
      <c r="T32" s="21">
        <v>0.1</v>
      </c>
      <c r="U32" s="21">
        <v>1</v>
      </c>
      <c r="V32" s="12">
        <v>1.25</v>
      </c>
      <c r="W32" s="12">
        <v>7.75</v>
      </c>
      <c r="X32" s="12">
        <v>9</v>
      </c>
      <c r="Y32" s="12">
        <v>1</v>
      </c>
      <c r="Z32" s="12">
        <v>1</v>
      </c>
      <c r="AA32" s="12"/>
      <c r="AB32" s="12"/>
      <c r="AC32" s="12"/>
      <c r="AD32" s="11"/>
      <c r="AE32" s="12"/>
      <c r="AF32" s="12"/>
      <c r="AG32" s="11"/>
      <c r="AH32" s="11"/>
      <c r="AI32" s="12">
        <v>-43</v>
      </c>
      <c r="AJ32" s="12">
        <v>0.1</v>
      </c>
      <c r="AK32" s="12">
        <v>1</v>
      </c>
    </row>
    <row r="33" spans="1:37" x14ac:dyDescent="0.35">
      <c r="A33" s="10">
        <v>31</v>
      </c>
      <c r="B33" s="11" t="s">
        <v>106</v>
      </c>
      <c r="C33" s="11" t="s">
        <v>107</v>
      </c>
      <c r="D33" s="11" t="s">
        <v>112</v>
      </c>
      <c r="E33" s="11">
        <v>8</v>
      </c>
      <c r="F33" s="19">
        <v>44.212668600000001</v>
      </c>
      <c r="G33" s="19">
        <v>-89.169298800000007</v>
      </c>
      <c r="H33" s="12">
        <v>56.4</v>
      </c>
      <c r="I33" s="14">
        <v>9.5</v>
      </c>
      <c r="J33" s="12">
        <v>19.8</v>
      </c>
      <c r="K33" s="12">
        <f t="shared" si="0"/>
        <v>4.18</v>
      </c>
      <c r="L33" s="12">
        <v>4.08</v>
      </c>
      <c r="M33" s="12">
        <v>0</v>
      </c>
      <c r="N33" s="12">
        <v>0.1</v>
      </c>
      <c r="O33" s="12">
        <v>269</v>
      </c>
      <c r="P33" s="12">
        <v>1</v>
      </c>
      <c r="Q33" s="12">
        <v>8</v>
      </c>
      <c r="R33" s="22" t="s">
        <v>113</v>
      </c>
      <c r="S33" s="11"/>
      <c r="T33" s="16">
        <v>0.37</v>
      </c>
      <c r="U33" s="16">
        <v>1</v>
      </c>
      <c r="V33" s="12">
        <v>1.25</v>
      </c>
      <c r="W33" s="12">
        <v>7.75</v>
      </c>
      <c r="X33" s="12">
        <v>9</v>
      </c>
      <c r="Y33" s="12">
        <v>1</v>
      </c>
      <c r="Z33" s="12">
        <v>2</v>
      </c>
      <c r="AA33" s="12"/>
      <c r="AB33" s="12"/>
      <c r="AC33" s="12"/>
      <c r="AD33" s="11"/>
      <c r="AE33" s="12"/>
      <c r="AF33" s="12"/>
      <c r="AG33" s="11"/>
      <c r="AH33" s="11"/>
      <c r="AI33" s="12">
        <v>-16</v>
      </c>
      <c r="AJ33" s="12">
        <v>0</v>
      </c>
      <c r="AK33" s="12">
        <v>1</v>
      </c>
    </row>
    <row r="34" spans="1:37" x14ac:dyDescent="0.35">
      <c r="A34" s="10">
        <v>32</v>
      </c>
      <c r="B34" s="11" t="s">
        <v>106</v>
      </c>
      <c r="C34" s="11" t="s">
        <v>107</v>
      </c>
      <c r="D34" s="11" t="s">
        <v>114</v>
      </c>
      <c r="E34" s="11">
        <v>9</v>
      </c>
      <c r="F34" s="19">
        <v>45.034886299999997</v>
      </c>
      <c r="G34" s="19">
        <v>-87.158536699999999</v>
      </c>
      <c r="H34" s="12">
        <v>449.2</v>
      </c>
      <c r="I34" s="12">
        <v>1.83</v>
      </c>
      <c r="J34" s="12">
        <v>3.6</v>
      </c>
      <c r="K34" s="12">
        <f t="shared" si="0"/>
        <v>13.885000000000002</v>
      </c>
      <c r="L34" s="12">
        <v>9.3000000000000007</v>
      </c>
      <c r="M34" s="12">
        <v>3.16</v>
      </c>
      <c r="N34" s="12">
        <v>1.425</v>
      </c>
      <c r="O34" s="12">
        <v>182</v>
      </c>
      <c r="P34" s="12">
        <v>1</v>
      </c>
      <c r="Q34" s="12">
        <v>19</v>
      </c>
      <c r="R34" s="15" t="s">
        <v>111</v>
      </c>
      <c r="S34" s="11"/>
      <c r="T34" s="21">
        <v>0</v>
      </c>
      <c r="U34" s="21">
        <v>1</v>
      </c>
      <c r="V34" s="12">
        <v>1.25</v>
      </c>
      <c r="W34" s="12">
        <v>7.75</v>
      </c>
      <c r="X34" s="12">
        <v>9</v>
      </c>
      <c r="Y34" s="12">
        <v>1</v>
      </c>
      <c r="Z34" s="12">
        <v>1</v>
      </c>
      <c r="AA34" s="12"/>
      <c r="AB34" s="12"/>
      <c r="AC34" s="12"/>
      <c r="AD34" s="11"/>
      <c r="AE34" s="12"/>
      <c r="AF34" s="12"/>
      <c r="AG34" s="11"/>
      <c r="AH34" s="11"/>
      <c r="AI34" s="12">
        <v>-27</v>
      </c>
      <c r="AJ34" s="12">
        <v>0</v>
      </c>
      <c r="AK34" s="12">
        <v>1</v>
      </c>
    </row>
    <row r="35" spans="1:37" x14ac:dyDescent="0.35">
      <c r="A35" s="10">
        <v>33</v>
      </c>
      <c r="B35" s="11" t="s">
        <v>106</v>
      </c>
      <c r="C35" s="11" t="s">
        <v>107</v>
      </c>
      <c r="D35" s="11" t="s">
        <v>115</v>
      </c>
      <c r="E35" s="11">
        <v>10</v>
      </c>
      <c r="F35" s="19">
        <v>44.170848200000002</v>
      </c>
      <c r="G35" s="19">
        <v>-89.164769899999996</v>
      </c>
      <c r="H35" s="12">
        <v>31.6</v>
      </c>
      <c r="I35" s="14">
        <v>2.64</v>
      </c>
      <c r="J35" s="12">
        <v>8.8000000000000007</v>
      </c>
      <c r="K35" s="12">
        <f t="shared" si="0"/>
        <v>3.8780000000000001</v>
      </c>
      <c r="L35" s="18">
        <v>2.1819999999999999</v>
      </c>
      <c r="M35" s="18">
        <v>0</v>
      </c>
      <c r="N35" s="18">
        <v>1.696</v>
      </c>
      <c r="O35" s="12">
        <v>265</v>
      </c>
      <c r="P35" s="12">
        <v>1</v>
      </c>
      <c r="Q35" s="14">
        <v>19.5</v>
      </c>
      <c r="R35" s="20" t="s">
        <v>116</v>
      </c>
      <c r="S35" s="11"/>
      <c r="T35" s="21">
        <v>0.88</v>
      </c>
      <c r="U35" s="21">
        <v>1</v>
      </c>
      <c r="V35" s="12">
        <v>1.25</v>
      </c>
      <c r="W35" s="12">
        <v>7.75</v>
      </c>
      <c r="X35" s="12">
        <v>9</v>
      </c>
      <c r="Y35" s="12">
        <v>1</v>
      </c>
      <c r="Z35" s="12">
        <v>4</v>
      </c>
      <c r="AA35" s="12"/>
      <c r="AB35" s="12"/>
      <c r="AC35" s="12"/>
      <c r="AD35" s="11"/>
      <c r="AE35" s="12"/>
      <c r="AF35" s="12"/>
      <c r="AG35" s="11"/>
      <c r="AH35" s="11"/>
      <c r="AI35" s="12">
        <v>-49</v>
      </c>
      <c r="AJ35" s="12">
        <v>0.97499999999999998</v>
      </c>
      <c r="AK35" s="12">
        <v>1</v>
      </c>
    </row>
    <row r="36" spans="1:37" x14ac:dyDescent="0.35">
      <c r="A36" s="10">
        <v>34</v>
      </c>
      <c r="B36" s="11" t="s">
        <v>106</v>
      </c>
      <c r="C36" s="11" t="s">
        <v>107</v>
      </c>
      <c r="D36" s="11" t="s">
        <v>117</v>
      </c>
      <c r="E36" s="11">
        <v>11</v>
      </c>
      <c r="F36" s="19">
        <v>42.734723000000002</v>
      </c>
      <c r="G36" s="19">
        <v>-88.733808199999999</v>
      </c>
      <c r="H36" s="12">
        <v>53.2</v>
      </c>
      <c r="I36" s="14">
        <v>0.82</v>
      </c>
      <c r="J36" s="12">
        <v>2.4</v>
      </c>
      <c r="K36" s="12">
        <f t="shared" si="0"/>
        <v>4.8629999999999995</v>
      </c>
      <c r="L36" s="12">
        <v>3.1709999999999998</v>
      </c>
      <c r="M36" s="12">
        <v>0.184</v>
      </c>
      <c r="N36" s="12">
        <v>1.508</v>
      </c>
      <c r="O36" s="12">
        <v>279</v>
      </c>
      <c r="P36" s="12">
        <v>1</v>
      </c>
      <c r="Q36" s="14">
        <v>48.2</v>
      </c>
      <c r="R36" s="20" t="s">
        <v>118</v>
      </c>
      <c r="S36" s="11"/>
      <c r="T36" s="21">
        <v>1.72</v>
      </c>
      <c r="U36" s="21">
        <v>1</v>
      </c>
      <c r="V36" s="12">
        <v>1.25</v>
      </c>
      <c r="W36" s="12">
        <v>7.75</v>
      </c>
      <c r="X36" s="12">
        <v>9</v>
      </c>
      <c r="Y36" s="12">
        <v>1</v>
      </c>
      <c r="Z36" s="12">
        <v>2</v>
      </c>
      <c r="AA36" s="12"/>
      <c r="AB36" s="12"/>
      <c r="AC36" s="12"/>
      <c r="AD36" s="11"/>
      <c r="AE36" s="12"/>
      <c r="AF36" s="12"/>
      <c r="AG36" s="11"/>
      <c r="AH36" s="11"/>
      <c r="AI36" s="12">
        <v>-43</v>
      </c>
      <c r="AJ36" s="12">
        <v>1.925</v>
      </c>
      <c r="AK36" s="12">
        <v>1</v>
      </c>
    </row>
    <row r="37" spans="1:37" x14ac:dyDescent="0.35">
      <c r="A37" s="10">
        <v>35</v>
      </c>
      <c r="B37" s="11" t="s">
        <v>106</v>
      </c>
      <c r="C37" s="11" t="s">
        <v>107</v>
      </c>
      <c r="D37" s="11" t="s">
        <v>119</v>
      </c>
      <c r="E37" s="11">
        <v>12</v>
      </c>
      <c r="F37" s="19">
        <v>42.880204300000003</v>
      </c>
      <c r="G37" s="19">
        <v>-88.573073399999998</v>
      </c>
      <c r="H37" s="12">
        <v>41.6</v>
      </c>
      <c r="I37" s="12">
        <v>1.21</v>
      </c>
      <c r="J37" s="12">
        <v>3.3</v>
      </c>
      <c r="K37" s="12">
        <f t="shared" si="0"/>
        <v>4.8239999999999998</v>
      </c>
      <c r="L37" s="12">
        <v>2.2160000000000002</v>
      </c>
      <c r="M37" s="12">
        <v>0.92400000000000004</v>
      </c>
      <c r="N37" s="12">
        <v>1.6839999999999999</v>
      </c>
      <c r="O37" s="12">
        <v>248</v>
      </c>
      <c r="P37" s="12">
        <v>1</v>
      </c>
      <c r="Q37" s="14">
        <v>44.3</v>
      </c>
      <c r="R37" s="20" t="s">
        <v>120</v>
      </c>
      <c r="S37" s="11"/>
      <c r="T37" s="21">
        <v>1.43</v>
      </c>
      <c r="U37" s="21">
        <v>1</v>
      </c>
      <c r="V37" s="12">
        <v>1.25</v>
      </c>
      <c r="W37" s="12">
        <v>7.75</v>
      </c>
      <c r="X37" s="12">
        <v>9</v>
      </c>
      <c r="Y37" s="12">
        <v>1</v>
      </c>
      <c r="Z37" s="12">
        <v>4</v>
      </c>
      <c r="AA37" s="12"/>
      <c r="AB37" s="12"/>
      <c r="AC37" s="12"/>
      <c r="AD37" s="11"/>
      <c r="AE37" s="12"/>
      <c r="AF37" s="12"/>
      <c r="AG37" s="11"/>
      <c r="AH37" s="11"/>
      <c r="AI37" s="12">
        <v>-64</v>
      </c>
      <c r="AJ37" s="12">
        <v>1.7749999999999999</v>
      </c>
      <c r="AK37" s="12">
        <v>1</v>
      </c>
    </row>
    <row r="38" spans="1:37" x14ac:dyDescent="0.35">
      <c r="A38" s="10">
        <v>36</v>
      </c>
      <c r="B38" s="11" t="s">
        <v>106</v>
      </c>
      <c r="C38" s="11" t="s">
        <v>107</v>
      </c>
      <c r="D38" s="11" t="s">
        <v>121</v>
      </c>
      <c r="E38" s="11">
        <v>13</v>
      </c>
      <c r="F38" s="19">
        <v>42.757346200000001</v>
      </c>
      <c r="G38" s="19">
        <v>-88.695998700000004</v>
      </c>
      <c r="H38" s="12">
        <v>256</v>
      </c>
      <c r="I38" s="14">
        <v>2.02</v>
      </c>
      <c r="J38" s="12">
        <v>11.6</v>
      </c>
      <c r="K38" s="12">
        <f t="shared" si="0"/>
        <v>15.944999999999999</v>
      </c>
      <c r="L38" s="12">
        <v>5.7619999999999996</v>
      </c>
      <c r="M38" s="12">
        <v>0.68500000000000005</v>
      </c>
      <c r="N38" s="12">
        <v>9.4979999999999993</v>
      </c>
      <c r="O38" s="12">
        <v>264</v>
      </c>
      <c r="P38" s="12">
        <v>1</v>
      </c>
      <c r="Q38" s="12">
        <v>15</v>
      </c>
      <c r="R38" s="20" t="s">
        <v>122</v>
      </c>
      <c r="S38" s="11"/>
      <c r="T38" s="21">
        <v>0.87</v>
      </c>
      <c r="U38" s="21">
        <v>1</v>
      </c>
      <c r="V38" s="12">
        <v>1.25</v>
      </c>
      <c r="W38" s="12">
        <v>7.75</v>
      </c>
      <c r="X38" s="12">
        <v>9</v>
      </c>
      <c r="Y38" s="12">
        <v>1</v>
      </c>
      <c r="Z38" s="12">
        <v>1</v>
      </c>
      <c r="AA38" s="12"/>
      <c r="AB38" s="12"/>
      <c r="AC38" s="12"/>
      <c r="AD38" s="11"/>
      <c r="AE38" s="12"/>
      <c r="AF38" s="12"/>
      <c r="AG38" s="11"/>
      <c r="AH38" s="11"/>
      <c r="AI38" s="12">
        <v>0</v>
      </c>
      <c r="AJ38" s="12">
        <v>1.7749999999999999</v>
      </c>
      <c r="AK38" s="12">
        <v>0</v>
      </c>
    </row>
    <row r="39" spans="1:37" x14ac:dyDescent="0.35">
      <c r="A39" s="10">
        <v>37</v>
      </c>
      <c r="B39" s="11" t="s">
        <v>106</v>
      </c>
      <c r="C39" s="11" t="s">
        <v>107</v>
      </c>
      <c r="D39" s="11" t="s">
        <v>123</v>
      </c>
      <c r="E39" s="11">
        <v>14</v>
      </c>
      <c r="F39" s="19">
        <v>46.088679499999998</v>
      </c>
      <c r="G39" s="19">
        <v>-91.984828800000003</v>
      </c>
      <c r="H39" s="12">
        <v>308.8</v>
      </c>
      <c r="I39" s="12">
        <v>3.35</v>
      </c>
      <c r="J39" s="12">
        <v>11.9</v>
      </c>
      <c r="K39" s="12">
        <f t="shared" si="0"/>
        <v>16.731999999999999</v>
      </c>
      <c r="L39" s="12">
        <v>14.247</v>
      </c>
      <c r="M39" s="12">
        <v>0.81799999999999995</v>
      </c>
      <c r="N39" s="12">
        <v>1.667</v>
      </c>
      <c r="O39" s="12">
        <v>297</v>
      </c>
      <c r="P39" s="12">
        <v>1</v>
      </c>
      <c r="Q39" s="14">
        <v>14.6</v>
      </c>
      <c r="R39" s="20" t="s">
        <v>124</v>
      </c>
      <c r="S39" s="12"/>
      <c r="T39" s="12">
        <v>0.52</v>
      </c>
      <c r="U39" s="12">
        <v>1</v>
      </c>
      <c r="V39" s="12">
        <v>1.25</v>
      </c>
      <c r="W39" s="12">
        <v>7.75</v>
      </c>
      <c r="X39" s="12">
        <v>9</v>
      </c>
      <c r="Y39" s="12">
        <v>1</v>
      </c>
      <c r="Z39" s="12">
        <v>1</v>
      </c>
      <c r="AA39" s="12"/>
      <c r="AB39" s="12"/>
      <c r="AC39" s="12"/>
      <c r="AD39" s="11"/>
      <c r="AE39" s="12"/>
      <c r="AF39" s="12"/>
      <c r="AG39" s="1"/>
      <c r="AH39" s="1"/>
      <c r="AI39" s="12">
        <v>0</v>
      </c>
      <c r="AJ39" s="21">
        <v>0.6</v>
      </c>
      <c r="AK39" s="21">
        <v>0</v>
      </c>
    </row>
    <row r="40" spans="1:37" x14ac:dyDescent="0.35">
      <c r="A40" s="10">
        <v>38</v>
      </c>
      <c r="B40" s="11" t="s">
        <v>106</v>
      </c>
      <c r="C40" s="11" t="s">
        <v>107</v>
      </c>
      <c r="D40" s="11" t="s">
        <v>125</v>
      </c>
      <c r="E40" s="11">
        <v>15</v>
      </c>
      <c r="F40" s="19">
        <v>44.088597100000001</v>
      </c>
      <c r="G40" s="19">
        <v>-89.118023500000007</v>
      </c>
      <c r="H40" s="12">
        <v>36.799999999999997</v>
      </c>
      <c r="I40" s="12">
        <v>7.62</v>
      </c>
      <c r="J40" s="12">
        <v>15.2</v>
      </c>
      <c r="K40" s="12">
        <f t="shared" si="0"/>
        <v>3.4800000000000004</v>
      </c>
      <c r="L40" s="12">
        <v>1.304</v>
      </c>
      <c r="M40" s="12">
        <v>0</v>
      </c>
      <c r="N40" s="12">
        <v>2.1760000000000002</v>
      </c>
      <c r="O40" s="12">
        <v>250</v>
      </c>
      <c r="P40" s="12">
        <v>1</v>
      </c>
      <c r="Q40" s="14">
        <v>12.3</v>
      </c>
      <c r="R40" s="20" t="s">
        <v>126</v>
      </c>
      <c r="S40" s="12"/>
      <c r="T40" s="12">
        <v>0.38</v>
      </c>
      <c r="U40" s="12">
        <v>1</v>
      </c>
      <c r="V40" s="12">
        <v>1.25</v>
      </c>
      <c r="W40" s="12">
        <v>7.75</v>
      </c>
      <c r="X40" s="12">
        <v>9</v>
      </c>
      <c r="Y40" s="12">
        <v>1</v>
      </c>
      <c r="Z40" s="12">
        <v>1</v>
      </c>
      <c r="AA40" s="12"/>
      <c r="AB40" s="12"/>
      <c r="AC40" s="12"/>
      <c r="AD40" s="11"/>
      <c r="AE40" s="12"/>
      <c r="AF40" s="12"/>
      <c r="AG40" s="1"/>
      <c r="AH40" s="1"/>
      <c r="AI40" s="12">
        <v>0</v>
      </c>
      <c r="AJ40" s="21">
        <v>0.3</v>
      </c>
      <c r="AK40" s="21">
        <v>0</v>
      </c>
    </row>
    <row r="41" spans="1:37" x14ac:dyDescent="0.35">
      <c r="A41" s="10">
        <v>39</v>
      </c>
      <c r="B41" s="11" t="s">
        <v>106</v>
      </c>
      <c r="C41" s="11" t="s">
        <v>107</v>
      </c>
      <c r="D41" s="11" t="s">
        <v>127</v>
      </c>
      <c r="E41" s="11">
        <v>16</v>
      </c>
      <c r="F41" s="19">
        <v>45.551175000000001</v>
      </c>
      <c r="G41" s="19">
        <v>-92.032233000000005</v>
      </c>
      <c r="H41" s="12">
        <v>444.8</v>
      </c>
      <c r="I41" s="12">
        <v>0.91</v>
      </c>
      <c r="J41" s="12">
        <v>32.299999999999997</v>
      </c>
      <c r="K41" s="12">
        <f t="shared" si="0"/>
        <v>18.343</v>
      </c>
      <c r="L41" s="12">
        <v>13.891</v>
      </c>
      <c r="M41" s="12">
        <v>0.79</v>
      </c>
      <c r="N41" s="12">
        <v>3.6619999999999999</v>
      </c>
      <c r="O41" s="12">
        <v>375</v>
      </c>
      <c r="P41" s="12">
        <v>1</v>
      </c>
      <c r="Q41" s="14">
        <v>9.86</v>
      </c>
      <c r="R41" s="20" t="s">
        <v>128</v>
      </c>
      <c r="S41" s="12"/>
      <c r="T41" s="12">
        <v>1.35</v>
      </c>
      <c r="U41" s="12">
        <v>1</v>
      </c>
      <c r="V41" s="12">
        <v>1.25</v>
      </c>
      <c r="W41" s="12">
        <v>7.75</v>
      </c>
      <c r="X41" s="12">
        <v>9</v>
      </c>
      <c r="Y41" s="12">
        <v>1</v>
      </c>
      <c r="Z41" s="12">
        <v>2</v>
      </c>
      <c r="AA41" s="12"/>
      <c r="AB41" s="12"/>
      <c r="AC41" s="12"/>
      <c r="AD41" s="11"/>
      <c r="AE41" s="12"/>
      <c r="AF41" s="12"/>
      <c r="AG41" s="1"/>
      <c r="AH41" s="1"/>
      <c r="AI41" s="12">
        <v>0</v>
      </c>
      <c r="AJ41" s="21">
        <v>0.35</v>
      </c>
      <c r="AK41" s="21">
        <v>0</v>
      </c>
    </row>
    <row r="42" spans="1:37" x14ac:dyDescent="0.35">
      <c r="A42" s="10">
        <v>40</v>
      </c>
      <c r="B42" s="1" t="s">
        <v>129</v>
      </c>
      <c r="C42" s="1" t="s">
        <v>130</v>
      </c>
      <c r="D42" s="1" t="s">
        <v>131</v>
      </c>
      <c r="E42" s="1">
        <v>17</v>
      </c>
      <c r="F42" s="21">
        <v>44.878500000000003</v>
      </c>
      <c r="G42" s="21">
        <v>-72.148099999999999</v>
      </c>
      <c r="H42" s="21">
        <v>54</v>
      </c>
      <c r="I42" s="21">
        <v>5.5</v>
      </c>
      <c r="J42" s="21">
        <v>10</v>
      </c>
      <c r="K42" s="12">
        <f t="shared" si="0"/>
        <v>3.1549999999999998</v>
      </c>
      <c r="L42" s="12">
        <v>0.90500000000000003</v>
      </c>
      <c r="M42" s="12">
        <v>1.52</v>
      </c>
      <c r="N42" s="12">
        <v>0.73</v>
      </c>
      <c r="O42" s="21">
        <v>302</v>
      </c>
      <c r="P42" s="21">
        <v>1</v>
      </c>
      <c r="Q42" s="23">
        <v>16.5</v>
      </c>
      <c r="R42" s="24">
        <v>2.9</v>
      </c>
      <c r="S42" s="1"/>
      <c r="T42" s="1"/>
      <c r="U42" s="21">
        <v>1</v>
      </c>
      <c r="V42" s="21">
        <v>1</v>
      </c>
      <c r="W42" s="21">
        <v>7.5</v>
      </c>
      <c r="X42" s="21">
        <v>8.5</v>
      </c>
      <c r="Y42" s="21">
        <v>1</v>
      </c>
      <c r="Z42" s="21">
        <v>0.66</v>
      </c>
      <c r="AA42" s="21"/>
      <c r="AB42" s="21"/>
      <c r="AC42" s="21"/>
      <c r="AD42" s="21">
        <v>25</v>
      </c>
      <c r="AE42" s="21"/>
      <c r="AF42" s="21"/>
      <c r="AG42" s="21">
        <v>33</v>
      </c>
      <c r="AH42" s="21"/>
      <c r="AI42" s="21">
        <v>132</v>
      </c>
      <c r="AJ42" s="1"/>
      <c r="AK42" s="21">
        <v>0</v>
      </c>
    </row>
    <row r="43" spans="1:37" x14ac:dyDescent="0.35">
      <c r="A43" s="10">
        <v>41</v>
      </c>
      <c r="B43" s="1" t="s">
        <v>129</v>
      </c>
      <c r="C43" s="1" t="s">
        <v>132</v>
      </c>
      <c r="D43" s="1" t="s">
        <v>133</v>
      </c>
      <c r="E43" s="1">
        <v>17</v>
      </c>
      <c r="F43" s="21">
        <v>44.878500000000003</v>
      </c>
      <c r="G43" s="21">
        <v>-72.148099999999999</v>
      </c>
      <c r="H43" s="21">
        <v>54</v>
      </c>
      <c r="I43" s="21">
        <v>5.5</v>
      </c>
      <c r="J43" s="21">
        <v>10</v>
      </c>
      <c r="K43" s="12">
        <f t="shared" si="0"/>
        <v>3.1549999999999998</v>
      </c>
      <c r="L43" s="12">
        <v>0.90500000000000003</v>
      </c>
      <c r="M43" s="12">
        <v>1.52</v>
      </c>
      <c r="N43" s="12">
        <v>0.73</v>
      </c>
      <c r="O43" s="21">
        <v>302</v>
      </c>
      <c r="P43" s="21">
        <v>1</v>
      </c>
      <c r="Q43" s="23">
        <v>16.5</v>
      </c>
      <c r="R43" s="24">
        <v>2.9</v>
      </c>
      <c r="S43" s="1"/>
      <c r="T43" s="21">
        <v>1.6</v>
      </c>
      <c r="U43" s="21">
        <v>0</v>
      </c>
      <c r="V43" s="21">
        <v>4</v>
      </c>
      <c r="W43" s="21">
        <v>6</v>
      </c>
      <c r="X43" s="21">
        <v>10</v>
      </c>
      <c r="Y43" s="21">
        <v>1</v>
      </c>
      <c r="Z43" s="21">
        <v>0</v>
      </c>
      <c r="AA43" s="21">
        <v>0</v>
      </c>
      <c r="AB43" s="21"/>
      <c r="AC43" s="21"/>
      <c r="AD43" s="21">
        <v>18</v>
      </c>
      <c r="AE43" s="21"/>
      <c r="AF43" s="21"/>
      <c r="AG43" s="21">
        <v>27</v>
      </c>
      <c r="AH43" s="21"/>
      <c r="AI43" s="21">
        <v>150</v>
      </c>
      <c r="AJ43" s="21">
        <v>0</v>
      </c>
      <c r="AK43" s="21">
        <v>0</v>
      </c>
    </row>
    <row r="44" spans="1:37" x14ac:dyDescent="0.35">
      <c r="A44" s="10">
        <v>42</v>
      </c>
      <c r="B44" s="1" t="s">
        <v>129</v>
      </c>
      <c r="C44" s="1" t="s">
        <v>134</v>
      </c>
      <c r="D44" s="1" t="s">
        <v>135</v>
      </c>
      <c r="E44" s="1">
        <v>17</v>
      </c>
      <c r="F44" s="21">
        <v>44.878500000000003</v>
      </c>
      <c r="G44" s="21">
        <v>-72.148099999999999</v>
      </c>
      <c r="H44" s="21">
        <v>54</v>
      </c>
      <c r="I44" s="21">
        <v>5.5</v>
      </c>
      <c r="J44" s="21">
        <v>10</v>
      </c>
      <c r="K44" s="12">
        <f t="shared" si="0"/>
        <v>3.1549999999999998</v>
      </c>
      <c r="L44" s="12">
        <v>0.90500000000000003</v>
      </c>
      <c r="M44" s="12">
        <v>1.52</v>
      </c>
      <c r="N44" s="12">
        <v>0.73</v>
      </c>
      <c r="O44" s="21">
        <v>302</v>
      </c>
      <c r="P44" s="21">
        <v>1</v>
      </c>
      <c r="Q44" s="23">
        <v>16.5</v>
      </c>
      <c r="R44" s="24">
        <v>2.9</v>
      </c>
      <c r="S44" s="1"/>
      <c r="T44" s="21">
        <v>3.6</v>
      </c>
      <c r="U44" s="21">
        <v>0</v>
      </c>
      <c r="V44" s="21">
        <v>2.5</v>
      </c>
      <c r="W44" s="21">
        <v>6</v>
      </c>
      <c r="X44" s="21">
        <v>8.5</v>
      </c>
      <c r="Y44" s="21">
        <v>1</v>
      </c>
      <c r="Z44" s="21">
        <v>0</v>
      </c>
      <c r="AA44" s="21">
        <v>0</v>
      </c>
      <c r="AB44" s="21"/>
      <c r="AC44" s="21"/>
      <c r="AD44" s="21">
        <v>5</v>
      </c>
      <c r="AE44" s="21"/>
      <c r="AF44" s="21"/>
      <c r="AG44" s="21">
        <v>6</v>
      </c>
      <c r="AH44" s="21"/>
      <c r="AI44" s="21">
        <v>120</v>
      </c>
      <c r="AJ44" s="21">
        <v>0.8</v>
      </c>
      <c r="AK44" s="21">
        <v>0</v>
      </c>
    </row>
    <row r="45" spans="1:37" x14ac:dyDescent="0.35">
      <c r="A45" s="10">
        <v>43</v>
      </c>
      <c r="B45" s="1" t="s">
        <v>129</v>
      </c>
      <c r="C45" s="1" t="s">
        <v>132</v>
      </c>
      <c r="D45" s="1" t="s">
        <v>136</v>
      </c>
      <c r="E45" s="1">
        <v>17</v>
      </c>
      <c r="F45" s="21">
        <v>44.878500000000003</v>
      </c>
      <c r="G45" s="21">
        <v>-72.148099999999999</v>
      </c>
      <c r="H45" s="21">
        <v>54</v>
      </c>
      <c r="I45" s="21">
        <v>5.5</v>
      </c>
      <c r="J45" s="21">
        <v>10</v>
      </c>
      <c r="K45" s="12">
        <f t="shared" si="0"/>
        <v>3.1549999999999998</v>
      </c>
      <c r="L45" s="12">
        <v>0.90500000000000003</v>
      </c>
      <c r="M45" s="12">
        <v>1.52</v>
      </c>
      <c r="N45" s="12">
        <v>0.73</v>
      </c>
      <c r="O45" s="21">
        <v>302</v>
      </c>
      <c r="P45" s="21">
        <v>1</v>
      </c>
      <c r="Q45" s="23">
        <v>16.5</v>
      </c>
      <c r="R45" s="24">
        <v>2.9</v>
      </c>
      <c r="S45" s="1"/>
      <c r="T45" s="1"/>
      <c r="U45" s="21">
        <v>1</v>
      </c>
      <c r="V45" s="21">
        <v>1</v>
      </c>
      <c r="W45" s="21">
        <v>7.5</v>
      </c>
      <c r="X45" s="21">
        <v>8.5</v>
      </c>
      <c r="Y45" s="21">
        <v>1</v>
      </c>
      <c r="Z45" s="21">
        <v>0.66</v>
      </c>
      <c r="AA45" s="21"/>
      <c r="AB45" s="21"/>
      <c r="AC45" s="21"/>
      <c r="AD45" s="21">
        <v>35</v>
      </c>
      <c r="AE45" s="21"/>
      <c r="AF45" s="21"/>
      <c r="AG45" s="21">
        <v>27</v>
      </c>
      <c r="AH45" s="21"/>
      <c r="AI45" s="21">
        <v>77.142857142857153</v>
      </c>
      <c r="AJ45" s="1"/>
      <c r="AK45" s="21">
        <v>0</v>
      </c>
    </row>
    <row r="46" spans="1:37" x14ac:dyDescent="0.35">
      <c r="A46" s="10">
        <v>44</v>
      </c>
      <c r="B46" s="1" t="s">
        <v>129</v>
      </c>
      <c r="C46" s="1" t="s">
        <v>134</v>
      </c>
      <c r="D46" s="1" t="s">
        <v>137</v>
      </c>
      <c r="E46" s="1">
        <v>17</v>
      </c>
      <c r="F46" s="21">
        <v>44.878500000000003</v>
      </c>
      <c r="G46" s="21">
        <v>-72.148099999999999</v>
      </c>
      <c r="H46" s="21">
        <v>54</v>
      </c>
      <c r="I46" s="21">
        <v>5.5</v>
      </c>
      <c r="J46" s="21">
        <v>10</v>
      </c>
      <c r="K46" s="12">
        <f t="shared" si="0"/>
        <v>3.1549999999999998</v>
      </c>
      <c r="L46" s="12">
        <v>0.90500000000000003</v>
      </c>
      <c r="M46" s="12">
        <v>1.52</v>
      </c>
      <c r="N46" s="12">
        <v>0.73</v>
      </c>
      <c r="O46" s="21">
        <v>302</v>
      </c>
      <c r="P46" s="21">
        <v>1</v>
      </c>
      <c r="Q46" s="23">
        <v>16.5</v>
      </c>
      <c r="R46" s="24">
        <v>2.9</v>
      </c>
      <c r="S46" s="1"/>
      <c r="T46" s="21">
        <v>1.1000000000000001</v>
      </c>
      <c r="U46" s="21">
        <v>0</v>
      </c>
      <c r="V46" s="21">
        <v>4</v>
      </c>
      <c r="W46" s="21">
        <v>6</v>
      </c>
      <c r="X46" s="21">
        <v>10</v>
      </c>
      <c r="Y46" s="21">
        <v>1</v>
      </c>
      <c r="Z46" s="21">
        <v>0</v>
      </c>
      <c r="AA46" s="21">
        <v>0</v>
      </c>
      <c r="AB46" s="21"/>
      <c r="AC46" s="21"/>
      <c r="AD46" s="21">
        <v>35</v>
      </c>
      <c r="AE46" s="21"/>
      <c r="AF46" s="21"/>
      <c r="AG46" s="21">
        <v>7</v>
      </c>
      <c r="AH46" s="21"/>
      <c r="AI46" s="21">
        <v>20</v>
      </c>
      <c r="AJ46" s="21">
        <v>0</v>
      </c>
      <c r="AK46" s="21">
        <v>0</v>
      </c>
    </row>
    <row r="47" spans="1:37" x14ac:dyDescent="0.35">
      <c r="A47" s="10">
        <v>45</v>
      </c>
      <c r="B47" s="1" t="s">
        <v>129</v>
      </c>
      <c r="C47" s="1" t="s">
        <v>138</v>
      </c>
      <c r="D47" s="1" t="s">
        <v>139</v>
      </c>
      <c r="E47" s="1">
        <v>17</v>
      </c>
      <c r="F47" s="21">
        <v>44.878500000000003</v>
      </c>
      <c r="G47" s="21">
        <v>-72.148099999999999</v>
      </c>
      <c r="H47" s="21">
        <v>54</v>
      </c>
      <c r="I47" s="21">
        <v>5.5</v>
      </c>
      <c r="J47" s="21">
        <v>10</v>
      </c>
      <c r="K47" s="12">
        <f t="shared" si="0"/>
        <v>3.1549999999999998</v>
      </c>
      <c r="L47" s="12">
        <v>0.90500000000000003</v>
      </c>
      <c r="M47" s="12">
        <v>1.52</v>
      </c>
      <c r="N47" s="12">
        <v>0.73</v>
      </c>
      <c r="O47" s="21">
        <v>302</v>
      </c>
      <c r="P47" s="21">
        <v>1</v>
      </c>
      <c r="Q47" s="23">
        <v>16.5</v>
      </c>
      <c r="R47" s="24">
        <v>2.9</v>
      </c>
      <c r="S47" s="1"/>
      <c r="T47" s="21">
        <v>4.7</v>
      </c>
      <c r="U47" s="21">
        <v>0</v>
      </c>
      <c r="V47" s="21">
        <v>2.5</v>
      </c>
      <c r="W47" s="21">
        <v>6</v>
      </c>
      <c r="X47" s="21">
        <v>8.5</v>
      </c>
      <c r="Y47" s="21">
        <v>1</v>
      </c>
      <c r="Z47" s="21">
        <v>0</v>
      </c>
      <c r="AA47" s="21">
        <v>0</v>
      </c>
      <c r="AB47" s="21"/>
      <c r="AC47" s="21"/>
      <c r="AD47" s="21">
        <v>1</v>
      </c>
      <c r="AE47" s="21"/>
      <c r="AF47" s="21"/>
      <c r="AG47" s="21">
        <v>0</v>
      </c>
      <c r="AH47" s="21"/>
      <c r="AI47" s="21">
        <v>0</v>
      </c>
      <c r="AJ47" s="21">
        <v>1.1000000000000001</v>
      </c>
      <c r="AK47" s="21">
        <v>0</v>
      </c>
    </row>
    <row r="48" spans="1:37" x14ac:dyDescent="0.35">
      <c r="A48" s="10">
        <v>46</v>
      </c>
      <c r="B48" s="25" t="s">
        <v>140</v>
      </c>
      <c r="C48" s="25" t="s">
        <v>141</v>
      </c>
      <c r="D48" s="25" t="s">
        <v>142</v>
      </c>
      <c r="E48" s="25">
        <v>18</v>
      </c>
      <c r="F48" s="21">
        <v>43.6434</v>
      </c>
      <c r="G48" s="21">
        <v>-73.214600000000004</v>
      </c>
      <c r="H48" s="21">
        <v>960</v>
      </c>
      <c r="I48" s="21">
        <v>8.1999999999999993</v>
      </c>
      <c r="J48" s="21">
        <v>19.8</v>
      </c>
      <c r="K48" s="12">
        <f t="shared" si="0"/>
        <v>33.468000000000004</v>
      </c>
      <c r="L48" s="21">
        <v>13.747999999999999</v>
      </c>
      <c r="M48" s="21">
        <v>2.335</v>
      </c>
      <c r="N48" s="21">
        <v>17.385000000000002</v>
      </c>
      <c r="O48" s="21">
        <v>124</v>
      </c>
      <c r="P48" s="21">
        <v>1</v>
      </c>
      <c r="Q48" s="21">
        <v>13.26</v>
      </c>
      <c r="R48" s="21">
        <v>7.3</v>
      </c>
      <c r="S48" s="25"/>
      <c r="T48" s="25"/>
      <c r="U48" s="21">
        <v>1</v>
      </c>
      <c r="V48" s="1"/>
      <c r="W48" s="25"/>
      <c r="X48" s="25"/>
      <c r="Y48" s="21">
        <v>2</v>
      </c>
      <c r="Z48" s="23">
        <v>0.23</v>
      </c>
      <c r="AA48" s="21"/>
      <c r="AB48" s="21"/>
      <c r="AC48" s="21"/>
      <c r="AD48" s="25"/>
      <c r="AE48" s="21"/>
      <c r="AF48" s="21"/>
      <c r="AG48" s="1"/>
      <c r="AH48" s="1"/>
      <c r="AI48" s="21">
        <v>-22.13</v>
      </c>
      <c r="AJ48" s="21">
        <v>0.67</v>
      </c>
      <c r="AK48" s="21">
        <v>1</v>
      </c>
    </row>
    <row r="49" spans="1:37" x14ac:dyDescent="0.35">
      <c r="A49" s="10">
        <v>47</v>
      </c>
      <c r="B49" s="25" t="s">
        <v>140</v>
      </c>
      <c r="C49" s="25" t="s">
        <v>141</v>
      </c>
      <c r="D49" s="25" t="s">
        <v>143</v>
      </c>
      <c r="E49" s="25">
        <v>18</v>
      </c>
      <c r="F49" s="21">
        <v>43.6434</v>
      </c>
      <c r="G49" s="21">
        <v>-73.214600000000004</v>
      </c>
      <c r="H49" s="21">
        <v>960</v>
      </c>
      <c r="I49" s="21">
        <v>8.1999999999999993</v>
      </c>
      <c r="J49" s="21">
        <v>19.8</v>
      </c>
      <c r="K49" s="12">
        <f t="shared" si="0"/>
        <v>33.468000000000004</v>
      </c>
      <c r="L49" s="21">
        <v>13.747999999999999</v>
      </c>
      <c r="M49" s="21">
        <v>2.335</v>
      </c>
      <c r="N49" s="21">
        <v>17.385000000000002</v>
      </c>
      <c r="O49" s="21">
        <v>124</v>
      </c>
      <c r="P49" s="21">
        <v>1</v>
      </c>
      <c r="Q49" s="21">
        <v>13.26</v>
      </c>
      <c r="R49" s="21">
        <v>7.3</v>
      </c>
      <c r="S49" s="25"/>
      <c r="T49" s="25"/>
      <c r="U49" s="21">
        <v>1</v>
      </c>
      <c r="V49" s="1"/>
      <c r="W49" s="25"/>
      <c r="X49" s="25"/>
      <c r="Y49" s="21">
        <v>2</v>
      </c>
      <c r="Z49" s="23">
        <v>0.23</v>
      </c>
      <c r="AA49" s="21"/>
      <c r="AB49" s="21"/>
      <c r="AC49" s="21"/>
      <c r="AD49" s="25"/>
      <c r="AE49" s="21"/>
      <c r="AF49" s="21"/>
      <c r="AG49" s="25"/>
      <c r="AH49" s="25"/>
      <c r="AI49" s="21">
        <v>-44.66</v>
      </c>
      <c r="AJ49" s="21">
        <v>1.33</v>
      </c>
      <c r="AK49" s="21">
        <v>1</v>
      </c>
    </row>
    <row r="50" spans="1:37" x14ac:dyDescent="0.35">
      <c r="A50" s="10">
        <v>48</v>
      </c>
      <c r="B50" s="1" t="s">
        <v>144</v>
      </c>
      <c r="C50" s="11" t="s">
        <v>145</v>
      </c>
      <c r="D50" s="1" t="s">
        <v>146</v>
      </c>
      <c r="E50" s="1">
        <v>19</v>
      </c>
      <c r="F50" s="21">
        <v>46.414721999999998</v>
      </c>
      <c r="G50" s="21">
        <v>-80.964167000000003</v>
      </c>
      <c r="H50" s="21">
        <v>166</v>
      </c>
      <c r="I50" s="1"/>
      <c r="J50" s="21">
        <v>18</v>
      </c>
      <c r="K50" s="12">
        <f t="shared" si="0"/>
        <v>9.4239999999999995</v>
      </c>
      <c r="L50" s="21">
        <v>2.3740000000000001</v>
      </c>
      <c r="M50" s="21">
        <v>0.16</v>
      </c>
      <c r="N50" s="21">
        <v>6.89</v>
      </c>
      <c r="O50" s="21">
        <v>229</v>
      </c>
      <c r="P50" s="21">
        <v>1</v>
      </c>
      <c r="Q50" s="21">
        <v>11.3</v>
      </c>
      <c r="R50" s="23">
        <v>4.2300000000000004</v>
      </c>
      <c r="S50" s="1"/>
      <c r="T50" s="1"/>
      <c r="U50" s="21">
        <v>1</v>
      </c>
      <c r="V50" s="1"/>
      <c r="W50" s="1"/>
      <c r="X50" s="1"/>
      <c r="Y50" s="21">
        <v>1</v>
      </c>
      <c r="AA50" s="21">
        <v>5000</v>
      </c>
      <c r="AB50" s="21"/>
      <c r="AC50" s="21"/>
      <c r="AD50" s="1"/>
      <c r="AE50" s="21"/>
      <c r="AF50" s="21"/>
      <c r="AG50" s="1"/>
      <c r="AH50" s="1"/>
      <c r="AI50" s="21"/>
      <c r="AJ50" s="1"/>
      <c r="AK50" s="21">
        <v>0</v>
      </c>
    </row>
    <row r="51" spans="1:37" x14ac:dyDescent="0.35">
      <c r="A51" s="10">
        <v>49</v>
      </c>
      <c r="B51" s="1" t="s">
        <v>144</v>
      </c>
      <c r="C51" s="11" t="s">
        <v>145</v>
      </c>
      <c r="D51" s="1" t="s">
        <v>147</v>
      </c>
      <c r="E51" s="1">
        <v>19</v>
      </c>
      <c r="F51" s="21">
        <v>46.414721999999998</v>
      </c>
      <c r="G51" s="21">
        <v>-80.964167000000003</v>
      </c>
      <c r="H51" s="21">
        <v>166</v>
      </c>
      <c r="I51" s="1"/>
      <c r="J51" s="21">
        <v>18</v>
      </c>
      <c r="K51" s="12">
        <f t="shared" si="0"/>
        <v>9.4239999999999995</v>
      </c>
      <c r="L51" s="21">
        <v>2.3740000000000001</v>
      </c>
      <c r="M51" s="21">
        <v>0.16</v>
      </c>
      <c r="N51" s="21">
        <v>6.89</v>
      </c>
      <c r="O51" s="21">
        <v>229</v>
      </c>
      <c r="P51" s="21">
        <v>1</v>
      </c>
      <c r="Q51" s="21">
        <v>11.3</v>
      </c>
      <c r="R51" s="23">
        <v>4.2300000000000004</v>
      </c>
      <c r="S51" s="1"/>
      <c r="T51" s="1"/>
      <c r="U51" s="21">
        <v>1</v>
      </c>
      <c r="V51" s="1"/>
      <c r="W51" s="1"/>
      <c r="X51" s="1"/>
      <c r="Y51" s="21">
        <v>1</v>
      </c>
      <c r="AA51" s="21">
        <v>5000</v>
      </c>
      <c r="AB51" s="21"/>
      <c r="AC51" s="21"/>
      <c r="AD51" s="1"/>
      <c r="AE51" s="21"/>
      <c r="AF51" s="21"/>
      <c r="AG51" s="1"/>
      <c r="AH51" s="1"/>
      <c r="AI51" s="21"/>
      <c r="AJ51" s="1"/>
      <c r="AK51" s="21">
        <v>0</v>
      </c>
    </row>
    <row r="52" spans="1:37" x14ac:dyDescent="0.35">
      <c r="A52" s="10">
        <v>50</v>
      </c>
      <c r="B52" s="1" t="s">
        <v>144</v>
      </c>
      <c r="C52" s="11" t="s">
        <v>145</v>
      </c>
      <c r="D52" s="1" t="s">
        <v>148</v>
      </c>
      <c r="E52" s="1">
        <v>19</v>
      </c>
      <c r="F52" s="21">
        <v>46.414721999999998</v>
      </c>
      <c r="G52" s="21">
        <v>-80.964167000000003</v>
      </c>
      <c r="H52" s="21">
        <v>166</v>
      </c>
      <c r="I52" s="1"/>
      <c r="J52" s="21">
        <v>18</v>
      </c>
      <c r="K52" s="12">
        <f t="shared" si="0"/>
        <v>9.4239999999999995</v>
      </c>
      <c r="L52" s="21">
        <v>2.3740000000000001</v>
      </c>
      <c r="M52" s="21">
        <v>0.16</v>
      </c>
      <c r="N52" s="21">
        <v>6.89</v>
      </c>
      <c r="O52" s="21">
        <v>229</v>
      </c>
      <c r="P52" s="21">
        <v>1</v>
      </c>
      <c r="Q52" s="21">
        <v>8.9</v>
      </c>
      <c r="R52" s="23">
        <v>4.2300000000000004</v>
      </c>
      <c r="S52" s="1"/>
      <c r="T52" s="1"/>
      <c r="U52" s="21">
        <v>1</v>
      </c>
      <c r="V52" s="1"/>
      <c r="W52" s="1"/>
      <c r="X52" s="1"/>
      <c r="Y52" s="21">
        <v>2</v>
      </c>
      <c r="AA52" s="21">
        <v>6000</v>
      </c>
      <c r="AB52" s="21"/>
      <c r="AC52" s="21"/>
      <c r="AD52" s="1"/>
      <c r="AE52" s="21"/>
      <c r="AF52" s="21"/>
      <c r="AG52" s="1"/>
      <c r="AH52" s="1"/>
      <c r="AI52" s="21"/>
      <c r="AJ52" s="1"/>
      <c r="AK52" s="21">
        <v>1</v>
      </c>
    </row>
    <row r="53" spans="1:37" x14ac:dyDescent="0.35">
      <c r="A53" s="10">
        <v>51</v>
      </c>
      <c r="B53" s="1" t="s">
        <v>144</v>
      </c>
      <c r="C53" s="11" t="s">
        <v>145</v>
      </c>
      <c r="D53" s="1" t="s">
        <v>149</v>
      </c>
      <c r="E53" s="1">
        <v>19</v>
      </c>
      <c r="F53" s="21">
        <v>46.414721999999998</v>
      </c>
      <c r="G53" s="21">
        <v>-80.964167000000003</v>
      </c>
      <c r="H53" s="21">
        <v>166</v>
      </c>
      <c r="I53" s="1"/>
      <c r="J53" s="21">
        <v>18</v>
      </c>
      <c r="K53" s="12">
        <f t="shared" si="0"/>
        <v>9.4239999999999995</v>
      </c>
      <c r="L53" s="21">
        <v>2.3740000000000001</v>
      </c>
      <c r="M53" s="21">
        <v>0.16</v>
      </c>
      <c r="N53" s="21">
        <v>6.89</v>
      </c>
      <c r="O53" s="21">
        <v>229</v>
      </c>
      <c r="P53" s="21">
        <v>1</v>
      </c>
      <c r="Q53" s="21">
        <v>11.3</v>
      </c>
      <c r="R53" s="23">
        <v>4.2300000000000004</v>
      </c>
      <c r="S53" s="1"/>
      <c r="T53" s="1"/>
      <c r="U53" s="21">
        <v>1</v>
      </c>
      <c r="V53" s="1"/>
      <c r="W53" s="1"/>
      <c r="X53" s="1"/>
      <c r="Y53" s="21">
        <v>1</v>
      </c>
      <c r="AA53" s="21">
        <v>5000</v>
      </c>
      <c r="AB53" s="21"/>
      <c r="AC53" s="21"/>
      <c r="AD53" s="1"/>
      <c r="AE53" s="21"/>
      <c r="AF53" s="21"/>
      <c r="AG53" s="1"/>
      <c r="AH53" s="1"/>
      <c r="AI53" s="21"/>
      <c r="AJ53" s="1"/>
      <c r="AK53" s="21">
        <v>0</v>
      </c>
    </row>
    <row r="54" spans="1:37" x14ac:dyDescent="0.35">
      <c r="A54" s="10">
        <v>52</v>
      </c>
      <c r="B54" s="1" t="s">
        <v>144</v>
      </c>
      <c r="C54" s="11" t="s">
        <v>145</v>
      </c>
      <c r="D54" s="1" t="s">
        <v>150</v>
      </c>
      <c r="E54" s="1">
        <v>19</v>
      </c>
      <c r="F54" s="21">
        <v>46.414721999999998</v>
      </c>
      <c r="G54" s="21">
        <v>-80.964167000000003</v>
      </c>
      <c r="H54" s="21">
        <v>166</v>
      </c>
      <c r="I54" s="1"/>
      <c r="J54" s="21">
        <v>18</v>
      </c>
      <c r="K54" s="12">
        <f t="shared" si="0"/>
        <v>9.4239999999999995</v>
      </c>
      <c r="L54" s="21">
        <v>2.3740000000000001</v>
      </c>
      <c r="M54" s="21">
        <v>0.16</v>
      </c>
      <c r="N54" s="21">
        <v>6.89</v>
      </c>
      <c r="O54" s="21">
        <v>229</v>
      </c>
      <c r="P54" s="21">
        <v>1</v>
      </c>
      <c r="Q54" s="21">
        <v>9.1</v>
      </c>
      <c r="R54" s="23">
        <v>4.2300000000000004</v>
      </c>
      <c r="S54" s="1"/>
      <c r="T54" s="1"/>
      <c r="U54" s="21">
        <v>1</v>
      </c>
      <c r="V54" s="1"/>
      <c r="W54" s="1"/>
      <c r="X54" s="1"/>
      <c r="Y54" s="21">
        <v>2</v>
      </c>
      <c r="AA54" s="21">
        <v>5000</v>
      </c>
      <c r="AB54" s="21"/>
      <c r="AC54" s="21"/>
      <c r="AD54" s="1"/>
      <c r="AE54" s="21"/>
      <c r="AF54" s="21"/>
      <c r="AG54" s="1"/>
      <c r="AH54" s="1"/>
      <c r="AI54" s="21"/>
      <c r="AJ54" s="1"/>
      <c r="AK54" s="21">
        <v>1</v>
      </c>
    </row>
    <row r="55" spans="1:37" x14ac:dyDescent="0.35">
      <c r="A55" s="10">
        <v>53</v>
      </c>
      <c r="B55" s="1" t="s">
        <v>144</v>
      </c>
      <c r="C55" s="11" t="s">
        <v>145</v>
      </c>
      <c r="D55" s="1" t="s">
        <v>151</v>
      </c>
      <c r="E55" s="1">
        <v>20</v>
      </c>
      <c r="F55" s="21">
        <v>46.446100000000001</v>
      </c>
      <c r="G55" s="21">
        <v>-81.016099999999994</v>
      </c>
      <c r="H55" s="21">
        <v>40.799999999999997</v>
      </c>
      <c r="I55" s="21">
        <v>3.02</v>
      </c>
      <c r="J55" s="21">
        <v>6</v>
      </c>
      <c r="K55" s="12">
        <f t="shared" si="0"/>
        <v>3.944</v>
      </c>
      <c r="L55" s="21">
        <v>0.36</v>
      </c>
      <c r="M55" s="21">
        <v>0.54100000000000004</v>
      </c>
      <c r="N55" s="21">
        <v>3.0430000000000001</v>
      </c>
      <c r="O55" s="21">
        <v>268</v>
      </c>
      <c r="P55" s="21">
        <v>1</v>
      </c>
      <c r="Q55" s="21">
        <v>24.2</v>
      </c>
      <c r="R55" s="29">
        <v>2.7</v>
      </c>
      <c r="S55" s="1"/>
      <c r="T55" s="1"/>
      <c r="U55" s="21">
        <v>1</v>
      </c>
      <c r="V55" s="1"/>
      <c r="W55" s="1"/>
      <c r="X55" s="1"/>
      <c r="Y55" s="21">
        <v>1</v>
      </c>
      <c r="AA55" s="21">
        <v>9700</v>
      </c>
      <c r="AB55" s="21"/>
      <c r="AC55" s="21"/>
      <c r="AD55" s="1"/>
      <c r="AE55" s="21"/>
      <c r="AF55" s="21"/>
      <c r="AG55" s="1"/>
      <c r="AH55" s="1"/>
      <c r="AI55" s="21"/>
      <c r="AJ55" s="1"/>
      <c r="AK55" s="21">
        <v>1</v>
      </c>
    </row>
    <row r="56" spans="1:37" x14ac:dyDescent="0.35">
      <c r="A56" s="10">
        <v>54</v>
      </c>
      <c r="B56" s="1" t="s">
        <v>144</v>
      </c>
      <c r="C56" s="11" t="s">
        <v>145</v>
      </c>
      <c r="D56" s="1" t="s">
        <v>152</v>
      </c>
      <c r="E56" s="1">
        <v>20</v>
      </c>
      <c r="F56" s="21">
        <v>46.446100000000001</v>
      </c>
      <c r="G56" s="21">
        <v>-81.016099999999994</v>
      </c>
      <c r="H56" s="21">
        <v>40.799999999999997</v>
      </c>
      <c r="I56" s="21">
        <v>3.02</v>
      </c>
      <c r="J56" s="21">
        <v>6</v>
      </c>
      <c r="K56" s="12">
        <f t="shared" si="0"/>
        <v>3.944</v>
      </c>
      <c r="L56" s="21">
        <v>0.36</v>
      </c>
      <c r="M56" s="21">
        <v>0.54100000000000004</v>
      </c>
      <c r="N56" s="21">
        <v>3.0430000000000001</v>
      </c>
      <c r="O56" s="21">
        <v>268</v>
      </c>
      <c r="P56" s="21">
        <v>1</v>
      </c>
      <c r="Q56" s="21">
        <v>8.6</v>
      </c>
      <c r="R56" s="29">
        <v>2.7</v>
      </c>
      <c r="S56" s="1"/>
      <c r="T56" s="1"/>
      <c r="U56" s="21">
        <v>1</v>
      </c>
      <c r="V56" s="1"/>
      <c r="W56" s="1"/>
      <c r="X56" s="1"/>
      <c r="Y56" s="21">
        <v>2</v>
      </c>
      <c r="AA56" s="21">
        <v>7000</v>
      </c>
      <c r="AB56" s="21"/>
      <c r="AC56" s="21"/>
      <c r="AD56" s="1"/>
      <c r="AE56" s="21"/>
      <c r="AF56" s="21"/>
      <c r="AG56" s="1"/>
      <c r="AH56" s="1"/>
      <c r="AI56" s="21"/>
      <c r="AJ56" s="1"/>
      <c r="AK56" s="21">
        <v>1</v>
      </c>
    </row>
    <row r="57" spans="1:37" x14ac:dyDescent="0.35">
      <c r="A57" s="10">
        <v>55</v>
      </c>
      <c r="B57" s="1" t="s">
        <v>144</v>
      </c>
      <c r="C57" s="11" t="s">
        <v>145</v>
      </c>
      <c r="D57" s="1" t="s">
        <v>153</v>
      </c>
      <c r="E57" s="1">
        <v>20</v>
      </c>
      <c r="F57" s="21">
        <v>46.446100000000001</v>
      </c>
      <c r="G57" s="21">
        <v>-81.016099999999994</v>
      </c>
      <c r="H57" s="21">
        <v>40.799999999999997</v>
      </c>
      <c r="I57" s="21">
        <v>3.02</v>
      </c>
      <c r="J57" s="21">
        <v>6</v>
      </c>
      <c r="K57" s="12">
        <f t="shared" si="0"/>
        <v>3.944</v>
      </c>
      <c r="L57" s="21">
        <v>0.36</v>
      </c>
      <c r="M57" s="21">
        <v>0.54100000000000004</v>
      </c>
      <c r="N57" s="21">
        <v>3.0430000000000001</v>
      </c>
      <c r="O57" s="21">
        <v>268</v>
      </c>
      <c r="P57" s="21">
        <v>1</v>
      </c>
      <c r="Q57" s="21">
        <v>15.8</v>
      </c>
      <c r="R57" s="29">
        <v>2.7</v>
      </c>
      <c r="S57" s="1"/>
      <c r="T57" s="1"/>
      <c r="U57" s="21">
        <v>1</v>
      </c>
      <c r="V57" s="1"/>
      <c r="W57" s="1"/>
      <c r="X57" s="1"/>
      <c r="Y57" s="21">
        <v>3</v>
      </c>
      <c r="AA57" s="21">
        <v>4000</v>
      </c>
      <c r="AB57" s="21"/>
      <c r="AC57" s="21"/>
      <c r="AD57" s="1"/>
      <c r="AE57" s="21"/>
      <c r="AF57" s="21"/>
      <c r="AG57" s="1"/>
      <c r="AH57" s="1"/>
      <c r="AI57" s="21"/>
      <c r="AJ57" s="1"/>
      <c r="AK57" s="21">
        <v>1</v>
      </c>
    </row>
    <row r="58" spans="1:37" x14ac:dyDescent="0.35">
      <c r="A58" s="10">
        <v>56</v>
      </c>
      <c r="B58" s="1" t="s">
        <v>144</v>
      </c>
      <c r="C58" s="11" t="s">
        <v>145</v>
      </c>
      <c r="D58" s="1" t="s">
        <v>154</v>
      </c>
      <c r="E58" s="1">
        <v>21</v>
      </c>
      <c r="F58" s="21">
        <v>44.605200000000004</v>
      </c>
      <c r="G58" s="21">
        <v>-78.169399999999996</v>
      </c>
      <c r="H58" s="21">
        <v>222.6</v>
      </c>
      <c r="I58" s="1"/>
      <c r="J58" s="21">
        <v>18.5</v>
      </c>
      <c r="K58" s="12">
        <f t="shared" si="0"/>
        <v>14.437999999999999</v>
      </c>
      <c r="L58" s="21">
        <v>11.154</v>
      </c>
      <c r="M58" s="21">
        <v>1.2729999999999999</v>
      </c>
      <c r="N58" s="21">
        <v>2.0110000000000001</v>
      </c>
      <c r="O58" s="21">
        <v>252</v>
      </c>
      <c r="P58" s="21">
        <v>1</v>
      </c>
      <c r="Q58" s="21">
        <v>7.9</v>
      </c>
      <c r="R58" s="21">
        <v>5.19</v>
      </c>
      <c r="S58" s="1"/>
      <c r="T58" s="1"/>
      <c r="U58" s="21">
        <v>1</v>
      </c>
      <c r="V58" s="1"/>
      <c r="W58" s="1"/>
      <c r="X58" s="1"/>
      <c r="Y58" s="21">
        <v>1</v>
      </c>
      <c r="Z58" s="21"/>
      <c r="AA58" s="21">
        <v>6000</v>
      </c>
      <c r="AB58" s="21"/>
      <c r="AC58" s="21"/>
      <c r="AD58" s="1"/>
      <c r="AE58" s="21"/>
      <c r="AF58" s="21"/>
      <c r="AG58" s="1"/>
      <c r="AH58" s="1"/>
      <c r="AI58" s="21"/>
      <c r="AJ58" s="1"/>
      <c r="AK58" s="21">
        <v>0</v>
      </c>
    </row>
    <row r="59" spans="1:37" x14ac:dyDescent="0.35">
      <c r="A59" s="10">
        <v>57</v>
      </c>
      <c r="B59" s="1" t="s">
        <v>144</v>
      </c>
      <c r="C59" s="11" t="s">
        <v>145</v>
      </c>
      <c r="D59" s="1" t="s">
        <v>155</v>
      </c>
      <c r="E59" s="1">
        <v>21</v>
      </c>
      <c r="F59" s="21">
        <v>44.605200000000004</v>
      </c>
      <c r="G59" s="21">
        <v>-78.169399999999996</v>
      </c>
      <c r="H59" s="21">
        <v>222.6</v>
      </c>
      <c r="I59" s="1"/>
      <c r="J59" s="21">
        <v>18.5</v>
      </c>
      <c r="K59" s="12">
        <f t="shared" si="0"/>
        <v>14.437999999999999</v>
      </c>
      <c r="L59" s="21">
        <v>11.154</v>
      </c>
      <c r="M59" s="21">
        <v>1.2729999999999999</v>
      </c>
      <c r="N59" s="21">
        <v>2.0110000000000001</v>
      </c>
      <c r="O59" s="21">
        <v>252</v>
      </c>
      <c r="P59" s="21">
        <v>1</v>
      </c>
      <c r="Q59" s="21">
        <v>5</v>
      </c>
      <c r="R59" s="21">
        <v>6.15</v>
      </c>
      <c r="S59" s="1"/>
      <c r="T59" s="1"/>
      <c r="U59" s="21">
        <v>1</v>
      </c>
      <c r="V59" s="1"/>
      <c r="W59" s="1"/>
      <c r="X59" s="1"/>
      <c r="Y59" s="21">
        <v>2</v>
      </c>
      <c r="Z59" s="21"/>
      <c r="AA59" s="21">
        <v>5833</v>
      </c>
      <c r="AB59" s="21"/>
      <c r="AC59" s="21"/>
      <c r="AD59" s="1"/>
      <c r="AE59" s="21"/>
      <c r="AF59" s="21"/>
      <c r="AG59" s="1"/>
      <c r="AH59" s="1"/>
      <c r="AI59" s="21"/>
      <c r="AJ59" s="1"/>
      <c r="AK59" s="21">
        <v>1</v>
      </c>
    </row>
    <row r="60" spans="1:37" x14ac:dyDescent="0.35">
      <c r="A60" s="10">
        <v>58</v>
      </c>
      <c r="B60" s="1" t="s">
        <v>144</v>
      </c>
      <c r="C60" s="11" t="s">
        <v>145</v>
      </c>
      <c r="D60" s="1" t="s">
        <v>156</v>
      </c>
      <c r="E60" s="1">
        <v>21</v>
      </c>
      <c r="F60" s="21">
        <v>44.605200000000004</v>
      </c>
      <c r="G60" s="21">
        <v>-78.169399999999996</v>
      </c>
      <c r="H60" s="21">
        <v>222.6</v>
      </c>
      <c r="I60" s="1"/>
      <c r="J60" s="21">
        <v>18.5</v>
      </c>
      <c r="K60" s="12">
        <f t="shared" si="0"/>
        <v>14.437999999999999</v>
      </c>
      <c r="L60" s="21">
        <v>11.154</v>
      </c>
      <c r="M60" s="21">
        <v>1.2729999999999999</v>
      </c>
      <c r="N60" s="21">
        <v>2.0110000000000001</v>
      </c>
      <c r="O60" s="21">
        <v>252</v>
      </c>
      <c r="P60" s="21">
        <v>1</v>
      </c>
      <c r="Q60" s="21">
        <v>6.3</v>
      </c>
      <c r="R60" s="21">
        <v>5.65</v>
      </c>
      <c r="S60" s="1"/>
      <c r="T60" s="1"/>
      <c r="U60" s="21">
        <v>1</v>
      </c>
      <c r="V60" s="1"/>
      <c r="W60" s="1"/>
      <c r="X60" s="1"/>
      <c r="Y60" s="21">
        <v>3</v>
      </c>
      <c r="Z60" s="21"/>
      <c r="AA60" s="21">
        <v>5416</v>
      </c>
      <c r="AB60" s="21"/>
      <c r="AC60" s="21"/>
      <c r="AD60" s="1"/>
      <c r="AE60" s="21"/>
      <c r="AF60" s="21"/>
      <c r="AG60" s="1"/>
      <c r="AH60" s="1"/>
      <c r="AI60" s="21"/>
      <c r="AJ60" s="1"/>
      <c r="AK60" s="21">
        <v>1</v>
      </c>
    </row>
    <row r="61" spans="1:37" x14ac:dyDescent="0.35">
      <c r="A61" s="10">
        <v>59</v>
      </c>
      <c r="B61" s="1" t="s">
        <v>144</v>
      </c>
      <c r="C61" s="11" t="s">
        <v>145</v>
      </c>
      <c r="D61" s="1" t="s">
        <v>157</v>
      </c>
      <c r="E61" s="1">
        <v>21</v>
      </c>
      <c r="F61" s="21">
        <v>44.605200000000004</v>
      </c>
      <c r="G61" s="21">
        <v>-78.169399999999996</v>
      </c>
      <c r="H61" s="21">
        <v>222.6</v>
      </c>
      <c r="I61" s="1"/>
      <c r="J61" s="21">
        <v>18.5</v>
      </c>
      <c r="K61" s="12">
        <f t="shared" si="0"/>
        <v>14.437999999999999</v>
      </c>
      <c r="L61" s="21">
        <v>11.154</v>
      </c>
      <c r="M61" s="21">
        <v>1.2729999999999999</v>
      </c>
      <c r="N61" s="21">
        <v>2.0110000000000001</v>
      </c>
      <c r="O61" s="21">
        <v>252</v>
      </c>
      <c r="P61" s="21">
        <v>1</v>
      </c>
      <c r="Q61" s="21">
        <v>8.3000000000000007</v>
      </c>
      <c r="R61" s="21">
        <v>5.53</v>
      </c>
      <c r="S61" s="1"/>
      <c r="T61" s="1"/>
      <c r="U61" s="21">
        <v>1</v>
      </c>
      <c r="V61" s="1"/>
      <c r="W61" s="1"/>
      <c r="X61" s="1"/>
      <c r="Y61" s="21">
        <v>4</v>
      </c>
      <c r="Z61" s="21"/>
      <c r="AA61" s="21">
        <v>4666</v>
      </c>
      <c r="AB61" s="21"/>
      <c r="AC61" s="21"/>
      <c r="AD61" s="1"/>
      <c r="AE61" s="21"/>
      <c r="AF61" s="21"/>
      <c r="AG61" s="1"/>
      <c r="AH61" s="1"/>
      <c r="AI61" s="21"/>
      <c r="AJ61" s="1"/>
      <c r="AK61" s="21">
        <v>1</v>
      </c>
    </row>
    <row r="62" spans="1:37" x14ac:dyDescent="0.35">
      <c r="A62" s="10">
        <v>60</v>
      </c>
      <c r="B62" s="1" t="s">
        <v>144</v>
      </c>
      <c r="C62" s="11" t="s">
        <v>145</v>
      </c>
      <c r="D62" s="1" t="s">
        <v>158</v>
      </c>
      <c r="E62" s="1">
        <v>21</v>
      </c>
      <c r="F62" s="21">
        <v>44.605200000000004</v>
      </c>
      <c r="G62" s="21">
        <v>-78.169399999999996</v>
      </c>
      <c r="H62" s="21">
        <v>222.6</v>
      </c>
      <c r="I62" s="1"/>
      <c r="J62" s="21">
        <v>18.5</v>
      </c>
      <c r="K62" s="12">
        <f t="shared" si="0"/>
        <v>14.437999999999999</v>
      </c>
      <c r="L62" s="21">
        <v>11.154</v>
      </c>
      <c r="M62" s="21">
        <v>1.2729999999999999</v>
      </c>
      <c r="N62" s="21">
        <v>2.0110000000000001</v>
      </c>
      <c r="O62" s="21">
        <v>252</v>
      </c>
      <c r="P62" s="21">
        <v>1</v>
      </c>
      <c r="Q62" s="21">
        <v>7.9</v>
      </c>
      <c r="R62" s="21">
        <v>5.19</v>
      </c>
      <c r="S62" s="1"/>
      <c r="T62" s="1"/>
      <c r="U62" s="21">
        <v>1</v>
      </c>
      <c r="V62" s="1"/>
      <c r="W62" s="1"/>
      <c r="X62" s="1"/>
      <c r="Y62" s="21">
        <v>1</v>
      </c>
      <c r="Z62" s="21"/>
      <c r="AA62" s="21">
        <v>6000</v>
      </c>
      <c r="AB62" s="21"/>
      <c r="AC62" s="21"/>
      <c r="AD62" s="1"/>
      <c r="AE62" s="21"/>
      <c r="AF62" s="21"/>
      <c r="AG62" s="1"/>
      <c r="AH62" s="1"/>
      <c r="AI62" s="21"/>
      <c r="AJ62" s="1"/>
      <c r="AK62" s="21">
        <v>0</v>
      </c>
    </row>
    <row r="63" spans="1:37" x14ac:dyDescent="0.35">
      <c r="A63" s="10">
        <v>61</v>
      </c>
      <c r="B63" s="1" t="s">
        <v>144</v>
      </c>
      <c r="C63" s="11" t="s">
        <v>145</v>
      </c>
      <c r="D63" s="1" t="s">
        <v>159</v>
      </c>
      <c r="E63" s="1">
        <v>21</v>
      </c>
      <c r="F63" s="21">
        <v>44.605200000000004</v>
      </c>
      <c r="G63" s="21">
        <v>-78.169399999999996</v>
      </c>
      <c r="H63" s="21">
        <v>222.6</v>
      </c>
      <c r="I63" s="1"/>
      <c r="J63" s="21">
        <v>18.5</v>
      </c>
      <c r="K63" s="12">
        <f t="shared" si="0"/>
        <v>14.437999999999999</v>
      </c>
      <c r="L63" s="21">
        <v>11.154</v>
      </c>
      <c r="M63" s="21">
        <v>1.2729999999999999</v>
      </c>
      <c r="N63" s="21">
        <v>2.0110000000000001</v>
      </c>
      <c r="O63" s="21">
        <v>252</v>
      </c>
      <c r="P63" s="21">
        <v>1</v>
      </c>
      <c r="Q63" s="21">
        <v>5</v>
      </c>
      <c r="R63" s="21">
        <v>6.15</v>
      </c>
      <c r="S63" s="1"/>
      <c r="T63" s="1"/>
      <c r="U63" s="21">
        <v>1</v>
      </c>
      <c r="V63" s="1"/>
      <c r="W63" s="1"/>
      <c r="X63" s="1"/>
      <c r="Y63" s="21">
        <v>2</v>
      </c>
      <c r="Z63" s="21"/>
      <c r="AA63" s="21">
        <v>5833</v>
      </c>
      <c r="AB63" s="21"/>
      <c r="AC63" s="21"/>
      <c r="AD63" s="1"/>
      <c r="AE63" s="21"/>
      <c r="AF63" s="21"/>
      <c r="AG63" s="1"/>
      <c r="AH63" s="1"/>
      <c r="AI63" s="21"/>
      <c r="AJ63" s="1"/>
      <c r="AK63" s="21">
        <v>0</v>
      </c>
    </row>
    <row r="64" spans="1:37" x14ac:dyDescent="0.35">
      <c r="A64" s="10">
        <v>62</v>
      </c>
      <c r="B64" s="1" t="s">
        <v>144</v>
      </c>
      <c r="C64" s="11" t="s">
        <v>145</v>
      </c>
      <c r="D64" s="1" t="s">
        <v>160</v>
      </c>
      <c r="E64" s="1">
        <v>21</v>
      </c>
      <c r="F64" s="21">
        <v>44.605200000000004</v>
      </c>
      <c r="G64" s="21">
        <v>-78.169399999999996</v>
      </c>
      <c r="H64" s="21">
        <v>222.6</v>
      </c>
      <c r="I64" s="1"/>
      <c r="J64" s="21">
        <v>18.5</v>
      </c>
      <c r="K64" s="12">
        <f t="shared" si="0"/>
        <v>14.437999999999999</v>
      </c>
      <c r="L64" s="21">
        <v>11.154</v>
      </c>
      <c r="M64" s="21">
        <v>1.2729999999999999</v>
      </c>
      <c r="N64" s="21">
        <v>2.0110000000000001</v>
      </c>
      <c r="O64" s="21">
        <v>252</v>
      </c>
      <c r="P64" s="21">
        <v>1</v>
      </c>
      <c r="Q64" s="21">
        <v>6.3</v>
      </c>
      <c r="R64" s="21">
        <v>5.65</v>
      </c>
      <c r="S64" s="1"/>
      <c r="T64" s="1"/>
      <c r="U64" s="21">
        <v>1</v>
      </c>
      <c r="V64" s="1"/>
      <c r="W64" s="1"/>
      <c r="X64" s="1"/>
      <c r="Y64" s="21">
        <v>3</v>
      </c>
      <c r="Z64" s="21"/>
      <c r="AA64" s="21">
        <v>5416</v>
      </c>
      <c r="AB64" s="21"/>
      <c r="AC64" s="21"/>
      <c r="AD64" s="1"/>
      <c r="AE64" s="21"/>
      <c r="AF64" s="21"/>
      <c r="AG64" s="1"/>
      <c r="AH64" s="1"/>
      <c r="AI64" s="21"/>
      <c r="AJ64" s="1"/>
      <c r="AK64" s="21">
        <v>1</v>
      </c>
    </row>
    <row r="65" spans="1:37" x14ac:dyDescent="0.35">
      <c r="A65" s="10">
        <v>63</v>
      </c>
      <c r="B65" s="1" t="s">
        <v>144</v>
      </c>
      <c r="C65" s="11" t="s">
        <v>145</v>
      </c>
      <c r="D65" s="1" t="s">
        <v>161</v>
      </c>
      <c r="E65" s="1">
        <v>21</v>
      </c>
      <c r="F65" s="21">
        <v>44.605200000000004</v>
      </c>
      <c r="G65" s="21">
        <v>-78.169399999999996</v>
      </c>
      <c r="H65" s="21">
        <v>222.6</v>
      </c>
      <c r="I65" s="1"/>
      <c r="J65" s="21">
        <v>18.5</v>
      </c>
      <c r="K65" s="12">
        <f t="shared" si="0"/>
        <v>14.437999999999999</v>
      </c>
      <c r="L65" s="21">
        <v>11.154</v>
      </c>
      <c r="M65" s="21">
        <v>1.2729999999999999</v>
      </c>
      <c r="N65" s="21">
        <v>2.0110000000000001</v>
      </c>
      <c r="O65" s="21">
        <v>252</v>
      </c>
      <c r="P65" s="21">
        <v>1</v>
      </c>
      <c r="Q65" s="21">
        <v>8.3000000000000007</v>
      </c>
      <c r="R65" s="21">
        <v>5.53</v>
      </c>
      <c r="S65" s="1"/>
      <c r="T65" s="1"/>
      <c r="U65" s="21">
        <v>1</v>
      </c>
      <c r="V65" s="1"/>
      <c r="W65" s="1"/>
      <c r="X65" s="1"/>
      <c r="Y65" s="21">
        <v>4</v>
      </c>
      <c r="Z65" s="21"/>
      <c r="AA65" s="21">
        <v>4666</v>
      </c>
      <c r="AB65" s="21"/>
      <c r="AC65" s="21"/>
      <c r="AD65" s="1"/>
      <c r="AE65" s="21"/>
      <c r="AF65" s="21"/>
      <c r="AG65" s="1"/>
      <c r="AH65" s="1"/>
      <c r="AI65" s="21"/>
      <c r="AJ65" s="1"/>
      <c r="AK65" s="21">
        <v>1</v>
      </c>
    </row>
    <row r="66" spans="1:37" x14ac:dyDescent="0.35">
      <c r="A66" s="10">
        <v>64</v>
      </c>
      <c r="B66" s="1" t="s">
        <v>144</v>
      </c>
      <c r="C66" s="11" t="s">
        <v>145</v>
      </c>
      <c r="D66" s="1" t="s">
        <v>162</v>
      </c>
      <c r="E66" s="1">
        <v>21</v>
      </c>
      <c r="F66" s="21">
        <v>44.605200000000004</v>
      </c>
      <c r="G66" s="21">
        <v>-78.169399999999996</v>
      </c>
      <c r="H66" s="21">
        <v>222.6</v>
      </c>
      <c r="I66" s="1"/>
      <c r="J66" s="21">
        <v>18.5</v>
      </c>
      <c r="K66" s="12">
        <f t="shared" si="0"/>
        <v>14.437999999999999</v>
      </c>
      <c r="L66" s="21">
        <v>11.154</v>
      </c>
      <c r="M66" s="21">
        <v>1.2729999999999999</v>
      </c>
      <c r="N66" s="21">
        <v>2.0110000000000001</v>
      </c>
      <c r="O66" s="21">
        <v>252</v>
      </c>
      <c r="P66" s="21">
        <v>1</v>
      </c>
      <c r="Q66" s="21">
        <v>7.9</v>
      </c>
      <c r="R66" s="21">
        <v>5.19</v>
      </c>
      <c r="S66" s="1"/>
      <c r="T66" s="1"/>
      <c r="U66" s="21">
        <v>1</v>
      </c>
      <c r="V66" s="1"/>
      <c r="W66" s="1"/>
      <c r="X66" s="1"/>
      <c r="Y66" s="21">
        <v>1</v>
      </c>
      <c r="Z66" s="21"/>
      <c r="AA66" s="21">
        <v>6000</v>
      </c>
      <c r="AB66" s="21"/>
      <c r="AC66" s="21"/>
      <c r="AD66" s="1"/>
      <c r="AE66" s="21"/>
      <c r="AF66" s="21"/>
      <c r="AG66" s="1"/>
      <c r="AH66" s="1"/>
      <c r="AI66" s="21"/>
      <c r="AJ66" s="1"/>
      <c r="AK66" s="21">
        <v>1</v>
      </c>
    </row>
    <row r="67" spans="1:37" x14ac:dyDescent="0.35">
      <c r="A67" s="10">
        <v>65</v>
      </c>
      <c r="B67" s="1" t="s">
        <v>144</v>
      </c>
      <c r="C67" s="11" t="s">
        <v>145</v>
      </c>
      <c r="D67" s="1" t="s">
        <v>163</v>
      </c>
      <c r="E67" s="1">
        <v>21</v>
      </c>
      <c r="F67" s="21">
        <v>44.605200000000004</v>
      </c>
      <c r="G67" s="21">
        <v>-78.169399999999996</v>
      </c>
      <c r="H67" s="21">
        <v>222.6</v>
      </c>
      <c r="I67" s="1"/>
      <c r="J67" s="21">
        <v>18.5</v>
      </c>
      <c r="K67" s="12">
        <f t="shared" si="0"/>
        <v>14.437999999999999</v>
      </c>
      <c r="L67" s="21">
        <v>11.154</v>
      </c>
      <c r="M67" s="21">
        <v>1.2729999999999999</v>
      </c>
      <c r="N67" s="21">
        <v>2.0110000000000001</v>
      </c>
      <c r="O67" s="21">
        <v>252</v>
      </c>
      <c r="P67" s="21">
        <v>1</v>
      </c>
      <c r="Q67" s="21">
        <v>5</v>
      </c>
      <c r="R67" s="21">
        <v>6.15</v>
      </c>
      <c r="S67" s="1"/>
      <c r="T67" s="1"/>
      <c r="U67" s="21">
        <v>1</v>
      </c>
      <c r="V67" s="1"/>
      <c r="W67" s="1"/>
      <c r="X67" s="1"/>
      <c r="Y67" s="21">
        <v>2</v>
      </c>
      <c r="Z67" s="21"/>
      <c r="AA67" s="21">
        <v>5833</v>
      </c>
      <c r="AB67" s="21"/>
      <c r="AC67" s="21"/>
      <c r="AD67" s="1"/>
      <c r="AE67" s="21"/>
      <c r="AF67" s="21"/>
      <c r="AG67" s="1"/>
      <c r="AH67" s="1"/>
      <c r="AI67" s="21"/>
      <c r="AJ67" s="1"/>
      <c r="AK67" s="21">
        <v>0</v>
      </c>
    </row>
    <row r="68" spans="1:37" x14ac:dyDescent="0.35">
      <c r="A68" s="10">
        <v>66</v>
      </c>
      <c r="B68" s="1" t="s">
        <v>144</v>
      </c>
      <c r="C68" s="11" t="s">
        <v>145</v>
      </c>
      <c r="D68" s="1" t="s">
        <v>164</v>
      </c>
      <c r="E68" s="1">
        <v>21</v>
      </c>
      <c r="F68" s="21">
        <v>44.605200000000004</v>
      </c>
      <c r="G68" s="21">
        <v>-78.169399999999996</v>
      </c>
      <c r="H68" s="21">
        <v>222.6</v>
      </c>
      <c r="I68" s="1"/>
      <c r="J68" s="21">
        <v>18.5</v>
      </c>
      <c r="K68" s="12">
        <f t="shared" si="0"/>
        <v>14.437999999999999</v>
      </c>
      <c r="L68" s="21">
        <v>11.154</v>
      </c>
      <c r="M68" s="21">
        <v>1.2729999999999999</v>
      </c>
      <c r="N68" s="21">
        <v>2.0110000000000001</v>
      </c>
      <c r="O68" s="21">
        <v>252</v>
      </c>
      <c r="P68" s="21">
        <v>1</v>
      </c>
      <c r="Q68" s="21">
        <v>6.3</v>
      </c>
      <c r="R68" s="21">
        <v>5.65</v>
      </c>
      <c r="S68" s="1"/>
      <c r="T68" s="1"/>
      <c r="U68" s="21">
        <v>1</v>
      </c>
      <c r="V68" s="1"/>
      <c r="W68" s="1"/>
      <c r="X68" s="1"/>
      <c r="Y68" s="21">
        <v>3</v>
      </c>
      <c r="Z68" s="21"/>
      <c r="AA68" s="21">
        <v>5416</v>
      </c>
      <c r="AB68" s="21"/>
      <c r="AC68" s="21"/>
      <c r="AD68" s="1"/>
      <c r="AE68" s="21"/>
      <c r="AF68" s="21"/>
      <c r="AG68" s="1"/>
      <c r="AH68" s="1"/>
      <c r="AI68" s="21"/>
      <c r="AJ68" s="1"/>
      <c r="AK68" s="21">
        <v>1</v>
      </c>
    </row>
    <row r="69" spans="1:37" x14ac:dyDescent="0.35">
      <c r="A69" s="10">
        <v>67</v>
      </c>
      <c r="B69" s="1" t="s">
        <v>144</v>
      </c>
      <c r="C69" s="11" t="s">
        <v>145</v>
      </c>
      <c r="D69" s="1" t="s">
        <v>165</v>
      </c>
      <c r="E69" s="1">
        <v>21</v>
      </c>
      <c r="F69" s="21">
        <v>44.605200000000004</v>
      </c>
      <c r="G69" s="21">
        <v>-78.169399999999996</v>
      </c>
      <c r="H69" s="21">
        <v>222.6</v>
      </c>
      <c r="I69" s="1"/>
      <c r="J69" s="21">
        <v>18.5</v>
      </c>
      <c r="K69" s="12">
        <f t="shared" si="0"/>
        <v>14.437999999999999</v>
      </c>
      <c r="L69" s="21">
        <v>11.154</v>
      </c>
      <c r="M69" s="21">
        <v>1.2729999999999999</v>
      </c>
      <c r="N69" s="21">
        <v>2.0110000000000001</v>
      </c>
      <c r="O69" s="21">
        <v>252</v>
      </c>
      <c r="P69" s="21">
        <v>1</v>
      </c>
      <c r="Q69" s="21">
        <v>8.3000000000000007</v>
      </c>
      <c r="R69" s="21">
        <v>5.53</v>
      </c>
      <c r="S69" s="1"/>
      <c r="T69" s="1"/>
      <c r="U69" s="21">
        <v>1</v>
      </c>
      <c r="V69" s="1"/>
      <c r="W69" s="1"/>
      <c r="X69" s="1"/>
      <c r="Y69" s="21">
        <v>4</v>
      </c>
      <c r="Z69" s="21"/>
      <c r="AA69" s="21">
        <v>4666</v>
      </c>
      <c r="AB69" s="21"/>
      <c r="AC69" s="21"/>
      <c r="AD69" s="1"/>
      <c r="AE69" s="21"/>
      <c r="AF69" s="21"/>
      <c r="AG69" s="1"/>
      <c r="AH69" s="1"/>
      <c r="AI69" s="21"/>
      <c r="AJ69" s="1"/>
      <c r="AK69" s="21">
        <v>1</v>
      </c>
    </row>
    <row r="70" spans="1:37" x14ac:dyDescent="0.35">
      <c r="A70" s="10">
        <v>68</v>
      </c>
      <c r="B70" s="1" t="s">
        <v>144</v>
      </c>
      <c r="C70" s="11" t="s">
        <v>145</v>
      </c>
      <c r="D70" s="1" t="s">
        <v>166</v>
      </c>
      <c r="E70" s="1">
        <v>21</v>
      </c>
      <c r="F70" s="21">
        <v>44.605200000000004</v>
      </c>
      <c r="G70" s="21">
        <v>-78.169399999999996</v>
      </c>
      <c r="H70" s="21">
        <v>222.6</v>
      </c>
      <c r="I70" s="1"/>
      <c r="J70" s="21">
        <v>18.5</v>
      </c>
      <c r="K70" s="12">
        <f t="shared" si="0"/>
        <v>14.437999999999999</v>
      </c>
      <c r="L70" s="21">
        <v>11.154</v>
      </c>
      <c r="M70" s="21">
        <v>1.2729999999999999</v>
      </c>
      <c r="N70" s="21">
        <v>2.0110000000000001</v>
      </c>
      <c r="O70" s="21">
        <v>252</v>
      </c>
      <c r="P70" s="21">
        <v>1</v>
      </c>
      <c r="Q70" s="21">
        <v>7.9</v>
      </c>
      <c r="R70" s="21">
        <v>5.19</v>
      </c>
      <c r="S70" s="1"/>
      <c r="T70" s="1"/>
      <c r="U70" s="21">
        <v>1</v>
      </c>
      <c r="V70" s="1"/>
      <c r="W70" s="1"/>
      <c r="X70" s="1"/>
      <c r="Y70" s="21">
        <v>1</v>
      </c>
      <c r="Z70" s="21"/>
      <c r="AA70" s="21">
        <v>6000</v>
      </c>
      <c r="AB70" s="21"/>
      <c r="AC70" s="21"/>
      <c r="AD70" s="1"/>
      <c r="AE70" s="21"/>
      <c r="AF70" s="21"/>
      <c r="AG70" s="1"/>
      <c r="AH70" s="1"/>
      <c r="AI70" s="21"/>
      <c r="AJ70" s="1"/>
      <c r="AK70" s="21">
        <v>0</v>
      </c>
    </row>
    <row r="71" spans="1:37" x14ac:dyDescent="0.35">
      <c r="A71" s="10">
        <v>69</v>
      </c>
      <c r="B71" s="1" t="s">
        <v>144</v>
      </c>
      <c r="C71" s="11" t="s">
        <v>145</v>
      </c>
      <c r="D71" s="1" t="s">
        <v>167</v>
      </c>
      <c r="E71" s="1">
        <v>21</v>
      </c>
      <c r="F71" s="21">
        <v>44.605200000000004</v>
      </c>
      <c r="G71" s="21">
        <v>-78.169399999999996</v>
      </c>
      <c r="H71" s="21">
        <v>222.6</v>
      </c>
      <c r="I71" s="1"/>
      <c r="J71" s="21">
        <v>18.5</v>
      </c>
      <c r="K71" s="12">
        <f t="shared" si="0"/>
        <v>14.437999999999999</v>
      </c>
      <c r="L71" s="21">
        <v>11.154</v>
      </c>
      <c r="M71" s="21">
        <v>1.2729999999999999</v>
      </c>
      <c r="N71" s="21">
        <v>2.0110000000000001</v>
      </c>
      <c r="O71" s="21">
        <v>252</v>
      </c>
      <c r="P71" s="21">
        <v>1</v>
      </c>
      <c r="Q71" s="21">
        <v>5</v>
      </c>
      <c r="R71" s="21">
        <v>6.15</v>
      </c>
      <c r="S71" s="1"/>
      <c r="T71" s="1"/>
      <c r="U71" s="21">
        <v>1</v>
      </c>
      <c r="V71" s="1"/>
      <c r="W71" s="1"/>
      <c r="X71" s="1"/>
      <c r="Y71" s="21">
        <v>2</v>
      </c>
      <c r="Z71" s="21"/>
      <c r="AA71" s="21">
        <v>5833</v>
      </c>
      <c r="AB71" s="21"/>
      <c r="AC71" s="21"/>
      <c r="AD71" s="1"/>
      <c r="AE71" s="21"/>
      <c r="AF71" s="21"/>
      <c r="AG71" s="1"/>
      <c r="AH71" s="1"/>
      <c r="AI71" s="21"/>
      <c r="AJ71" s="1"/>
      <c r="AK71" s="21">
        <v>0</v>
      </c>
    </row>
    <row r="72" spans="1:37" x14ac:dyDescent="0.35">
      <c r="A72" s="10">
        <v>70</v>
      </c>
      <c r="B72" s="1" t="s">
        <v>144</v>
      </c>
      <c r="C72" s="11" t="s">
        <v>145</v>
      </c>
      <c r="D72" s="1" t="s">
        <v>168</v>
      </c>
      <c r="E72" s="1">
        <v>21</v>
      </c>
      <c r="F72" s="21">
        <v>44.605200000000004</v>
      </c>
      <c r="G72" s="21">
        <v>-78.169399999999996</v>
      </c>
      <c r="H72" s="21">
        <v>222.6</v>
      </c>
      <c r="I72" s="1"/>
      <c r="J72" s="21">
        <v>18.5</v>
      </c>
      <c r="K72" s="12">
        <f t="shared" si="0"/>
        <v>14.437999999999999</v>
      </c>
      <c r="L72" s="21">
        <v>11.154</v>
      </c>
      <c r="M72" s="21">
        <v>1.2729999999999999</v>
      </c>
      <c r="N72" s="21">
        <v>2.0110000000000001</v>
      </c>
      <c r="O72" s="21">
        <v>252</v>
      </c>
      <c r="P72" s="21">
        <v>1</v>
      </c>
      <c r="Q72" s="21">
        <v>6.3</v>
      </c>
      <c r="R72" s="21">
        <v>5.65</v>
      </c>
      <c r="S72" s="1"/>
      <c r="T72" s="1"/>
      <c r="U72" s="21">
        <v>1</v>
      </c>
      <c r="V72" s="1"/>
      <c r="W72" s="1"/>
      <c r="X72" s="1"/>
      <c r="Y72" s="21">
        <v>3</v>
      </c>
      <c r="Z72" s="21"/>
      <c r="AA72" s="21">
        <v>5416</v>
      </c>
      <c r="AB72" s="21"/>
      <c r="AC72" s="21"/>
      <c r="AD72" s="1"/>
      <c r="AE72" s="21"/>
      <c r="AF72" s="21"/>
      <c r="AG72" s="1"/>
      <c r="AH72" s="1"/>
      <c r="AI72" s="21"/>
      <c r="AJ72" s="1"/>
      <c r="AK72" s="21">
        <v>1</v>
      </c>
    </row>
    <row r="73" spans="1:37" x14ac:dyDescent="0.35">
      <c r="A73" s="10">
        <v>71</v>
      </c>
      <c r="B73" s="1" t="s">
        <v>144</v>
      </c>
      <c r="C73" s="11" t="s">
        <v>145</v>
      </c>
      <c r="D73" s="1" t="s">
        <v>169</v>
      </c>
      <c r="E73" s="1">
        <v>21</v>
      </c>
      <c r="F73" s="21">
        <v>44.605200000000004</v>
      </c>
      <c r="G73" s="21">
        <v>-78.169399999999996</v>
      </c>
      <c r="H73" s="21">
        <v>222.6</v>
      </c>
      <c r="I73" s="1"/>
      <c r="J73" s="21">
        <v>18.5</v>
      </c>
      <c r="K73" s="12">
        <f t="shared" si="0"/>
        <v>14.437999999999999</v>
      </c>
      <c r="L73" s="21">
        <v>11.154</v>
      </c>
      <c r="M73" s="21">
        <v>1.2729999999999999</v>
      </c>
      <c r="N73" s="21">
        <v>2.0110000000000001</v>
      </c>
      <c r="O73" s="21">
        <v>252</v>
      </c>
      <c r="P73" s="21">
        <v>1</v>
      </c>
      <c r="Q73" s="21">
        <v>8.3000000000000007</v>
      </c>
      <c r="R73" s="21">
        <v>5.53</v>
      </c>
      <c r="S73" s="1"/>
      <c r="T73" s="1"/>
      <c r="U73" s="21">
        <v>1</v>
      </c>
      <c r="V73" s="1"/>
      <c r="W73" s="1"/>
      <c r="X73" s="1"/>
      <c r="Y73" s="21">
        <v>4</v>
      </c>
      <c r="Z73" s="21"/>
      <c r="AA73" s="21">
        <v>4666</v>
      </c>
      <c r="AB73" s="21"/>
      <c r="AC73" s="21"/>
      <c r="AD73" s="1"/>
      <c r="AE73" s="21"/>
      <c r="AF73" s="21"/>
      <c r="AG73" s="1"/>
      <c r="AH73" s="1"/>
      <c r="AI73" s="21"/>
      <c r="AJ73" s="1"/>
      <c r="AK73" s="21">
        <v>1</v>
      </c>
    </row>
    <row r="74" spans="1:37" x14ac:dyDescent="0.35">
      <c r="A74" s="10">
        <v>72</v>
      </c>
      <c r="B74" s="1" t="s">
        <v>144</v>
      </c>
      <c r="C74" s="11" t="s">
        <v>145</v>
      </c>
      <c r="D74" s="1" t="s">
        <v>170</v>
      </c>
      <c r="E74" s="1">
        <v>21</v>
      </c>
      <c r="F74" s="21">
        <v>44.605200000000004</v>
      </c>
      <c r="G74" s="21">
        <v>-78.169399999999996</v>
      </c>
      <c r="H74" s="21">
        <v>222.6</v>
      </c>
      <c r="I74" s="1"/>
      <c r="J74" s="21">
        <v>18.5</v>
      </c>
      <c r="K74" s="12">
        <f t="shared" si="0"/>
        <v>14.437999999999999</v>
      </c>
      <c r="L74" s="21">
        <v>11.154</v>
      </c>
      <c r="M74" s="21">
        <v>1.2729999999999999</v>
      </c>
      <c r="N74" s="21">
        <v>2.0110000000000001</v>
      </c>
      <c r="O74" s="21">
        <v>252</v>
      </c>
      <c r="P74" s="21">
        <v>1</v>
      </c>
      <c r="Q74" s="21">
        <v>7.9</v>
      </c>
      <c r="R74" s="21">
        <v>5.19</v>
      </c>
      <c r="S74" s="1"/>
      <c r="T74" s="1"/>
      <c r="U74" s="21">
        <v>1</v>
      </c>
      <c r="V74" s="1"/>
      <c r="W74" s="1"/>
      <c r="X74" s="1"/>
      <c r="Y74" s="21">
        <v>1</v>
      </c>
      <c r="Z74" s="21"/>
      <c r="AA74" s="21">
        <v>6000</v>
      </c>
      <c r="AB74" s="21"/>
      <c r="AC74" s="21"/>
      <c r="AD74" s="1"/>
      <c r="AE74" s="21"/>
      <c r="AF74" s="21"/>
      <c r="AG74" s="1"/>
      <c r="AH74" s="1"/>
      <c r="AI74" s="21"/>
      <c r="AJ74" s="1"/>
      <c r="AK74" s="21">
        <v>0</v>
      </c>
    </row>
    <row r="75" spans="1:37" x14ac:dyDescent="0.35">
      <c r="A75" s="10">
        <v>73</v>
      </c>
      <c r="B75" s="1" t="s">
        <v>144</v>
      </c>
      <c r="C75" s="11" t="s">
        <v>145</v>
      </c>
      <c r="D75" s="1" t="s">
        <v>171</v>
      </c>
      <c r="E75" s="1">
        <v>21</v>
      </c>
      <c r="F75" s="21">
        <v>44.605200000000004</v>
      </c>
      <c r="G75" s="21">
        <v>-78.169399999999996</v>
      </c>
      <c r="H75" s="21">
        <v>222.6</v>
      </c>
      <c r="I75" s="1"/>
      <c r="J75" s="21">
        <v>18.5</v>
      </c>
      <c r="K75" s="12">
        <f t="shared" si="0"/>
        <v>14.437999999999999</v>
      </c>
      <c r="L75" s="21">
        <v>11.154</v>
      </c>
      <c r="M75" s="21">
        <v>1.2729999999999999</v>
      </c>
      <c r="N75" s="21">
        <v>2.0110000000000001</v>
      </c>
      <c r="O75" s="21">
        <v>252</v>
      </c>
      <c r="P75" s="21">
        <v>1</v>
      </c>
      <c r="Q75" s="21">
        <v>5</v>
      </c>
      <c r="R75" s="21">
        <v>6.15</v>
      </c>
      <c r="S75" s="1"/>
      <c r="T75" s="1"/>
      <c r="U75" s="21">
        <v>1</v>
      </c>
      <c r="V75" s="1"/>
      <c r="W75" s="1"/>
      <c r="X75" s="1"/>
      <c r="Y75" s="21">
        <v>2</v>
      </c>
      <c r="Z75" s="21"/>
      <c r="AA75" s="21">
        <v>5833</v>
      </c>
      <c r="AB75" s="21"/>
      <c r="AC75" s="21"/>
      <c r="AD75" s="1"/>
      <c r="AE75" s="21"/>
      <c r="AF75" s="21"/>
      <c r="AG75" s="1"/>
      <c r="AH75" s="1"/>
      <c r="AI75" s="21"/>
      <c r="AJ75" s="1"/>
      <c r="AK75" s="21">
        <v>0</v>
      </c>
    </row>
    <row r="76" spans="1:37" x14ac:dyDescent="0.35">
      <c r="A76" s="10">
        <v>74</v>
      </c>
      <c r="B76" s="1" t="s">
        <v>144</v>
      </c>
      <c r="C76" s="11" t="s">
        <v>145</v>
      </c>
      <c r="D76" s="1" t="s">
        <v>172</v>
      </c>
      <c r="E76" s="1">
        <v>21</v>
      </c>
      <c r="F76" s="21">
        <v>44.605200000000004</v>
      </c>
      <c r="G76" s="21">
        <v>-78.169399999999996</v>
      </c>
      <c r="H76" s="21">
        <v>222.6</v>
      </c>
      <c r="I76" s="1"/>
      <c r="J76" s="21">
        <v>18.5</v>
      </c>
      <c r="K76" s="12">
        <f t="shared" si="0"/>
        <v>14.437999999999999</v>
      </c>
      <c r="L76" s="21">
        <v>11.154</v>
      </c>
      <c r="M76" s="21">
        <v>1.2729999999999999</v>
      </c>
      <c r="N76" s="21">
        <v>2.0110000000000001</v>
      </c>
      <c r="O76" s="21">
        <v>252</v>
      </c>
      <c r="P76" s="21">
        <v>1</v>
      </c>
      <c r="Q76" s="21">
        <v>6.3</v>
      </c>
      <c r="R76" s="21">
        <v>5.65</v>
      </c>
      <c r="S76" s="1"/>
      <c r="T76" s="1"/>
      <c r="U76" s="21">
        <v>1</v>
      </c>
      <c r="V76" s="1"/>
      <c r="W76" s="1"/>
      <c r="X76" s="1"/>
      <c r="Y76" s="21">
        <v>3</v>
      </c>
      <c r="Z76" s="21"/>
      <c r="AA76" s="21">
        <v>5416</v>
      </c>
      <c r="AB76" s="21"/>
      <c r="AC76" s="21"/>
      <c r="AD76" s="1"/>
      <c r="AE76" s="21"/>
      <c r="AF76" s="21"/>
      <c r="AG76" s="1"/>
      <c r="AH76" s="1"/>
      <c r="AI76" s="21"/>
      <c r="AJ76" s="1"/>
      <c r="AK76" s="21">
        <v>1</v>
      </c>
    </row>
    <row r="77" spans="1:37" x14ac:dyDescent="0.35">
      <c r="A77" s="10">
        <v>75</v>
      </c>
      <c r="B77" s="1" t="s">
        <v>144</v>
      </c>
      <c r="C77" s="11" t="s">
        <v>145</v>
      </c>
      <c r="D77" s="1" t="s">
        <v>173</v>
      </c>
      <c r="E77" s="1">
        <v>21</v>
      </c>
      <c r="F77" s="21">
        <v>44.605200000000004</v>
      </c>
      <c r="G77" s="21">
        <v>-78.169399999999996</v>
      </c>
      <c r="H77" s="21">
        <v>222.6</v>
      </c>
      <c r="I77" s="1"/>
      <c r="J77" s="21">
        <v>18.5</v>
      </c>
      <c r="K77" s="12">
        <f t="shared" si="0"/>
        <v>14.437999999999999</v>
      </c>
      <c r="L77" s="21">
        <v>11.154</v>
      </c>
      <c r="M77" s="21">
        <v>1.2729999999999999</v>
      </c>
      <c r="N77" s="21">
        <v>2.0110000000000001</v>
      </c>
      <c r="O77" s="21">
        <v>252</v>
      </c>
      <c r="P77" s="21">
        <v>1</v>
      </c>
      <c r="Q77" s="21">
        <v>8.3000000000000007</v>
      </c>
      <c r="R77" s="21">
        <v>5.53</v>
      </c>
      <c r="S77" s="1"/>
      <c r="T77" s="1"/>
      <c r="U77" s="21">
        <v>1</v>
      </c>
      <c r="V77" s="1"/>
      <c r="W77" s="1"/>
      <c r="X77" s="1"/>
      <c r="Y77" s="21">
        <v>4</v>
      </c>
      <c r="Z77" s="21"/>
      <c r="AA77" s="21">
        <v>4666</v>
      </c>
      <c r="AB77" s="21"/>
      <c r="AC77" s="21"/>
      <c r="AD77" s="1"/>
      <c r="AE77" s="21"/>
      <c r="AF77" s="21"/>
      <c r="AG77" s="1"/>
      <c r="AH77" s="1"/>
      <c r="AI77" s="21"/>
      <c r="AJ77" s="1"/>
      <c r="AK77" s="21">
        <v>1</v>
      </c>
    </row>
    <row r="78" spans="1:37" x14ac:dyDescent="0.35">
      <c r="A78" s="10">
        <v>76</v>
      </c>
      <c r="B78" s="1" t="s">
        <v>144</v>
      </c>
      <c r="C78" s="11" t="s">
        <v>145</v>
      </c>
      <c r="D78" s="1" t="s">
        <v>174</v>
      </c>
      <c r="E78" s="1">
        <v>21</v>
      </c>
      <c r="F78" s="21">
        <v>44.605200000000004</v>
      </c>
      <c r="G78" s="21">
        <v>-78.169399999999996</v>
      </c>
      <c r="H78" s="21">
        <v>222.6</v>
      </c>
      <c r="I78" s="1"/>
      <c r="J78" s="21">
        <v>18.5</v>
      </c>
      <c r="K78" s="12">
        <f t="shared" si="0"/>
        <v>14.437999999999999</v>
      </c>
      <c r="L78" s="21">
        <v>11.154</v>
      </c>
      <c r="M78" s="21">
        <v>1.2729999999999999</v>
      </c>
      <c r="N78" s="21">
        <v>2.0110000000000001</v>
      </c>
      <c r="O78" s="21">
        <v>252</v>
      </c>
      <c r="P78" s="21">
        <v>1</v>
      </c>
      <c r="Q78" s="21">
        <v>5</v>
      </c>
      <c r="R78" s="21">
        <v>6.15</v>
      </c>
      <c r="S78" s="1"/>
      <c r="T78" s="1"/>
      <c r="U78" s="21">
        <v>1</v>
      </c>
      <c r="V78" s="1"/>
      <c r="W78" s="1"/>
      <c r="X78" s="1"/>
      <c r="Y78" s="21">
        <v>1</v>
      </c>
      <c r="Z78" s="21"/>
      <c r="AA78" s="21">
        <v>5833</v>
      </c>
      <c r="AB78" s="21"/>
      <c r="AC78" s="21"/>
      <c r="AD78" s="1"/>
      <c r="AE78" s="21"/>
      <c r="AF78" s="21"/>
      <c r="AG78" s="1"/>
      <c r="AH78" s="1"/>
      <c r="AI78" s="21"/>
      <c r="AJ78" s="1"/>
      <c r="AK78" s="21">
        <v>0</v>
      </c>
    </row>
    <row r="79" spans="1:37" x14ac:dyDescent="0.35">
      <c r="A79" s="10">
        <v>77</v>
      </c>
      <c r="B79" s="1" t="s">
        <v>144</v>
      </c>
      <c r="C79" s="11" t="s">
        <v>145</v>
      </c>
      <c r="D79" s="1" t="s">
        <v>175</v>
      </c>
      <c r="E79" s="1">
        <v>21</v>
      </c>
      <c r="F79" s="21">
        <v>44.605200000000004</v>
      </c>
      <c r="G79" s="21">
        <v>-78.169399999999996</v>
      </c>
      <c r="H79" s="21">
        <v>222.6</v>
      </c>
      <c r="I79" s="1"/>
      <c r="J79" s="21">
        <v>18.5</v>
      </c>
      <c r="K79" s="12">
        <f t="shared" si="0"/>
        <v>14.437999999999999</v>
      </c>
      <c r="L79" s="21">
        <v>11.154</v>
      </c>
      <c r="M79" s="21">
        <v>1.2729999999999999</v>
      </c>
      <c r="N79" s="21">
        <v>2.0110000000000001</v>
      </c>
      <c r="O79" s="21">
        <v>252</v>
      </c>
      <c r="P79" s="21">
        <v>1</v>
      </c>
      <c r="Q79" s="21">
        <v>6.3</v>
      </c>
      <c r="R79" s="21">
        <v>5.65</v>
      </c>
      <c r="S79" s="1"/>
      <c r="T79" s="1"/>
      <c r="U79" s="21">
        <v>1</v>
      </c>
      <c r="V79" s="1"/>
      <c r="W79" s="1"/>
      <c r="X79" s="1"/>
      <c r="Y79" s="21">
        <v>2</v>
      </c>
      <c r="Z79" s="21"/>
      <c r="AA79" s="21">
        <v>5416</v>
      </c>
      <c r="AB79" s="21"/>
      <c r="AC79" s="21"/>
      <c r="AD79" s="1"/>
      <c r="AE79" s="21"/>
      <c r="AF79" s="21"/>
      <c r="AG79" s="1"/>
      <c r="AH79" s="1"/>
      <c r="AI79" s="21"/>
      <c r="AJ79" s="1"/>
      <c r="AK79" s="21">
        <v>0</v>
      </c>
    </row>
    <row r="80" spans="1:37" x14ac:dyDescent="0.35">
      <c r="A80" s="10">
        <v>78</v>
      </c>
      <c r="B80" s="1" t="s">
        <v>144</v>
      </c>
      <c r="C80" s="11" t="s">
        <v>145</v>
      </c>
      <c r="D80" s="1" t="s">
        <v>176</v>
      </c>
      <c r="E80" s="1">
        <v>21</v>
      </c>
      <c r="F80" s="21">
        <v>44.605200000000004</v>
      </c>
      <c r="G80" s="21">
        <v>-78.169399999999996</v>
      </c>
      <c r="H80" s="21">
        <v>222.6</v>
      </c>
      <c r="I80" s="1"/>
      <c r="J80" s="21">
        <v>18.5</v>
      </c>
      <c r="K80" s="12">
        <f t="shared" si="0"/>
        <v>14.437999999999999</v>
      </c>
      <c r="L80" s="21">
        <v>11.154</v>
      </c>
      <c r="M80" s="21">
        <v>1.2729999999999999</v>
      </c>
      <c r="N80" s="21">
        <v>2.0110000000000001</v>
      </c>
      <c r="O80" s="21">
        <v>252</v>
      </c>
      <c r="P80" s="21">
        <v>1</v>
      </c>
      <c r="Q80" s="21">
        <v>8.3000000000000007</v>
      </c>
      <c r="R80" s="21">
        <v>5.53</v>
      </c>
      <c r="S80" s="1"/>
      <c r="T80" s="1"/>
      <c r="U80" s="21">
        <v>1</v>
      </c>
      <c r="V80" s="1"/>
      <c r="W80" s="1"/>
      <c r="X80" s="1"/>
      <c r="Y80" s="21">
        <v>3</v>
      </c>
      <c r="Z80" s="21"/>
      <c r="AA80" s="21">
        <v>4666</v>
      </c>
      <c r="AB80" s="21"/>
      <c r="AC80" s="21"/>
      <c r="AD80" s="1"/>
      <c r="AE80" s="21"/>
      <c r="AF80" s="21"/>
      <c r="AG80" s="1"/>
      <c r="AH80" s="1"/>
      <c r="AI80" s="21"/>
      <c r="AJ80" s="1"/>
      <c r="AK80" s="21">
        <v>1</v>
      </c>
    </row>
    <row r="81" spans="1:37" x14ac:dyDescent="0.35">
      <c r="A81" s="1">
        <v>79</v>
      </c>
      <c r="B81" s="25" t="s">
        <v>177</v>
      </c>
      <c r="C81" s="25" t="s">
        <v>178</v>
      </c>
      <c r="D81" s="25" t="s">
        <v>179</v>
      </c>
      <c r="E81" s="25">
        <v>22</v>
      </c>
      <c r="F81" s="12">
        <v>46.977364000000001</v>
      </c>
      <c r="G81" s="13" t="s">
        <v>180</v>
      </c>
      <c r="H81" s="12">
        <v>10.6</v>
      </c>
      <c r="I81" s="1">
        <v>3</v>
      </c>
      <c r="J81" s="25">
        <v>4</v>
      </c>
      <c r="K81" s="25">
        <v>1.37</v>
      </c>
      <c r="L81" s="1">
        <v>1.1599999999999999</v>
      </c>
      <c r="M81" s="1">
        <v>0</v>
      </c>
      <c r="N81" s="25">
        <v>0.21</v>
      </c>
      <c r="O81" s="25">
        <v>470</v>
      </c>
      <c r="P81" s="21">
        <v>1</v>
      </c>
      <c r="Q81" s="1"/>
      <c r="R81" s="1"/>
      <c r="S81" s="1"/>
      <c r="T81" s="25"/>
      <c r="U81" s="21">
        <v>1</v>
      </c>
      <c r="V81" s="25">
        <v>2</v>
      </c>
      <c r="W81" s="25" t="s">
        <v>181</v>
      </c>
      <c r="X81" s="25" t="s">
        <v>182</v>
      </c>
      <c r="Y81" s="25">
        <v>12</v>
      </c>
      <c r="Z81" s="25"/>
      <c r="AA81" s="25">
        <v>2832</v>
      </c>
      <c r="AB81" s="25"/>
      <c r="AC81" s="25"/>
      <c r="AD81" s="25">
        <v>304</v>
      </c>
      <c r="AE81" s="25"/>
      <c r="AF81" s="25"/>
      <c r="AG81" s="21">
        <v>-181</v>
      </c>
      <c r="AH81" s="21"/>
      <c r="AI81" s="25">
        <v>-59.539473684210535</v>
      </c>
      <c r="AK81" s="1">
        <v>1</v>
      </c>
    </row>
    <row r="82" spans="1:37" x14ac:dyDescent="0.35">
      <c r="A82" s="1">
        <v>80</v>
      </c>
      <c r="B82" s="25" t="s">
        <v>177</v>
      </c>
      <c r="C82" s="25" t="s">
        <v>183</v>
      </c>
      <c r="D82" s="25" t="s">
        <v>184</v>
      </c>
      <c r="E82" s="25">
        <v>22</v>
      </c>
      <c r="F82" s="12">
        <v>46.977364000000001</v>
      </c>
      <c r="G82" s="13" t="s">
        <v>185</v>
      </c>
      <c r="H82" s="12">
        <v>10.6</v>
      </c>
      <c r="I82" s="1">
        <v>3</v>
      </c>
      <c r="J82" s="25">
        <v>4</v>
      </c>
      <c r="K82" s="25">
        <v>1.37</v>
      </c>
      <c r="L82" s="1">
        <v>1.1599999999999999</v>
      </c>
      <c r="M82" s="1">
        <v>0</v>
      </c>
      <c r="N82" s="25">
        <v>0.21</v>
      </c>
      <c r="O82" s="25">
        <v>470</v>
      </c>
      <c r="P82" s="21">
        <v>1</v>
      </c>
      <c r="Q82" s="1"/>
      <c r="R82" s="1"/>
      <c r="S82" s="1"/>
      <c r="T82" s="1"/>
      <c r="U82" s="21">
        <v>1</v>
      </c>
      <c r="V82" s="25">
        <v>1</v>
      </c>
      <c r="W82" s="1" t="s">
        <v>181</v>
      </c>
      <c r="X82" s="1" t="s">
        <v>186</v>
      </c>
      <c r="Y82" s="1">
        <v>8</v>
      </c>
      <c r="Z82" s="1"/>
      <c r="AA82" s="1">
        <v>2485</v>
      </c>
      <c r="AB82" s="1"/>
      <c r="AC82" s="1"/>
      <c r="AD82" s="1">
        <v>123</v>
      </c>
      <c r="AE82" s="1"/>
      <c r="AF82" s="1"/>
      <c r="AG82" s="21">
        <v>-91</v>
      </c>
      <c r="AH82" s="21"/>
      <c r="AI82" s="1">
        <v>-73.983739837398375</v>
      </c>
      <c r="AK82" s="1">
        <v>1</v>
      </c>
    </row>
    <row r="83" spans="1:37" x14ac:dyDescent="0.35">
      <c r="A83" s="1">
        <v>81</v>
      </c>
      <c r="B83" s="25" t="s">
        <v>144</v>
      </c>
      <c r="C83" s="11" t="s">
        <v>145</v>
      </c>
      <c r="D83" s="25" t="s">
        <v>187</v>
      </c>
      <c r="E83" s="25">
        <v>23</v>
      </c>
      <c r="F83" s="1">
        <v>46.408489000000003</v>
      </c>
      <c r="G83" s="1">
        <v>-80.999001000000007</v>
      </c>
      <c r="H83" s="1">
        <v>861.3</v>
      </c>
      <c r="I83" s="1"/>
      <c r="J83" s="1">
        <v>36.5</v>
      </c>
      <c r="K83" s="1">
        <v>52.9</v>
      </c>
      <c r="L83" s="1">
        <v>28.05</v>
      </c>
      <c r="M83" s="1">
        <v>1.51</v>
      </c>
      <c r="N83" s="1">
        <v>23.24</v>
      </c>
      <c r="O83" s="1">
        <v>236</v>
      </c>
      <c r="P83" s="1">
        <v>1</v>
      </c>
      <c r="Q83" s="1">
        <v>6.1</v>
      </c>
      <c r="R83" s="1">
        <v>4.2</v>
      </c>
      <c r="S83" s="1">
        <v>98</v>
      </c>
      <c r="T83" s="1"/>
      <c r="U83" s="21">
        <v>1</v>
      </c>
      <c r="V83" s="1">
        <v>2</v>
      </c>
      <c r="W83" s="1" t="s">
        <v>181</v>
      </c>
      <c r="X83" s="1" t="s">
        <v>182</v>
      </c>
      <c r="Y83" s="21">
        <v>1</v>
      </c>
      <c r="Z83" s="21"/>
      <c r="AA83" s="21">
        <v>5750</v>
      </c>
      <c r="AB83" s="26">
        <v>403.7</v>
      </c>
      <c r="AC83" s="27">
        <v>74.069999999999993</v>
      </c>
      <c r="AD83" s="1"/>
      <c r="AE83" s="21"/>
      <c r="AF83" s="21"/>
      <c r="AG83" s="1"/>
      <c r="AH83" s="28">
        <v>-329.63</v>
      </c>
      <c r="AI83" s="21">
        <v>-81.652216992816449</v>
      </c>
      <c r="AK83" s="21">
        <v>1</v>
      </c>
    </row>
    <row r="84" spans="1:37" x14ac:dyDescent="0.35">
      <c r="A84" s="1">
        <v>82</v>
      </c>
      <c r="B84" s="25" t="s">
        <v>144</v>
      </c>
      <c r="C84" s="11" t="s">
        <v>145</v>
      </c>
      <c r="D84" s="25" t="s">
        <v>188</v>
      </c>
      <c r="E84" s="25">
        <v>23</v>
      </c>
      <c r="F84" s="1">
        <v>46.408489000000003</v>
      </c>
      <c r="G84" s="1">
        <v>-80.999001000000007</v>
      </c>
      <c r="H84" s="1">
        <v>861.3</v>
      </c>
      <c r="I84" s="1"/>
      <c r="J84" s="1">
        <v>36.5</v>
      </c>
      <c r="K84" s="1">
        <v>52.9</v>
      </c>
      <c r="L84" s="1">
        <v>28.05</v>
      </c>
      <c r="M84" s="1">
        <v>1.51</v>
      </c>
      <c r="N84" s="1">
        <v>23.24</v>
      </c>
      <c r="O84" s="1">
        <v>236</v>
      </c>
      <c r="P84" s="1">
        <v>1</v>
      </c>
      <c r="Q84" s="1">
        <v>6.5</v>
      </c>
      <c r="R84" s="1">
        <v>4.4000000000000004</v>
      </c>
      <c r="S84" s="1">
        <v>98</v>
      </c>
      <c r="T84" s="1"/>
      <c r="U84" s="21">
        <v>1</v>
      </c>
      <c r="V84" s="1">
        <v>2</v>
      </c>
      <c r="W84" s="1" t="s">
        <v>181</v>
      </c>
      <c r="X84" s="1" t="s">
        <v>182</v>
      </c>
      <c r="Y84" s="21">
        <v>2</v>
      </c>
      <c r="Z84" s="21"/>
      <c r="AA84" s="21">
        <v>5500</v>
      </c>
      <c r="AB84" s="26">
        <v>328.7</v>
      </c>
      <c r="AC84" s="27">
        <v>272.83999999999997</v>
      </c>
      <c r="AD84" s="1"/>
      <c r="AE84" s="21"/>
      <c r="AF84" s="21"/>
      <c r="AG84" s="1"/>
      <c r="AH84" s="28">
        <v>-55.86</v>
      </c>
      <c r="AI84" s="21">
        <v>-16.99421965317919</v>
      </c>
      <c r="AK84" s="21">
        <v>1</v>
      </c>
    </row>
    <row r="85" spans="1:37" x14ac:dyDescent="0.35">
      <c r="A85" s="1">
        <v>83</v>
      </c>
      <c r="B85" s="25" t="s">
        <v>144</v>
      </c>
      <c r="C85" s="11" t="s">
        <v>145</v>
      </c>
      <c r="D85" s="25" t="s">
        <v>189</v>
      </c>
      <c r="E85" s="25">
        <v>23</v>
      </c>
      <c r="F85" s="1">
        <v>46.408489000000003</v>
      </c>
      <c r="G85" s="1">
        <v>-80.999001000000007</v>
      </c>
      <c r="H85" s="1">
        <v>861.3</v>
      </c>
      <c r="I85" s="1"/>
      <c r="J85" s="1">
        <v>36.5</v>
      </c>
      <c r="K85" s="1">
        <v>52.9</v>
      </c>
      <c r="L85" s="1">
        <v>28.05</v>
      </c>
      <c r="M85" s="1">
        <v>1.51</v>
      </c>
      <c r="N85" s="1">
        <v>23.24</v>
      </c>
      <c r="O85" s="1">
        <v>236</v>
      </c>
      <c r="P85" s="1">
        <v>1</v>
      </c>
      <c r="Q85" s="1">
        <v>6.1</v>
      </c>
      <c r="R85" s="1">
        <v>4.2</v>
      </c>
      <c r="S85" s="1">
        <v>90</v>
      </c>
      <c r="T85" s="1"/>
      <c r="U85" s="21">
        <v>1</v>
      </c>
      <c r="V85" s="1">
        <v>2</v>
      </c>
      <c r="W85" s="1" t="s">
        <v>181</v>
      </c>
      <c r="X85" s="1" t="s">
        <v>182</v>
      </c>
      <c r="Y85" s="21">
        <v>1</v>
      </c>
      <c r="Z85" s="21"/>
      <c r="AA85" s="21">
        <v>5750</v>
      </c>
      <c r="AB85" s="26">
        <v>74.069999999999993</v>
      </c>
      <c r="AC85" s="27">
        <v>177.78</v>
      </c>
      <c r="AD85" s="1"/>
      <c r="AE85" s="21"/>
      <c r="AF85" s="21"/>
      <c r="AG85" s="1"/>
      <c r="AH85" s="28">
        <v>103.71</v>
      </c>
      <c r="AI85" s="21">
        <v>140.01620089104901</v>
      </c>
      <c r="AK85" s="21">
        <v>0</v>
      </c>
    </row>
    <row r="86" spans="1:37" x14ac:dyDescent="0.35">
      <c r="A86" s="1">
        <v>84</v>
      </c>
      <c r="B86" s="25" t="s">
        <v>144</v>
      </c>
      <c r="C86" s="11" t="s">
        <v>145</v>
      </c>
      <c r="D86" s="25" t="s">
        <v>190</v>
      </c>
      <c r="E86" s="25">
        <v>23</v>
      </c>
      <c r="F86" s="1">
        <v>46.408489000000003</v>
      </c>
      <c r="G86" s="1">
        <v>-80.999001000000007</v>
      </c>
      <c r="H86" s="1">
        <v>861.3</v>
      </c>
      <c r="I86" s="1"/>
      <c r="J86" s="1">
        <v>36.5</v>
      </c>
      <c r="K86" s="1">
        <v>52.9</v>
      </c>
      <c r="L86" s="1">
        <v>28.05</v>
      </c>
      <c r="M86" s="1">
        <v>1.51</v>
      </c>
      <c r="N86" s="1">
        <v>23.24</v>
      </c>
      <c r="O86" s="1">
        <v>236</v>
      </c>
      <c r="P86" s="1">
        <v>1</v>
      </c>
      <c r="Q86" s="1">
        <v>6.1</v>
      </c>
      <c r="R86" s="1">
        <v>4.2</v>
      </c>
      <c r="S86" s="1">
        <v>85</v>
      </c>
      <c r="T86" s="1"/>
      <c r="U86" s="21">
        <v>1</v>
      </c>
      <c r="V86" s="1">
        <v>2</v>
      </c>
      <c r="W86" s="1" t="s">
        <v>181</v>
      </c>
      <c r="X86" s="1" t="s">
        <v>182</v>
      </c>
      <c r="Y86" s="21">
        <v>1</v>
      </c>
      <c r="Z86" s="21"/>
      <c r="AA86" s="21">
        <v>5750</v>
      </c>
      <c r="AB86" s="26">
        <v>140.69999999999999</v>
      </c>
      <c r="AC86" s="27">
        <v>148.15</v>
      </c>
      <c r="AD86" s="1"/>
      <c r="AE86" s="21"/>
      <c r="AF86" s="21"/>
      <c r="AG86" s="1"/>
      <c r="AH86" s="28">
        <v>7.45</v>
      </c>
      <c r="AI86" s="21">
        <v>5.2949538024164893</v>
      </c>
      <c r="AK86" s="21">
        <v>0</v>
      </c>
    </row>
    <row r="87" spans="1:37" x14ac:dyDescent="0.35">
      <c r="A87" s="1">
        <v>85</v>
      </c>
      <c r="B87" s="25" t="s">
        <v>144</v>
      </c>
      <c r="C87" s="11" t="s">
        <v>145</v>
      </c>
      <c r="D87" s="25" t="s">
        <v>191</v>
      </c>
      <c r="E87" s="25">
        <v>23</v>
      </c>
      <c r="F87" s="1">
        <v>46.408489000000003</v>
      </c>
      <c r="G87" s="1">
        <v>-80.999001000000007</v>
      </c>
      <c r="H87" s="1">
        <v>861.3</v>
      </c>
      <c r="I87" s="1"/>
      <c r="J87" s="1">
        <v>36.5</v>
      </c>
      <c r="K87" s="1">
        <v>52.9</v>
      </c>
      <c r="L87" s="1">
        <v>28.05</v>
      </c>
      <c r="M87" s="1">
        <v>1.51</v>
      </c>
      <c r="N87" s="1">
        <v>23.24</v>
      </c>
      <c r="O87" s="1">
        <v>236</v>
      </c>
      <c r="P87" s="1">
        <v>1</v>
      </c>
      <c r="Q87" s="1">
        <v>6.5</v>
      </c>
      <c r="R87" s="1">
        <v>4.4000000000000004</v>
      </c>
      <c r="S87" s="1">
        <v>85</v>
      </c>
      <c r="T87" s="1"/>
      <c r="U87" s="21">
        <v>1</v>
      </c>
      <c r="V87" s="1">
        <v>2</v>
      </c>
      <c r="W87" s="1" t="s">
        <v>181</v>
      </c>
      <c r="X87" s="1" t="s">
        <v>182</v>
      </c>
      <c r="Y87" s="21">
        <v>2</v>
      </c>
      <c r="Z87" s="21"/>
      <c r="AA87" s="21">
        <v>5500</v>
      </c>
      <c r="AB87" s="26">
        <v>184.36</v>
      </c>
      <c r="AC87" s="27">
        <v>362.14</v>
      </c>
      <c r="AD87" s="1"/>
      <c r="AE87" s="21"/>
      <c r="AF87" s="21"/>
      <c r="AG87" s="1"/>
      <c r="AH87" s="28">
        <v>177.78</v>
      </c>
      <c r="AI87" s="21">
        <v>96.430896072900836</v>
      </c>
      <c r="AK87" s="21">
        <v>0</v>
      </c>
    </row>
    <row r="88" spans="1:37" x14ac:dyDescent="0.35">
      <c r="A88" s="1">
        <v>86</v>
      </c>
      <c r="B88" s="25" t="s">
        <v>144</v>
      </c>
      <c r="C88" s="11" t="s">
        <v>145</v>
      </c>
      <c r="D88" s="25" t="s">
        <v>192</v>
      </c>
      <c r="E88" s="25">
        <v>23</v>
      </c>
      <c r="F88" s="1">
        <v>46.408489000000003</v>
      </c>
      <c r="G88" s="1">
        <v>-80.999001000000007</v>
      </c>
      <c r="H88" s="1">
        <v>861.3</v>
      </c>
      <c r="I88" s="1"/>
      <c r="J88" s="1">
        <v>36.5</v>
      </c>
      <c r="K88" s="1">
        <v>52.9</v>
      </c>
      <c r="L88" s="1">
        <v>28.05</v>
      </c>
      <c r="M88" s="1">
        <v>1.51</v>
      </c>
      <c r="N88" s="1">
        <v>23.24</v>
      </c>
      <c r="O88" s="1">
        <v>236</v>
      </c>
      <c r="P88" s="1">
        <v>1</v>
      </c>
      <c r="Q88" s="29">
        <v>6.85</v>
      </c>
      <c r="R88" s="1">
        <v>3.4</v>
      </c>
      <c r="S88" s="1">
        <v>85</v>
      </c>
      <c r="T88" s="1"/>
      <c r="U88" s="21">
        <v>1</v>
      </c>
      <c r="V88" s="1">
        <v>1</v>
      </c>
      <c r="W88" s="1" t="s">
        <v>181</v>
      </c>
      <c r="X88" s="1" t="s">
        <v>186</v>
      </c>
      <c r="Y88" s="21">
        <v>3</v>
      </c>
      <c r="Z88" s="21"/>
      <c r="AA88" s="21">
        <v>5000</v>
      </c>
      <c r="AB88" s="26">
        <v>129.63</v>
      </c>
      <c r="AC88" s="27">
        <v>133.33000000000001</v>
      </c>
      <c r="AD88" s="1"/>
      <c r="AE88" s="21"/>
      <c r="AF88" s="21"/>
      <c r="AG88" s="1"/>
      <c r="AH88" s="28">
        <v>3.7</v>
      </c>
      <c r="AI88" s="21">
        <v>2.8542775592069738</v>
      </c>
      <c r="AK88" s="21">
        <v>0</v>
      </c>
    </row>
    <row r="89" spans="1:37" x14ac:dyDescent="0.35">
      <c r="A89" s="1">
        <v>87</v>
      </c>
      <c r="B89" s="25" t="s">
        <v>144</v>
      </c>
      <c r="C89" s="11" t="s">
        <v>145</v>
      </c>
      <c r="D89" s="25" t="s">
        <v>193</v>
      </c>
      <c r="E89" s="25">
        <v>23</v>
      </c>
      <c r="F89" s="1">
        <v>46.408489000000003</v>
      </c>
      <c r="G89" s="1">
        <v>-80.999001000000007</v>
      </c>
      <c r="H89" s="1">
        <v>861.3</v>
      </c>
      <c r="I89" s="1"/>
      <c r="J89" s="1">
        <v>36.5</v>
      </c>
      <c r="K89" s="1">
        <v>52.9</v>
      </c>
      <c r="L89" s="1">
        <v>28.05</v>
      </c>
      <c r="M89" s="1">
        <v>1.51</v>
      </c>
      <c r="N89" s="1">
        <v>23.24</v>
      </c>
      <c r="O89" s="1">
        <v>236</v>
      </c>
      <c r="P89" s="1">
        <v>1</v>
      </c>
      <c r="Q89" s="1">
        <v>6.1</v>
      </c>
      <c r="R89" s="1">
        <v>4.2</v>
      </c>
      <c r="S89" s="1">
        <v>80</v>
      </c>
      <c r="T89" s="1"/>
      <c r="U89" s="21">
        <v>1</v>
      </c>
      <c r="V89" s="1">
        <v>2</v>
      </c>
      <c r="W89" s="1" t="s">
        <v>181</v>
      </c>
      <c r="X89" s="1" t="s">
        <v>182</v>
      </c>
      <c r="Y89" s="21">
        <v>1</v>
      </c>
      <c r="Z89" s="21"/>
      <c r="AA89" s="21">
        <v>5750</v>
      </c>
      <c r="AB89" s="26">
        <v>88.89</v>
      </c>
      <c r="AC89" s="27">
        <v>111.11</v>
      </c>
      <c r="AD89" s="1"/>
      <c r="AE89" s="21"/>
      <c r="AF89" s="21"/>
      <c r="AG89" s="1"/>
      <c r="AH89" s="28">
        <v>22.22</v>
      </c>
      <c r="AI89" s="21">
        <v>24.99718753515581</v>
      </c>
      <c r="AK89" s="21">
        <v>0</v>
      </c>
    </row>
    <row r="90" spans="1:37" x14ac:dyDescent="0.35">
      <c r="A90" s="1">
        <v>88</v>
      </c>
      <c r="B90" s="25" t="s">
        <v>144</v>
      </c>
      <c r="C90" s="11" t="s">
        <v>145</v>
      </c>
      <c r="D90" s="25" t="s">
        <v>194</v>
      </c>
      <c r="E90" s="25">
        <v>23</v>
      </c>
      <c r="F90" s="1">
        <v>46.408489000000003</v>
      </c>
      <c r="G90" s="1">
        <v>-80.999001000000007</v>
      </c>
      <c r="H90" s="1">
        <v>861.3</v>
      </c>
      <c r="I90" s="1"/>
      <c r="J90" s="1">
        <v>36.5</v>
      </c>
      <c r="K90" s="1">
        <v>52.9</v>
      </c>
      <c r="L90" s="1">
        <v>28.05</v>
      </c>
      <c r="M90" s="1">
        <v>1.51</v>
      </c>
      <c r="N90" s="1">
        <v>23.24</v>
      </c>
      <c r="O90" s="1">
        <v>236</v>
      </c>
      <c r="P90" s="1">
        <v>1</v>
      </c>
      <c r="Q90" s="29">
        <v>6.85</v>
      </c>
      <c r="R90" s="1">
        <v>3.4</v>
      </c>
      <c r="S90" s="1">
        <v>80</v>
      </c>
      <c r="T90" s="1"/>
      <c r="U90" s="21">
        <v>1</v>
      </c>
      <c r="V90" s="1">
        <v>1</v>
      </c>
      <c r="W90" s="1" t="s">
        <v>181</v>
      </c>
      <c r="X90" s="1" t="s">
        <v>186</v>
      </c>
      <c r="Y90" s="21">
        <v>1</v>
      </c>
      <c r="Z90" s="21"/>
      <c r="AA90" s="21">
        <v>5000</v>
      </c>
      <c r="AB90" s="26">
        <v>118.52</v>
      </c>
      <c r="AC90" s="27">
        <v>133.33000000000001</v>
      </c>
      <c r="AD90" s="1"/>
      <c r="AE90" s="21"/>
      <c r="AF90" s="21"/>
      <c r="AG90" s="1"/>
      <c r="AH90" s="28">
        <v>14.81</v>
      </c>
      <c r="AI90" s="21">
        <v>12.495781302733716</v>
      </c>
      <c r="AK90" s="21">
        <v>0</v>
      </c>
    </row>
    <row r="91" spans="1:37" x14ac:dyDescent="0.35">
      <c r="A91" s="1">
        <v>89</v>
      </c>
      <c r="B91" s="25" t="s">
        <v>144</v>
      </c>
      <c r="C91" s="11" t="s">
        <v>145</v>
      </c>
      <c r="D91" s="25" t="s">
        <v>195</v>
      </c>
      <c r="E91" s="25">
        <v>24</v>
      </c>
      <c r="F91" s="1">
        <v>46.438856000000001</v>
      </c>
      <c r="G91" s="1">
        <v>-80.914846999999995</v>
      </c>
      <c r="H91">
        <v>83.6</v>
      </c>
      <c r="I91" s="29">
        <v>4.0999999999999996</v>
      </c>
      <c r="J91" s="1">
        <v>9</v>
      </c>
      <c r="K91" s="1">
        <v>6.7</v>
      </c>
      <c r="L91" s="1">
        <v>2.4</v>
      </c>
      <c r="M91" s="1">
        <v>0.87</v>
      </c>
      <c r="N91" s="1">
        <v>3.43</v>
      </c>
      <c r="O91" s="1">
        <v>230</v>
      </c>
      <c r="P91" s="1">
        <v>1</v>
      </c>
      <c r="Q91" s="1">
        <v>9</v>
      </c>
      <c r="R91" s="29">
        <v>2.82</v>
      </c>
      <c r="S91" s="1">
        <v>85</v>
      </c>
      <c r="T91" s="1"/>
      <c r="U91" s="21">
        <v>1</v>
      </c>
      <c r="V91" s="1">
        <v>1</v>
      </c>
      <c r="W91" s="1" t="s">
        <v>186</v>
      </c>
      <c r="X91" s="1" t="s">
        <v>182</v>
      </c>
      <c r="Y91" s="21">
        <v>1</v>
      </c>
      <c r="Z91" s="21"/>
      <c r="AA91" s="21">
        <v>9000</v>
      </c>
      <c r="AB91" s="26">
        <v>103.7</v>
      </c>
      <c r="AC91" s="27">
        <v>111.11</v>
      </c>
      <c r="AD91" s="1"/>
      <c r="AE91" s="21"/>
      <c r="AF91" s="21"/>
      <c r="AG91" s="1"/>
      <c r="AH91" s="28">
        <v>7.4109999999999996</v>
      </c>
      <c r="AI91" s="21">
        <v>7.1465766634522661</v>
      </c>
      <c r="AK91" s="21">
        <v>0</v>
      </c>
    </row>
    <row r="92" spans="1:37" x14ac:dyDescent="0.35">
      <c r="A92" s="1">
        <v>90</v>
      </c>
      <c r="B92" s="25" t="s">
        <v>144</v>
      </c>
      <c r="C92" s="11" t="s">
        <v>145</v>
      </c>
      <c r="D92" s="25" t="s">
        <v>196</v>
      </c>
      <c r="E92" s="25">
        <v>24</v>
      </c>
      <c r="F92" s="1">
        <v>46.438856000000001</v>
      </c>
      <c r="G92" s="1">
        <v>-80.914846999999995</v>
      </c>
      <c r="H92">
        <v>83.6</v>
      </c>
      <c r="I92" s="29">
        <v>4.0999999999999996</v>
      </c>
      <c r="J92" s="1">
        <v>9</v>
      </c>
      <c r="K92" s="1">
        <v>6.7</v>
      </c>
      <c r="L92" s="1">
        <v>2.4</v>
      </c>
      <c r="M92" s="1">
        <v>0.87</v>
      </c>
      <c r="N92" s="1">
        <v>3.43</v>
      </c>
      <c r="O92" s="1">
        <v>230</v>
      </c>
      <c r="P92" s="1">
        <v>1</v>
      </c>
      <c r="Q92" s="1">
        <v>10.5</v>
      </c>
      <c r="R92" s="29">
        <v>2.82</v>
      </c>
      <c r="S92" s="1">
        <v>85</v>
      </c>
      <c r="T92" s="1"/>
      <c r="U92" s="21">
        <v>1</v>
      </c>
      <c r="V92" s="1">
        <v>2</v>
      </c>
      <c r="W92" s="1" t="s">
        <v>181</v>
      </c>
      <c r="X92" s="1" t="s">
        <v>182</v>
      </c>
      <c r="Y92" s="21">
        <v>2</v>
      </c>
      <c r="Z92" s="21"/>
      <c r="AA92" s="21">
        <v>3500</v>
      </c>
      <c r="AB92" s="26">
        <v>95.47</v>
      </c>
      <c r="AC92" s="27">
        <v>171.3</v>
      </c>
      <c r="AD92" s="1"/>
      <c r="AE92" s="21"/>
      <c r="AF92" s="21"/>
      <c r="AG92" s="1"/>
      <c r="AH92" s="28">
        <v>75.83</v>
      </c>
      <c r="AI92" s="21">
        <v>79.428092594532316</v>
      </c>
      <c r="AK92" s="21">
        <v>0</v>
      </c>
    </row>
    <row r="93" spans="1:37" x14ac:dyDescent="0.35">
      <c r="A93" s="1">
        <v>91</v>
      </c>
      <c r="B93" s="25" t="s">
        <v>144</v>
      </c>
      <c r="C93" s="11" t="s">
        <v>145</v>
      </c>
      <c r="D93" s="25" t="s">
        <v>197</v>
      </c>
      <c r="E93" s="25">
        <v>24</v>
      </c>
      <c r="F93" s="1">
        <v>46.438856000000001</v>
      </c>
      <c r="G93" s="1">
        <v>-80.914846999999995</v>
      </c>
      <c r="H93" s="1">
        <v>83.6</v>
      </c>
      <c r="I93" s="29">
        <v>4.0999999999999996</v>
      </c>
      <c r="J93" s="1">
        <v>9</v>
      </c>
      <c r="K93" s="1">
        <v>6.7</v>
      </c>
      <c r="L93" s="1">
        <v>2.4</v>
      </c>
      <c r="M93" s="1">
        <v>0.87</v>
      </c>
      <c r="N93" s="1">
        <v>3.43</v>
      </c>
      <c r="O93" s="1">
        <v>230</v>
      </c>
      <c r="P93" s="1">
        <v>1</v>
      </c>
      <c r="Q93" s="1">
        <v>9</v>
      </c>
      <c r="R93" s="29">
        <v>2.82</v>
      </c>
      <c r="S93" s="1">
        <v>95</v>
      </c>
      <c r="T93" s="1"/>
      <c r="U93" s="21">
        <v>1</v>
      </c>
      <c r="V93" s="1">
        <v>1</v>
      </c>
      <c r="W93" s="1" t="s">
        <v>186</v>
      </c>
      <c r="X93" s="1" t="s">
        <v>182</v>
      </c>
      <c r="Y93" s="21">
        <v>1</v>
      </c>
      <c r="Z93" s="21"/>
      <c r="AA93" s="21">
        <v>9000</v>
      </c>
      <c r="AB93" s="26">
        <v>118.52</v>
      </c>
      <c r="AC93" s="27">
        <v>200</v>
      </c>
      <c r="AD93" s="1"/>
      <c r="AE93" s="21"/>
      <c r="AF93" s="21"/>
      <c r="AG93" s="1"/>
      <c r="AH93" s="28">
        <v>81.48</v>
      </c>
      <c r="AI93" s="21">
        <v>68.747890651366859</v>
      </c>
      <c r="AK93" s="21">
        <v>0</v>
      </c>
    </row>
    <row r="94" spans="1:37" x14ac:dyDescent="0.35">
      <c r="A94" s="1">
        <v>92</v>
      </c>
      <c r="B94" s="25" t="s">
        <v>144</v>
      </c>
      <c r="C94" s="11" t="s">
        <v>145</v>
      </c>
      <c r="D94" s="25" t="s">
        <v>198</v>
      </c>
      <c r="E94" s="25">
        <v>24</v>
      </c>
      <c r="F94" s="1">
        <v>46.438856000000001</v>
      </c>
      <c r="G94" s="1">
        <v>-80.914846999999995</v>
      </c>
      <c r="H94" s="1">
        <v>83.6</v>
      </c>
      <c r="I94" s="29">
        <v>4.0999999999999996</v>
      </c>
      <c r="J94" s="1">
        <v>9</v>
      </c>
      <c r="K94" s="1">
        <v>6.7</v>
      </c>
      <c r="L94" s="1">
        <v>2.4</v>
      </c>
      <c r="M94" s="1">
        <v>0.87</v>
      </c>
      <c r="N94" s="1">
        <v>3.43</v>
      </c>
      <c r="O94" s="1">
        <v>230</v>
      </c>
      <c r="P94" s="1">
        <v>1</v>
      </c>
      <c r="Q94" s="1">
        <v>10.5</v>
      </c>
      <c r="R94" s="29">
        <v>2.82</v>
      </c>
      <c r="S94" s="1">
        <v>95</v>
      </c>
      <c r="T94" s="1"/>
      <c r="U94" s="21">
        <v>1</v>
      </c>
      <c r="V94" s="1">
        <v>2</v>
      </c>
      <c r="W94" s="1" t="s">
        <v>181</v>
      </c>
      <c r="X94" s="1" t="s">
        <v>182</v>
      </c>
      <c r="Y94" s="21">
        <v>2</v>
      </c>
      <c r="Z94" s="21"/>
      <c r="AA94" s="21">
        <v>3500</v>
      </c>
      <c r="AB94" s="26">
        <v>81.67</v>
      </c>
      <c r="AC94" s="27">
        <v>149.91</v>
      </c>
      <c r="AD94" s="1"/>
      <c r="AE94" s="21"/>
      <c r="AF94" s="21"/>
      <c r="AG94" s="1"/>
      <c r="AH94" s="28">
        <v>68.239999999999995</v>
      </c>
      <c r="AI94" s="21">
        <v>83.555773233745555</v>
      </c>
      <c r="AK94" s="21">
        <v>0</v>
      </c>
    </row>
    <row r="95" spans="1:37" x14ac:dyDescent="0.35">
      <c r="A95" s="1">
        <v>93</v>
      </c>
      <c r="B95" s="25" t="s">
        <v>144</v>
      </c>
      <c r="C95" s="11" t="s">
        <v>145</v>
      </c>
      <c r="D95" s="25" t="s">
        <v>199</v>
      </c>
      <c r="E95" s="25">
        <v>24</v>
      </c>
      <c r="F95" s="1">
        <v>46.438856000000001</v>
      </c>
      <c r="G95" s="1">
        <v>-80.914846999999995</v>
      </c>
      <c r="H95" s="1">
        <v>83.6</v>
      </c>
      <c r="I95" s="29">
        <v>4.0999999999999996</v>
      </c>
      <c r="J95" s="1">
        <v>9</v>
      </c>
      <c r="K95" s="1">
        <v>6.7</v>
      </c>
      <c r="L95" s="1">
        <v>2.4</v>
      </c>
      <c r="M95" s="1">
        <v>0.87</v>
      </c>
      <c r="N95" s="1">
        <v>3.43</v>
      </c>
      <c r="O95" s="1">
        <v>230</v>
      </c>
      <c r="P95" s="1">
        <v>1</v>
      </c>
      <c r="Q95" s="1">
        <v>7.8</v>
      </c>
      <c r="R95" s="29">
        <v>2.82</v>
      </c>
      <c r="S95" s="1">
        <v>95</v>
      </c>
      <c r="T95" s="1"/>
      <c r="U95" s="21">
        <v>1</v>
      </c>
      <c r="V95" s="1">
        <v>1</v>
      </c>
      <c r="W95" s="1" t="s">
        <v>186</v>
      </c>
      <c r="X95" s="1" t="s">
        <v>186</v>
      </c>
      <c r="Y95" s="21">
        <v>3</v>
      </c>
      <c r="Z95" s="21"/>
      <c r="AA95" s="21">
        <v>6000</v>
      </c>
      <c r="AB95" s="26">
        <v>214.82</v>
      </c>
      <c r="AC95" s="27">
        <v>118.51</v>
      </c>
      <c r="AD95" s="1"/>
      <c r="AE95" s="21"/>
      <c r="AF95" s="21"/>
      <c r="AG95" s="1"/>
      <c r="AH95" s="28">
        <v>-96.3</v>
      </c>
      <c r="AI95" s="21">
        <v>-44.828228284144863</v>
      </c>
      <c r="AK95" s="21">
        <v>1</v>
      </c>
    </row>
    <row r="96" spans="1:37" x14ac:dyDescent="0.35">
      <c r="A96" s="1">
        <v>94</v>
      </c>
      <c r="B96" s="25" t="s">
        <v>144</v>
      </c>
      <c r="C96" s="11" t="s">
        <v>145</v>
      </c>
      <c r="D96" s="25" t="s">
        <v>200</v>
      </c>
      <c r="E96" s="25">
        <v>25</v>
      </c>
      <c r="F96" s="1">
        <v>46.396453000000001</v>
      </c>
      <c r="G96" s="1">
        <v>-81.192002000000002</v>
      </c>
      <c r="H96" s="1">
        <v>102</v>
      </c>
      <c r="I96" s="29">
        <v>3.93</v>
      </c>
      <c r="J96" s="1">
        <v>12</v>
      </c>
      <c r="K96" s="1">
        <v>6.2</v>
      </c>
      <c r="L96" s="1">
        <v>3.66</v>
      </c>
      <c r="M96" s="1">
        <v>0</v>
      </c>
      <c r="N96" s="1">
        <v>2.54</v>
      </c>
      <c r="O96" s="1">
        <v>241</v>
      </c>
      <c r="P96" s="1">
        <v>1</v>
      </c>
      <c r="Q96" s="1">
        <v>44.7</v>
      </c>
      <c r="R96" s="29">
        <v>3</v>
      </c>
      <c r="S96" s="1">
        <v>99</v>
      </c>
      <c r="T96" s="1"/>
      <c r="U96" s="21">
        <v>1</v>
      </c>
      <c r="V96" s="1">
        <v>1</v>
      </c>
      <c r="W96" s="1" t="s">
        <v>186</v>
      </c>
      <c r="X96" s="1" t="s">
        <v>182</v>
      </c>
      <c r="Y96" s="21">
        <v>1</v>
      </c>
      <c r="Z96" s="21"/>
      <c r="AA96" s="21">
        <v>10000</v>
      </c>
      <c r="AB96" s="26">
        <v>133.33000000000001</v>
      </c>
      <c r="AC96" s="27">
        <v>29.63</v>
      </c>
      <c r="AD96" s="1"/>
      <c r="AE96" s="21"/>
      <c r="AF96" s="21"/>
      <c r="AG96" s="1"/>
      <c r="AH96" s="28">
        <v>-103.7</v>
      </c>
      <c r="AI96" s="21">
        <v>-77.776944423610587</v>
      </c>
      <c r="AK96" s="21">
        <v>1</v>
      </c>
    </row>
    <row r="97" spans="1:37" x14ac:dyDescent="0.35">
      <c r="A97" s="1">
        <v>95</v>
      </c>
      <c r="B97" s="25" t="s">
        <v>144</v>
      </c>
      <c r="C97" s="11" t="s">
        <v>145</v>
      </c>
      <c r="D97" s="25" t="s">
        <v>201</v>
      </c>
      <c r="E97" s="25">
        <v>25</v>
      </c>
      <c r="F97" s="1">
        <v>46.396453000000001</v>
      </c>
      <c r="G97" s="1">
        <v>-81.192002000000002</v>
      </c>
      <c r="H97" s="1">
        <v>102</v>
      </c>
      <c r="I97" s="29">
        <v>3.93</v>
      </c>
      <c r="J97" s="1">
        <v>12</v>
      </c>
      <c r="K97" s="1">
        <v>6.2</v>
      </c>
      <c r="L97" s="1">
        <v>3.66</v>
      </c>
      <c r="M97" s="1">
        <v>0</v>
      </c>
      <c r="N97" s="1">
        <v>2.54</v>
      </c>
      <c r="O97" s="1">
        <v>241</v>
      </c>
      <c r="P97" s="1">
        <v>1</v>
      </c>
      <c r="Q97" s="1">
        <v>28.8</v>
      </c>
      <c r="R97" s="29">
        <v>3</v>
      </c>
      <c r="S97" s="1">
        <v>99</v>
      </c>
      <c r="T97" s="1"/>
      <c r="U97" s="21">
        <v>1</v>
      </c>
      <c r="V97" s="1">
        <v>2</v>
      </c>
      <c r="W97" s="1" t="s">
        <v>181</v>
      </c>
      <c r="X97" s="1" t="s">
        <v>182</v>
      </c>
      <c r="Y97" s="21">
        <v>2</v>
      </c>
      <c r="Z97" s="21"/>
      <c r="AA97" s="21">
        <v>10000</v>
      </c>
      <c r="AB97" s="26">
        <v>80.48</v>
      </c>
      <c r="AC97" s="27">
        <v>371</v>
      </c>
      <c r="AD97" s="1"/>
      <c r="AE97" s="21"/>
      <c r="AF97" s="21"/>
      <c r="AG97" s="1"/>
      <c r="AH97" s="28">
        <v>290.52</v>
      </c>
      <c r="AI97" s="21">
        <v>360.98409542743536</v>
      </c>
      <c r="AK97" s="21">
        <v>0</v>
      </c>
    </row>
    <row r="98" spans="1:37" x14ac:dyDescent="0.35">
      <c r="A98" s="1">
        <v>96</v>
      </c>
      <c r="B98" s="25" t="s">
        <v>144</v>
      </c>
      <c r="C98" s="11" t="s">
        <v>145</v>
      </c>
      <c r="D98" s="30" t="s">
        <v>202</v>
      </c>
      <c r="E98" s="30">
        <v>26</v>
      </c>
      <c r="F98" s="1">
        <v>46.410663</v>
      </c>
      <c r="G98" s="1">
        <v>-80.984262000000001</v>
      </c>
      <c r="H98" s="1">
        <v>8.6300000000000008</v>
      </c>
      <c r="J98">
        <v>6.7</v>
      </c>
      <c r="K98" s="1">
        <v>2.12</v>
      </c>
      <c r="L98" s="1">
        <v>1.39</v>
      </c>
      <c r="M98" s="1">
        <v>0.12</v>
      </c>
      <c r="N98" s="1">
        <v>0.61</v>
      </c>
      <c r="O98" s="1">
        <v>236</v>
      </c>
      <c r="P98" s="1">
        <v>1</v>
      </c>
      <c r="Q98" s="29">
        <v>9.4</v>
      </c>
      <c r="R98" s="29">
        <v>4.2300000000000004</v>
      </c>
      <c r="S98" s="1">
        <v>85</v>
      </c>
      <c r="V98" s="1">
        <v>2</v>
      </c>
      <c r="W98" s="1" t="s">
        <v>181</v>
      </c>
      <c r="X98" s="1" t="s">
        <v>182</v>
      </c>
      <c r="Y98" s="21">
        <v>1</v>
      </c>
      <c r="Z98" s="21"/>
      <c r="AA98" s="21">
        <v>5000</v>
      </c>
      <c r="AB98" s="27">
        <v>135.02000000000001</v>
      </c>
      <c r="AC98" s="27">
        <v>359.26</v>
      </c>
      <c r="AD98" s="1"/>
      <c r="AE98" s="21"/>
      <c r="AF98" s="21"/>
      <c r="AG98" s="1"/>
      <c r="AH98" s="28">
        <v>224.24</v>
      </c>
      <c r="AI98" s="21">
        <v>166.07909939268254</v>
      </c>
      <c r="AK98" s="21">
        <v>0</v>
      </c>
    </row>
    <row r="99" spans="1:37" x14ac:dyDescent="0.35">
      <c r="A99" s="1">
        <v>97</v>
      </c>
      <c r="B99" s="25" t="s">
        <v>144</v>
      </c>
      <c r="C99" s="11" t="s">
        <v>145</v>
      </c>
      <c r="D99" s="30" t="s">
        <v>203</v>
      </c>
      <c r="E99" s="30">
        <v>26</v>
      </c>
      <c r="F99" s="1">
        <v>46.410663</v>
      </c>
      <c r="G99" s="1">
        <v>-80.984262000000001</v>
      </c>
      <c r="H99" s="1">
        <v>8.6300000000000008</v>
      </c>
      <c r="I99" s="1"/>
      <c r="J99">
        <v>6.7</v>
      </c>
      <c r="K99" s="1">
        <v>2.12</v>
      </c>
      <c r="L99" s="1">
        <v>1.39</v>
      </c>
      <c r="M99" s="1">
        <v>0.12</v>
      </c>
      <c r="N99" s="1">
        <v>0.61</v>
      </c>
      <c r="O99" s="1">
        <v>236</v>
      </c>
      <c r="P99" s="1">
        <v>1</v>
      </c>
      <c r="Q99" s="61">
        <v>9.4</v>
      </c>
      <c r="R99" s="29">
        <v>4.2300000000000004</v>
      </c>
      <c r="S99" s="1">
        <v>85</v>
      </c>
      <c r="V99" s="1">
        <v>1</v>
      </c>
      <c r="W99" s="1" t="s">
        <v>181</v>
      </c>
      <c r="X99" s="1" t="s">
        <v>186</v>
      </c>
      <c r="Y99" s="21">
        <v>2</v>
      </c>
      <c r="Z99" s="21"/>
      <c r="AA99" s="21">
        <v>4000</v>
      </c>
      <c r="AB99" s="27">
        <v>155.56</v>
      </c>
      <c r="AC99" s="27">
        <v>93.6</v>
      </c>
      <c r="AD99" s="1"/>
      <c r="AE99" s="21"/>
      <c r="AF99" s="21"/>
      <c r="AG99" s="1"/>
      <c r="AH99" s="28">
        <v>-59.26</v>
      </c>
      <c r="AI99" s="21">
        <v>-38.094625867832342</v>
      </c>
      <c r="AK99" s="21">
        <v>1</v>
      </c>
    </row>
    <row r="100" spans="1:37" x14ac:dyDescent="0.35">
      <c r="A100" s="1">
        <v>98</v>
      </c>
      <c r="D100" s="25" t="s">
        <v>204</v>
      </c>
      <c r="E100" s="25">
        <v>27</v>
      </c>
      <c r="F100">
        <v>45.255324999999999</v>
      </c>
      <c r="G100">
        <v>-74.711551999999998</v>
      </c>
      <c r="H100">
        <v>363</v>
      </c>
      <c r="I100">
        <v>1.6</v>
      </c>
      <c r="J100">
        <v>3.1</v>
      </c>
      <c r="K100">
        <v>12.3</v>
      </c>
      <c r="L100">
        <v>3.86</v>
      </c>
      <c r="M100">
        <v>6.86</v>
      </c>
      <c r="N100">
        <v>1.59</v>
      </c>
      <c r="O100">
        <v>82</v>
      </c>
      <c r="P100">
        <v>1</v>
      </c>
      <c r="Q100">
        <v>59</v>
      </c>
      <c r="S100">
        <v>95</v>
      </c>
      <c r="T100">
        <v>0.03</v>
      </c>
      <c r="V100">
        <v>1</v>
      </c>
      <c r="W100" t="s">
        <v>181</v>
      </c>
      <c r="X100" t="s">
        <v>186</v>
      </c>
      <c r="Y100">
        <v>1</v>
      </c>
      <c r="AA100">
        <v>10000</v>
      </c>
      <c r="AB100" s="31">
        <v>697.69</v>
      </c>
      <c r="AC100" s="27">
        <v>483</v>
      </c>
      <c r="AE100" s="21"/>
      <c r="AF100" s="21"/>
      <c r="AH100">
        <v>-214.69</v>
      </c>
      <c r="AI100" s="21">
        <v>-30.771546102137048</v>
      </c>
      <c r="AJ100">
        <v>0</v>
      </c>
      <c r="AK100">
        <v>1</v>
      </c>
    </row>
    <row r="101" spans="1:37" x14ac:dyDescent="0.35">
      <c r="A101" s="1">
        <v>99</v>
      </c>
      <c r="D101" s="25" t="s">
        <v>205</v>
      </c>
      <c r="E101" s="25">
        <v>27</v>
      </c>
      <c r="F101">
        <v>45.255324999999999</v>
      </c>
      <c r="G101">
        <v>-74.711551999999998</v>
      </c>
      <c r="H101">
        <v>363</v>
      </c>
      <c r="I101">
        <v>1.6</v>
      </c>
      <c r="J101">
        <v>3.1</v>
      </c>
      <c r="K101">
        <v>12.3</v>
      </c>
      <c r="L101">
        <v>3.86</v>
      </c>
      <c r="M101">
        <v>6.86</v>
      </c>
      <c r="N101">
        <v>1.59</v>
      </c>
      <c r="O101">
        <v>82</v>
      </c>
      <c r="P101">
        <v>1</v>
      </c>
      <c r="Q101">
        <v>59</v>
      </c>
      <c r="S101">
        <v>100</v>
      </c>
      <c r="T101">
        <v>0</v>
      </c>
      <c r="V101">
        <v>1</v>
      </c>
      <c r="W101" t="s">
        <v>181</v>
      </c>
      <c r="X101" t="s">
        <v>186</v>
      </c>
      <c r="Y101">
        <v>1</v>
      </c>
      <c r="AA101">
        <v>10000</v>
      </c>
      <c r="AB101" s="31">
        <v>593.29999999999995</v>
      </c>
      <c r="AC101" s="27">
        <v>408.53</v>
      </c>
      <c r="AE101" s="21"/>
      <c r="AF101" s="21"/>
      <c r="AH101">
        <v>-184.77</v>
      </c>
      <c r="AI101" s="21">
        <v>-31.142760829260073</v>
      </c>
      <c r="AJ101">
        <v>0.03</v>
      </c>
      <c r="AK101">
        <v>1</v>
      </c>
    </row>
    <row r="102" spans="1:37" x14ac:dyDescent="0.35">
      <c r="A102" s="1">
        <v>100</v>
      </c>
      <c r="D102" s="25" t="s">
        <v>206</v>
      </c>
      <c r="E102" s="25">
        <v>27</v>
      </c>
      <c r="F102">
        <v>45.255324999999999</v>
      </c>
      <c r="G102">
        <v>-74.711551999999998</v>
      </c>
      <c r="H102">
        <v>363</v>
      </c>
      <c r="I102">
        <v>1.6</v>
      </c>
      <c r="J102">
        <v>3.1</v>
      </c>
      <c r="K102">
        <v>12.3</v>
      </c>
      <c r="L102">
        <v>3.86</v>
      </c>
      <c r="M102">
        <v>6.86</v>
      </c>
      <c r="N102">
        <v>1.59</v>
      </c>
      <c r="O102">
        <v>82</v>
      </c>
      <c r="P102">
        <v>1</v>
      </c>
      <c r="Q102">
        <v>59</v>
      </c>
      <c r="S102">
        <v>80</v>
      </c>
      <c r="T102">
        <v>0.03</v>
      </c>
      <c r="V102">
        <v>1</v>
      </c>
      <c r="W102" t="s">
        <v>181</v>
      </c>
      <c r="X102" t="s">
        <v>186</v>
      </c>
      <c r="Y102">
        <v>1</v>
      </c>
      <c r="AA102">
        <v>7000</v>
      </c>
      <c r="AB102" s="31">
        <v>491.92</v>
      </c>
      <c r="AC102" s="27">
        <v>479.87</v>
      </c>
      <c r="AE102" s="21"/>
      <c r="AF102" s="21"/>
      <c r="AH102">
        <v>-12.05</v>
      </c>
      <c r="AI102" s="21">
        <v>-2.4495852984225079</v>
      </c>
      <c r="AJ102">
        <v>0</v>
      </c>
      <c r="AK102">
        <v>1</v>
      </c>
    </row>
    <row r="103" spans="1:37" x14ac:dyDescent="0.35">
      <c r="A103" s="1">
        <v>101</v>
      </c>
      <c r="D103" s="25" t="s">
        <v>207</v>
      </c>
      <c r="E103" s="25">
        <v>27</v>
      </c>
      <c r="F103">
        <v>45.255324999999999</v>
      </c>
      <c r="G103">
        <v>-74.711551999999998</v>
      </c>
      <c r="H103">
        <v>363</v>
      </c>
      <c r="I103">
        <v>1.6</v>
      </c>
      <c r="J103">
        <v>3.1</v>
      </c>
      <c r="K103">
        <v>12.3</v>
      </c>
      <c r="L103">
        <v>3.86</v>
      </c>
      <c r="M103">
        <v>6.86</v>
      </c>
      <c r="N103">
        <v>1.59</v>
      </c>
      <c r="O103">
        <v>82</v>
      </c>
      <c r="P103">
        <v>1</v>
      </c>
      <c r="Q103">
        <v>59</v>
      </c>
      <c r="S103">
        <v>70</v>
      </c>
      <c r="T103">
        <v>0</v>
      </c>
      <c r="V103">
        <v>1</v>
      </c>
      <c r="W103" t="s">
        <v>181</v>
      </c>
      <c r="X103" t="s">
        <v>186</v>
      </c>
      <c r="Y103">
        <v>1</v>
      </c>
      <c r="AA103">
        <v>13000</v>
      </c>
      <c r="AB103" s="31">
        <v>161.03</v>
      </c>
      <c r="AC103" s="27">
        <v>317.70999999999998</v>
      </c>
      <c r="AE103" s="21"/>
      <c r="AF103" s="21"/>
      <c r="AH103">
        <v>156.68</v>
      </c>
      <c r="AI103" s="21">
        <v>97.298640004968021</v>
      </c>
      <c r="AJ103">
        <v>0.1</v>
      </c>
      <c r="AK103">
        <v>0</v>
      </c>
    </row>
    <row r="104" spans="1:37" x14ac:dyDescent="0.35">
      <c r="A104" s="1">
        <v>102</v>
      </c>
      <c r="D104" s="25" t="s">
        <v>208</v>
      </c>
      <c r="E104" s="25">
        <v>27</v>
      </c>
      <c r="F104">
        <v>45.255324999999999</v>
      </c>
      <c r="G104">
        <v>-74.711551999999998</v>
      </c>
      <c r="H104">
        <v>363</v>
      </c>
      <c r="I104">
        <v>1.6</v>
      </c>
      <c r="J104">
        <v>3.1</v>
      </c>
      <c r="K104">
        <v>12.3</v>
      </c>
      <c r="L104">
        <v>3.86</v>
      </c>
      <c r="M104">
        <v>6.86</v>
      </c>
      <c r="N104">
        <v>1.59</v>
      </c>
      <c r="O104">
        <v>82</v>
      </c>
      <c r="P104">
        <v>1</v>
      </c>
      <c r="Q104">
        <v>59</v>
      </c>
      <c r="S104" s="32">
        <v>0.7</v>
      </c>
      <c r="T104">
        <v>0</v>
      </c>
      <c r="V104">
        <v>1</v>
      </c>
      <c r="W104" t="s">
        <v>181</v>
      </c>
      <c r="X104" t="s">
        <v>186</v>
      </c>
      <c r="Y104">
        <v>0</v>
      </c>
      <c r="AA104" s="33">
        <v>0</v>
      </c>
      <c r="AB104" s="31">
        <v>234</v>
      </c>
      <c r="AC104" s="27">
        <v>494.18</v>
      </c>
      <c r="AE104" s="21"/>
      <c r="AF104" s="21"/>
      <c r="AH104">
        <v>260.18</v>
      </c>
      <c r="AI104" s="21">
        <v>111.18803418803421</v>
      </c>
      <c r="AJ104">
        <v>0.03</v>
      </c>
      <c r="AK104">
        <v>0</v>
      </c>
    </row>
    <row r="105" spans="1:37" x14ac:dyDescent="0.35">
      <c r="A105" s="1">
        <v>103</v>
      </c>
      <c r="D105" s="25" t="s">
        <v>209</v>
      </c>
      <c r="E105" s="25">
        <v>28</v>
      </c>
      <c r="F105">
        <v>45.992021999999999</v>
      </c>
      <c r="G105">
        <v>-84.359369000000001</v>
      </c>
      <c r="H105" s="33">
        <v>89.43</v>
      </c>
      <c r="I105" s="33">
        <v>1.31</v>
      </c>
      <c r="J105" s="33">
        <v>4.5720000000000001</v>
      </c>
      <c r="K105" s="33">
        <v>4.5599999999999996</v>
      </c>
      <c r="L105" s="33">
        <v>0.438</v>
      </c>
      <c r="M105" s="33">
        <v>1.93</v>
      </c>
      <c r="N105" s="33">
        <v>2.19</v>
      </c>
      <c r="O105" s="33">
        <v>177</v>
      </c>
      <c r="P105">
        <v>1</v>
      </c>
      <c r="Q105" s="33">
        <v>10.199999999999999</v>
      </c>
      <c r="R105">
        <v>2.5099999999999998</v>
      </c>
      <c r="T105">
        <v>0.27</v>
      </c>
      <c r="V105">
        <v>1</v>
      </c>
      <c r="W105" t="s">
        <v>181</v>
      </c>
      <c r="X105" t="s">
        <v>186</v>
      </c>
      <c r="Y105">
        <v>1</v>
      </c>
      <c r="AA105" s="34">
        <v>13500</v>
      </c>
      <c r="AB105" s="27">
        <v>211.11</v>
      </c>
      <c r="AC105" s="27">
        <v>11.11</v>
      </c>
      <c r="AE105" s="21"/>
      <c r="AF105" s="21"/>
      <c r="AG105">
        <v>-214.69</v>
      </c>
      <c r="AH105">
        <v>-200</v>
      </c>
      <c r="AI105" s="21">
        <v>-94.7</v>
      </c>
      <c r="AJ105">
        <v>0.37</v>
      </c>
      <c r="AK105">
        <v>1</v>
      </c>
    </row>
    <row r="106" spans="1:37" x14ac:dyDescent="0.35">
      <c r="A106" s="1">
        <v>104</v>
      </c>
      <c r="D106" s="25" t="s">
        <v>210</v>
      </c>
      <c r="E106" s="25">
        <v>28</v>
      </c>
      <c r="F106">
        <v>45.992021999999999</v>
      </c>
      <c r="G106">
        <v>-84.359369000000001</v>
      </c>
      <c r="H106" s="33">
        <v>89.43</v>
      </c>
      <c r="I106" s="33">
        <v>1.31</v>
      </c>
      <c r="J106" s="33">
        <v>4.5720000000000001</v>
      </c>
      <c r="K106" s="33">
        <v>4.5599999999999996</v>
      </c>
      <c r="L106" s="33">
        <v>0.438</v>
      </c>
      <c r="M106" s="33">
        <v>1.93</v>
      </c>
      <c r="N106" s="33">
        <v>2.19</v>
      </c>
      <c r="O106" s="33">
        <v>177</v>
      </c>
      <c r="P106">
        <v>1</v>
      </c>
      <c r="Q106" s="33">
        <v>10.199999999999999</v>
      </c>
      <c r="R106">
        <v>2.5099999999999998</v>
      </c>
      <c r="T106">
        <v>0.53</v>
      </c>
      <c r="V106">
        <v>1</v>
      </c>
      <c r="W106" t="s">
        <v>181</v>
      </c>
      <c r="X106" t="s">
        <v>186</v>
      </c>
      <c r="Y106">
        <v>1</v>
      </c>
      <c r="AA106" s="34">
        <v>2000</v>
      </c>
      <c r="AB106" s="27">
        <v>166.67</v>
      </c>
      <c r="AC106" s="27">
        <v>40</v>
      </c>
      <c r="AE106" s="21"/>
      <c r="AF106" s="21"/>
      <c r="AG106">
        <v>-184.77</v>
      </c>
      <c r="AH106">
        <v>-126.66999999999999</v>
      </c>
      <c r="AI106" s="21">
        <v>-76</v>
      </c>
      <c r="AJ106">
        <v>0.23</v>
      </c>
      <c r="AK106">
        <v>1</v>
      </c>
    </row>
    <row r="107" spans="1:37" x14ac:dyDescent="0.35">
      <c r="A107" s="1">
        <v>105</v>
      </c>
      <c r="D107" s="25" t="s">
        <v>211</v>
      </c>
      <c r="E107" s="25">
        <v>28</v>
      </c>
      <c r="F107">
        <v>45.992021999999999</v>
      </c>
      <c r="G107">
        <v>-84.359369000000001</v>
      </c>
      <c r="H107" s="33">
        <v>89.43</v>
      </c>
      <c r="I107" s="33">
        <v>1.31</v>
      </c>
      <c r="J107" s="33">
        <v>4.5720000000000001</v>
      </c>
      <c r="K107" s="33">
        <v>4.5599999999999996</v>
      </c>
      <c r="L107" s="33">
        <v>0.438</v>
      </c>
      <c r="M107" s="33">
        <v>1.93</v>
      </c>
      <c r="N107" s="33">
        <v>2.19</v>
      </c>
      <c r="O107" s="33">
        <v>177</v>
      </c>
      <c r="P107">
        <v>1</v>
      </c>
      <c r="Q107" s="33">
        <v>10.199999999999999</v>
      </c>
      <c r="R107">
        <v>2.5099999999999998</v>
      </c>
      <c r="T107">
        <v>7.0000000000000007E-2</v>
      </c>
      <c r="V107">
        <v>1</v>
      </c>
      <c r="W107" t="s">
        <v>181</v>
      </c>
      <c r="X107" t="s">
        <v>186</v>
      </c>
      <c r="Y107">
        <v>0</v>
      </c>
      <c r="AA107">
        <v>0</v>
      </c>
      <c r="AB107" s="27">
        <v>270</v>
      </c>
      <c r="AC107" s="27">
        <v>133.33000000000001</v>
      </c>
      <c r="AE107" s="21"/>
      <c r="AF107" s="21"/>
      <c r="AG107">
        <v>-12.05</v>
      </c>
      <c r="AH107">
        <v>-136.66999999999999</v>
      </c>
      <c r="AI107" s="21">
        <v>-50.6</v>
      </c>
      <c r="AJ107">
        <v>0.3</v>
      </c>
      <c r="AK107">
        <v>1</v>
      </c>
    </row>
    <row r="108" spans="1:37" x14ac:dyDescent="0.35">
      <c r="A108" s="1">
        <v>106</v>
      </c>
      <c r="D108" s="25" t="s">
        <v>212</v>
      </c>
      <c r="E108" s="25">
        <v>28</v>
      </c>
      <c r="F108">
        <v>45.992021999999999</v>
      </c>
      <c r="G108">
        <v>-84.359369000000001</v>
      </c>
      <c r="H108" s="33">
        <v>89.43</v>
      </c>
      <c r="I108" s="33">
        <v>1.31</v>
      </c>
      <c r="J108" s="33">
        <v>4.5720000000000001</v>
      </c>
      <c r="K108" s="33">
        <v>4.5599999999999996</v>
      </c>
      <c r="L108" s="33">
        <v>0.438</v>
      </c>
      <c r="M108" s="33">
        <v>1.93</v>
      </c>
      <c r="N108" s="33">
        <v>2.19</v>
      </c>
      <c r="O108" s="33">
        <v>177</v>
      </c>
      <c r="P108">
        <v>1</v>
      </c>
      <c r="Q108" s="33">
        <v>10.199999999999999</v>
      </c>
      <c r="R108">
        <v>2.5099999999999998</v>
      </c>
      <c r="V108">
        <v>1</v>
      </c>
      <c r="W108" s="35" t="s">
        <v>186</v>
      </c>
      <c r="X108" s="35" t="s">
        <v>182</v>
      </c>
      <c r="Y108">
        <v>1</v>
      </c>
      <c r="AA108" s="34">
        <v>15000</v>
      </c>
      <c r="AB108" s="27">
        <v>77.8</v>
      </c>
      <c r="AC108" s="27">
        <v>163</v>
      </c>
      <c r="AE108" s="21"/>
      <c r="AF108" s="21"/>
      <c r="AG108">
        <v>156.68</v>
      </c>
      <c r="AH108">
        <v>85.2</v>
      </c>
      <c r="AI108" s="21">
        <v>52.3</v>
      </c>
      <c r="AK108">
        <v>0</v>
      </c>
    </row>
    <row r="109" spans="1:37" x14ac:dyDescent="0.35">
      <c r="A109" s="1">
        <v>107</v>
      </c>
      <c r="C109" s="25"/>
      <c r="D109" s="25" t="s">
        <v>251</v>
      </c>
      <c r="E109" s="25">
        <v>28</v>
      </c>
      <c r="F109">
        <v>45.992021999999999</v>
      </c>
      <c r="G109">
        <v>-84.359369000000001</v>
      </c>
      <c r="H109" s="33">
        <v>89.43</v>
      </c>
      <c r="I109" s="33">
        <v>1.31</v>
      </c>
      <c r="J109" s="33">
        <v>4.5720000000000001</v>
      </c>
      <c r="K109" s="33">
        <v>4.5599999999999996</v>
      </c>
      <c r="L109" s="33">
        <v>0.438</v>
      </c>
      <c r="M109" s="33">
        <v>1.93</v>
      </c>
      <c r="N109" s="33">
        <v>2.19</v>
      </c>
      <c r="O109" s="33">
        <v>177</v>
      </c>
      <c r="P109">
        <v>1</v>
      </c>
      <c r="Q109" s="33">
        <v>10.199999999999999</v>
      </c>
      <c r="R109">
        <v>2.5099999999999998</v>
      </c>
      <c r="W109" s="21" t="s">
        <v>186</v>
      </c>
      <c r="X109" t="s">
        <v>182</v>
      </c>
      <c r="Y109">
        <v>2</v>
      </c>
      <c r="Z109" s="21"/>
      <c r="AA109">
        <v>0</v>
      </c>
      <c r="AB109" t="s">
        <v>215</v>
      </c>
      <c r="AC109">
        <v>144.4</v>
      </c>
      <c r="AF109">
        <v>0.03</v>
      </c>
      <c r="AG109">
        <v>260.18</v>
      </c>
      <c r="AK109">
        <v>0</v>
      </c>
    </row>
    <row r="110" spans="1:37" x14ac:dyDescent="0.35">
      <c r="A110" s="1">
        <v>108</v>
      </c>
      <c r="D110" s="25" t="s">
        <v>213</v>
      </c>
      <c r="E110" s="25">
        <v>28</v>
      </c>
      <c r="F110">
        <v>45.992021999999999</v>
      </c>
      <c r="G110">
        <v>-84.359369000000001</v>
      </c>
      <c r="H110" s="33">
        <v>89.43</v>
      </c>
      <c r="I110" s="33">
        <v>1.31</v>
      </c>
      <c r="J110" s="33">
        <v>4.5720000000000001</v>
      </c>
      <c r="K110" s="33">
        <v>4.5599999999999996</v>
      </c>
      <c r="L110" s="33">
        <v>0.438</v>
      </c>
      <c r="M110" s="33">
        <v>1.93</v>
      </c>
      <c r="N110" s="33">
        <v>2.19</v>
      </c>
      <c r="O110" s="33">
        <v>177</v>
      </c>
      <c r="P110">
        <v>1</v>
      </c>
      <c r="Q110" s="33">
        <v>10.199999999999999</v>
      </c>
      <c r="R110">
        <v>2.5099999999999998</v>
      </c>
      <c r="V110">
        <v>2</v>
      </c>
      <c r="W110" s="35" t="s">
        <v>214</v>
      </c>
      <c r="X110" s="35" t="s">
        <v>186</v>
      </c>
      <c r="Y110">
        <v>2</v>
      </c>
      <c r="AA110" s="36">
        <v>6000</v>
      </c>
      <c r="AB110" s="27" t="s">
        <v>215</v>
      </c>
      <c r="AC110" s="27">
        <v>144.4</v>
      </c>
      <c r="AE110" s="21"/>
      <c r="AF110" s="21"/>
      <c r="AH110" t="e">
        <v>#VALUE!</v>
      </c>
      <c r="AI110" s="21">
        <v>-88.3</v>
      </c>
      <c r="AK110">
        <v>1</v>
      </c>
    </row>
    <row r="111" spans="1:37" x14ac:dyDescent="0.35">
      <c r="A111" s="1">
        <v>109</v>
      </c>
      <c r="D111" s="25" t="s">
        <v>216</v>
      </c>
      <c r="E111" s="25">
        <v>28</v>
      </c>
      <c r="F111">
        <v>45.992021999999999</v>
      </c>
      <c r="G111">
        <v>-84.359369000000001</v>
      </c>
      <c r="H111" s="33">
        <v>89.43</v>
      </c>
      <c r="I111" s="33">
        <v>1.31</v>
      </c>
      <c r="J111" s="33">
        <v>4.5720000000000001</v>
      </c>
      <c r="K111" s="33">
        <v>4.5599999999999996</v>
      </c>
      <c r="L111" s="33">
        <v>0.438</v>
      </c>
      <c r="M111" s="33">
        <v>1.93</v>
      </c>
      <c r="N111" s="33">
        <v>2.19</v>
      </c>
      <c r="O111" s="33">
        <v>177</v>
      </c>
      <c r="P111">
        <v>1</v>
      </c>
      <c r="Q111" s="33">
        <v>10.199999999999999</v>
      </c>
      <c r="R111">
        <v>2.5099999999999998</v>
      </c>
      <c r="V111">
        <v>2</v>
      </c>
      <c r="W111" s="35" t="s">
        <v>214</v>
      </c>
      <c r="X111" s="35" t="s">
        <v>186</v>
      </c>
      <c r="Y111">
        <v>2</v>
      </c>
      <c r="AA111" s="36">
        <v>6000</v>
      </c>
      <c r="AB111" s="27">
        <v>174.07</v>
      </c>
      <c r="AC111" s="27">
        <v>20.37</v>
      </c>
      <c r="AE111" s="21"/>
      <c r="AF111" s="21"/>
      <c r="AH111">
        <v>-153.69999999999999</v>
      </c>
      <c r="AI111" s="21">
        <v>-20.8</v>
      </c>
      <c r="AK111">
        <v>1</v>
      </c>
    </row>
    <row r="112" spans="1:37" x14ac:dyDescent="0.35">
      <c r="A112" s="1">
        <v>110</v>
      </c>
      <c r="D112" s="37" t="s">
        <v>217</v>
      </c>
      <c r="E112" s="25">
        <v>29</v>
      </c>
      <c r="F112" s="38">
        <v>42.816592999999997</v>
      </c>
      <c r="G112" s="38">
        <v>-77.700912000000002</v>
      </c>
      <c r="H112" s="38">
        <v>1384</v>
      </c>
      <c r="I112" s="38">
        <v>11.58</v>
      </c>
      <c r="J112" s="38">
        <v>20.12</v>
      </c>
      <c r="K112" s="38">
        <v>29.77</v>
      </c>
      <c r="L112" s="38">
        <v>14.5</v>
      </c>
      <c r="M112" s="38">
        <v>0.158</v>
      </c>
      <c r="N112" s="38">
        <v>15.1</v>
      </c>
      <c r="O112" s="38">
        <v>249</v>
      </c>
      <c r="P112" s="38">
        <v>1</v>
      </c>
      <c r="Q112" s="39">
        <v>22.25</v>
      </c>
      <c r="R112" s="39">
        <v>2.6</v>
      </c>
      <c r="S112" s="39">
        <v>18.3</v>
      </c>
      <c r="T112" s="38"/>
      <c r="U112" s="38"/>
      <c r="V112" s="38">
        <v>2</v>
      </c>
      <c r="W112" s="40" t="s">
        <v>181</v>
      </c>
      <c r="X112" s="40" t="s">
        <v>182</v>
      </c>
      <c r="Y112" s="38">
        <v>1</v>
      </c>
      <c r="AA112" s="38">
        <v>6000</v>
      </c>
      <c r="AB112" s="27"/>
      <c r="AC112" s="27"/>
      <c r="AD112" s="41">
        <v>400</v>
      </c>
      <c r="AE112" s="42">
        <v>560</v>
      </c>
      <c r="AF112" s="43"/>
      <c r="AG112">
        <v>160</v>
      </c>
      <c r="AH112" s="43"/>
      <c r="AI112" s="43">
        <f>(AE112-AD112)/AD112*100</f>
        <v>40</v>
      </c>
      <c r="AJ112" s="43"/>
      <c r="AK112" s="38">
        <v>0</v>
      </c>
    </row>
    <row r="113" spans="1:40" x14ac:dyDescent="0.35">
      <c r="A113" s="1">
        <v>111</v>
      </c>
      <c r="D113" s="37" t="s">
        <v>218</v>
      </c>
      <c r="E113" s="25">
        <v>29</v>
      </c>
      <c r="F113" s="38">
        <v>42.816592999999997</v>
      </c>
      <c r="G113" s="38">
        <v>-77.700912000000002</v>
      </c>
      <c r="H113" s="38">
        <v>1384</v>
      </c>
      <c r="I113" s="38">
        <v>11.58</v>
      </c>
      <c r="J113" s="38">
        <v>20.12</v>
      </c>
      <c r="K113" s="38">
        <v>29.77</v>
      </c>
      <c r="L113" s="38">
        <v>14.5</v>
      </c>
      <c r="M113" s="38">
        <v>0.158</v>
      </c>
      <c r="N113" s="38">
        <v>15.1</v>
      </c>
      <c r="O113" s="38">
        <v>249</v>
      </c>
      <c r="P113" s="38">
        <v>1</v>
      </c>
      <c r="Q113" s="39">
        <v>22.25</v>
      </c>
      <c r="R113" s="39">
        <v>2.6</v>
      </c>
      <c r="S113" s="39">
        <v>78</v>
      </c>
      <c r="T113" s="38"/>
      <c r="U113" s="38"/>
      <c r="V113" s="38">
        <v>2</v>
      </c>
      <c r="W113" s="40" t="s">
        <v>181</v>
      </c>
      <c r="X113" s="40" t="s">
        <v>182</v>
      </c>
      <c r="Y113" s="38">
        <v>0</v>
      </c>
      <c r="AA113" s="38">
        <v>0</v>
      </c>
      <c r="AB113" s="43"/>
      <c r="AC113" s="43"/>
      <c r="AD113" s="41">
        <v>195</v>
      </c>
      <c r="AE113" s="42">
        <v>325</v>
      </c>
      <c r="AF113" s="43"/>
      <c r="AG113" s="43">
        <v>130</v>
      </c>
      <c r="AI113" s="43">
        <f>(AE113-AD113)/AD113*100</f>
        <v>66.666666666666657</v>
      </c>
      <c r="AJ113" s="43"/>
      <c r="AK113" s="38">
        <v>0</v>
      </c>
    </row>
    <row r="114" spans="1:40" x14ac:dyDescent="0.35">
      <c r="A114" s="1">
        <v>112</v>
      </c>
      <c r="D114" s="37" t="s">
        <v>219</v>
      </c>
      <c r="E114" s="25">
        <v>29</v>
      </c>
      <c r="F114" s="38">
        <v>42.816592999999997</v>
      </c>
      <c r="G114" s="38">
        <v>-77.700912000000002</v>
      </c>
      <c r="H114" s="38">
        <v>1384</v>
      </c>
      <c r="I114" s="38">
        <v>11.58</v>
      </c>
      <c r="J114" s="38">
        <v>20.12</v>
      </c>
      <c r="K114" s="38">
        <v>29.77</v>
      </c>
      <c r="L114" s="38">
        <v>14.5</v>
      </c>
      <c r="M114" s="38">
        <v>0.158</v>
      </c>
      <c r="N114" s="38">
        <v>15.1</v>
      </c>
      <c r="O114" s="38">
        <v>249</v>
      </c>
      <c r="P114" s="38">
        <v>1</v>
      </c>
      <c r="Q114" s="39">
        <v>22.25</v>
      </c>
      <c r="R114" s="39">
        <v>2.6</v>
      </c>
      <c r="S114" s="39">
        <v>73.8</v>
      </c>
      <c r="T114" s="38"/>
      <c r="U114" s="38"/>
      <c r="V114" s="38">
        <v>2</v>
      </c>
      <c r="W114" s="40" t="s">
        <v>181</v>
      </c>
      <c r="X114" s="40" t="s">
        <v>182</v>
      </c>
      <c r="Y114" s="38">
        <v>0</v>
      </c>
      <c r="AA114" s="38">
        <v>0</v>
      </c>
      <c r="AB114" s="43"/>
      <c r="AC114" s="43"/>
      <c r="AD114" s="41">
        <v>250</v>
      </c>
      <c r="AE114" s="42">
        <v>415</v>
      </c>
      <c r="AF114" s="43"/>
      <c r="AG114" s="43">
        <v>165</v>
      </c>
      <c r="AI114" s="43">
        <f>(AE114-AD114)/AD114*100</f>
        <v>66</v>
      </c>
      <c r="AJ114" s="43"/>
      <c r="AK114" s="38">
        <v>0</v>
      </c>
    </row>
    <row r="115" spans="1:40" x14ac:dyDescent="0.35">
      <c r="A115" s="1">
        <v>113</v>
      </c>
      <c r="D115" s="44" t="s">
        <v>220</v>
      </c>
      <c r="E115" s="25">
        <v>30</v>
      </c>
      <c r="F115" s="45">
        <v>44.896281999999999</v>
      </c>
      <c r="G115" s="45">
        <v>-93.543023000000005</v>
      </c>
      <c r="H115" s="45">
        <v>108.1</v>
      </c>
      <c r="I115" s="45">
        <v>10.97</v>
      </c>
      <c r="J115" s="45">
        <v>27</v>
      </c>
      <c r="K115" s="45">
        <v>6.0490000000000004</v>
      </c>
      <c r="L115" s="45">
        <v>4.21</v>
      </c>
      <c r="M115" s="45">
        <v>0.16900000000000001</v>
      </c>
      <c r="N115" s="45">
        <v>1.669</v>
      </c>
      <c r="O115" s="45">
        <v>285</v>
      </c>
      <c r="P115" s="45">
        <v>1</v>
      </c>
      <c r="Q115" s="45">
        <v>13</v>
      </c>
      <c r="R115" s="57">
        <v>6</v>
      </c>
      <c r="S115" s="45">
        <v>100</v>
      </c>
      <c r="T115" s="45"/>
      <c r="U115" s="45"/>
      <c r="V115" s="45">
        <v>3</v>
      </c>
      <c r="W115" s="46" t="s">
        <v>221</v>
      </c>
      <c r="X115" s="46" t="s">
        <v>186</v>
      </c>
      <c r="Y115" s="45">
        <v>1</v>
      </c>
      <c r="AA115" s="47">
        <v>13000</v>
      </c>
      <c r="AB115" s="48">
        <v>116.67</v>
      </c>
      <c r="AC115" s="48">
        <v>40.74</v>
      </c>
      <c r="AD115" s="45">
        <v>268</v>
      </c>
      <c r="AG115" s="48"/>
      <c r="AH115" s="45">
        <f>AC115-AB115</f>
        <v>-75.930000000000007</v>
      </c>
      <c r="AI115" s="43">
        <f>(AC115-AB115)/AB115*100</f>
        <v>-65.080997685780403</v>
      </c>
      <c r="AJ115" s="49"/>
      <c r="AK115" s="45">
        <v>1</v>
      </c>
    </row>
    <row r="116" spans="1:40" x14ac:dyDescent="0.35">
      <c r="A116" s="1">
        <v>114</v>
      </c>
      <c r="D116" s="44" t="s">
        <v>222</v>
      </c>
      <c r="E116" s="25">
        <v>30</v>
      </c>
      <c r="F116" s="45">
        <v>44.896281999999999</v>
      </c>
      <c r="G116" s="45">
        <v>-93.543023000000005</v>
      </c>
      <c r="H116" s="45">
        <v>108.1</v>
      </c>
      <c r="I116" s="45">
        <v>10.97</v>
      </c>
      <c r="J116" s="45">
        <v>27</v>
      </c>
      <c r="K116" s="45">
        <v>6.0490000000000004</v>
      </c>
      <c r="L116" s="45">
        <v>4.21</v>
      </c>
      <c r="M116" s="45">
        <v>0.16900000000000001</v>
      </c>
      <c r="N116" s="45">
        <v>1.669</v>
      </c>
      <c r="O116" s="45">
        <v>285</v>
      </c>
      <c r="P116" s="45">
        <v>1</v>
      </c>
      <c r="Q116" s="45">
        <v>13</v>
      </c>
      <c r="R116" s="57">
        <v>6</v>
      </c>
      <c r="S116" s="45">
        <v>100</v>
      </c>
      <c r="T116" s="45"/>
      <c r="U116" s="45"/>
      <c r="V116" s="45">
        <v>3</v>
      </c>
      <c r="W116" s="46" t="s">
        <v>223</v>
      </c>
      <c r="X116" s="46" t="s">
        <v>186</v>
      </c>
      <c r="Y116" s="45">
        <v>0</v>
      </c>
      <c r="AA116" s="45">
        <v>0</v>
      </c>
      <c r="AB116" s="48">
        <v>100</v>
      </c>
      <c r="AC116" s="48">
        <v>81.48</v>
      </c>
      <c r="AD116" s="45">
        <v>343</v>
      </c>
      <c r="AG116" s="48"/>
      <c r="AH116" s="45">
        <f t="shared" ref="AH116:AH122" si="1">AC116-AB116</f>
        <v>-18.519999999999996</v>
      </c>
      <c r="AI116" s="43">
        <f t="shared" ref="AI116:AI122" si="2">(AC116-AB116)/AB116*100</f>
        <v>-18.519999999999996</v>
      </c>
      <c r="AJ116" s="49"/>
      <c r="AK116" s="45">
        <v>1</v>
      </c>
    </row>
    <row r="117" spans="1:40" x14ac:dyDescent="0.35">
      <c r="A117" s="1">
        <v>115</v>
      </c>
      <c r="D117" s="44" t="s">
        <v>224</v>
      </c>
      <c r="E117" s="25">
        <v>30</v>
      </c>
      <c r="F117" s="45">
        <v>44.896281999999999</v>
      </c>
      <c r="G117" s="45">
        <v>-93.543023000000005</v>
      </c>
      <c r="H117" s="45">
        <v>108.1</v>
      </c>
      <c r="I117" s="45">
        <v>10.97</v>
      </c>
      <c r="J117" s="45">
        <v>27</v>
      </c>
      <c r="K117" s="45">
        <v>6.0490000000000004</v>
      </c>
      <c r="L117" s="45">
        <v>4.21</v>
      </c>
      <c r="M117" s="45">
        <v>0.16900000000000001</v>
      </c>
      <c r="N117" s="45">
        <v>1.669</v>
      </c>
      <c r="O117" s="45">
        <v>285</v>
      </c>
      <c r="P117" s="45">
        <v>1</v>
      </c>
      <c r="Q117" s="45">
        <v>13</v>
      </c>
      <c r="R117" s="57">
        <v>6</v>
      </c>
      <c r="S117" s="45">
        <v>100</v>
      </c>
      <c r="T117" s="45"/>
      <c r="U117" s="45"/>
      <c r="V117" s="45">
        <v>3</v>
      </c>
      <c r="W117" s="46" t="s">
        <v>221</v>
      </c>
      <c r="X117" s="46" t="s">
        <v>186</v>
      </c>
      <c r="Y117" s="45">
        <v>0</v>
      </c>
      <c r="AA117" s="45">
        <v>0</v>
      </c>
      <c r="AB117" s="48">
        <v>74.069999999999993</v>
      </c>
      <c r="AC117" s="48">
        <v>107.41</v>
      </c>
      <c r="AD117" s="45">
        <v>278</v>
      </c>
      <c r="AG117" s="48"/>
      <c r="AH117" s="45">
        <f t="shared" si="1"/>
        <v>33.340000000000003</v>
      </c>
      <c r="AI117" s="43">
        <f t="shared" si="2"/>
        <v>45.011475631159726</v>
      </c>
      <c r="AJ117" s="45"/>
      <c r="AK117" s="45">
        <v>0</v>
      </c>
    </row>
    <row r="118" spans="1:40" x14ac:dyDescent="0.35">
      <c r="A118" s="1">
        <v>116</v>
      </c>
      <c r="D118" s="50" t="s">
        <v>225</v>
      </c>
      <c r="E118" s="25">
        <v>31</v>
      </c>
      <c r="F118" s="51">
        <v>45.553142999999999</v>
      </c>
      <c r="G118" s="51">
        <v>-122.45020599999999</v>
      </c>
      <c r="H118" s="51">
        <v>25.75</v>
      </c>
      <c r="J118" s="51">
        <v>7.3</v>
      </c>
      <c r="K118" s="51">
        <v>3.2</v>
      </c>
      <c r="L118" s="51">
        <v>1.0109999999999999</v>
      </c>
      <c r="M118" s="51">
        <v>0.42699999999999999</v>
      </c>
      <c r="N118" s="51">
        <v>1.76</v>
      </c>
      <c r="O118" s="51">
        <v>4.3</v>
      </c>
      <c r="P118" s="51">
        <v>1</v>
      </c>
      <c r="Q118" s="51">
        <v>0.08</v>
      </c>
      <c r="R118" s="52">
        <v>2</v>
      </c>
      <c r="S118" s="51"/>
      <c r="T118" s="51"/>
      <c r="U118" s="51"/>
      <c r="V118" s="51"/>
      <c r="W118" s="51"/>
      <c r="X118" s="51"/>
      <c r="Y118" s="51">
        <v>1</v>
      </c>
      <c r="AA118" s="53">
        <v>6000</v>
      </c>
      <c r="AB118" s="54">
        <v>114.4</v>
      </c>
      <c r="AC118" s="54">
        <v>91.7</v>
      </c>
      <c r="AG118" s="51"/>
      <c r="AH118" s="45">
        <f t="shared" si="1"/>
        <v>-22.700000000000003</v>
      </c>
      <c r="AI118" s="43">
        <f t="shared" si="2"/>
        <v>-19.842657342657343</v>
      </c>
      <c r="AJ118" s="51"/>
      <c r="AK118" s="51">
        <v>1</v>
      </c>
    </row>
    <row r="119" spans="1:40" x14ac:dyDescent="0.35">
      <c r="A119" s="1">
        <v>117</v>
      </c>
      <c r="D119" s="50" t="s">
        <v>226</v>
      </c>
      <c r="E119" s="25">
        <v>31</v>
      </c>
      <c r="F119" s="51">
        <v>45.553142999999999</v>
      </c>
      <c r="G119" s="51">
        <v>-122.45020599999999</v>
      </c>
      <c r="H119" s="51">
        <v>25.75</v>
      </c>
      <c r="J119" s="51">
        <v>7.3</v>
      </c>
      <c r="K119" s="51">
        <v>3.2</v>
      </c>
      <c r="L119" s="51">
        <v>1.0109999999999999</v>
      </c>
      <c r="M119" s="51">
        <v>0.42699999999999999</v>
      </c>
      <c r="N119" s="51">
        <v>1.76</v>
      </c>
      <c r="O119" s="51">
        <v>4.3</v>
      </c>
      <c r="P119" s="51">
        <v>1</v>
      </c>
      <c r="Q119" s="51">
        <v>0.08</v>
      </c>
      <c r="R119" s="52">
        <v>2</v>
      </c>
      <c r="S119" s="51"/>
      <c r="T119" s="51"/>
      <c r="U119" s="51"/>
      <c r="V119" s="51"/>
      <c r="W119" s="51"/>
      <c r="X119" s="51"/>
      <c r="Y119" s="51">
        <v>1</v>
      </c>
      <c r="AA119" s="53">
        <v>6000</v>
      </c>
      <c r="AB119" s="54">
        <v>111.1</v>
      </c>
      <c r="AC119" s="54">
        <v>102.8</v>
      </c>
      <c r="AG119" s="51"/>
      <c r="AH119" s="45">
        <f t="shared" si="1"/>
        <v>-8.2999999999999972</v>
      </c>
      <c r="AI119" s="43">
        <f t="shared" si="2"/>
        <v>-7.4707470747074689</v>
      </c>
      <c r="AJ119" s="51"/>
      <c r="AK119" s="51">
        <v>1</v>
      </c>
    </row>
    <row r="120" spans="1:40" x14ac:dyDescent="0.35">
      <c r="A120" s="1">
        <v>118</v>
      </c>
      <c r="D120" s="50" t="s">
        <v>227</v>
      </c>
      <c r="E120" s="25">
        <v>31</v>
      </c>
      <c r="F120" s="51">
        <v>45.553142999999999</v>
      </c>
      <c r="G120" s="51">
        <v>-122.45020599999999</v>
      </c>
      <c r="H120" s="51">
        <v>25.75</v>
      </c>
      <c r="J120" s="51">
        <v>7.3</v>
      </c>
      <c r="K120" s="51">
        <v>3.2</v>
      </c>
      <c r="L120" s="51">
        <v>1.0109999999999999</v>
      </c>
      <c r="M120" s="51">
        <v>0.42699999999999999</v>
      </c>
      <c r="N120" s="51">
        <v>1.76</v>
      </c>
      <c r="O120" s="51">
        <v>4.3</v>
      </c>
      <c r="P120" s="51">
        <v>1</v>
      </c>
      <c r="Q120" s="51">
        <v>0.08</v>
      </c>
      <c r="R120" s="52">
        <v>2</v>
      </c>
      <c r="S120" s="51"/>
      <c r="T120" s="51"/>
      <c r="U120" s="51"/>
      <c r="V120" s="51"/>
      <c r="W120" s="51"/>
      <c r="X120" s="51"/>
      <c r="Y120" s="51">
        <v>0</v>
      </c>
      <c r="AA120" s="53">
        <v>0</v>
      </c>
      <c r="AB120" s="54">
        <v>125</v>
      </c>
      <c r="AC120" s="54">
        <v>129.69999999999999</v>
      </c>
      <c r="AG120" s="51"/>
      <c r="AH120" s="45">
        <f t="shared" si="1"/>
        <v>4.6999999999999886</v>
      </c>
      <c r="AI120" s="43">
        <f t="shared" si="2"/>
        <v>3.7599999999999909</v>
      </c>
      <c r="AJ120" s="51"/>
      <c r="AK120" s="51">
        <v>0</v>
      </c>
    </row>
    <row r="121" spans="1:40" x14ac:dyDescent="0.35">
      <c r="A121" s="1">
        <v>119</v>
      </c>
      <c r="D121" s="50" t="s">
        <v>228</v>
      </c>
      <c r="E121" s="25">
        <v>31</v>
      </c>
      <c r="F121" s="51">
        <v>45.553142999999999</v>
      </c>
      <c r="G121" s="51">
        <v>-122.45020599999999</v>
      </c>
      <c r="H121" s="51">
        <v>25.75</v>
      </c>
      <c r="J121" s="51">
        <v>7.3</v>
      </c>
      <c r="K121" s="51">
        <v>3.2</v>
      </c>
      <c r="L121" s="51">
        <v>1.0109999999999999</v>
      </c>
      <c r="M121" s="51">
        <v>0.42699999999999999</v>
      </c>
      <c r="N121" s="51">
        <v>1.76</v>
      </c>
      <c r="O121" s="51">
        <v>4.3</v>
      </c>
      <c r="P121" s="51">
        <v>1</v>
      </c>
      <c r="Q121" s="51">
        <v>0.08</v>
      </c>
      <c r="R121" s="52">
        <v>2</v>
      </c>
      <c r="S121" s="51"/>
      <c r="T121" s="51"/>
      <c r="U121" s="51"/>
      <c r="V121" s="51"/>
      <c r="W121" s="51"/>
      <c r="X121" s="51"/>
      <c r="Y121" s="51">
        <v>2</v>
      </c>
      <c r="AA121" s="53">
        <v>10000</v>
      </c>
      <c r="AB121" s="54">
        <v>307.39999999999998</v>
      </c>
      <c r="AC121" s="54">
        <v>96.3</v>
      </c>
      <c r="AG121" s="51"/>
      <c r="AH121" s="45">
        <f t="shared" si="1"/>
        <v>-211.09999999999997</v>
      </c>
      <c r="AI121" s="43">
        <f t="shared" si="2"/>
        <v>-68.672739102147034</v>
      </c>
      <c r="AJ121" s="51"/>
      <c r="AK121" s="51">
        <v>1</v>
      </c>
    </row>
    <row r="122" spans="1:40" x14ac:dyDescent="0.35">
      <c r="A122" s="56">
        <v>120</v>
      </c>
      <c r="D122" s="50" t="s">
        <v>229</v>
      </c>
      <c r="E122" s="25">
        <v>31</v>
      </c>
      <c r="F122" s="51">
        <v>45.553142999999999</v>
      </c>
      <c r="G122" s="51">
        <v>-122.45020599999999</v>
      </c>
      <c r="H122" s="51">
        <v>25.75</v>
      </c>
      <c r="J122" s="51">
        <v>7.3</v>
      </c>
      <c r="K122" s="51">
        <v>3.2</v>
      </c>
      <c r="L122" s="51">
        <v>1.0109999999999999</v>
      </c>
      <c r="M122" s="51">
        <v>0.42699999999999999</v>
      </c>
      <c r="N122" s="51">
        <v>1.76</v>
      </c>
      <c r="O122" s="51">
        <v>4.3</v>
      </c>
      <c r="P122" s="51">
        <v>1</v>
      </c>
      <c r="Q122" s="51">
        <v>0.08</v>
      </c>
      <c r="R122" s="52">
        <v>2</v>
      </c>
      <c r="S122" s="51"/>
      <c r="T122" s="51"/>
      <c r="U122" s="51"/>
      <c r="V122" s="51"/>
      <c r="W122" s="51"/>
      <c r="X122" s="51"/>
      <c r="Y122" s="51">
        <v>2</v>
      </c>
      <c r="AA122" s="53">
        <v>10000</v>
      </c>
      <c r="AB122" s="54">
        <v>107.4</v>
      </c>
      <c r="AC122" s="54">
        <v>100</v>
      </c>
      <c r="AG122" s="51"/>
      <c r="AH122" s="45">
        <f t="shared" si="1"/>
        <v>-7.4000000000000057</v>
      </c>
      <c r="AI122" s="43">
        <f t="shared" si="2"/>
        <v>-6.8901303538175096</v>
      </c>
      <c r="AJ122" s="51"/>
      <c r="AK122" s="51">
        <v>1</v>
      </c>
    </row>
    <row r="123" spans="1:40" x14ac:dyDescent="0.35">
      <c r="A123" s="56">
        <v>121</v>
      </c>
      <c r="D123" t="s">
        <v>237</v>
      </c>
      <c r="E123" s="25">
        <v>32</v>
      </c>
      <c r="F123">
        <v>45.985954</v>
      </c>
      <c r="G123">
        <v>-84.395020000000002</v>
      </c>
      <c r="H123">
        <v>12.95</v>
      </c>
      <c r="J123">
        <v>1.2192000000000001</v>
      </c>
      <c r="K123">
        <v>2.0499999999999998</v>
      </c>
      <c r="L123">
        <v>1.32</v>
      </c>
      <c r="M123">
        <v>0.40300000000000002</v>
      </c>
      <c r="N123">
        <v>329.53</v>
      </c>
      <c r="O123">
        <v>177</v>
      </c>
      <c r="P123">
        <v>1</v>
      </c>
      <c r="Q123">
        <v>3.29</v>
      </c>
      <c r="R123">
        <v>5.87</v>
      </c>
      <c r="Y123">
        <v>1</v>
      </c>
      <c r="AA123" s="34">
        <v>10000</v>
      </c>
      <c r="AB123">
        <v>137</v>
      </c>
      <c r="AC123">
        <v>113.9</v>
      </c>
      <c r="AI123">
        <v>-16.861313868613134</v>
      </c>
      <c r="AK123">
        <v>1</v>
      </c>
    </row>
    <row r="124" spans="1:40" x14ac:dyDescent="0.35">
      <c r="A124" s="56">
        <v>122</v>
      </c>
      <c r="D124" t="s">
        <v>238</v>
      </c>
      <c r="E124" s="25">
        <v>32</v>
      </c>
      <c r="F124">
        <v>45.985954</v>
      </c>
      <c r="G124">
        <v>-84.395020000000002</v>
      </c>
      <c r="H124">
        <v>12.95</v>
      </c>
      <c r="J124">
        <v>1.2192000000000001</v>
      </c>
      <c r="K124">
        <v>2.0499999999999998</v>
      </c>
      <c r="L124">
        <v>1.32</v>
      </c>
      <c r="M124">
        <v>0.40300000000000002</v>
      </c>
      <c r="N124">
        <v>329.53</v>
      </c>
      <c r="O124">
        <v>177</v>
      </c>
      <c r="P124">
        <v>1</v>
      </c>
      <c r="Q124">
        <v>3.29</v>
      </c>
      <c r="R124">
        <v>5.87</v>
      </c>
      <c r="Y124">
        <v>2</v>
      </c>
      <c r="AA124" s="34">
        <v>5000</v>
      </c>
      <c r="AB124">
        <v>235.19</v>
      </c>
      <c r="AC124">
        <v>19.05</v>
      </c>
      <c r="AI124">
        <v>-91.900165823376838</v>
      </c>
      <c r="AK124">
        <v>1</v>
      </c>
      <c r="AN124" t="s">
        <v>239</v>
      </c>
    </row>
    <row r="125" spans="1:40" x14ac:dyDescent="0.35">
      <c r="A125" s="56">
        <v>123</v>
      </c>
      <c r="D125" t="s">
        <v>240</v>
      </c>
      <c r="E125" s="25">
        <v>32</v>
      </c>
      <c r="F125">
        <v>45.985954</v>
      </c>
      <c r="G125">
        <v>-84.395020000000002</v>
      </c>
      <c r="H125">
        <v>12.95</v>
      </c>
      <c r="J125">
        <v>1.2192000000000001</v>
      </c>
      <c r="K125">
        <v>2.0499999999999998</v>
      </c>
      <c r="L125">
        <v>1.32</v>
      </c>
      <c r="M125">
        <v>0.40300000000000002</v>
      </c>
      <c r="N125">
        <v>329.53</v>
      </c>
      <c r="O125">
        <v>177</v>
      </c>
      <c r="P125">
        <v>1</v>
      </c>
      <c r="Q125">
        <v>3.29</v>
      </c>
      <c r="R125">
        <v>5.87</v>
      </c>
      <c r="Y125">
        <v>0</v>
      </c>
      <c r="AA125">
        <v>0</v>
      </c>
      <c r="AB125" t="s">
        <v>215</v>
      </c>
      <c r="AC125">
        <v>85.2</v>
      </c>
      <c r="AK125">
        <v>0</v>
      </c>
    </row>
    <row r="126" spans="1:40" x14ac:dyDescent="0.35">
      <c r="A126" s="56">
        <v>124</v>
      </c>
      <c r="D126" t="s">
        <v>241</v>
      </c>
      <c r="E126" s="25">
        <v>33</v>
      </c>
      <c r="F126">
        <v>41.371215999999997</v>
      </c>
      <c r="G126">
        <v>-85.777056000000002</v>
      </c>
      <c r="H126">
        <v>223</v>
      </c>
      <c r="I126">
        <v>5</v>
      </c>
      <c r="J126">
        <v>25</v>
      </c>
      <c r="K126">
        <v>10.210000000000001</v>
      </c>
      <c r="L126">
        <v>4.3029999999999999</v>
      </c>
      <c r="M126">
        <v>1.843</v>
      </c>
      <c r="N126">
        <v>4.0620000000000003</v>
      </c>
      <c r="O126">
        <v>264.47000000000003</v>
      </c>
      <c r="P126">
        <v>1</v>
      </c>
      <c r="Q126">
        <v>56</v>
      </c>
      <c r="R126">
        <v>7.8</v>
      </c>
      <c r="Y126">
        <v>1</v>
      </c>
      <c r="AA126" s="34">
        <v>8333</v>
      </c>
      <c r="AB126">
        <v>161.11000000000001</v>
      </c>
      <c r="AC126">
        <v>38.89</v>
      </c>
      <c r="AI126">
        <v>-75.861212835950596</v>
      </c>
      <c r="AK126">
        <v>1</v>
      </c>
    </row>
    <row r="127" spans="1:40" x14ac:dyDescent="0.35">
      <c r="A127" s="56">
        <v>125</v>
      </c>
      <c r="D127" t="s">
        <v>242</v>
      </c>
      <c r="E127" s="25">
        <v>33</v>
      </c>
      <c r="F127">
        <v>41.371215999999997</v>
      </c>
      <c r="G127">
        <v>-85.777056000000002</v>
      </c>
      <c r="H127">
        <v>223</v>
      </c>
      <c r="I127">
        <v>5</v>
      </c>
      <c r="J127">
        <v>25</v>
      </c>
      <c r="K127">
        <v>10.210000000000001</v>
      </c>
      <c r="L127">
        <v>4.3029999999999999</v>
      </c>
      <c r="M127">
        <v>1.843</v>
      </c>
      <c r="N127">
        <v>4.0620000000000003</v>
      </c>
      <c r="O127">
        <v>264.47000000000003</v>
      </c>
      <c r="P127">
        <v>1</v>
      </c>
      <c r="Q127">
        <v>56</v>
      </c>
      <c r="R127">
        <v>7.8</v>
      </c>
      <c r="Y127">
        <v>1</v>
      </c>
      <c r="AA127" s="34">
        <v>8333</v>
      </c>
      <c r="AB127">
        <v>158.33000000000001</v>
      </c>
      <c r="AC127">
        <v>172.22</v>
      </c>
      <c r="AI127">
        <v>8.7728162698161967</v>
      </c>
      <c r="AK127">
        <v>0</v>
      </c>
    </row>
    <row r="128" spans="1:40" x14ac:dyDescent="0.35">
      <c r="A128" s="56">
        <v>126</v>
      </c>
      <c r="D128" t="s">
        <v>243</v>
      </c>
      <c r="E128" s="25">
        <v>33</v>
      </c>
      <c r="F128">
        <v>41.371215999999997</v>
      </c>
      <c r="G128">
        <v>-85.777056000000002</v>
      </c>
      <c r="H128">
        <v>223</v>
      </c>
      <c r="I128">
        <v>5</v>
      </c>
      <c r="J128">
        <v>25</v>
      </c>
      <c r="K128">
        <v>10.210000000000001</v>
      </c>
      <c r="L128">
        <v>4.3029999999999999</v>
      </c>
      <c r="M128">
        <v>1.843</v>
      </c>
      <c r="N128">
        <v>4.0620000000000003</v>
      </c>
      <c r="O128">
        <v>264.47000000000003</v>
      </c>
      <c r="P128">
        <v>1</v>
      </c>
      <c r="Q128">
        <v>56</v>
      </c>
      <c r="R128">
        <v>7.8</v>
      </c>
      <c r="Y128">
        <v>1</v>
      </c>
      <c r="AA128" s="34">
        <v>8333</v>
      </c>
      <c r="AB128">
        <v>94.44</v>
      </c>
      <c r="AC128">
        <v>80.56</v>
      </c>
      <c r="AI128">
        <v>-14.697162219398555</v>
      </c>
      <c r="AK128">
        <v>1</v>
      </c>
    </row>
    <row r="129" spans="1:37" x14ac:dyDescent="0.35">
      <c r="A129" s="56">
        <v>127</v>
      </c>
      <c r="D129" t="s">
        <v>244</v>
      </c>
      <c r="E129" s="25">
        <v>33</v>
      </c>
      <c r="F129">
        <v>41.371215999999997</v>
      </c>
      <c r="G129">
        <v>-85.777056000000002</v>
      </c>
      <c r="H129">
        <v>223</v>
      </c>
      <c r="I129">
        <v>5</v>
      </c>
      <c r="J129">
        <v>25</v>
      </c>
      <c r="K129">
        <v>10.210000000000001</v>
      </c>
      <c r="L129">
        <v>4.3029999999999999</v>
      </c>
      <c r="M129">
        <v>1.843</v>
      </c>
      <c r="N129">
        <v>4.0620000000000003</v>
      </c>
      <c r="O129">
        <v>264.47000000000003</v>
      </c>
      <c r="P129">
        <v>1</v>
      </c>
      <c r="Q129">
        <v>56</v>
      </c>
      <c r="R129">
        <v>7.8</v>
      </c>
      <c r="Y129">
        <v>2</v>
      </c>
      <c r="AA129" s="34">
        <v>5875</v>
      </c>
      <c r="AB129">
        <v>83.33</v>
      </c>
      <c r="AC129">
        <v>40.74</v>
      </c>
      <c r="AI129">
        <v>-51.110044401776065</v>
      </c>
      <c r="AK129">
        <v>1</v>
      </c>
    </row>
    <row r="130" spans="1:37" x14ac:dyDescent="0.35">
      <c r="A130" s="56">
        <v>128</v>
      </c>
      <c r="D130" t="s">
        <v>245</v>
      </c>
      <c r="E130" s="25">
        <v>33</v>
      </c>
      <c r="F130">
        <v>41.371215999999997</v>
      </c>
      <c r="G130">
        <v>-85.777056000000002</v>
      </c>
      <c r="H130">
        <v>223</v>
      </c>
      <c r="I130">
        <v>5</v>
      </c>
      <c r="J130">
        <v>25</v>
      </c>
      <c r="K130">
        <v>10.210000000000001</v>
      </c>
      <c r="L130">
        <v>4.3029999999999999</v>
      </c>
      <c r="M130">
        <v>1.843</v>
      </c>
      <c r="N130">
        <v>4.0620000000000003</v>
      </c>
      <c r="O130">
        <v>264.47000000000003</v>
      </c>
      <c r="P130">
        <v>1</v>
      </c>
      <c r="Q130">
        <v>56</v>
      </c>
      <c r="R130">
        <v>7.8</v>
      </c>
      <c r="Y130">
        <v>2</v>
      </c>
      <c r="AA130" s="34">
        <v>5875</v>
      </c>
      <c r="AB130">
        <v>42.59</v>
      </c>
      <c r="AC130">
        <v>38.89</v>
      </c>
      <c r="AI130">
        <v>-8.6874853251937143</v>
      </c>
      <c r="AK130">
        <v>1</v>
      </c>
    </row>
    <row r="131" spans="1:37" x14ac:dyDescent="0.35">
      <c r="A131" s="56">
        <v>129</v>
      </c>
      <c r="D131" t="s">
        <v>246</v>
      </c>
      <c r="E131" s="25">
        <v>33</v>
      </c>
      <c r="F131">
        <v>41.371215999999997</v>
      </c>
      <c r="G131">
        <v>-85.777056000000002</v>
      </c>
      <c r="H131">
        <v>223</v>
      </c>
      <c r="I131">
        <v>5</v>
      </c>
      <c r="J131">
        <v>25</v>
      </c>
      <c r="K131">
        <v>10.210000000000001</v>
      </c>
      <c r="L131">
        <v>4.3029999999999999</v>
      </c>
      <c r="M131">
        <v>1.843</v>
      </c>
      <c r="N131">
        <v>4.0620000000000003</v>
      </c>
      <c r="O131">
        <v>264.47000000000003</v>
      </c>
      <c r="P131">
        <v>1</v>
      </c>
      <c r="Q131">
        <v>56</v>
      </c>
      <c r="R131">
        <v>7.8</v>
      </c>
      <c r="Y131">
        <v>1</v>
      </c>
      <c r="AA131" s="34">
        <v>5875</v>
      </c>
      <c r="AB131">
        <v>38.89</v>
      </c>
      <c r="AC131">
        <v>40.74</v>
      </c>
      <c r="AI131">
        <v>4.7570069426587844</v>
      </c>
      <c r="AK131">
        <v>0</v>
      </c>
    </row>
    <row r="132" spans="1:37" x14ac:dyDescent="0.35">
      <c r="A132" s="56">
        <v>130</v>
      </c>
      <c r="D132" t="s">
        <v>247</v>
      </c>
      <c r="E132" s="25">
        <v>33</v>
      </c>
      <c r="F132">
        <v>41.371215999999997</v>
      </c>
      <c r="G132">
        <v>-85.777056000000002</v>
      </c>
      <c r="H132">
        <v>223</v>
      </c>
      <c r="I132">
        <v>5</v>
      </c>
      <c r="J132">
        <v>25</v>
      </c>
      <c r="K132">
        <v>10.210000000000001</v>
      </c>
      <c r="L132">
        <v>4.3029999999999999</v>
      </c>
      <c r="M132">
        <v>1.843</v>
      </c>
      <c r="N132">
        <v>4.0620000000000003</v>
      </c>
      <c r="O132">
        <v>264.47000000000003</v>
      </c>
      <c r="P132">
        <v>1</v>
      </c>
      <c r="Q132">
        <v>56</v>
      </c>
      <c r="R132">
        <v>7.8</v>
      </c>
      <c r="Y132">
        <v>1</v>
      </c>
      <c r="AA132" s="34">
        <v>5875</v>
      </c>
      <c r="AB132">
        <v>25.93</v>
      </c>
      <c r="AC132">
        <v>25.93</v>
      </c>
      <c r="AI132">
        <v>0</v>
      </c>
      <c r="AK132">
        <v>0</v>
      </c>
    </row>
    <row r="133" spans="1:37" x14ac:dyDescent="0.35">
      <c r="A133" s="56">
        <v>131</v>
      </c>
      <c r="D133" t="s">
        <v>248</v>
      </c>
      <c r="E133" s="25">
        <v>33</v>
      </c>
      <c r="F133">
        <v>41.371215999999997</v>
      </c>
      <c r="G133">
        <v>-85.777056000000002</v>
      </c>
      <c r="H133">
        <v>223</v>
      </c>
      <c r="I133">
        <v>5</v>
      </c>
      <c r="J133">
        <v>25</v>
      </c>
      <c r="K133">
        <v>10.210000000000001</v>
      </c>
      <c r="L133">
        <v>4.3029999999999999</v>
      </c>
      <c r="M133">
        <v>1.843</v>
      </c>
      <c r="N133">
        <v>4.0620000000000003</v>
      </c>
      <c r="O133">
        <v>264.47000000000003</v>
      </c>
      <c r="P133">
        <v>1</v>
      </c>
      <c r="Q133">
        <v>56</v>
      </c>
      <c r="R133">
        <v>7.8</v>
      </c>
      <c r="Y133">
        <v>1</v>
      </c>
      <c r="AA133" s="34">
        <v>11000</v>
      </c>
      <c r="AB133">
        <v>116.67</v>
      </c>
      <c r="AC133">
        <v>57.41</v>
      </c>
      <c r="AI133">
        <v>-50.792834490443127</v>
      </c>
      <c r="AK133">
        <v>1</v>
      </c>
    </row>
    <row r="134" spans="1:37" x14ac:dyDescent="0.35">
      <c r="A134" s="59">
        <v>132</v>
      </c>
      <c r="D134" t="s">
        <v>249</v>
      </c>
      <c r="E134" s="25">
        <v>34</v>
      </c>
      <c r="F134">
        <v>45.979399000000001</v>
      </c>
      <c r="G134">
        <v>-84.360336000000004</v>
      </c>
      <c r="H134">
        <v>18.5</v>
      </c>
      <c r="J134">
        <v>2.7431999999999999</v>
      </c>
      <c r="K134">
        <v>5.5149999999999997</v>
      </c>
      <c r="L134">
        <v>1.86</v>
      </c>
      <c r="M134">
        <v>1.41</v>
      </c>
      <c r="N134">
        <v>2.29</v>
      </c>
      <c r="O134">
        <v>177</v>
      </c>
      <c r="P134">
        <v>1</v>
      </c>
      <c r="Q134">
        <v>6.3</v>
      </c>
      <c r="R134">
        <v>3.39</v>
      </c>
      <c r="Y134">
        <v>1</v>
      </c>
      <c r="AA134" s="34">
        <v>30000</v>
      </c>
      <c r="AB134">
        <v>74.099999999999994</v>
      </c>
      <c r="AC134">
        <v>211.11</v>
      </c>
      <c r="AH134" s="45">
        <f>AC134-AB134</f>
        <v>137.01000000000002</v>
      </c>
      <c r="AI134" s="43">
        <f>(AC134-AB134)/AB134*100</f>
        <v>184.89878542510127</v>
      </c>
      <c r="AK134">
        <v>0</v>
      </c>
    </row>
    <row r="135" spans="1:37" x14ac:dyDescent="0.35">
      <c r="A135" s="58">
        <v>133</v>
      </c>
      <c r="D135" t="s">
        <v>250</v>
      </c>
      <c r="E135" s="25">
        <v>34</v>
      </c>
      <c r="F135">
        <v>45.979399000000001</v>
      </c>
      <c r="G135">
        <v>-84.360336000000004</v>
      </c>
      <c r="H135">
        <v>18.5</v>
      </c>
      <c r="J135">
        <v>2.7431999999999999</v>
      </c>
      <c r="K135">
        <v>5.5149999999999997</v>
      </c>
      <c r="L135">
        <v>1.86</v>
      </c>
      <c r="M135">
        <v>1.41</v>
      </c>
      <c r="N135">
        <v>2.29</v>
      </c>
      <c r="O135">
        <v>177</v>
      </c>
      <c r="P135">
        <v>1</v>
      </c>
      <c r="Q135">
        <v>6.3</v>
      </c>
      <c r="R135">
        <v>3.39</v>
      </c>
      <c r="Y135">
        <v>2</v>
      </c>
      <c r="AA135" s="34">
        <v>14000</v>
      </c>
      <c r="AB135">
        <v>195.3</v>
      </c>
      <c r="AC135">
        <v>55.56</v>
      </c>
      <c r="AI135">
        <v>-71.551459293394785</v>
      </c>
      <c r="AK135">
        <v>1</v>
      </c>
    </row>
  </sheetData>
  <sheetProtection algorithmName="SHA-512" hashValue="Mu8WgiOecHnT3Gv815FOeGyWBpH79VWGF7yxmYdvwKjs/rq7TIlm1jQk11IsHeMZhnpRifKrtdywME9AFvBLxA==" saltValue="ltJcBUJtnDkf4DbwBHnslQ==" spinCount="100000" sheet="1" objects="1" scenarios="1"/>
  <mergeCells count="5">
    <mergeCell ref="B1:C1"/>
    <mergeCell ref="D1:G1"/>
    <mergeCell ref="H1:P1"/>
    <mergeCell ref="U1:AK1"/>
    <mergeCell ref="Q1:T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9"/>
  <sheetViews>
    <sheetView topLeftCell="E1" workbookViewId="0">
      <selection activeCell="M7" sqref="J7:M7"/>
    </sheetView>
  </sheetViews>
  <sheetFormatPr defaultRowHeight="14.5" x14ac:dyDescent="0.35"/>
  <cols>
    <col min="1" max="1" width="11.36328125" bestFit="1" customWidth="1"/>
  </cols>
  <sheetData>
    <row r="1" spans="1:37" x14ac:dyDescent="0.35">
      <c r="A1" s="1"/>
      <c r="B1" s="62" t="s">
        <v>0</v>
      </c>
      <c r="C1" s="63"/>
      <c r="D1" s="64" t="s">
        <v>1</v>
      </c>
      <c r="E1" s="64"/>
      <c r="F1" s="63"/>
      <c r="G1" s="63"/>
      <c r="H1" s="65" t="s">
        <v>2</v>
      </c>
      <c r="I1" s="63"/>
      <c r="J1" s="63"/>
      <c r="K1" s="63"/>
      <c r="L1" s="63"/>
      <c r="M1" s="63"/>
      <c r="N1" s="63"/>
      <c r="O1" s="63"/>
      <c r="P1" s="63"/>
      <c r="Q1" s="67" t="s">
        <v>3</v>
      </c>
      <c r="R1" s="67"/>
      <c r="S1" s="67"/>
      <c r="T1" s="67"/>
      <c r="U1" s="66" t="s">
        <v>4</v>
      </c>
      <c r="V1" s="63"/>
      <c r="W1" s="63"/>
      <c r="X1" s="63"/>
      <c r="Y1" s="63"/>
      <c r="Z1" s="63"/>
      <c r="AA1" s="63"/>
      <c r="AB1" s="63"/>
      <c r="AC1" s="63"/>
      <c r="AD1" s="63"/>
      <c r="AE1" s="63"/>
      <c r="AF1" s="63"/>
      <c r="AG1" s="63"/>
      <c r="AH1" s="63"/>
      <c r="AI1" s="63"/>
      <c r="AJ1" s="63"/>
      <c r="AK1" s="63"/>
    </row>
    <row r="2" spans="1:37" ht="87" x14ac:dyDescent="0.35">
      <c r="A2" s="2" t="s">
        <v>230</v>
      </c>
      <c r="B2" s="3" t="s">
        <v>5</v>
      </c>
      <c r="C2" s="3" t="s">
        <v>6</v>
      </c>
      <c r="D2" s="3" t="s">
        <v>7</v>
      </c>
      <c r="E2" s="3" t="s">
        <v>8</v>
      </c>
      <c r="F2" s="3" t="s">
        <v>9</v>
      </c>
      <c r="G2" s="3" t="s">
        <v>10</v>
      </c>
      <c r="H2" s="3" t="s">
        <v>11</v>
      </c>
      <c r="I2" s="3" t="s">
        <v>12</v>
      </c>
      <c r="J2" s="3" t="s">
        <v>13</v>
      </c>
      <c r="K2" s="4" t="s">
        <v>14</v>
      </c>
      <c r="L2" s="4" t="s">
        <v>15</v>
      </c>
      <c r="M2" s="4" t="s">
        <v>16</v>
      </c>
      <c r="N2" s="4" t="s">
        <v>17</v>
      </c>
      <c r="O2" s="4" t="s">
        <v>18</v>
      </c>
      <c r="P2" s="4" t="s">
        <v>19</v>
      </c>
      <c r="Q2" s="5" t="s">
        <v>20</v>
      </c>
      <c r="R2" s="6" t="s">
        <v>21</v>
      </c>
      <c r="S2" s="3" t="s">
        <v>22</v>
      </c>
      <c r="T2" s="7" t="s">
        <v>23</v>
      </c>
      <c r="U2" s="5" t="s">
        <v>24</v>
      </c>
      <c r="V2" s="3" t="s">
        <v>25</v>
      </c>
      <c r="W2" s="8" t="s">
        <v>26</v>
      </c>
      <c r="X2" s="8" t="s">
        <v>27</v>
      </c>
      <c r="Y2" s="8" t="s">
        <v>28</v>
      </c>
      <c r="Z2" s="8" t="s">
        <v>29</v>
      </c>
      <c r="AA2" s="8" t="s">
        <v>30</v>
      </c>
      <c r="AB2" s="9" t="s">
        <v>31</v>
      </c>
      <c r="AC2" s="9" t="s">
        <v>32</v>
      </c>
      <c r="AD2" s="9" t="s">
        <v>33</v>
      </c>
      <c r="AE2" s="9" t="s">
        <v>34</v>
      </c>
      <c r="AF2" s="9" t="s">
        <v>35</v>
      </c>
      <c r="AG2" s="9" t="s">
        <v>36</v>
      </c>
      <c r="AH2" s="9" t="s">
        <v>37</v>
      </c>
      <c r="AI2" s="9" t="s">
        <v>38</v>
      </c>
      <c r="AJ2" s="3" t="s">
        <v>35</v>
      </c>
      <c r="AK2" s="3" t="s">
        <v>39</v>
      </c>
    </row>
    <row r="3" spans="1:37" x14ac:dyDescent="0.35">
      <c r="A3" s="1">
        <v>81</v>
      </c>
      <c r="B3" s="25" t="s">
        <v>144</v>
      </c>
      <c r="C3" s="11" t="s">
        <v>145</v>
      </c>
      <c r="D3" s="25" t="s">
        <v>187</v>
      </c>
      <c r="E3" s="25">
        <v>23</v>
      </c>
      <c r="F3" s="1">
        <v>46.408489000000003</v>
      </c>
      <c r="G3" s="1">
        <v>-80.999001000000007</v>
      </c>
      <c r="H3" s="1">
        <v>861.3</v>
      </c>
      <c r="I3" s="1"/>
      <c r="J3" s="1">
        <v>36.5</v>
      </c>
      <c r="K3" s="1">
        <v>52.9</v>
      </c>
      <c r="L3" s="1">
        <v>28.05</v>
      </c>
      <c r="M3" s="1">
        <v>1.51</v>
      </c>
      <c r="N3" s="1">
        <v>23.24</v>
      </c>
      <c r="O3" s="1">
        <v>236</v>
      </c>
      <c r="P3" s="1">
        <v>1</v>
      </c>
      <c r="Q3" s="1">
        <v>6.1</v>
      </c>
      <c r="R3" s="1">
        <v>4.2</v>
      </c>
      <c r="S3" s="1">
        <v>98</v>
      </c>
      <c r="T3" s="1"/>
      <c r="U3" s="21">
        <v>1</v>
      </c>
      <c r="V3" s="1">
        <v>2</v>
      </c>
      <c r="W3" s="1" t="s">
        <v>181</v>
      </c>
      <c r="X3" s="1" t="s">
        <v>182</v>
      </c>
      <c r="Y3" s="21">
        <v>1</v>
      </c>
      <c r="Z3" s="21"/>
      <c r="AA3" s="21">
        <v>5750</v>
      </c>
      <c r="AB3" s="26">
        <v>403.7</v>
      </c>
      <c r="AC3" s="27">
        <v>74.069999999999993</v>
      </c>
      <c r="AD3" s="1"/>
      <c r="AE3" s="21"/>
      <c r="AF3" s="21"/>
      <c r="AG3" s="1"/>
      <c r="AH3" s="28">
        <v>-329.63</v>
      </c>
      <c r="AI3" s="21">
        <v>-81.652216992816449</v>
      </c>
      <c r="AK3" s="21">
        <v>1</v>
      </c>
    </row>
    <row r="4" spans="1:37" x14ac:dyDescent="0.35">
      <c r="A4" s="1">
        <v>82</v>
      </c>
      <c r="B4" s="25" t="s">
        <v>144</v>
      </c>
      <c r="C4" s="11" t="s">
        <v>145</v>
      </c>
      <c r="D4" s="25" t="s">
        <v>188</v>
      </c>
      <c r="E4" s="25">
        <v>23</v>
      </c>
      <c r="F4" s="1">
        <v>46.408489000000003</v>
      </c>
      <c r="G4" s="1">
        <v>-80.999001000000007</v>
      </c>
      <c r="H4" s="1">
        <v>861.3</v>
      </c>
      <c r="I4" s="1"/>
      <c r="J4" s="1">
        <v>36.5</v>
      </c>
      <c r="K4" s="1">
        <v>52.9</v>
      </c>
      <c r="L4" s="1">
        <v>28.05</v>
      </c>
      <c r="M4" s="1">
        <v>1.51</v>
      </c>
      <c r="N4" s="1">
        <v>23.24</v>
      </c>
      <c r="O4" s="1">
        <v>236</v>
      </c>
      <c r="P4" s="1">
        <v>1</v>
      </c>
      <c r="Q4" s="1">
        <v>6.5</v>
      </c>
      <c r="R4" s="1">
        <v>4.4000000000000004</v>
      </c>
      <c r="S4" s="1">
        <v>98</v>
      </c>
      <c r="T4" s="1"/>
      <c r="U4" s="21">
        <v>1</v>
      </c>
      <c r="V4" s="1">
        <v>2</v>
      </c>
      <c r="W4" s="1" t="s">
        <v>181</v>
      </c>
      <c r="X4" s="1" t="s">
        <v>182</v>
      </c>
      <c r="Y4" s="21">
        <v>2</v>
      </c>
      <c r="Z4" s="21"/>
      <c r="AA4" s="21">
        <v>5500</v>
      </c>
      <c r="AB4" s="26">
        <v>328.7</v>
      </c>
      <c r="AC4" s="27">
        <v>272.83999999999997</v>
      </c>
      <c r="AD4" s="1"/>
      <c r="AE4" s="21"/>
      <c r="AF4" s="21"/>
      <c r="AG4" s="1"/>
      <c r="AH4" s="28">
        <v>-55.86</v>
      </c>
      <c r="AI4" s="21">
        <v>-16.99421965317919</v>
      </c>
      <c r="AK4" s="21">
        <v>1</v>
      </c>
    </row>
    <row r="5" spans="1:37" x14ac:dyDescent="0.35">
      <c r="A5" s="1">
        <v>83</v>
      </c>
      <c r="B5" s="25" t="s">
        <v>144</v>
      </c>
      <c r="C5" s="11" t="s">
        <v>145</v>
      </c>
      <c r="D5" s="25" t="s">
        <v>189</v>
      </c>
      <c r="E5" s="25">
        <v>23</v>
      </c>
      <c r="F5" s="1">
        <v>46.408489000000003</v>
      </c>
      <c r="G5" s="1">
        <v>-80.999001000000007</v>
      </c>
      <c r="H5" s="1">
        <v>861.3</v>
      </c>
      <c r="I5" s="1"/>
      <c r="J5" s="1">
        <v>36.5</v>
      </c>
      <c r="K5" s="1">
        <v>52.9</v>
      </c>
      <c r="L5" s="1">
        <v>28.05</v>
      </c>
      <c r="M5" s="1">
        <v>1.51</v>
      </c>
      <c r="N5" s="1">
        <v>23.24</v>
      </c>
      <c r="O5" s="1">
        <v>236</v>
      </c>
      <c r="P5" s="1">
        <v>1</v>
      </c>
      <c r="Q5" s="1">
        <v>6.1</v>
      </c>
      <c r="R5" s="1">
        <v>4.2</v>
      </c>
      <c r="S5" s="1">
        <v>90</v>
      </c>
      <c r="T5" s="1"/>
      <c r="U5" s="21">
        <v>1</v>
      </c>
      <c r="V5" s="1">
        <v>2</v>
      </c>
      <c r="W5" s="1" t="s">
        <v>181</v>
      </c>
      <c r="X5" s="1" t="s">
        <v>182</v>
      </c>
      <c r="Y5" s="21">
        <v>1</v>
      </c>
      <c r="Z5" s="21"/>
      <c r="AA5" s="21">
        <v>5750</v>
      </c>
      <c r="AB5" s="26">
        <v>74.069999999999993</v>
      </c>
      <c r="AC5" s="27">
        <v>177.78</v>
      </c>
      <c r="AD5" s="1"/>
      <c r="AE5" s="21"/>
      <c r="AF5" s="21"/>
      <c r="AG5" s="1"/>
      <c r="AH5" s="28">
        <v>103.71</v>
      </c>
      <c r="AI5" s="21">
        <v>140.01620089104901</v>
      </c>
      <c r="AK5" s="21">
        <v>0</v>
      </c>
    </row>
    <row r="6" spans="1:37" x14ac:dyDescent="0.35">
      <c r="A6" s="1">
        <v>84</v>
      </c>
      <c r="B6" s="25" t="s">
        <v>144</v>
      </c>
      <c r="C6" s="11" t="s">
        <v>145</v>
      </c>
      <c r="D6" s="25" t="s">
        <v>190</v>
      </c>
      <c r="E6" s="25">
        <v>23</v>
      </c>
      <c r="F6" s="1">
        <v>46.408489000000003</v>
      </c>
      <c r="G6" s="1">
        <v>-80.999001000000007</v>
      </c>
      <c r="H6" s="1">
        <v>861.3</v>
      </c>
      <c r="I6" s="1"/>
      <c r="J6" s="1">
        <v>36.5</v>
      </c>
      <c r="K6" s="1">
        <v>52.9</v>
      </c>
      <c r="L6" s="1">
        <v>28.05</v>
      </c>
      <c r="M6" s="1">
        <v>1.51</v>
      </c>
      <c r="N6" s="1">
        <v>23.24</v>
      </c>
      <c r="O6" s="1">
        <v>236</v>
      </c>
      <c r="P6" s="1">
        <v>1</v>
      </c>
      <c r="Q6" s="1">
        <v>6.1</v>
      </c>
      <c r="R6" s="1">
        <v>4.2</v>
      </c>
      <c r="S6" s="1">
        <v>85</v>
      </c>
      <c r="T6" s="1"/>
      <c r="U6" s="21">
        <v>1</v>
      </c>
      <c r="V6" s="1">
        <v>2</v>
      </c>
      <c r="W6" s="1" t="s">
        <v>181</v>
      </c>
      <c r="X6" s="1" t="s">
        <v>182</v>
      </c>
      <c r="Y6" s="21">
        <v>1</v>
      </c>
      <c r="Z6" s="21"/>
      <c r="AA6" s="21">
        <v>5750</v>
      </c>
      <c r="AB6" s="26">
        <v>140.69999999999999</v>
      </c>
      <c r="AC6" s="27">
        <v>148.15</v>
      </c>
      <c r="AD6" s="1"/>
      <c r="AE6" s="21"/>
      <c r="AF6" s="21"/>
      <c r="AG6" s="1"/>
      <c r="AH6" s="28">
        <v>7.45</v>
      </c>
      <c r="AI6" s="21">
        <v>5.2949538024164893</v>
      </c>
      <c r="AK6" s="21">
        <v>0</v>
      </c>
    </row>
    <row r="7" spans="1:37" x14ac:dyDescent="0.35">
      <c r="A7" s="1">
        <v>85</v>
      </c>
      <c r="B7" s="25" t="s">
        <v>144</v>
      </c>
      <c r="C7" s="11" t="s">
        <v>145</v>
      </c>
      <c r="D7" s="25" t="s">
        <v>191</v>
      </c>
      <c r="E7" s="25">
        <v>23</v>
      </c>
      <c r="F7" s="1">
        <v>46.408489000000003</v>
      </c>
      <c r="G7" s="1">
        <v>-80.999001000000007</v>
      </c>
      <c r="H7" s="1">
        <v>861.3</v>
      </c>
      <c r="I7" s="1"/>
      <c r="J7" s="1">
        <v>36.5</v>
      </c>
      <c r="K7" s="1">
        <v>52.9</v>
      </c>
      <c r="L7" s="1">
        <v>28.05</v>
      </c>
      <c r="M7" s="1">
        <v>1.51</v>
      </c>
      <c r="N7" s="1">
        <v>23.24</v>
      </c>
      <c r="O7" s="1">
        <v>236</v>
      </c>
      <c r="P7" s="1">
        <v>1</v>
      </c>
      <c r="Q7" s="1">
        <v>6.5</v>
      </c>
      <c r="R7" s="1">
        <v>4.4000000000000004</v>
      </c>
      <c r="S7" s="1">
        <v>85</v>
      </c>
      <c r="T7" s="1"/>
      <c r="U7" s="21">
        <v>1</v>
      </c>
      <c r="V7" s="1">
        <v>2</v>
      </c>
      <c r="W7" s="1" t="s">
        <v>181</v>
      </c>
      <c r="X7" s="1" t="s">
        <v>182</v>
      </c>
      <c r="Y7" s="21">
        <v>2</v>
      </c>
      <c r="Z7" s="21"/>
      <c r="AA7" s="21">
        <v>5500</v>
      </c>
      <c r="AB7" s="26">
        <v>184.36</v>
      </c>
      <c r="AC7" s="27">
        <v>362.14</v>
      </c>
      <c r="AD7" s="1"/>
      <c r="AE7" s="21"/>
      <c r="AF7" s="21"/>
      <c r="AG7" s="1"/>
      <c r="AH7" s="28">
        <v>177.78</v>
      </c>
      <c r="AI7" s="21">
        <v>96.430896072900836</v>
      </c>
      <c r="AK7" s="21">
        <v>0</v>
      </c>
    </row>
    <row r="8" spans="1:37" x14ac:dyDescent="0.35">
      <c r="A8" s="1">
        <v>86</v>
      </c>
      <c r="B8" s="25" t="s">
        <v>144</v>
      </c>
      <c r="C8" s="11" t="s">
        <v>145</v>
      </c>
      <c r="D8" s="25" t="s">
        <v>192</v>
      </c>
      <c r="E8" s="25">
        <v>23</v>
      </c>
      <c r="F8" s="1">
        <v>46.408489000000003</v>
      </c>
      <c r="G8" s="1">
        <v>-80.999001000000007</v>
      </c>
      <c r="H8" s="1">
        <v>861.3</v>
      </c>
      <c r="I8" s="1"/>
      <c r="J8" s="1">
        <v>36.5</v>
      </c>
      <c r="K8" s="1">
        <v>52.9</v>
      </c>
      <c r="L8" s="1">
        <v>28.05</v>
      </c>
      <c r="M8" s="1">
        <v>1.51</v>
      </c>
      <c r="N8" s="1">
        <v>23.24</v>
      </c>
      <c r="O8" s="1">
        <v>236</v>
      </c>
      <c r="P8" s="1">
        <v>1</v>
      </c>
      <c r="Q8" s="29">
        <v>6.85</v>
      </c>
      <c r="R8" s="1">
        <v>3.4</v>
      </c>
      <c r="S8" s="1">
        <v>85</v>
      </c>
      <c r="T8" s="1"/>
      <c r="U8" s="21">
        <v>1</v>
      </c>
      <c r="V8" s="1">
        <v>1</v>
      </c>
      <c r="W8" s="1" t="s">
        <v>181</v>
      </c>
      <c r="X8" s="1" t="s">
        <v>186</v>
      </c>
      <c r="Y8" s="21">
        <v>3</v>
      </c>
      <c r="Z8" s="21"/>
      <c r="AA8" s="21">
        <v>5000</v>
      </c>
      <c r="AB8" s="26">
        <v>129.63</v>
      </c>
      <c r="AC8" s="27">
        <v>133.33000000000001</v>
      </c>
      <c r="AD8" s="1"/>
      <c r="AE8" s="21"/>
      <c r="AF8" s="21"/>
      <c r="AG8" s="1"/>
      <c r="AH8" s="28">
        <v>3.7</v>
      </c>
      <c r="AI8" s="21">
        <v>2.8542775592069738</v>
      </c>
      <c r="AK8" s="21">
        <v>0</v>
      </c>
    </row>
    <row r="9" spans="1:37" x14ac:dyDescent="0.35">
      <c r="A9" s="1">
        <v>87</v>
      </c>
      <c r="B9" s="25" t="s">
        <v>144</v>
      </c>
      <c r="C9" s="11" t="s">
        <v>145</v>
      </c>
      <c r="D9" s="25" t="s">
        <v>193</v>
      </c>
      <c r="E9" s="25">
        <v>23</v>
      </c>
      <c r="F9" s="1">
        <v>46.408489000000003</v>
      </c>
      <c r="G9" s="1">
        <v>-80.999001000000007</v>
      </c>
      <c r="H9" s="1">
        <v>861.3</v>
      </c>
      <c r="I9" s="1"/>
      <c r="J9" s="1">
        <v>36.5</v>
      </c>
      <c r="K9" s="1">
        <v>52.9</v>
      </c>
      <c r="L9" s="1">
        <v>28.05</v>
      </c>
      <c r="M9" s="1">
        <v>1.51</v>
      </c>
      <c r="N9" s="1">
        <v>23.24</v>
      </c>
      <c r="O9" s="1">
        <v>236</v>
      </c>
      <c r="P9" s="1">
        <v>1</v>
      </c>
      <c r="Q9" s="1">
        <v>6.1</v>
      </c>
      <c r="R9" s="1">
        <v>4.2</v>
      </c>
      <c r="S9" s="1">
        <v>80</v>
      </c>
      <c r="T9" s="1"/>
      <c r="U9" s="21">
        <v>1</v>
      </c>
      <c r="V9" s="1">
        <v>2</v>
      </c>
      <c r="W9" s="1" t="s">
        <v>181</v>
      </c>
      <c r="X9" s="1" t="s">
        <v>182</v>
      </c>
      <c r="Y9" s="21">
        <v>1</v>
      </c>
      <c r="Z9" s="21"/>
      <c r="AA9" s="21">
        <v>5750</v>
      </c>
      <c r="AB9" s="26">
        <v>88.89</v>
      </c>
      <c r="AC9" s="27">
        <v>111.11</v>
      </c>
      <c r="AD9" s="1"/>
      <c r="AE9" s="21"/>
      <c r="AF9" s="21"/>
      <c r="AG9" s="1"/>
      <c r="AH9" s="28">
        <v>22.22</v>
      </c>
      <c r="AI9" s="21">
        <v>24.99718753515581</v>
      </c>
      <c r="AK9" s="21">
        <v>0</v>
      </c>
    </row>
    <row r="10" spans="1:37" x14ac:dyDescent="0.35">
      <c r="A10" s="1">
        <v>88</v>
      </c>
      <c r="B10" s="25" t="s">
        <v>144</v>
      </c>
      <c r="C10" s="11" t="s">
        <v>145</v>
      </c>
      <c r="D10" s="25" t="s">
        <v>194</v>
      </c>
      <c r="E10" s="25">
        <v>23</v>
      </c>
      <c r="F10" s="1">
        <v>46.408489000000003</v>
      </c>
      <c r="G10" s="1">
        <v>-80.999001000000007</v>
      </c>
      <c r="H10" s="1">
        <v>861.3</v>
      </c>
      <c r="I10" s="1"/>
      <c r="J10" s="1">
        <v>36.5</v>
      </c>
      <c r="K10" s="1">
        <v>52.9</v>
      </c>
      <c r="L10" s="1">
        <v>28.05</v>
      </c>
      <c r="M10" s="1">
        <v>1.51</v>
      </c>
      <c r="N10" s="1">
        <v>23.24</v>
      </c>
      <c r="O10" s="1">
        <v>236</v>
      </c>
      <c r="P10" s="1">
        <v>1</v>
      </c>
      <c r="Q10" s="29">
        <v>6.85</v>
      </c>
      <c r="R10" s="1">
        <v>3.4</v>
      </c>
      <c r="S10" s="1">
        <v>80</v>
      </c>
      <c r="T10" s="1"/>
      <c r="U10" s="21">
        <v>1</v>
      </c>
      <c r="V10" s="1">
        <v>1</v>
      </c>
      <c r="W10" s="1" t="s">
        <v>181</v>
      </c>
      <c r="X10" s="1" t="s">
        <v>186</v>
      </c>
      <c r="Y10" s="21">
        <v>1</v>
      </c>
      <c r="Z10" s="21"/>
      <c r="AA10" s="21">
        <v>5000</v>
      </c>
      <c r="AB10" s="26">
        <v>118.52</v>
      </c>
      <c r="AC10" s="27">
        <v>133.33000000000001</v>
      </c>
      <c r="AD10" s="1"/>
      <c r="AE10" s="21"/>
      <c r="AF10" s="21"/>
      <c r="AG10" s="1"/>
      <c r="AH10" s="28">
        <v>14.81</v>
      </c>
      <c r="AI10" s="21">
        <v>12.495781302733716</v>
      </c>
      <c r="AK10" s="21">
        <v>0</v>
      </c>
    </row>
    <row r="11" spans="1:37" x14ac:dyDescent="0.35">
      <c r="A11" s="1">
        <v>89</v>
      </c>
      <c r="B11" s="25" t="s">
        <v>144</v>
      </c>
      <c r="C11" s="11" t="s">
        <v>145</v>
      </c>
      <c r="D11" s="25" t="s">
        <v>195</v>
      </c>
      <c r="E11" s="25">
        <v>24</v>
      </c>
      <c r="F11" s="1">
        <v>46.438856000000001</v>
      </c>
      <c r="G11" s="1">
        <v>-80.914846999999995</v>
      </c>
      <c r="H11">
        <v>83.6</v>
      </c>
      <c r="I11" s="29">
        <v>4.0999999999999996</v>
      </c>
      <c r="J11" s="1">
        <v>9</v>
      </c>
      <c r="K11" s="1">
        <v>6.7</v>
      </c>
      <c r="L11" s="1">
        <v>2.4</v>
      </c>
      <c r="M11" s="1">
        <v>0.87</v>
      </c>
      <c r="N11" s="1">
        <v>3.43</v>
      </c>
      <c r="O11" s="1">
        <v>230</v>
      </c>
      <c r="P11" s="1">
        <v>1</v>
      </c>
      <c r="Q11" s="1">
        <v>9</v>
      </c>
      <c r="R11" s="29">
        <v>2.82</v>
      </c>
      <c r="S11" s="1">
        <v>85</v>
      </c>
      <c r="T11" s="1"/>
      <c r="U11" s="21">
        <v>1</v>
      </c>
      <c r="V11" s="1">
        <v>1</v>
      </c>
      <c r="W11" s="1" t="s">
        <v>186</v>
      </c>
      <c r="X11" s="1" t="s">
        <v>182</v>
      </c>
      <c r="Y11" s="21">
        <v>1</v>
      </c>
      <c r="Z11" s="21"/>
      <c r="AA11" s="21">
        <v>9000</v>
      </c>
      <c r="AB11" s="26">
        <v>103.7</v>
      </c>
      <c r="AC11" s="27">
        <v>111.11</v>
      </c>
      <c r="AD11" s="1"/>
      <c r="AE11" s="21"/>
      <c r="AF11" s="21"/>
      <c r="AG11" s="1"/>
      <c r="AH11" s="28">
        <v>7.4109999999999996</v>
      </c>
      <c r="AI11" s="21">
        <v>7.1465766634522661</v>
      </c>
      <c r="AK11" s="21">
        <v>0</v>
      </c>
    </row>
    <row r="12" spans="1:37" x14ac:dyDescent="0.35">
      <c r="A12" s="1">
        <v>90</v>
      </c>
      <c r="B12" s="25" t="s">
        <v>144</v>
      </c>
      <c r="C12" s="11" t="s">
        <v>145</v>
      </c>
      <c r="D12" s="25" t="s">
        <v>196</v>
      </c>
      <c r="E12" s="25">
        <v>24</v>
      </c>
      <c r="F12" s="1">
        <v>46.438856000000001</v>
      </c>
      <c r="G12" s="1">
        <v>-80.914846999999995</v>
      </c>
      <c r="H12">
        <v>83.6</v>
      </c>
      <c r="I12" s="29">
        <v>4.0999999999999996</v>
      </c>
      <c r="J12" s="1">
        <v>9</v>
      </c>
      <c r="K12" s="1">
        <v>6.7</v>
      </c>
      <c r="L12" s="1">
        <v>2.4</v>
      </c>
      <c r="M12" s="1">
        <v>0.87</v>
      </c>
      <c r="N12" s="1">
        <v>3.43</v>
      </c>
      <c r="O12" s="1">
        <v>230</v>
      </c>
      <c r="P12" s="1">
        <v>1</v>
      </c>
      <c r="Q12" s="1">
        <v>10.5</v>
      </c>
      <c r="R12" s="29">
        <v>2.82</v>
      </c>
      <c r="S12" s="1">
        <v>85</v>
      </c>
      <c r="T12" s="1"/>
      <c r="U12" s="21">
        <v>1</v>
      </c>
      <c r="V12" s="1">
        <v>2</v>
      </c>
      <c r="W12" s="1" t="s">
        <v>181</v>
      </c>
      <c r="X12" s="1" t="s">
        <v>182</v>
      </c>
      <c r="Y12" s="21">
        <v>2</v>
      </c>
      <c r="Z12" s="21"/>
      <c r="AA12" s="21">
        <v>3500</v>
      </c>
      <c r="AB12" s="26">
        <v>95.47</v>
      </c>
      <c r="AC12" s="27">
        <v>171.3</v>
      </c>
      <c r="AD12" s="1"/>
      <c r="AE12" s="21"/>
      <c r="AF12" s="21"/>
      <c r="AG12" s="1"/>
      <c r="AH12" s="28">
        <v>75.83</v>
      </c>
      <c r="AI12" s="21">
        <v>79.428092594532316</v>
      </c>
      <c r="AK12" s="21">
        <v>0</v>
      </c>
    </row>
    <row r="13" spans="1:37" x14ac:dyDescent="0.35">
      <c r="A13" s="1">
        <v>91</v>
      </c>
      <c r="B13" s="25" t="s">
        <v>144</v>
      </c>
      <c r="C13" s="11" t="s">
        <v>145</v>
      </c>
      <c r="D13" s="25" t="s">
        <v>197</v>
      </c>
      <c r="E13" s="25">
        <v>24</v>
      </c>
      <c r="F13" s="1">
        <v>46.438856000000001</v>
      </c>
      <c r="G13" s="1">
        <v>-80.914846999999995</v>
      </c>
      <c r="H13" s="1">
        <v>83.6</v>
      </c>
      <c r="I13" s="29">
        <v>4.0999999999999996</v>
      </c>
      <c r="J13" s="1">
        <v>9</v>
      </c>
      <c r="K13" s="1">
        <v>6.7</v>
      </c>
      <c r="L13" s="1">
        <v>2.4</v>
      </c>
      <c r="M13" s="1">
        <v>0.87</v>
      </c>
      <c r="N13" s="1">
        <v>3.43</v>
      </c>
      <c r="O13" s="1">
        <v>230</v>
      </c>
      <c r="P13" s="1">
        <v>1</v>
      </c>
      <c r="Q13" s="1">
        <v>9</v>
      </c>
      <c r="R13" s="29">
        <v>2.82</v>
      </c>
      <c r="S13" s="1">
        <v>95</v>
      </c>
      <c r="T13" s="1"/>
      <c r="U13" s="21">
        <v>1</v>
      </c>
      <c r="V13" s="1">
        <v>1</v>
      </c>
      <c r="W13" s="1" t="s">
        <v>186</v>
      </c>
      <c r="X13" s="1" t="s">
        <v>182</v>
      </c>
      <c r="Y13" s="21">
        <v>1</v>
      </c>
      <c r="Z13" s="21"/>
      <c r="AA13" s="21">
        <v>9000</v>
      </c>
      <c r="AB13" s="26">
        <v>118.52</v>
      </c>
      <c r="AC13" s="27">
        <v>200</v>
      </c>
      <c r="AD13" s="1"/>
      <c r="AE13" s="21"/>
      <c r="AF13" s="21"/>
      <c r="AG13" s="1"/>
      <c r="AH13" s="28">
        <v>81.48</v>
      </c>
      <c r="AI13" s="21">
        <v>68.747890651366859</v>
      </c>
      <c r="AK13" s="21">
        <v>0</v>
      </c>
    </row>
    <row r="14" spans="1:37" x14ac:dyDescent="0.35">
      <c r="A14" s="1">
        <v>92</v>
      </c>
      <c r="B14" s="25" t="s">
        <v>144</v>
      </c>
      <c r="C14" s="11" t="s">
        <v>145</v>
      </c>
      <c r="D14" s="25" t="s">
        <v>198</v>
      </c>
      <c r="E14" s="25">
        <v>24</v>
      </c>
      <c r="F14" s="1">
        <v>46.438856000000001</v>
      </c>
      <c r="G14" s="1">
        <v>-80.914846999999995</v>
      </c>
      <c r="H14" s="1">
        <v>83.6</v>
      </c>
      <c r="I14" s="29">
        <v>4.0999999999999996</v>
      </c>
      <c r="J14" s="1">
        <v>9</v>
      </c>
      <c r="K14" s="1">
        <v>6.7</v>
      </c>
      <c r="L14" s="1">
        <v>2.4</v>
      </c>
      <c r="M14" s="1">
        <v>0.87</v>
      </c>
      <c r="N14" s="1">
        <v>3.43</v>
      </c>
      <c r="O14" s="1">
        <v>230</v>
      </c>
      <c r="P14" s="1">
        <v>1</v>
      </c>
      <c r="Q14" s="1">
        <v>10.5</v>
      </c>
      <c r="R14" s="29">
        <v>2.82</v>
      </c>
      <c r="S14" s="1">
        <v>95</v>
      </c>
      <c r="T14" s="1"/>
      <c r="U14" s="21">
        <v>1</v>
      </c>
      <c r="V14" s="1">
        <v>2</v>
      </c>
      <c r="W14" s="1" t="s">
        <v>181</v>
      </c>
      <c r="X14" s="1" t="s">
        <v>182</v>
      </c>
      <c r="Y14" s="21">
        <v>2</v>
      </c>
      <c r="Z14" s="21"/>
      <c r="AA14" s="21">
        <v>3500</v>
      </c>
      <c r="AB14" s="26">
        <v>81.67</v>
      </c>
      <c r="AC14" s="27">
        <v>149.91</v>
      </c>
      <c r="AD14" s="1"/>
      <c r="AE14" s="21"/>
      <c r="AF14" s="21"/>
      <c r="AG14" s="1"/>
      <c r="AH14" s="28">
        <v>68.239999999999995</v>
      </c>
      <c r="AI14" s="21">
        <v>83.555773233745555</v>
      </c>
      <c r="AK14" s="21">
        <v>0</v>
      </c>
    </row>
    <row r="15" spans="1:37" x14ac:dyDescent="0.35">
      <c r="A15" s="1">
        <v>93</v>
      </c>
      <c r="B15" s="25" t="s">
        <v>144</v>
      </c>
      <c r="C15" s="11" t="s">
        <v>145</v>
      </c>
      <c r="D15" s="25" t="s">
        <v>199</v>
      </c>
      <c r="E15" s="25">
        <v>24</v>
      </c>
      <c r="F15" s="1">
        <v>46.438856000000001</v>
      </c>
      <c r="G15" s="1">
        <v>-80.914846999999995</v>
      </c>
      <c r="H15" s="1">
        <v>83.6</v>
      </c>
      <c r="I15" s="29">
        <v>4.0999999999999996</v>
      </c>
      <c r="J15" s="1">
        <v>9</v>
      </c>
      <c r="K15" s="1">
        <v>6.7</v>
      </c>
      <c r="L15" s="1">
        <v>2.4</v>
      </c>
      <c r="M15" s="1">
        <v>0.87</v>
      </c>
      <c r="N15" s="1">
        <v>3.43</v>
      </c>
      <c r="O15" s="1">
        <v>230</v>
      </c>
      <c r="P15" s="1">
        <v>1</v>
      </c>
      <c r="Q15" s="1">
        <v>7.8</v>
      </c>
      <c r="R15" s="29">
        <v>2.82</v>
      </c>
      <c r="S15" s="1">
        <v>95</v>
      </c>
      <c r="T15" s="1"/>
      <c r="U15" s="21">
        <v>1</v>
      </c>
      <c r="V15" s="1">
        <v>1</v>
      </c>
      <c r="W15" s="1" t="s">
        <v>186</v>
      </c>
      <c r="X15" s="1" t="s">
        <v>186</v>
      </c>
      <c r="Y15" s="21">
        <v>3</v>
      </c>
      <c r="Z15" s="21"/>
      <c r="AA15" s="21">
        <v>6000</v>
      </c>
      <c r="AB15" s="26">
        <v>214.82</v>
      </c>
      <c r="AC15" s="27">
        <v>118.51</v>
      </c>
      <c r="AD15" s="1"/>
      <c r="AE15" s="21"/>
      <c r="AF15" s="21"/>
      <c r="AG15" s="1"/>
      <c r="AH15" s="28">
        <v>-96.3</v>
      </c>
      <c r="AI15" s="21">
        <v>-44.828228284144863</v>
      </c>
      <c r="AK15" s="21">
        <v>1</v>
      </c>
    </row>
    <row r="16" spans="1:37" x14ac:dyDescent="0.35">
      <c r="A16" s="1">
        <v>94</v>
      </c>
      <c r="B16" s="25" t="s">
        <v>144</v>
      </c>
      <c r="C16" s="11" t="s">
        <v>145</v>
      </c>
      <c r="D16" s="25" t="s">
        <v>200</v>
      </c>
      <c r="E16" s="25">
        <v>25</v>
      </c>
      <c r="F16" s="1">
        <v>46.396453000000001</v>
      </c>
      <c r="G16" s="1">
        <v>-81.192002000000002</v>
      </c>
      <c r="H16" s="1">
        <v>102</v>
      </c>
      <c r="I16" s="29">
        <v>3.93</v>
      </c>
      <c r="J16" s="1">
        <v>12</v>
      </c>
      <c r="K16" s="1">
        <v>6.2</v>
      </c>
      <c r="L16" s="1">
        <v>3.66</v>
      </c>
      <c r="M16" s="1">
        <v>0</v>
      </c>
      <c r="N16" s="1">
        <v>2.54</v>
      </c>
      <c r="O16" s="1">
        <v>241</v>
      </c>
      <c r="P16" s="1">
        <v>1</v>
      </c>
      <c r="Q16" s="1">
        <v>44.7</v>
      </c>
      <c r="R16" s="29">
        <v>3</v>
      </c>
      <c r="S16" s="1">
        <v>99</v>
      </c>
      <c r="T16" s="1"/>
      <c r="U16" s="21">
        <v>1</v>
      </c>
      <c r="V16" s="1">
        <v>1</v>
      </c>
      <c r="W16" s="1" t="s">
        <v>186</v>
      </c>
      <c r="X16" s="1" t="s">
        <v>182</v>
      </c>
      <c r="Y16" s="21">
        <v>1</v>
      </c>
      <c r="Z16" s="21"/>
      <c r="AA16" s="21">
        <v>10000</v>
      </c>
      <c r="AB16" s="26">
        <v>133.33000000000001</v>
      </c>
      <c r="AC16" s="27">
        <v>29.63</v>
      </c>
      <c r="AD16" s="1"/>
      <c r="AE16" s="21"/>
      <c r="AF16" s="21"/>
      <c r="AG16" s="1"/>
      <c r="AH16" s="28">
        <v>-103.7</v>
      </c>
      <c r="AI16" s="21">
        <v>-77.776944423610587</v>
      </c>
      <c r="AK16" s="21">
        <v>1</v>
      </c>
    </row>
    <row r="17" spans="1:37" x14ac:dyDescent="0.35">
      <c r="A17" s="1">
        <v>95</v>
      </c>
      <c r="B17" s="25" t="s">
        <v>144</v>
      </c>
      <c r="C17" s="11" t="s">
        <v>145</v>
      </c>
      <c r="D17" s="25" t="s">
        <v>201</v>
      </c>
      <c r="E17" s="25">
        <v>25</v>
      </c>
      <c r="F17" s="1">
        <v>46.396453000000001</v>
      </c>
      <c r="G17" s="1">
        <v>-81.192002000000002</v>
      </c>
      <c r="H17" s="1">
        <v>102</v>
      </c>
      <c r="I17" s="29">
        <v>3.93</v>
      </c>
      <c r="J17" s="1">
        <v>12</v>
      </c>
      <c r="K17" s="1">
        <v>6.2</v>
      </c>
      <c r="L17" s="1">
        <v>3.66</v>
      </c>
      <c r="M17" s="1">
        <v>0</v>
      </c>
      <c r="N17" s="1">
        <v>2.54</v>
      </c>
      <c r="O17" s="1">
        <v>241</v>
      </c>
      <c r="P17" s="1">
        <v>1</v>
      </c>
      <c r="Q17" s="1">
        <v>28.8</v>
      </c>
      <c r="R17" s="29">
        <v>3</v>
      </c>
      <c r="S17" s="1">
        <v>99</v>
      </c>
      <c r="T17" s="1"/>
      <c r="U17" s="21">
        <v>1</v>
      </c>
      <c r="V17" s="1">
        <v>2</v>
      </c>
      <c r="W17" s="1" t="s">
        <v>181</v>
      </c>
      <c r="X17" s="1" t="s">
        <v>182</v>
      </c>
      <c r="Y17" s="21">
        <v>2</v>
      </c>
      <c r="Z17" s="21"/>
      <c r="AA17" s="21">
        <v>10000</v>
      </c>
      <c r="AB17" s="26">
        <v>80.48</v>
      </c>
      <c r="AC17" s="27">
        <v>371</v>
      </c>
      <c r="AD17" s="1"/>
      <c r="AE17" s="21"/>
      <c r="AF17" s="21"/>
      <c r="AG17" s="1"/>
      <c r="AH17" s="28">
        <v>290.52</v>
      </c>
      <c r="AI17" s="21">
        <v>360.98409542743536</v>
      </c>
      <c r="AK17" s="21">
        <v>0</v>
      </c>
    </row>
    <row r="18" spans="1:37" x14ac:dyDescent="0.35">
      <c r="A18" s="1">
        <v>96</v>
      </c>
      <c r="B18" s="25" t="s">
        <v>144</v>
      </c>
      <c r="C18" s="11" t="s">
        <v>145</v>
      </c>
      <c r="D18" s="30" t="s">
        <v>202</v>
      </c>
      <c r="E18" s="30">
        <v>26</v>
      </c>
      <c r="F18" s="1">
        <v>46.410663</v>
      </c>
      <c r="G18" s="1">
        <v>-80.984262000000001</v>
      </c>
      <c r="H18" s="1">
        <v>8.6300000000000008</v>
      </c>
      <c r="J18">
        <v>6.7</v>
      </c>
      <c r="K18" s="1">
        <v>2.12</v>
      </c>
      <c r="L18" s="1">
        <v>1.39</v>
      </c>
      <c r="M18" s="1">
        <v>0.12</v>
      </c>
      <c r="N18" s="1">
        <v>0.61</v>
      </c>
      <c r="O18" s="1">
        <v>236</v>
      </c>
      <c r="P18" s="1">
        <v>1</v>
      </c>
      <c r="Q18" s="29">
        <v>9.4</v>
      </c>
      <c r="R18" s="29">
        <v>4.2300000000000004</v>
      </c>
      <c r="S18" s="1">
        <v>85</v>
      </c>
      <c r="V18" s="1">
        <v>2</v>
      </c>
      <c r="W18" s="1" t="s">
        <v>181</v>
      </c>
      <c r="X18" s="1" t="s">
        <v>182</v>
      </c>
      <c r="Y18" s="21">
        <v>1</v>
      </c>
      <c r="Z18" s="21"/>
      <c r="AA18" s="21">
        <v>5000</v>
      </c>
      <c r="AB18" s="27">
        <v>135.02000000000001</v>
      </c>
      <c r="AC18" s="27">
        <v>359.26</v>
      </c>
      <c r="AD18" s="1"/>
      <c r="AE18" s="21"/>
      <c r="AF18" s="21"/>
      <c r="AG18" s="1"/>
      <c r="AH18" s="28">
        <v>224.24</v>
      </c>
      <c r="AI18" s="21">
        <v>166.07909939268254</v>
      </c>
      <c r="AK18" s="21">
        <v>0</v>
      </c>
    </row>
    <row r="19" spans="1:37" x14ac:dyDescent="0.35">
      <c r="A19" s="1">
        <v>97</v>
      </c>
      <c r="B19" s="25" t="s">
        <v>144</v>
      </c>
      <c r="C19" s="11" t="s">
        <v>145</v>
      </c>
      <c r="D19" s="30" t="s">
        <v>203</v>
      </c>
      <c r="E19" s="30">
        <v>26</v>
      </c>
      <c r="F19" s="1">
        <v>46.410663</v>
      </c>
      <c r="G19" s="1">
        <v>-80.984262000000001</v>
      </c>
      <c r="H19" s="1">
        <v>8.6300000000000008</v>
      </c>
      <c r="I19" s="1"/>
      <c r="J19">
        <v>6.7</v>
      </c>
      <c r="K19" s="1">
        <v>2.12</v>
      </c>
      <c r="L19" s="1">
        <v>1.39</v>
      </c>
      <c r="M19" s="1">
        <v>0.12</v>
      </c>
      <c r="N19" s="1">
        <v>0.61</v>
      </c>
      <c r="O19" s="1">
        <v>236</v>
      </c>
      <c r="P19" s="1">
        <v>1</v>
      </c>
      <c r="Q19" s="1">
        <v>9.4</v>
      </c>
      <c r="R19" s="29">
        <v>4.2300000000000004</v>
      </c>
      <c r="S19" s="1">
        <v>85</v>
      </c>
      <c r="V19" s="1">
        <v>1</v>
      </c>
      <c r="W19" s="1" t="s">
        <v>181</v>
      </c>
      <c r="X19" s="1" t="s">
        <v>186</v>
      </c>
      <c r="Y19" s="21">
        <v>2</v>
      </c>
      <c r="Z19" s="21"/>
      <c r="AA19" s="21">
        <v>4000</v>
      </c>
      <c r="AB19" s="27">
        <v>155.56</v>
      </c>
      <c r="AC19" s="27">
        <v>93.6</v>
      </c>
      <c r="AD19" s="1"/>
      <c r="AE19" s="21"/>
      <c r="AF19" s="21"/>
      <c r="AG19" s="1"/>
      <c r="AH19" s="28">
        <v>-59.26</v>
      </c>
      <c r="AI19" s="21">
        <v>-38.094625867832342</v>
      </c>
      <c r="AK19" s="21">
        <v>1</v>
      </c>
    </row>
    <row r="20" spans="1:37" x14ac:dyDescent="0.35">
      <c r="A20" s="1">
        <v>98</v>
      </c>
      <c r="D20" s="25" t="s">
        <v>204</v>
      </c>
      <c r="E20" s="25">
        <v>27</v>
      </c>
      <c r="F20">
        <v>45.255324999999999</v>
      </c>
      <c r="G20">
        <v>-74.711551999999998</v>
      </c>
      <c r="H20">
        <v>363</v>
      </c>
      <c r="I20">
        <v>1.6</v>
      </c>
      <c r="J20">
        <v>3.1</v>
      </c>
      <c r="K20">
        <v>12.3</v>
      </c>
      <c r="L20">
        <v>3.86</v>
      </c>
      <c r="M20">
        <v>6.86</v>
      </c>
      <c r="N20">
        <v>1.59</v>
      </c>
      <c r="O20">
        <v>82</v>
      </c>
      <c r="P20">
        <v>1</v>
      </c>
      <c r="Q20">
        <v>59</v>
      </c>
      <c r="S20">
        <v>95</v>
      </c>
      <c r="T20">
        <v>0.03</v>
      </c>
      <c r="V20">
        <v>1</v>
      </c>
      <c r="W20" t="s">
        <v>181</v>
      </c>
      <c r="X20" t="s">
        <v>186</v>
      </c>
      <c r="Y20">
        <v>1</v>
      </c>
      <c r="AA20">
        <v>10000</v>
      </c>
      <c r="AB20" s="31">
        <v>697.69</v>
      </c>
      <c r="AC20" s="27">
        <v>483</v>
      </c>
      <c r="AE20" s="21"/>
      <c r="AF20" s="21"/>
      <c r="AH20">
        <v>-214.69</v>
      </c>
      <c r="AI20" s="21">
        <v>-30.771546102137048</v>
      </c>
      <c r="AJ20">
        <v>0</v>
      </c>
      <c r="AK20">
        <v>1</v>
      </c>
    </row>
    <row r="21" spans="1:37" x14ac:dyDescent="0.35">
      <c r="A21" s="1">
        <v>99</v>
      </c>
      <c r="D21" s="25" t="s">
        <v>205</v>
      </c>
      <c r="E21" s="25">
        <v>27</v>
      </c>
      <c r="F21">
        <v>45.255324999999999</v>
      </c>
      <c r="G21">
        <v>-74.711551999999998</v>
      </c>
      <c r="H21">
        <v>363</v>
      </c>
      <c r="I21">
        <v>1.6</v>
      </c>
      <c r="J21">
        <v>3.1</v>
      </c>
      <c r="K21">
        <v>12.3</v>
      </c>
      <c r="L21">
        <v>3.86</v>
      </c>
      <c r="M21">
        <v>6.86</v>
      </c>
      <c r="N21">
        <v>1.59</v>
      </c>
      <c r="O21">
        <v>82</v>
      </c>
      <c r="P21">
        <v>1</v>
      </c>
      <c r="Q21">
        <v>59</v>
      </c>
      <c r="S21">
        <v>100</v>
      </c>
      <c r="T21">
        <v>0</v>
      </c>
      <c r="V21">
        <v>1</v>
      </c>
      <c r="W21" t="s">
        <v>181</v>
      </c>
      <c r="X21" t="s">
        <v>186</v>
      </c>
      <c r="Y21">
        <v>1</v>
      </c>
      <c r="AA21">
        <v>10000</v>
      </c>
      <c r="AB21" s="31">
        <v>593.29999999999995</v>
      </c>
      <c r="AC21" s="27">
        <v>408.53</v>
      </c>
      <c r="AE21" s="21"/>
      <c r="AF21" s="21"/>
      <c r="AH21">
        <v>-184.77</v>
      </c>
      <c r="AI21" s="21">
        <v>-31.142760829260073</v>
      </c>
      <c r="AJ21">
        <v>0.03</v>
      </c>
      <c r="AK21">
        <v>1</v>
      </c>
    </row>
    <row r="22" spans="1:37" x14ac:dyDescent="0.35">
      <c r="A22" s="1">
        <v>100</v>
      </c>
      <c r="D22" s="25" t="s">
        <v>206</v>
      </c>
      <c r="E22" s="25">
        <v>27</v>
      </c>
      <c r="F22">
        <v>45.255324999999999</v>
      </c>
      <c r="G22">
        <v>-74.711551999999998</v>
      </c>
      <c r="H22">
        <v>363</v>
      </c>
      <c r="I22">
        <v>1.6</v>
      </c>
      <c r="J22">
        <v>3.1</v>
      </c>
      <c r="K22">
        <v>12.3</v>
      </c>
      <c r="L22">
        <v>3.86</v>
      </c>
      <c r="M22">
        <v>6.86</v>
      </c>
      <c r="N22">
        <v>1.59</v>
      </c>
      <c r="O22">
        <v>82</v>
      </c>
      <c r="P22">
        <v>1</v>
      </c>
      <c r="Q22">
        <v>59</v>
      </c>
      <c r="S22">
        <v>80</v>
      </c>
      <c r="T22">
        <v>0.03</v>
      </c>
      <c r="V22">
        <v>1</v>
      </c>
      <c r="W22" t="s">
        <v>181</v>
      </c>
      <c r="X22" t="s">
        <v>186</v>
      </c>
      <c r="Y22">
        <v>1</v>
      </c>
      <c r="AA22">
        <v>7000</v>
      </c>
      <c r="AB22" s="31">
        <v>491.92</v>
      </c>
      <c r="AC22" s="27">
        <v>479.87</v>
      </c>
      <c r="AE22" s="21"/>
      <c r="AF22" s="21"/>
      <c r="AH22">
        <v>-12.05</v>
      </c>
      <c r="AI22" s="21">
        <v>-2.4495852984225079</v>
      </c>
      <c r="AJ22">
        <v>0</v>
      </c>
      <c r="AK22">
        <v>1</v>
      </c>
    </row>
    <row r="23" spans="1:37" x14ac:dyDescent="0.35">
      <c r="A23" s="1">
        <v>101</v>
      </c>
      <c r="D23" s="25" t="s">
        <v>207</v>
      </c>
      <c r="E23" s="25">
        <v>27</v>
      </c>
      <c r="F23">
        <v>45.255324999999999</v>
      </c>
      <c r="G23">
        <v>-74.711551999999998</v>
      </c>
      <c r="H23">
        <v>363</v>
      </c>
      <c r="I23">
        <v>1.6</v>
      </c>
      <c r="J23">
        <v>3.1</v>
      </c>
      <c r="K23">
        <v>12.3</v>
      </c>
      <c r="L23">
        <v>3.86</v>
      </c>
      <c r="M23">
        <v>6.86</v>
      </c>
      <c r="N23">
        <v>1.59</v>
      </c>
      <c r="O23">
        <v>82</v>
      </c>
      <c r="P23">
        <v>1</v>
      </c>
      <c r="Q23">
        <v>59</v>
      </c>
      <c r="S23">
        <v>70</v>
      </c>
      <c r="T23">
        <v>0</v>
      </c>
      <c r="V23">
        <v>1</v>
      </c>
      <c r="W23" t="s">
        <v>181</v>
      </c>
      <c r="X23" t="s">
        <v>186</v>
      </c>
      <c r="Y23">
        <v>1</v>
      </c>
      <c r="AA23">
        <v>13000</v>
      </c>
      <c r="AB23" s="31">
        <v>161.03</v>
      </c>
      <c r="AC23" s="27">
        <v>317.70999999999998</v>
      </c>
      <c r="AE23" s="21"/>
      <c r="AF23" s="21"/>
      <c r="AH23">
        <v>156.68</v>
      </c>
      <c r="AI23" s="21">
        <v>97.298640004968021</v>
      </c>
      <c r="AJ23">
        <v>0.1</v>
      </c>
      <c r="AK23">
        <v>0</v>
      </c>
    </row>
    <row r="24" spans="1:37" x14ac:dyDescent="0.35">
      <c r="A24" s="1">
        <v>102</v>
      </c>
      <c r="D24" s="25" t="s">
        <v>208</v>
      </c>
      <c r="E24" s="25">
        <v>27</v>
      </c>
      <c r="F24">
        <v>45.255324999999999</v>
      </c>
      <c r="G24">
        <v>-74.711551999999998</v>
      </c>
      <c r="H24">
        <v>363</v>
      </c>
      <c r="I24">
        <v>1.6</v>
      </c>
      <c r="J24">
        <v>3.1</v>
      </c>
      <c r="K24">
        <v>12.3</v>
      </c>
      <c r="L24">
        <v>3.86</v>
      </c>
      <c r="M24">
        <v>6.86</v>
      </c>
      <c r="N24">
        <v>1.59</v>
      </c>
      <c r="O24">
        <v>82</v>
      </c>
      <c r="P24">
        <v>1</v>
      </c>
      <c r="Q24">
        <v>59</v>
      </c>
      <c r="S24" s="32">
        <v>0.7</v>
      </c>
      <c r="T24">
        <v>0</v>
      </c>
      <c r="V24">
        <v>1</v>
      </c>
      <c r="W24" t="s">
        <v>181</v>
      </c>
      <c r="X24" t="s">
        <v>186</v>
      </c>
      <c r="Y24">
        <v>0</v>
      </c>
      <c r="AA24" s="33">
        <v>0</v>
      </c>
      <c r="AB24" s="31">
        <v>234</v>
      </c>
      <c r="AC24" s="27">
        <v>494.18</v>
      </c>
      <c r="AE24" s="21"/>
      <c r="AF24" s="21"/>
      <c r="AH24">
        <v>260.18</v>
      </c>
      <c r="AI24" s="21">
        <v>111.18803418803421</v>
      </c>
      <c r="AJ24">
        <v>0.03</v>
      </c>
      <c r="AK24">
        <v>0</v>
      </c>
    </row>
    <row r="25" spans="1:37" x14ac:dyDescent="0.35">
      <c r="A25" s="1">
        <v>103</v>
      </c>
      <c r="D25" s="25" t="s">
        <v>209</v>
      </c>
      <c r="E25" s="25">
        <v>28</v>
      </c>
      <c r="F25">
        <v>45.992021999999999</v>
      </c>
      <c r="G25">
        <v>-84.359369000000001</v>
      </c>
      <c r="H25" s="33">
        <v>89.43</v>
      </c>
      <c r="I25" s="33">
        <v>1.31</v>
      </c>
      <c r="J25" s="33">
        <v>15</v>
      </c>
      <c r="K25" s="33">
        <v>4.5599999999999996</v>
      </c>
      <c r="L25" s="33">
        <v>0.438</v>
      </c>
      <c r="M25" s="33">
        <v>1.93</v>
      </c>
      <c r="N25" s="33">
        <v>2.19</v>
      </c>
      <c r="O25" s="33">
        <v>177</v>
      </c>
      <c r="P25">
        <v>1</v>
      </c>
      <c r="Q25" s="33">
        <v>10.199999999999999</v>
      </c>
      <c r="R25">
        <v>2.5099999999999998</v>
      </c>
      <c r="T25">
        <v>0.27</v>
      </c>
      <c r="V25">
        <v>1</v>
      </c>
      <c r="W25" t="s">
        <v>181</v>
      </c>
      <c r="X25" t="s">
        <v>186</v>
      </c>
      <c r="Y25">
        <v>1</v>
      </c>
      <c r="AA25" s="34">
        <v>13500</v>
      </c>
      <c r="AB25" s="27">
        <v>211.11</v>
      </c>
      <c r="AC25" s="27">
        <v>11.11</v>
      </c>
      <c r="AE25" s="21"/>
      <c r="AF25" s="21"/>
      <c r="AH25">
        <v>-200</v>
      </c>
      <c r="AI25" s="21">
        <v>-94.7</v>
      </c>
      <c r="AJ25">
        <v>0.37</v>
      </c>
      <c r="AK25">
        <v>1</v>
      </c>
    </row>
    <row r="26" spans="1:37" x14ac:dyDescent="0.35">
      <c r="A26" s="1">
        <v>104</v>
      </c>
      <c r="D26" s="25" t="s">
        <v>210</v>
      </c>
      <c r="E26" s="25">
        <v>28</v>
      </c>
      <c r="F26">
        <v>45.992021999999999</v>
      </c>
      <c r="G26">
        <v>-84.359369000000001</v>
      </c>
      <c r="H26" s="33">
        <v>89.43</v>
      </c>
      <c r="I26" s="33">
        <v>1.31</v>
      </c>
      <c r="J26" s="33">
        <v>15</v>
      </c>
      <c r="K26" s="33">
        <v>4.5599999999999996</v>
      </c>
      <c r="L26" s="33">
        <v>0.438</v>
      </c>
      <c r="M26" s="33">
        <v>1.93</v>
      </c>
      <c r="N26" s="33">
        <v>2.19</v>
      </c>
      <c r="O26" s="33">
        <v>177</v>
      </c>
      <c r="P26">
        <v>1</v>
      </c>
      <c r="Q26" s="33">
        <v>10.199999999999999</v>
      </c>
      <c r="R26">
        <v>2.5099999999999998</v>
      </c>
      <c r="T26">
        <v>0.53</v>
      </c>
      <c r="V26">
        <v>1</v>
      </c>
      <c r="W26" t="s">
        <v>181</v>
      </c>
      <c r="X26" t="s">
        <v>186</v>
      </c>
      <c r="Y26">
        <v>1</v>
      </c>
      <c r="AA26" s="34">
        <v>2000</v>
      </c>
      <c r="AB26" s="27">
        <v>166.67</v>
      </c>
      <c r="AC26" s="27">
        <v>40</v>
      </c>
      <c r="AE26" s="21"/>
      <c r="AF26" s="21"/>
      <c r="AH26">
        <v>-126.66999999999999</v>
      </c>
      <c r="AI26" s="21">
        <v>-76</v>
      </c>
      <c r="AJ26">
        <v>0.23</v>
      </c>
      <c r="AK26">
        <v>1</v>
      </c>
    </row>
    <row r="27" spans="1:37" x14ac:dyDescent="0.35">
      <c r="A27" s="1">
        <v>105</v>
      </c>
      <c r="D27" s="25" t="s">
        <v>211</v>
      </c>
      <c r="E27" s="25">
        <v>28</v>
      </c>
      <c r="F27">
        <v>45.992021999999999</v>
      </c>
      <c r="G27">
        <v>-84.359369000000001</v>
      </c>
      <c r="H27" s="33">
        <v>89.43</v>
      </c>
      <c r="I27" s="33">
        <v>1.31</v>
      </c>
      <c r="J27" s="33">
        <v>15</v>
      </c>
      <c r="K27" s="33">
        <v>4.5599999999999996</v>
      </c>
      <c r="L27" s="33">
        <v>0.438</v>
      </c>
      <c r="M27" s="33">
        <v>1.93</v>
      </c>
      <c r="N27" s="33">
        <v>2.19</v>
      </c>
      <c r="O27" s="33">
        <v>177</v>
      </c>
      <c r="P27">
        <v>1</v>
      </c>
      <c r="Q27" s="33">
        <v>10.199999999999999</v>
      </c>
      <c r="R27">
        <v>2.5099999999999998</v>
      </c>
      <c r="T27">
        <v>7.0000000000000007E-2</v>
      </c>
      <c r="V27">
        <v>1</v>
      </c>
      <c r="W27" t="s">
        <v>181</v>
      </c>
      <c r="X27" t="s">
        <v>186</v>
      </c>
      <c r="Y27">
        <v>0</v>
      </c>
      <c r="AA27">
        <v>0</v>
      </c>
      <c r="AB27" s="27">
        <v>270</v>
      </c>
      <c r="AC27" s="27">
        <v>133.33000000000001</v>
      </c>
      <c r="AE27" s="21"/>
      <c r="AF27" s="21"/>
      <c r="AH27">
        <v>-136.66999999999999</v>
      </c>
      <c r="AI27" s="21">
        <v>-50.6</v>
      </c>
      <c r="AJ27">
        <v>0.3</v>
      </c>
      <c r="AK27">
        <v>1</v>
      </c>
    </row>
    <row r="28" spans="1:37" x14ac:dyDescent="0.35">
      <c r="A28" s="1">
        <v>106</v>
      </c>
      <c r="D28" s="25" t="s">
        <v>212</v>
      </c>
      <c r="E28" s="25">
        <v>28</v>
      </c>
      <c r="F28">
        <v>45.992021999999999</v>
      </c>
      <c r="G28">
        <v>-84.359369000000001</v>
      </c>
      <c r="H28" s="33">
        <v>89.43</v>
      </c>
      <c r="I28" s="33">
        <v>1.31</v>
      </c>
      <c r="J28" s="33">
        <v>15</v>
      </c>
      <c r="K28" s="33">
        <v>4.5599999999999996</v>
      </c>
      <c r="L28" s="33">
        <v>0.438</v>
      </c>
      <c r="M28" s="33">
        <v>1.93</v>
      </c>
      <c r="N28" s="33">
        <v>2.19</v>
      </c>
      <c r="O28" s="33">
        <v>177</v>
      </c>
      <c r="P28">
        <v>1</v>
      </c>
      <c r="Q28" s="33">
        <v>10.199999999999999</v>
      </c>
      <c r="R28">
        <v>2.5099999999999998</v>
      </c>
      <c r="V28">
        <v>1</v>
      </c>
      <c r="W28" s="35" t="s">
        <v>186</v>
      </c>
      <c r="X28" s="35" t="s">
        <v>182</v>
      </c>
      <c r="Y28">
        <v>1</v>
      </c>
      <c r="AA28" s="34">
        <v>15000</v>
      </c>
      <c r="AB28" s="27">
        <v>77.8</v>
      </c>
      <c r="AC28" s="27">
        <v>163</v>
      </c>
      <c r="AE28" s="21"/>
      <c r="AF28" s="21"/>
      <c r="AH28">
        <v>85.2</v>
      </c>
      <c r="AI28" s="21">
        <v>52.3</v>
      </c>
      <c r="AK28">
        <v>0</v>
      </c>
    </row>
    <row r="29" spans="1:37" x14ac:dyDescent="0.35">
      <c r="A29" s="1">
        <v>108</v>
      </c>
      <c r="D29" s="25" t="s">
        <v>216</v>
      </c>
      <c r="E29" s="25">
        <v>28</v>
      </c>
      <c r="F29">
        <v>45.992021999999999</v>
      </c>
      <c r="G29">
        <v>-84.359369000000001</v>
      </c>
      <c r="H29" s="33">
        <v>89.43</v>
      </c>
      <c r="I29" s="33">
        <v>1.31</v>
      </c>
      <c r="J29" s="33">
        <v>15</v>
      </c>
      <c r="K29" s="33">
        <v>4.5599999999999996</v>
      </c>
      <c r="L29" s="33">
        <v>0.438</v>
      </c>
      <c r="M29" s="33">
        <v>1.93</v>
      </c>
      <c r="N29" s="33">
        <v>2.19</v>
      </c>
      <c r="O29" s="33">
        <v>177</v>
      </c>
      <c r="P29">
        <v>1</v>
      </c>
      <c r="Q29" s="33">
        <v>10.199999999999999</v>
      </c>
      <c r="R29">
        <v>2.5099999999999998</v>
      </c>
      <c r="V29">
        <v>2</v>
      </c>
      <c r="W29" s="35" t="s">
        <v>214</v>
      </c>
      <c r="X29" s="35" t="s">
        <v>186</v>
      </c>
      <c r="Y29">
        <v>2</v>
      </c>
      <c r="AA29" s="36">
        <v>6000</v>
      </c>
      <c r="AB29" s="27">
        <v>174.07</v>
      </c>
      <c r="AC29" s="27">
        <v>20.37</v>
      </c>
      <c r="AE29" s="21"/>
      <c r="AF29" s="21"/>
      <c r="AH29">
        <v>-153.69999999999999</v>
      </c>
      <c r="AI29" s="21">
        <v>-20.8</v>
      </c>
      <c r="AK29">
        <v>1</v>
      </c>
    </row>
    <row r="30" spans="1:37" x14ac:dyDescent="0.35">
      <c r="A30" s="60">
        <v>113</v>
      </c>
      <c r="D30" s="44" t="s">
        <v>220</v>
      </c>
      <c r="E30" s="25">
        <v>30</v>
      </c>
      <c r="F30" s="45">
        <v>44.896281999999999</v>
      </c>
      <c r="G30" s="45">
        <v>-93.543023000000005</v>
      </c>
      <c r="H30" s="45">
        <v>108.1</v>
      </c>
      <c r="I30" s="45">
        <v>10.97</v>
      </c>
      <c r="J30" s="45">
        <v>27</v>
      </c>
      <c r="K30" s="45">
        <v>6.0490000000000004</v>
      </c>
      <c r="L30" s="45">
        <v>4.21</v>
      </c>
      <c r="M30" s="45">
        <v>0.16900000000000001</v>
      </c>
      <c r="N30" s="45">
        <v>1.669</v>
      </c>
      <c r="O30" s="45">
        <v>285</v>
      </c>
      <c r="P30" s="45">
        <v>1</v>
      </c>
      <c r="Q30" s="45">
        <v>13</v>
      </c>
      <c r="R30" s="57">
        <v>6</v>
      </c>
      <c r="S30" s="45">
        <v>100</v>
      </c>
      <c r="T30" s="45"/>
      <c r="U30" s="45"/>
      <c r="V30" s="45">
        <v>3</v>
      </c>
      <c r="W30" s="46" t="s">
        <v>221</v>
      </c>
      <c r="X30" s="46" t="s">
        <v>186</v>
      </c>
      <c r="Y30" s="45">
        <v>1</v>
      </c>
      <c r="AA30" s="47">
        <v>13000</v>
      </c>
      <c r="AB30" s="48">
        <v>116.67</v>
      </c>
      <c r="AC30" s="48">
        <v>40.74</v>
      </c>
      <c r="AD30" s="45">
        <v>268</v>
      </c>
      <c r="AG30" s="48"/>
      <c r="AH30" s="45">
        <f>AC30-AB30</f>
        <v>-75.930000000000007</v>
      </c>
      <c r="AI30" s="43">
        <f>(AC30-AB30)/AB30*100</f>
        <v>-65.080997685780403</v>
      </c>
      <c r="AJ30" s="49"/>
      <c r="AK30" s="45">
        <v>1</v>
      </c>
    </row>
    <row r="31" spans="1:37" x14ac:dyDescent="0.35">
      <c r="A31" s="60">
        <v>114</v>
      </c>
      <c r="D31" s="44" t="s">
        <v>222</v>
      </c>
      <c r="E31" s="25">
        <v>30</v>
      </c>
      <c r="F31" s="45">
        <v>44.896281999999999</v>
      </c>
      <c r="G31" s="45">
        <v>-93.543023000000005</v>
      </c>
      <c r="H31" s="45">
        <v>108.1</v>
      </c>
      <c r="I31" s="45">
        <v>10.97</v>
      </c>
      <c r="J31" s="45">
        <v>27</v>
      </c>
      <c r="K31" s="45">
        <v>6.0490000000000004</v>
      </c>
      <c r="L31" s="45">
        <v>4.21</v>
      </c>
      <c r="M31" s="45">
        <v>0.16900000000000001</v>
      </c>
      <c r="N31" s="45">
        <v>1.669</v>
      </c>
      <c r="O31" s="45">
        <v>285</v>
      </c>
      <c r="P31" s="45">
        <v>1</v>
      </c>
      <c r="Q31" s="45">
        <v>13</v>
      </c>
      <c r="R31" s="57">
        <v>6</v>
      </c>
      <c r="S31" s="45">
        <v>100</v>
      </c>
      <c r="T31" s="45"/>
      <c r="U31" s="45"/>
      <c r="V31" s="45">
        <v>3</v>
      </c>
      <c r="W31" s="46" t="s">
        <v>223</v>
      </c>
      <c r="X31" s="46" t="s">
        <v>186</v>
      </c>
      <c r="Y31" s="45">
        <v>0</v>
      </c>
      <c r="AA31" s="45">
        <v>0</v>
      </c>
      <c r="AB31" s="48">
        <v>100</v>
      </c>
      <c r="AC31" s="48">
        <v>81.48</v>
      </c>
      <c r="AD31" s="45">
        <v>343</v>
      </c>
      <c r="AG31" s="48"/>
      <c r="AH31" s="45">
        <f t="shared" ref="AH31:AH49" si="0">AC31-AB31</f>
        <v>-18.519999999999996</v>
      </c>
      <c r="AI31" s="43">
        <f t="shared" ref="AI31:AI49" si="1">(AC31-AB31)/AB31*100</f>
        <v>-18.519999999999996</v>
      </c>
      <c r="AJ31" s="49"/>
      <c r="AK31" s="45">
        <v>1</v>
      </c>
    </row>
    <row r="32" spans="1:37" x14ac:dyDescent="0.35">
      <c r="A32" s="60">
        <v>115</v>
      </c>
      <c r="D32" s="44" t="s">
        <v>224</v>
      </c>
      <c r="E32" s="25">
        <v>30</v>
      </c>
      <c r="F32" s="45">
        <v>44.896281999999999</v>
      </c>
      <c r="G32" s="45">
        <v>-93.543023000000005</v>
      </c>
      <c r="H32" s="45">
        <v>108.1</v>
      </c>
      <c r="I32" s="45">
        <v>10.97</v>
      </c>
      <c r="J32" s="45">
        <v>27</v>
      </c>
      <c r="K32" s="45">
        <v>6.0490000000000004</v>
      </c>
      <c r="L32" s="45">
        <v>4.21</v>
      </c>
      <c r="M32" s="45">
        <v>0.16900000000000001</v>
      </c>
      <c r="N32" s="45">
        <v>1.669</v>
      </c>
      <c r="O32" s="45">
        <v>285</v>
      </c>
      <c r="P32" s="45">
        <v>1</v>
      </c>
      <c r="Q32" s="45">
        <v>13</v>
      </c>
      <c r="R32" s="57">
        <v>6</v>
      </c>
      <c r="S32" s="45">
        <v>100</v>
      </c>
      <c r="T32" s="45"/>
      <c r="U32" s="45"/>
      <c r="V32" s="45">
        <v>3</v>
      </c>
      <c r="W32" s="46" t="s">
        <v>221</v>
      </c>
      <c r="X32" s="46" t="s">
        <v>186</v>
      </c>
      <c r="Y32" s="45">
        <v>0</v>
      </c>
      <c r="AA32" s="45">
        <v>0</v>
      </c>
      <c r="AB32" s="48">
        <v>74.069999999999993</v>
      </c>
      <c r="AC32" s="48">
        <v>107.41</v>
      </c>
      <c r="AD32" s="45">
        <v>278</v>
      </c>
      <c r="AG32" s="48"/>
      <c r="AH32" s="45">
        <f t="shared" si="0"/>
        <v>33.340000000000003</v>
      </c>
      <c r="AI32" s="43">
        <f t="shared" si="1"/>
        <v>45.011475631159726</v>
      </c>
      <c r="AJ32" s="45"/>
      <c r="AK32" s="45">
        <v>0</v>
      </c>
    </row>
    <row r="33" spans="1:40" x14ac:dyDescent="0.35">
      <c r="A33" s="60">
        <v>116</v>
      </c>
      <c r="D33" s="50" t="s">
        <v>225</v>
      </c>
      <c r="E33" s="25">
        <v>31</v>
      </c>
      <c r="F33" s="51">
        <v>45.553142999999999</v>
      </c>
      <c r="G33" s="51">
        <v>-122.45020599999999</v>
      </c>
      <c r="H33" s="51">
        <v>25.75</v>
      </c>
      <c r="J33" s="51">
        <v>7.3</v>
      </c>
      <c r="K33" s="51">
        <v>3.2</v>
      </c>
      <c r="L33" s="51">
        <v>1.0109999999999999</v>
      </c>
      <c r="M33" s="51">
        <v>0.42699999999999999</v>
      </c>
      <c r="N33" s="51">
        <v>1.76</v>
      </c>
      <c r="O33" s="51">
        <v>4.3</v>
      </c>
      <c r="P33" s="51">
        <v>1</v>
      </c>
      <c r="Q33" s="51">
        <v>0.08</v>
      </c>
      <c r="R33" s="52">
        <v>2</v>
      </c>
      <c r="S33" s="51"/>
      <c r="T33" s="51"/>
      <c r="U33" s="51"/>
      <c r="V33" s="51"/>
      <c r="W33" s="51"/>
      <c r="X33" s="51"/>
      <c r="Y33" s="51">
        <v>1</v>
      </c>
      <c r="AA33" s="53">
        <v>6000</v>
      </c>
      <c r="AB33" s="54">
        <v>114.4</v>
      </c>
      <c r="AC33" s="54">
        <v>91.7</v>
      </c>
      <c r="AG33" s="51"/>
      <c r="AH33" s="45">
        <f t="shared" si="0"/>
        <v>-22.700000000000003</v>
      </c>
      <c r="AI33" s="43">
        <f t="shared" si="1"/>
        <v>-19.842657342657343</v>
      </c>
      <c r="AJ33" s="51"/>
      <c r="AK33" s="51">
        <v>1</v>
      </c>
    </row>
    <row r="34" spans="1:40" x14ac:dyDescent="0.35">
      <c r="A34" s="60">
        <v>117</v>
      </c>
      <c r="D34" s="50" t="s">
        <v>226</v>
      </c>
      <c r="E34" s="25">
        <v>31</v>
      </c>
      <c r="F34" s="51">
        <v>45.553142999999999</v>
      </c>
      <c r="G34" s="51">
        <v>-122.45020599999999</v>
      </c>
      <c r="H34" s="51">
        <v>25.75</v>
      </c>
      <c r="J34" s="51">
        <v>7.3</v>
      </c>
      <c r="K34" s="51">
        <v>3.2</v>
      </c>
      <c r="L34" s="51">
        <v>1.0109999999999999</v>
      </c>
      <c r="M34" s="51">
        <v>0.42699999999999999</v>
      </c>
      <c r="N34" s="51">
        <v>1.76</v>
      </c>
      <c r="O34" s="51">
        <v>4.3</v>
      </c>
      <c r="P34" s="51">
        <v>1</v>
      </c>
      <c r="Q34" s="51">
        <v>0.08</v>
      </c>
      <c r="R34" s="52">
        <v>2</v>
      </c>
      <c r="S34" s="51"/>
      <c r="T34" s="51"/>
      <c r="U34" s="51"/>
      <c r="V34" s="51"/>
      <c r="W34" s="51"/>
      <c r="X34" s="51"/>
      <c r="Y34" s="51">
        <v>1</v>
      </c>
      <c r="AA34" s="53">
        <v>6000</v>
      </c>
      <c r="AB34" s="54">
        <v>111.1</v>
      </c>
      <c r="AC34" s="54">
        <v>102.8</v>
      </c>
      <c r="AG34" s="51"/>
      <c r="AH34" s="45">
        <f t="shared" si="0"/>
        <v>-8.2999999999999972</v>
      </c>
      <c r="AI34" s="43">
        <f t="shared" si="1"/>
        <v>-7.4707470747074689</v>
      </c>
      <c r="AJ34" s="51"/>
      <c r="AK34" s="51">
        <v>1</v>
      </c>
    </row>
    <row r="35" spans="1:40" x14ac:dyDescent="0.35">
      <c r="A35" s="60">
        <v>118</v>
      </c>
      <c r="D35" s="50" t="s">
        <v>227</v>
      </c>
      <c r="E35" s="25">
        <v>31</v>
      </c>
      <c r="F35" s="51">
        <v>45.553142999999999</v>
      </c>
      <c r="G35" s="51">
        <v>-122.45020599999999</v>
      </c>
      <c r="H35" s="51">
        <v>25.75</v>
      </c>
      <c r="J35" s="51">
        <v>7.3</v>
      </c>
      <c r="K35" s="51">
        <v>3.2</v>
      </c>
      <c r="L35" s="51">
        <v>1.0109999999999999</v>
      </c>
      <c r="M35" s="51">
        <v>0.42699999999999999</v>
      </c>
      <c r="N35" s="51">
        <v>1.76</v>
      </c>
      <c r="O35" s="51">
        <v>4.3</v>
      </c>
      <c r="P35" s="51">
        <v>1</v>
      </c>
      <c r="Q35" s="51">
        <v>0.08</v>
      </c>
      <c r="R35" s="52">
        <v>2</v>
      </c>
      <c r="S35" s="51"/>
      <c r="T35" s="51"/>
      <c r="U35" s="51"/>
      <c r="V35" s="51"/>
      <c r="W35" s="51"/>
      <c r="X35" s="51"/>
      <c r="Y35" s="51">
        <v>0</v>
      </c>
      <c r="AA35" s="53">
        <v>0</v>
      </c>
      <c r="AB35" s="54">
        <v>125</v>
      </c>
      <c r="AC35" s="54">
        <v>129.69999999999999</v>
      </c>
      <c r="AG35" s="51"/>
      <c r="AH35" s="45">
        <f t="shared" si="0"/>
        <v>4.6999999999999886</v>
      </c>
      <c r="AI35" s="43">
        <f t="shared" si="1"/>
        <v>3.7599999999999909</v>
      </c>
      <c r="AJ35" s="51"/>
      <c r="AK35" s="51">
        <v>0</v>
      </c>
    </row>
    <row r="36" spans="1:40" x14ac:dyDescent="0.35">
      <c r="A36" s="60">
        <v>119</v>
      </c>
      <c r="D36" s="50" t="s">
        <v>228</v>
      </c>
      <c r="E36" s="25">
        <v>31</v>
      </c>
      <c r="F36" s="51">
        <v>45.553142999999999</v>
      </c>
      <c r="G36" s="51">
        <v>-122.45020599999999</v>
      </c>
      <c r="H36" s="51">
        <v>25.75</v>
      </c>
      <c r="J36" s="51">
        <v>7.3</v>
      </c>
      <c r="K36" s="51">
        <v>3.2</v>
      </c>
      <c r="L36" s="51">
        <v>1.0109999999999999</v>
      </c>
      <c r="M36" s="51">
        <v>0.42699999999999999</v>
      </c>
      <c r="N36" s="51">
        <v>1.76</v>
      </c>
      <c r="O36" s="51">
        <v>4.3</v>
      </c>
      <c r="P36" s="51">
        <v>1</v>
      </c>
      <c r="Q36" s="51">
        <v>0.08</v>
      </c>
      <c r="R36" s="52">
        <v>2</v>
      </c>
      <c r="S36" s="51"/>
      <c r="T36" s="51"/>
      <c r="U36" s="51"/>
      <c r="V36" s="51"/>
      <c r="W36" s="51"/>
      <c r="X36" s="51"/>
      <c r="Y36" s="51">
        <v>2</v>
      </c>
      <c r="AA36" s="53">
        <v>10000</v>
      </c>
      <c r="AB36" s="54">
        <v>307.39999999999998</v>
      </c>
      <c r="AC36" s="54">
        <v>96.3</v>
      </c>
      <c r="AG36" s="51"/>
      <c r="AH36" s="45">
        <f t="shared" si="0"/>
        <v>-211.09999999999997</v>
      </c>
      <c r="AI36" s="43">
        <f t="shared" si="1"/>
        <v>-68.672739102147034</v>
      </c>
      <c r="AJ36" s="51"/>
      <c r="AK36" s="51">
        <v>1</v>
      </c>
    </row>
    <row r="37" spans="1:40" x14ac:dyDescent="0.35">
      <c r="A37" s="60">
        <v>120</v>
      </c>
      <c r="D37" s="50" t="s">
        <v>229</v>
      </c>
      <c r="E37" s="25">
        <v>31</v>
      </c>
      <c r="F37" s="51">
        <v>45.553142999999999</v>
      </c>
      <c r="G37" s="51">
        <v>-122.45020599999999</v>
      </c>
      <c r="H37" s="51">
        <v>25.75</v>
      </c>
      <c r="J37" s="51">
        <v>7.3</v>
      </c>
      <c r="K37" s="51">
        <v>3.2</v>
      </c>
      <c r="L37" s="51">
        <v>1.0109999999999999</v>
      </c>
      <c r="M37" s="51">
        <v>0.42699999999999999</v>
      </c>
      <c r="N37" s="51">
        <v>1.76</v>
      </c>
      <c r="O37" s="51">
        <v>4.3</v>
      </c>
      <c r="P37" s="51">
        <v>1</v>
      </c>
      <c r="Q37" s="51">
        <v>0.08</v>
      </c>
      <c r="R37" s="52">
        <v>2</v>
      </c>
      <c r="S37" s="51"/>
      <c r="T37" s="51"/>
      <c r="U37" s="51"/>
      <c r="V37" s="51"/>
      <c r="W37" s="51"/>
      <c r="X37" s="51"/>
      <c r="Y37" s="51">
        <v>2</v>
      </c>
      <c r="AA37" s="53">
        <v>10000</v>
      </c>
      <c r="AB37" s="54">
        <v>107.4</v>
      </c>
      <c r="AC37" s="54">
        <v>100</v>
      </c>
      <c r="AG37" s="51"/>
      <c r="AH37" s="45">
        <f t="shared" si="0"/>
        <v>-7.4000000000000057</v>
      </c>
      <c r="AI37" s="43">
        <f t="shared" si="1"/>
        <v>-6.8901303538175096</v>
      </c>
      <c r="AJ37" s="51"/>
      <c r="AK37" s="51">
        <v>1</v>
      </c>
    </row>
    <row r="38" spans="1:40" x14ac:dyDescent="0.35">
      <c r="A38" s="56">
        <v>121</v>
      </c>
      <c r="D38" t="s">
        <v>237</v>
      </c>
      <c r="E38" s="25">
        <v>32</v>
      </c>
      <c r="F38">
        <v>45.985954</v>
      </c>
      <c r="G38">
        <v>-84.395020000000002</v>
      </c>
      <c r="H38">
        <v>12.95</v>
      </c>
      <c r="J38">
        <v>1.2192000000000001</v>
      </c>
      <c r="K38">
        <v>2.0499999999999998</v>
      </c>
      <c r="L38">
        <v>1.32</v>
      </c>
      <c r="M38">
        <v>0.40300000000000002</v>
      </c>
      <c r="N38">
        <v>329.53</v>
      </c>
      <c r="O38">
        <v>177</v>
      </c>
      <c r="P38">
        <v>1</v>
      </c>
      <c r="Q38">
        <v>3.29</v>
      </c>
      <c r="R38">
        <v>5.87</v>
      </c>
      <c r="Y38">
        <v>1</v>
      </c>
      <c r="AA38" s="34">
        <v>10000</v>
      </c>
      <c r="AB38">
        <v>137</v>
      </c>
      <c r="AC38">
        <v>113.9</v>
      </c>
      <c r="AH38" s="45">
        <f t="shared" si="0"/>
        <v>-23.099999999999994</v>
      </c>
      <c r="AI38" s="43">
        <f t="shared" si="1"/>
        <v>-16.861313868613134</v>
      </c>
      <c r="AK38">
        <v>1</v>
      </c>
    </row>
    <row r="39" spans="1:40" x14ac:dyDescent="0.35">
      <c r="A39" s="56">
        <v>122</v>
      </c>
      <c r="D39" t="s">
        <v>238</v>
      </c>
      <c r="E39" s="25">
        <v>32</v>
      </c>
      <c r="F39">
        <v>45.985954</v>
      </c>
      <c r="G39">
        <v>-84.395020000000002</v>
      </c>
      <c r="H39">
        <v>12.95</v>
      </c>
      <c r="J39">
        <v>1.2192000000000001</v>
      </c>
      <c r="K39">
        <v>2.0499999999999998</v>
      </c>
      <c r="L39">
        <v>1.32</v>
      </c>
      <c r="M39">
        <v>0.40300000000000002</v>
      </c>
      <c r="N39">
        <v>329.53</v>
      </c>
      <c r="O39">
        <v>177</v>
      </c>
      <c r="P39">
        <v>1</v>
      </c>
      <c r="Q39">
        <v>3.29</v>
      </c>
      <c r="R39">
        <v>5.87</v>
      </c>
      <c r="Y39">
        <v>2</v>
      </c>
      <c r="AA39" s="34">
        <v>5000</v>
      </c>
      <c r="AB39">
        <v>235.19</v>
      </c>
      <c r="AC39">
        <v>19.05</v>
      </c>
      <c r="AH39" s="45">
        <f t="shared" si="0"/>
        <v>-216.14</v>
      </c>
      <c r="AI39" s="43">
        <f t="shared" si="1"/>
        <v>-91.900165823376838</v>
      </c>
      <c r="AK39">
        <v>1</v>
      </c>
      <c r="AN39" t="s">
        <v>239</v>
      </c>
    </row>
    <row r="40" spans="1:40" x14ac:dyDescent="0.35">
      <c r="A40" s="60">
        <v>124</v>
      </c>
      <c r="D40" t="s">
        <v>241</v>
      </c>
      <c r="E40" s="25">
        <v>33</v>
      </c>
      <c r="F40">
        <v>41.371215999999997</v>
      </c>
      <c r="G40">
        <v>-85.777056000000002</v>
      </c>
      <c r="H40">
        <v>223</v>
      </c>
      <c r="I40">
        <v>5</v>
      </c>
      <c r="J40">
        <v>25</v>
      </c>
      <c r="K40">
        <v>10.210000000000001</v>
      </c>
      <c r="L40">
        <v>4.3029999999999999</v>
      </c>
      <c r="M40">
        <v>1.843</v>
      </c>
      <c r="N40">
        <v>4.0620000000000003</v>
      </c>
      <c r="O40">
        <v>264.47000000000003</v>
      </c>
      <c r="P40">
        <v>1</v>
      </c>
      <c r="Q40">
        <v>56</v>
      </c>
      <c r="R40">
        <v>7.8</v>
      </c>
      <c r="Y40">
        <v>1</v>
      </c>
      <c r="AA40" s="34">
        <v>8333</v>
      </c>
      <c r="AB40">
        <v>161.11000000000001</v>
      </c>
      <c r="AC40">
        <v>38.89</v>
      </c>
      <c r="AH40" s="45">
        <f t="shared" si="0"/>
        <v>-122.22000000000001</v>
      </c>
      <c r="AI40" s="43">
        <f t="shared" si="1"/>
        <v>-75.861212835950596</v>
      </c>
      <c r="AK40">
        <v>1</v>
      </c>
    </row>
    <row r="41" spans="1:40" x14ac:dyDescent="0.35">
      <c r="A41" s="60">
        <v>125</v>
      </c>
      <c r="D41" t="s">
        <v>242</v>
      </c>
      <c r="E41" s="25">
        <v>33</v>
      </c>
      <c r="F41">
        <v>41.371215999999997</v>
      </c>
      <c r="G41">
        <v>-85.777056000000002</v>
      </c>
      <c r="H41">
        <v>223</v>
      </c>
      <c r="I41">
        <v>5</v>
      </c>
      <c r="J41">
        <v>25</v>
      </c>
      <c r="K41">
        <v>10.210000000000001</v>
      </c>
      <c r="L41">
        <v>4.3029999999999999</v>
      </c>
      <c r="M41">
        <v>1.843</v>
      </c>
      <c r="N41">
        <v>4.0620000000000003</v>
      </c>
      <c r="O41">
        <v>264.47000000000003</v>
      </c>
      <c r="P41">
        <v>1</v>
      </c>
      <c r="Q41">
        <v>56</v>
      </c>
      <c r="R41">
        <v>7.8</v>
      </c>
      <c r="Y41">
        <v>1</v>
      </c>
      <c r="AA41" s="34">
        <v>8333</v>
      </c>
      <c r="AB41">
        <v>158.33000000000001</v>
      </c>
      <c r="AC41">
        <v>172.22</v>
      </c>
      <c r="AH41" s="45">
        <f t="shared" si="0"/>
        <v>13.889999999999986</v>
      </c>
      <c r="AI41" s="43">
        <f t="shared" si="1"/>
        <v>8.7728162698161967</v>
      </c>
      <c r="AK41">
        <v>0</v>
      </c>
    </row>
    <row r="42" spans="1:40" x14ac:dyDescent="0.35">
      <c r="A42" s="60">
        <v>126</v>
      </c>
      <c r="D42" t="s">
        <v>243</v>
      </c>
      <c r="E42" s="25">
        <v>33</v>
      </c>
      <c r="F42">
        <v>41.371215999999997</v>
      </c>
      <c r="G42">
        <v>-85.777056000000002</v>
      </c>
      <c r="H42">
        <v>223</v>
      </c>
      <c r="I42">
        <v>5</v>
      </c>
      <c r="J42">
        <v>25</v>
      </c>
      <c r="K42">
        <v>10.210000000000001</v>
      </c>
      <c r="L42">
        <v>4.3029999999999999</v>
      </c>
      <c r="M42">
        <v>1.843</v>
      </c>
      <c r="N42">
        <v>4.0620000000000003</v>
      </c>
      <c r="O42">
        <v>264.47000000000003</v>
      </c>
      <c r="P42">
        <v>1</v>
      </c>
      <c r="Q42">
        <v>56</v>
      </c>
      <c r="R42">
        <v>7.8</v>
      </c>
      <c r="Y42">
        <v>1</v>
      </c>
      <c r="AA42" s="34">
        <v>8333</v>
      </c>
      <c r="AB42">
        <v>94.44</v>
      </c>
      <c r="AC42">
        <v>80.56</v>
      </c>
      <c r="AH42" s="45">
        <f t="shared" si="0"/>
        <v>-13.879999999999995</v>
      </c>
      <c r="AI42" s="43">
        <f t="shared" si="1"/>
        <v>-14.697162219398555</v>
      </c>
      <c r="AK42">
        <v>1</v>
      </c>
    </row>
    <row r="43" spans="1:40" x14ac:dyDescent="0.35">
      <c r="A43" s="60">
        <v>127</v>
      </c>
      <c r="D43" t="s">
        <v>244</v>
      </c>
      <c r="E43" s="25">
        <v>33</v>
      </c>
      <c r="F43">
        <v>41.371215999999997</v>
      </c>
      <c r="G43">
        <v>-85.777056000000002</v>
      </c>
      <c r="H43">
        <v>223</v>
      </c>
      <c r="I43">
        <v>5</v>
      </c>
      <c r="J43">
        <v>25</v>
      </c>
      <c r="K43">
        <v>10.210000000000001</v>
      </c>
      <c r="L43">
        <v>4.3029999999999999</v>
      </c>
      <c r="M43">
        <v>1.843</v>
      </c>
      <c r="N43">
        <v>4.0620000000000003</v>
      </c>
      <c r="O43">
        <v>264.47000000000003</v>
      </c>
      <c r="P43">
        <v>1</v>
      </c>
      <c r="Q43">
        <v>56</v>
      </c>
      <c r="R43">
        <v>7.8</v>
      </c>
      <c r="Y43">
        <v>2</v>
      </c>
      <c r="AA43" s="34">
        <v>5875</v>
      </c>
      <c r="AB43">
        <v>83.33</v>
      </c>
      <c r="AC43">
        <v>40.74</v>
      </c>
      <c r="AH43" s="45">
        <f t="shared" si="0"/>
        <v>-42.589999999999996</v>
      </c>
      <c r="AI43" s="43">
        <f t="shared" si="1"/>
        <v>-51.110044401776065</v>
      </c>
      <c r="AK43">
        <v>1</v>
      </c>
    </row>
    <row r="44" spans="1:40" x14ac:dyDescent="0.35">
      <c r="A44" s="60">
        <v>128</v>
      </c>
      <c r="D44" t="s">
        <v>245</v>
      </c>
      <c r="E44" s="25">
        <v>33</v>
      </c>
      <c r="F44">
        <v>41.371215999999997</v>
      </c>
      <c r="G44">
        <v>-85.777056000000002</v>
      </c>
      <c r="H44">
        <v>223</v>
      </c>
      <c r="I44">
        <v>5</v>
      </c>
      <c r="J44">
        <v>25</v>
      </c>
      <c r="K44">
        <v>10.210000000000001</v>
      </c>
      <c r="L44">
        <v>4.3029999999999999</v>
      </c>
      <c r="M44">
        <v>1.843</v>
      </c>
      <c r="N44">
        <v>4.0620000000000003</v>
      </c>
      <c r="O44">
        <v>264.47000000000003</v>
      </c>
      <c r="P44">
        <v>1</v>
      </c>
      <c r="Q44">
        <v>56</v>
      </c>
      <c r="R44">
        <v>7.8</v>
      </c>
      <c r="Y44">
        <v>2</v>
      </c>
      <c r="AA44" s="34">
        <v>5875</v>
      </c>
      <c r="AB44">
        <v>42.59</v>
      </c>
      <c r="AC44">
        <v>38.89</v>
      </c>
      <c r="AH44" s="45">
        <f t="shared" si="0"/>
        <v>-3.7000000000000028</v>
      </c>
      <c r="AI44" s="43">
        <f t="shared" si="1"/>
        <v>-8.6874853251937143</v>
      </c>
      <c r="AK44">
        <v>1</v>
      </c>
    </row>
    <row r="45" spans="1:40" x14ac:dyDescent="0.35">
      <c r="A45" s="60">
        <v>129</v>
      </c>
      <c r="D45" t="s">
        <v>246</v>
      </c>
      <c r="E45" s="25">
        <v>33</v>
      </c>
      <c r="F45">
        <v>41.371215999999997</v>
      </c>
      <c r="G45">
        <v>-85.777056000000002</v>
      </c>
      <c r="H45">
        <v>223</v>
      </c>
      <c r="I45">
        <v>5</v>
      </c>
      <c r="J45">
        <v>25</v>
      </c>
      <c r="K45">
        <v>10.210000000000001</v>
      </c>
      <c r="L45">
        <v>4.3029999999999999</v>
      </c>
      <c r="M45">
        <v>1.843</v>
      </c>
      <c r="N45">
        <v>4.0620000000000003</v>
      </c>
      <c r="O45">
        <v>264.47000000000003</v>
      </c>
      <c r="P45">
        <v>1</v>
      </c>
      <c r="Q45">
        <v>56</v>
      </c>
      <c r="R45">
        <v>7.8</v>
      </c>
      <c r="Y45">
        <v>1</v>
      </c>
      <c r="AA45" s="34">
        <v>5875</v>
      </c>
      <c r="AB45">
        <v>38.89</v>
      </c>
      <c r="AC45">
        <v>40.74</v>
      </c>
      <c r="AH45" s="45">
        <f t="shared" si="0"/>
        <v>1.8500000000000014</v>
      </c>
      <c r="AI45" s="43">
        <f t="shared" si="1"/>
        <v>4.7570069426587844</v>
      </c>
      <c r="AK45">
        <v>0</v>
      </c>
    </row>
    <row r="46" spans="1:40" x14ac:dyDescent="0.35">
      <c r="A46" s="60">
        <v>130</v>
      </c>
      <c r="D46" t="s">
        <v>247</v>
      </c>
      <c r="E46" s="25">
        <v>33</v>
      </c>
      <c r="F46">
        <v>41.371215999999997</v>
      </c>
      <c r="G46">
        <v>-85.777056000000002</v>
      </c>
      <c r="H46">
        <v>223</v>
      </c>
      <c r="I46">
        <v>5</v>
      </c>
      <c r="J46">
        <v>25</v>
      </c>
      <c r="K46">
        <v>10.210000000000001</v>
      </c>
      <c r="L46">
        <v>4.3029999999999999</v>
      </c>
      <c r="M46">
        <v>1.843</v>
      </c>
      <c r="N46">
        <v>4.0620000000000003</v>
      </c>
      <c r="O46">
        <v>264.47000000000003</v>
      </c>
      <c r="P46">
        <v>1</v>
      </c>
      <c r="Q46">
        <v>56</v>
      </c>
      <c r="R46">
        <v>7.8</v>
      </c>
      <c r="Y46">
        <v>1</v>
      </c>
      <c r="AA46" s="34">
        <v>5875</v>
      </c>
      <c r="AB46">
        <v>25.93</v>
      </c>
      <c r="AC46">
        <v>25.93</v>
      </c>
      <c r="AH46" s="45">
        <f t="shared" si="0"/>
        <v>0</v>
      </c>
      <c r="AI46" s="43">
        <f t="shared" si="1"/>
        <v>0</v>
      </c>
      <c r="AK46">
        <v>0</v>
      </c>
    </row>
    <row r="47" spans="1:40" x14ac:dyDescent="0.35">
      <c r="A47" s="60">
        <v>131</v>
      </c>
      <c r="D47" t="s">
        <v>248</v>
      </c>
      <c r="E47" s="25">
        <v>33</v>
      </c>
      <c r="F47">
        <v>41.371215999999997</v>
      </c>
      <c r="G47">
        <v>-85.777056000000002</v>
      </c>
      <c r="H47">
        <v>223</v>
      </c>
      <c r="I47">
        <v>5</v>
      </c>
      <c r="J47">
        <v>25</v>
      </c>
      <c r="K47">
        <v>10.210000000000001</v>
      </c>
      <c r="L47">
        <v>4.3029999999999999</v>
      </c>
      <c r="M47">
        <v>1.843</v>
      </c>
      <c r="N47">
        <v>4.0620000000000003</v>
      </c>
      <c r="O47">
        <v>264.47000000000003</v>
      </c>
      <c r="P47">
        <v>1</v>
      </c>
      <c r="Q47">
        <v>56</v>
      </c>
      <c r="R47">
        <v>7.8</v>
      </c>
      <c r="Y47">
        <v>1</v>
      </c>
      <c r="AA47" s="34">
        <v>11000</v>
      </c>
      <c r="AB47">
        <v>116.67</v>
      </c>
      <c r="AC47">
        <v>57.41</v>
      </c>
      <c r="AH47" s="45">
        <f t="shared" si="0"/>
        <v>-59.260000000000005</v>
      </c>
      <c r="AI47" s="43">
        <f t="shared" si="1"/>
        <v>-50.792834490443127</v>
      </c>
      <c r="AK47">
        <v>1</v>
      </c>
    </row>
    <row r="48" spans="1:40" x14ac:dyDescent="0.35">
      <c r="A48" s="60">
        <v>132</v>
      </c>
      <c r="D48" t="s">
        <v>249</v>
      </c>
      <c r="E48" s="25">
        <v>34</v>
      </c>
      <c r="F48">
        <v>45.979399000000001</v>
      </c>
      <c r="G48">
        <v>-84.360336000000004</v>
      </c>
      <c r="H48">
        <v>18.5</v>
      </c>
      <c r="J48">
        <v>2.7431999999999999</v>
      </c>
      <c r="K48">
        <v>5.5149999999999997</v>
      </c>
      <c r="L48">
        <v>1.86</v>
      </c>
      <c r="M48">
        <v>1.41</v>
      </c>
      <c r="N48">
        <v>2.29</v>
      </c>
      <c r="O48">
        <v>177</v>
      </c>
      <c r="P48">
        <v>1</v>
      </c>
      <c r="Q48">
        <v>6.3</v>
      </c>
      <c r="R48">
        <v>3.39</v>
      </c>
      <c r="Y48">
        <v>1</v>
      </c>
      <c r="AA48" s="34">
        <v>30000</v>
      </c>
      <c r="AB48">
        <v>74.099999999999994</v>
      </c>
      <c r="AC48">
        <v>211.11</v>
      </c>
      <c r="AH48" s="45">
        <f t="shared" si="0"/>
        <v>137.01000000000002</v>
      </c>
      <c r="AI48" s="43">
        <f t="shared" si="1"/>
        <v>184.89878542510127</v>
      </c>
      <c r="AK48">
        <v>0</v>
      </c>
    </row>
    <row r="49" spans="1:37" x14ac:dyDescent="0.35">
      <c r="A49" s="60">
        <v>133</v>
      </c>
      <c r="D49" t="s">
        <v>250</v>
      </c>
      <c r="E49" s="25">
        <v>34</v>
      </c>
      <c r="F49">
        <v>45.979399000000001</v>
      </c>
      <c r="G49">
        <v>-84.360336000000004</v>
      </c>
      <c r="H49">
        <v>18.5</v>
      </c>
      <c r="J49">
        <v>2.7431999999999999</v>
      </c>
      <c r="K49">
        <v>5.5149999999999997</v>
      </c>
      <c r="L49">
        <v>1.86</v>
      </c>
      <c r="M49">
        <v>1.41</v>
      </c>
      <c r="N49">
        <v>2.29</v>
      </c>
      <c r="O49">
        <v>177</v>
      </c>
      <c r="P49">
        <v>1</v>
      </c>
      <c r="Q49">
        <v>6.3</v>
      </c>
      <c r="R49">
        <v>3.39</v>
      </c>
      <c r="Y49">
        <v>2</v>
      </c>
      <c r="AA49" s="34">
        <v>14000</v>
      </c>
      <c r="AB49">
        <v>195.3</v>
      </c>
      <c r="AC49">
        <v>55.56</v>
      </c>
      <c r="AH49" s="45">
        <f t="shared" si="0"/>
        <v>-139.74</v>
      </c>
      <c r="AI49" s="43">
        <f t="shared" si="1"/>
        <v>-71.551459293394785</v>
      </c>
      <c r="AK49">
        <v>1</v>
      </c>
    </row>
  </sheetData>
  <sheetProtection algorithmName="SHA-512" hashValue="dbnnOEwGS93y9U6FokqNojHndcG5aZrzvUB6gAFsARI3A3MFZygx50JP5VsxF7AaAuJKToUzqhL6pExDvsVQxg==" saltValue="vnhmLMOKWfY6IK1CkVPeIg==" spinCount="100000" sheet="1" objects="1" scenarios="1"/>
  <mergeCells count="5">
    <mergeCell ref="B1:C1"/>
    <mergeCell ref="D1:G1"/>
    <mergeCell ref="H1:P1"/>
    <mergeCell ref="U1:AK1"/>
    <mergeCell ref="Q1:T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46"/>
  <sheetViews>
    <sheetView topLeftCell="U1" workbookViewId="0">
      <selection activeCell="AA32" sqref="AA32:AA36"/>
    </sheetView>
  </sheetViews>
  <sheetFormatPr defaultRowHeight="14.5" x14ac:dyDescent="0.35"/>
  <cols>
    <col min="1" max="1" width="11.36328125" bestFit="1" customWidth="1"/>
  </cols>
  <sheetData>
    <row r="1" spans="1:37" x14ac:dyDescent="0.35">
      <c r="A1" s="1"/>
      <c r="B1" s="62" t="s">
        <v>0</v>
      </c>
      <c r="C1" s="63"/>
      <c r="D1" s="64" t="s">
        <v>1</v>
      </c>
      <c r="E1" s="64"/>
      <c r="F1" s="63"/>
      <c r="G1" s="63"/>
      <c r="H1" s="65" t="s">
        <v>2</v>
      </c>
      <c r="I1" s="63"/>
      <c r="J1" s="63"/>
      <c r="K1" s="63"/>
      <c r="L1" s="63"/>
      <c r="M1" s="63"/>
      <c r="N1" s="63"/>
      <c r="O1" s="63"/>
      <c r="P1" s="63"/>
      <c r="Q1" s="67" t="s">
        <v>3</v>
      </c>
      <c r="R1" s="67"/>
      <c r="S1" s="67"/>
      <c r="T1" s="67"/>
      <c r="U1" s="66" t="s">
        <v>4</v>
      </c>
      <c r="V1" s="63"/>
      <c r="W1" s="63"/>
      <c r="X1" s="63"/>
      <c r="Y1" s="63"/>
      <c r="Z1" s="63"/>
      <c r="AA1" s="63"/>
      <c r="AB1" s="63"/>
      <c r="AC1" s="63"/>
      <c r="AD1" s="63"/>
      <c r="AE1" s="63"/>
      <c r="AF1" s="63"/>
      <c r="AG1" s="63"/>
      <c r="AH1" s="63"/>
      <c r="AI1" s="63"/>
      <c r="AJ1" s="63"/>
      <c r="AK1" s="63"/>
    </row>
    <row r="2" spans="1:37" ht="87" x14ac:dyDescent="0.35">
      <c r="A2" s="2" t="s">
        <v>230</v>
      </c>
      <c r="B2" s="3" t="s">
        <v>5</v>
      </c>
      <c r="C2" s="3" t="s">
        <v>6</v>
      </c>
      <c r="D2" s="3" t="s">
        <v>7</v>
      </c>
      <c r="E2" s="3" t="s">
        <v>8</v>
      </c>
      <c r="F2" s="3" t="s">
        <v>9</v>
      </c>
      <c r="G2" s="3" t="s">
        <v>10</v>
      </c>
      <c r="H2" s="3" t="s">
        <v>11</v>
      </c>
      <c r="I2" s="3" t="s">
        <v>12</v>
      </c>
      <c r="J2" s="3" t="s">
        <v>13</v>
      </c>
      <c r="K2" s="4" t="s">
        <v>14</v>
      </c>
      <c r="L2" s="4" t="s">
        <v>15</v>
      </c>
      <c r="M2" s="4" t="s">
        <v>16</v>
      </c>
      <c r="N2" s="4" t="s">
        <v>17</v>
      </c>
      <c r="O2" s="4" t="s">
        <v>18</v>
      </c>
      <c r="P2" s="4" t="s">
        <v>19</v>
      </c>
      <c r="Q2" s="5" t="s">
        <v>20</v>
      </c>
      <c r="R2" s="6" t="s">
        <v>21</v>
      </c>
      <c r="S2" s="3" t="s">
        <v>22</v>
      </c>
      <c r="T2" s="7" t="s">
        <v>23</v>
      </c>
      <c r="U2" s="5" t="s">
        <v>24</v>
      </c>
      <c r="V2" s="3" t="s">
        <v>25</v>
      </c>
      <c r="W2" s="8" t="s">
        <v>26</v>
      </c>
      <c r="X2" s="8" t="s">
        <v>27</v>
      </c>
      <c r="Y2" s="8" t="s">
        <v>28</v>
      </c>
      <c r="Z2" s="8" t="s">
        <v>29</v>
      </c>
      <c r="AA2" s="8" t="s">
        <v>30</v>
      </c>
      <c r="AB2" s="9" t="s">
        <v>31</v>
      </c>
      <c r="AC2" s="9" t="s">
        <v>32</v>
      </c>
      <c r="AD2" s="9" t="s">
        <v>33</v>
      </c>
      <c r="AE2" s="9" t="s">
        <v>34</v>
      </c>
      <c r="AF2" s="9" t="s">
        <v>35</v>
      </c>
      <c r="AG2" s="9" t="s">
        <v>36</v>
      </c>
      <c r="AH2" s="9" t="s">
        <v>37</v>
      </c>
      <c r="AI2" s="9" t="s">
        <v>38</v>
      </c>
      <c r="AJ2" s="3" t="s">
        <v>35</v>
      </c>
      <c r="AK2" s="3" t="s">
        <v>39</v>
      </c>
    </row>
    <row r="3" spans="1:37" x14ac:dyDescent="0.35">
      <c r="A3" s="10">
        <v>1</v>
      </c>
      <c r="B3" s="11" t="s">
        <v>40</v>
      </c>
      <c r="C3" s="11" t="s">
        <v>41</v>
      </c>
      <c r="D3" s="11" t="s">
        <v>42</v>
      </c>
      <c r="E3" s="11">
        <v>1</v>
      </c>
      <c r="F3" s="12">
        <v>44.959994500000001</v>
      </c>
      <c r="G3" s="13" t="s">
        <v>43</v>
      </c>
      <c r="H3" s="12">
        <v>68</v>
      </c>
      <c r="I3" s="14">
        <v>6.14</v>
      </c>
      <c r="J3" s="12">
        <v>16</v>
      </c>
      <c r="K3" s="12">
        <f t="shared" ref="K3:K36" si="0">L3+M3+N3</f>
        <v>4.4350000000000005</v>
      </c>
      <c r="L3" s="12">
        <v>2.6749999999999998</v>
      </c>
      <c r="M3" s="12">
        <v>0.61499999999999999</v>
      </c>
      <c r="N3" s="12">
        <v>1.145</v>
      </c>
      <c r="O3" s="12">
        <v>260</v>
      </c>
      <c r="P3" s="12">
        <v>1</v>
      </c>
      <c r="Q3" s="14">
        <v>25</v>
      </c>
      <c r="R3" s="15" t="s">
        <v>44</v>
      </c>
      <c r="S3" s="11"/>
      <c r="T3" s="1"/>
      <c r="U3" s="16">
        <v>1</v>
      </c>
      <c r="V3" s="12">
        <v>2.5</v>
      </c>
      <c r="W3" s="11"/>
      <c r="X3" s="11"/>
      <c r="Y3" s="12">
        <v>1</v>
      </c>
      <c r="Z3" s="12">
        <v>0.2</v>
      </c>
      <c r="AA3" s="12"/>
      <c r="AB3" s="12"/>
      <c r="AC3" s="12"/>
      <c r="AD3" s="11"/>
      <c r="AE3" s="12"/>
      <c r="AF3" s="12"/>
      <c r="AG3" s="12">
        <v>-18</v>
      </c>
      <c r="AH3" s="12"/>
      <c r="AI3" s="12"/>
      <c r="AJ3" s="12"/>
      <c r="AK3" s="12">
        <v>1</v>
      </c>
    </row>
    <row r="4" spans="1:37" x14ac:dyDescent="0.35">
      <c r="A4" s="10">
        <v>2</v>
      </c>
      <c r="B4" s="11" t="s">
        <v>40</v>
      </c>
      <c r="C4" s="11" t="s">
        <v>41</v>
      </c>
      <c r="D4" s="11" t="s">
        <v>42</v>
      </c>
      <c r="E4" s="11">
        <v>1</v>
      </c>
      <c r="F4" s="12">
        <v>44.959994500000001</v>
      </c>
      <c r="G4" s="13" t="s">
        <v>45</v>
      </c>
      <c r="H4" s="12">
        <v>68</v>
      </c>
      <c r="I4" s="14">
        <v>6.14</v>
      </c>
      <c r="J4" s="12">
        <v>16</v>
      </c>
      <c r="K4" s="12">
        <f t="shared" si="0"/>
        <v>4.4350000000000005</v>
      </c>
      <c r="L4" s="12">
        <v>2.6749999999999998</v>
      </c>
      <c r="M4" s="12">
        <v>0.61499999999999999</v>
      </c>
      <c r="N4" s="12">
        <v>1.145</v>
      </c>
      <c r="O4" s="12">
        <v>260</v>
      </c>
      <c r="P4" s="12">
        <v>1</v>
      </c>
      <c r="Q4" s="14">
        <v>25</v>
      </c>
      <c r="R4" s="15" t="s">
        <v>44</v>
      </c>
      <c r="S4" s="11"/>
      <c r="T4" s="1"/>
      <c r="U4" s="16">
        <v>1</v>
      </c>
      <c r="V4" s="12">
        <v>2.5</v>
      </c>
      <c r="W4" s="11"/>
      <c r="X4" s="11"/>
      <c r="Y4" s="12">
        <v>1</v>
      </c>
      <c r="Z4" s="12">
        <v>0.2</v>
      </c>
      <c r="AA4" s="12"/>
      <c r="AB4" s="12"/>
      <c r="AC4" s="12"/>
      <c r="AD4" s="11"/>
      <c r="AE4" s="12"/>
      <c r="AF4" s="12"/>
      <c r="AG4" s="12">
        <v>0</v>
      </c>
      <c r="AH4" s="12"/>
      <c r="AI4" s="12"/>
      <c r="AJ4" s="12"/>
      <c r="AK4" s="12">
        <v>0</v>
      </c>
    </row>
    <row r="5" spans="1:37" x14ac:dyDescent="0.35">
      <c r="A5" s="10">
        <v>3</v>
      </c>
      <c r="B5" s="11" t="s">
        <v>40</v>
      </c>
      <c r="C5" s="11" t="s">
        <v>41</v>
      </c>
      <c r="D5" s="11" t="s">
        <v>46</v>
      </c>
      <c r="E5" s="11">
        <v>1</v>
      </c>
      <c r="F5" s="12">
        <v>44.959994500000001</v>
      </c>
      <c r="G5" s="13" t="s">
        <v>47</v>
      </c>
      <c r="H5" s="12">
        <v>68</v>
      </c>
      <c r="I5" s="14">
        <v>6.14</v>
      </c>
      <c r="J5" s="12">
        <v>16</v>
      </c>
      <c r="K5" s="12">
        <f t="shared" si="0"/>
        <v>4.4350000000000005</v>
      </c>
      <c r="L5" s="12">
        <v>2.6749999999999998</v>
      </c>
      <c r="M5" s="12">
        <v>0.61499999999999999</v>
      </c>
      <c r="N5" s="12">
        <v>1.145</v>
      </c>
      <c r="O5" s="12">
        <v>260</v>
      </c>
      <c r="P5" s="12">
        <v>1</v>
      </c>
      <c r="Q5" s="14">
        <v>25</v>
      </c>
      <c r="R5" s="15" t="s">
        <v>48</v>
      </c>
      <c r="S5" s="11"/>
      <c r="T5" s="1"/>
      <c r="U5" s="16">
        <v>1</v>
      </c>
      <c r="V5" s="12">
        <v>3</v>
      </c>
      <c r="W5" s="11"/>
      <c r="X5" s="11"/>
      <c r="Y5" s="12">
        <v>2</v>
      </c>
      <c r="Z5" s="12">
        <v>0.2</v>
      </c>
      <c r="AA5" s="12"/>
      <c r="AB5" s="12"/>
      <c r="AC5" s="12"/>
      <c r="AD5" s="11"/>
      <c r="AE5" s="12"/>
      <c r="AF5" s="12"/>
      <c r="AG5" s="12">
        <v>12</v>
      </c>
      <c r="AH5" s="12"/>
      <c r="AI5" s="12"/>
      <c r="AJ5" s="12"/>
      <c r="AK5" s="12">
        <v>0</v>
      </c>
    </row>
    <row r="6" spans="1:37" x14ac:dyDescent="0.35">
      <c r="A6" s="10">
        <v>4</v>
      </c>
      <c r="B6" s="11" t="s">
        <v>40</v>
      </c>
      <c r="C6" s="11" t="s">
        <v>41</v>
      </c>
      <c r="D6" s="11" t="s">
        <v>46</v>
      </c>
      <c r="E6" s="11">
        <v>1</v>
      </c>
      <c r="F6" s="12">
        <v>44.959994500000001</v>
      </c>
      <c r="G6" s="13" t="s">
        <v>49</v>
      </c>
      <c r="H6" s="12">
        <v>68</v>
      </c>
      <c r="I6" s="14">
        <v>6.14</v>
      </c>
      <c r="J6" s="12">
        <v>16</v>
      </c>
      <c r="K6" s="12">
        <f t="shared" si="0"/>
        <v>4.4350000000000005</v>
      </c>
      <c r="L6" s="12">
        <v>2.6749999999999998</v>
      </c>
      <c r="M6" s="12">
        <v>0.61499999999999999</v>
      </c>
      <c r="N6" s="12">
        <v>1.145</v>
      </c>
      <c r="O6" s="12">
        <v>260</v>
      </c>
      <c r="P6" s="12">
        <v>1</v>
      </c>
      <c r="Q6" s="14">
        <v>25</v>
      </c>
      <c r="R6" s="15" t="s">
        <v>48</v>
      </c>
      <c r="S6" s="11"/>
      <c r="T6" s="1"/>
      <c r="U6" s="16">
        <v>1</v>
      </c>
      <c r="V6" s="12">
        <v>3</v>
      </c>
      <c r="W6" s="11"/>
      <c r="X6" s="11"/>
      <c r="Y6" s="12">
        <v>2</v>
      </c>
      <c r="Z6" s="12">
        <v>0.2</v>
      </c>
      <c r="AA6" s="12"/>
      <c r="AB6" s="12"/>
      <c r="AC6" s="12"/>
      <c r="AD6" s="11"/>
      <c r="AE6" s="12"/>
      <c r="AF6" s="12"/>
      <c r="AG6" s="12">
        <v>20</v>
      </c>
      <c r="AH6" s="12"/>
      <c r="AI6" s="12"/>
      <c r="AJ6" s="12"/>
      <c r="AK6" s="12">
        <v>0</v>
      </c>
    </row>
    <row r="7" spans="1:37" x14ac:dyDescent="0.35">
      <c r="A7" s="10">
        <v>5</v>
      </c>
      <c r="B7" s="11" t="s">
        <v>50</v>
      </c>
      <c r="C7" s="11" t="s">
        <v>51</v>
      </c>
      <c r="D7" s="11" t="s">
        <v>52</v>
      </c>
      <c r="E7" s="11">
        <v>2</v>
      </c>
      <c r="F7" s="12">
        <v>45.710999999999999</v>
      </c>
      <c r="G7" s="13" t="s">
        <v>53</v>
      </c>
      <c r="H7" s="12">
        <v>74</v>
      </c>
      <c r="I7" s="12">
        <v>2.4</v>
      </c>
      <c r="J7" s="12">
        <v>8.1</v>
      </c>
      <c r="K7" s="12">
        <f t="shared" si="0"/>
        <v>5.7779999999999996</v>
      </c>
      <c r="L7" s="12">
        <v>3.6459999999999999</v>
      </c>
      <c r="M7" s="12">
        <v>1.98</v>
      </c>
      <c r="N7" s="12">
        <v>0.152</v>
      </c>
      <c r="O7" s="12">
        <v>468</v>
      </c>
      <c r="P7" s="12">
        <v>1</v>
      </c>
      <c r="Q7" s="12">
        <v>20.8</v>
      </c>
      <c r="R7" s="15" t="s">
        <v>54</v>
      </c>
      <c r="S7" s="12">
        <v>13.2</v>
      </c>
      <c r="T7" s="16">
        <v>0.8</v>
      </c>
      <c r="U7" s="16">
        <v>1</v>
      </c>
      <c r="V7" s="12">
        <v>3</v>
      </c>
      <c r="W7" s="12"/>
      <c r="X7" s="12"/>
      <c r="Y7" s="12">
        <v>1</v>
      </c>
      <c r="Z7" s="17">
        <v>0.125</v>
      </c>
      <c r="AA7" s="17">
        <v>2156.6999999999998</v>
      </c>
      <c r="AB7" s="12"/>
      <c r="AC7" s="12"/>
      <c r="AD7" s="12">
        <v>25.3</v>
      </c>
      <c r="AE7" s="12"/>
      <c r="AF7" s="12"/>
      <c r="AG7" s="12">
        <v>-5</v>
      </c>
      <c r="AH7" s="12"/>
      <c r="AI7" s="12">
        <v>-19.762845849802371</v>
      </c>
      <c r="AJ7" s="12">
        <v>0.35</v>
      </c>
      <c r="AK7" s="12">
        <v>1</v>
      </c>
    </row>
    <row r="8" spans="1:37" x14ac:dyDescent="0.35">
      <c r="A8" s="10">
        <v>6</v>
      </c>
      <c r="B8" s="11" t="s">
        <v>50</v>
      </c>
      <c r="C8" s="11" t="s">
        <v>55</v>
      </c>
      <c r="D8" s="11" t="s">
        <v>56</v>
      </c>
      <c r="E8" s="11">
        <v>2</v>
      </c>
      <c r="F8" s="12">
        <v>45.710999999999999</v>
      </c>
      <c r="G8" s="13" t="s">
        <v>57</v>
      </c>
      <c r="H8" s="12">
        <v>74</v>
      </c>
      <c r="I8" s="12">
        <v>2.4</v>
      </c>
      <c r="J8" s="12">
        <v>8.1</v>
      </c>
      <c r="K8" s="12">
        <f t="shared" si="0"/>
        <v>5.7779999999999996</v>
      </c>
      <c r="L8" s="12">
        <v>3.6459999999999999</v>
      </c>
      <c r="M8" s="12">
        <v>1.98</v>
      </c>
      <c r="N8" s="12">
        <v>0.152</v>
      </c>
      <c r="O8" s="12">
        <v>468</v>
      </c>
      <c r="P8" s="12">
        <v>1</v>
      </c>
      <c r="Q8" s="12">
        <v>66.400000000000006</v>
      </c>
      <c r="R8" s="15" t="s">
        <v>54</v>
      </c>
      <c r="S8" s="12">
        <v>2.1</v>
      </c>
      <c r="T8" s="16">
        <v>1.42</v>
      </c>
      <c r="U8" s="16">
        <v>0</v>
      </c>
      <c r="V8" s="12">
        <v>3</v>
      </c>
      <c r="W8" s="12"/>
      <c r="X8" s="12"/>
      <c r="Y8" s="12">
        <v>1</v>
      </c>
      <c r="Z8" s="17">
        <v>0</v>
      </c>
      <c r="AA8" s="17">
        <v>0</v>
      </c>
      <c r="AB8" s="12"/>
      <c r="AC8" s="12"/>
      <c r="AD8" s="18">
        <v>1.5</v>
      </c>
      <c r="AE8" s="12"/>
      <c r="AF8" s="12"/>
      <c r="AG8" s="12">
        <v>3</v>
      </c>
      <c r="AH8" s="12"/>
      <c r="AI8" s="12">
        <v>200</v>
      </c>
      <c r="AJ8" s="12">
        <v>0.27</v>
      </c>
      <c r="AK8" s="12">
        <v>0</v>
      </c>
    </row>
    <row r="9" spans="1:37" x14ac:dyDescent="0.35">
      <c r="A9" s="10">
        <v>7</v>
      </c>
      <c r="B9" s="11" t="s">
        <v>50</v>
      </c>
      <c r="C9" s="11" t="s">
        <v>58</v>
      </c>
      <c r="D9" s="11" t="s">
        <v>59</v>
      </c>
      <c r="E9" s="11">
        <v>2</v>
      </c>
      <c r="F9" s="12">
        <v>45.710999999999999</v>
      </c>
      <c r="G9" s="13" t="s">
        <v>60</v>
      </c>
      <c r="H9" s="12">
        <v>74</v>
      </c>
      <c r="I9" s="12">
        <v>2.4</v>
      </c>
      <c r="J9" s="12">
        <v>8.1</v>
      </c>
      <c r="K9" s="12">
        <f t="shared" si="0"/>
        <v>5.7779999999999996</v>
      </c>
      <c r="L9" s="12">
        <v>3.6459999999999999</v>
      </c>
      <c r="M9" s="12">
        <v>1.98</v>
      </c>
      <c r="N9" s="12">
        <v>0.152</v>
      </c>
      <c r="O9" s="12">
        <v>468</v>
      </c>
      <c r="P9" s="12">
        <v>1</v>
      </c>
      <c r="Q9" s="12">
        <v>33.1</v>
      </c>
      <c r="R9" s="15" t="s">
        <v>54</v>
      </c>
      <c r="S9" s="12">
        <v>4.3</v>
      </c>
      <c r="T9" s="16">
        <v>2.09</v>
      </c>
      <c r="U9" s="16">
        <v>0</v>
      </c>
      <c r="V9" s="12">
        <v>3</v>
      </c>
      <c r="W9" s="12"/>
      <c r="X9" s="12"/>
      <c r="Y9" s="12">
        <v>1</v>
      </c>
      <c r="Z9" s="17">
        <v>0</v>
      </c>
      <c r="AA9" s="17">
        <v>0</v>
      </c>
      <c r="AB9" s="12"/>
      <c r="AC9" s="12"/>
      <c r="AD9" s="12">
        <v>5.9</v>
      </c>
      <c r="AE9" s="12"/>
      <c r="AF9" s="12"/>
      <c r="AG9" s="12">
        <v>6.2</v>
      </c>
      <c r="AH9" s="12"/>
      <c r="AI9" s="12">
        <v>105.08474576271185</v>
      </c>
      <c r="AJ9" s="12">
        <v>0.08</v>
      </c>
      <c r="AK9" s="12">
        <v>0</v>
      </c>
    </row>
    <row r="10" spans="1:37" x14ac:dyDescent="0.35">
      <c r="A10" s="10">
        <v>8</v>
      </c>
      <c r="B10" s="11" t="s">
        <v>50</v>
      </c>
      <c r="C10" s="11" t="s">
        <v>61</v>
      </c>
      <c r="D10" s="11" t="s">
        <v>62</v>
      </c>
      <c r="E10" s="11">
        <v>2</v>
      </c>
      <c r="F10" s="12">
        <v>45.710999999999999</v>
      </c>
      <c r="G10" s="13" t="s">
        <v>57</v>
      </c>
      <c r="H10" s="12">
        <v>74</v>
      </c>
      <c r="I10" s="12">
        <v>2.4</v>
      </c>
      <c r="J10" s="12">
        <v>8.1</v>
      </c>
      <c r="K10" s="12">
        <f t="shared" si="0"/>
        <v>5.7779999999999996</v>
      </c>
      <c r="L10" s="12">
        <v>3.6459999999999999</v>
      </c>
      <c r="M10" s="12">
        <v>1.98</v>
      </c>
      <c r="N10" s="12">
        <v>0.152</v>
      </c>
      <c r="O10" s="12">
        <v>468</v>
      </c>
      <c r="P10" s="12">
        <v>1</v>
      </c>
      <c r="Q10" s="12">
        <v>20.8</v>
      </c>
      <c r="R10" s="15" t="s">
        <v>54</v>
      </c>
      <c r="S10" s="12">
        <v>40.799999999999997</v>
      </c>
      <c r="T10" s="16">
        <v>0.6</v>
      </c>
      <c r="U10" s="16">
        <v>1</v>
      </c>
      <c r="V10" s="12">
        <v>3</v>
      </c>
      <c r="W10" s="12"/>
      <c r="X10" s="12"/>
      <c r="Y10" s="12">
        <v>1</v>
      </c>
      <c r="Z10" s="17">
        <v>0.2</v>
      </c>
      <c r="AA10" s="17">
        <v>2719.2</v>
      </c>
      <c r="AB10" s="12"/>
      <c r="AC10" s="12"/>
      <c r="AD10" s="12">
        <v>68.599999999999994</v>
      </c>
      <c r="AE10" s="12"/>
      <c r="AF10" s="12"/>
      <c r="AG10" s="12">
        <v>-47.5</v>
      </c>
      <c r="AH10" s="12"/>
      <c r="AI10" s="12">
        <v>-69.24198250728864</v>
      </c>
      <c r="AJ10" s="12">
        <v>0.15</v>
      </c>
      <c r="AK10" s="12">
        <v>1</v>
      </c>
    </row>
    <row r="11" spans="1:37" x14ac:dyDescent="0.35">
      <c r="A11" s="10">
        <v>9</v>
      </c>
      <c r="B11" s="11" t="s">
        <v>50</v>
      </c>
      <c r="C11" s="11" t="s">
        <v>63</v>
      </c>
      <c r="D11" s="11" t="s">
        <v>64</v>
      </c>
      <c r="E11" s="11">
        <v>2</v>
      </c>
      <c r="F11" s="12">
        <v>45.710999999999999</v>
      </c>
      <c r="G11" s="13" t="s">
        <v>60</v>
      </c>
      <c r="H11" s="12">
        <v>74</v>
      </c>
      <c r="I11" s="12">
        <v>2.4</v>
      </c>
      <c r="J11" s="12">
        <v>8.1</v>
      </c>
      <c r="K11" s="12">
        <f t="shared" si="0"/>
        <v>5.7779999999999996</v>
      </c>
      <c r="L11" s="12">
        <v>3.6459999999999999</v>
      </c>
      <c r="M11" s="12">
        <v>1.98</v>
      </c>
      <c r="N11" s="12">
        <v>0.152</v>
      </c>
      <c r="O11" s="12">
        <v>468</v>
      </c>
      <c r="P11" s="12">
        <v>1</v>
      </c>
      <c r="Q11" s="12">
        <v>66.400000000000006</v>
      </c>
      <c r="R11" s="15" t="s">
        <v>54</v>
      </c>
      <c r="S11" s="12">
        <v>51.1</v>
      </c>
      <c r="T11" s="16">
        <v>0.73</v>
      </c>
      <c r="U11" s="16">
        <v>0</v>
      </c>
      <c r="V11" s="12">
        <v>3</v>
      </c>
      <c r="W11" s="12"/>
      <c r="X11" s="12"/>
      <c r="Y11" s="12">
        <v>1</v>
      </c>
      <c r="Z11" s="17">
        <v>0</v>
      </c>
      <c r="AA11" s="17">
        <v>0</v>
      </c>
      <c r="AB11" s="12"/>
      <c r="AC11" s="12"/>
      <c r="AD11" s="12">
        <v>78</v>
      </c>
      <c r="AE11" s="12"/>
      <c r="AF11" s="12"/>
      <c r="AG11" s="12">
        <v>-53.3</v>
      </c>
      <c r="AH11" s="12"/>
      <c r="AI11" s="12">
        <v>-68.333333333333329</v>
      </c>
      <c r="AJ11" s="12">
        <v>0.82</v>
      </c>
      <c r="AK11" s="12">
        <v>1</v>
      </c>
    </row>
    <row r="12" spans="1:37" x14ac:dyDescent="0.35">
      <c r="A12" s="10">
        <v>10</v>
      </c>
      <c r="B12" s="11" t="s">
        <v>50</v>
      </c>
      <c r="C12" s="11" t="s">
        <v>65</v>
      </c>
      <c r="D12" s="11" t="s">
        <v>66</v>
      </c>
      <c r="E12" s="11">
        <v>2</v>
      </c>
      <c r="F12" s="12">
        <v>45.710999999999999</v>
      </c>
      <c r="G12" s="13" t="s">
        <v>67</v>
      </c>
      <c r="H12" s="12">
        <v>74</v>
      </c>
      <c r="I12" s="12">
        <v>2.4</v>
      </c>
      <c r="J12" s="12">
        <v>8.1</v>
      </c>
      <c r="K12" s="12">
        <f t="shared" si="0"/>
        <v>5.7779999999999996</v>
      </c>
      <c r="L12" s="12">
        <v>3.6459999999999999</v>
      </c>
      <c r="M12" s="12">
        <v>1.98</v>
      </c>
      <c r="N12" s="12">
        <v>0.152</v>
      </c>
      <c r="O12" s="12">
        <v>468</v>
      </c>
      <c r="P12" s="12">
        <v>1</v>
      </c>
      <c r="Q12" s="12">
        <v>33.1</v>
      </c>
      <c r="R12" s="15" t="s">
        <v>54</v>
      </c>
      <c r="S12" s="12">
        <v>9.8000000000000007</v>
      </c>
      <c r="T12" s="16">
        <v>1.91</v>
      </c>
      <c r="U12" s="16">
        <v>0</v>
      </c>
      <c r="V12" s="12">
        <v>3</v>
      </c>
      <c r="W12" s="12"/>
      <c r="X12" s="12"/>
      <c r="Y12" s="12">
        <v>1</v>
      </c>
      <c r="Z12" s="17">
        <v>0</v>
      </c>
      <c r="AA12" s="17">
        <v>0</v>
      </c>
      <c r="AB12" s="12"/>
      <c r="AC12" s="12"/>
      <c r="AD12" s="12">
        <v>11.3</v>
      </c>
      <c r="AE12" s="12"/>
      <c r="AF12" s="12"/>
      <c r="AG12" s="12">
        <v>15</v>
      </c>
      <c r="AH12" s="12"/>
      <c r="AI12" s="12">
        <v>132.74336283185841</v>
      </c>
      <c r="AJ12" s="12">
        <v>0.02</v>
      </c>
      <c r="AK12" s="12">
        <v>0</v>
      </c>
    </row>
    <row r="13" spans="1:37" x14ac:dyDescent="0.35">
      <c r="A13" s="10">
        <v>11</v>
      </c>
      <c r="B13" s="11" t="s">
        <v>50</v>
      </c>
      <c r="C13" s="11" t="s">
        <v>68</v>
      </c>
      <c r="D13" s="11" t="s">
        <v>69</v>
      </c>
      <c r="E13" s="11">
        <v>3</v>
      </c>
      <c r="F13" s="12">
        <v>45.967399999999998</v>
      </c>
      <c r="G13" s="13" t="s">
        <v>70</v>
      </c>
      <c r="H13" s="12">
        <v>116</v>
      </c>
      <c r="I13" s="12">
        <v>2.7</v>
      </c>
      <c r="J13" s="12">
        <v>4.5</v>
      </c>
      <c r="K13" s="12">
        <f t="shared" si="0"/>
        <v>5.0510000000000002</v>
      </c>
      <c r="L13" s="12">
        <v>4.665</v>
      </c>
      <c r="M13" s="12">
        <v>0.38600000000000001</v>
      </c>
      <c r="N13" s="12">
        <v>0</v>
      </c>
      <c r="O13" s="12">
        <v>497</v>
      </c>
      <c r="P13" s="12">
        <v>1</v>
      </c>
      <c r="Q13" s="14">
        <v>41.7</v>
      </c>
      <c r="R13" s="15" t="s">
        <v>71</v>
      </c>
      <c r="S13" s="12">
        <v>9.1</v>
      </c>
      <c r="T13" s="16">
        <v>1.5</v>
      </c>
      <c r="U13" s="16">
        <v>1</v>
      </c>
      <c r="V13" s="12">
        <v>3</v>
      </c>
      <c r="W13" s="12"/>
      <c r="X13" s="12"/>
      <c r="Y13" s="12">
        <v>1</v>
      </c>
      <c r="Z13" s="17">
        <v>0.22500000000000001</v>
      </c>
      <c r="AA13" s="17">
        <v>5644.17</v>
      </c>
      <c r="AB13" s="12"/>
      <c r="AC13" s="12"/>
      <c r="AD13" s="12">
        <v>10</v>
      </c>
      <c r="AE13" s="12"/>
      <c r="AF13" s="12"/>
      <c r="AG13" s="12">
        <v>27.1</v>
      </c>
      <c r="AH13" s="12"/>
      <c r="AI13" s="12">
        <v>271</v>
      </c>
      <c r="AJ13" s="12">
        <v>1.9</v>
      </c>
      <c r="AK13" s="12">
        <v>0</v>
      </c>
    </row>
    <row r="14" spans="1:37" x14ac:dyDescent="0.35">
      <c r="A14" s="10">
        <v>12</v>
      </c>
      <c r="B14" s="11" t="s">
        <v>50</v>
      </c>
      <c r="C14" s="11" t="s">
        <v>72</v>
      </c>
      <c r="D14" s="11" t="s">
        <v>73</v>
      </c>
      <c r="E14" s="11">
        <v>3</v>
      </c>
      <c r="F14" s="12">
        <v>45.967399999999998</v>
      </c>
      <c r="G14" s="13" t="s">
        <v>74</v>
      </c>
      <c r="H14" s="12">
        <v>116</v>
      </c>
      <c r="I14" s="12">
        <v>2.7</v>
      </c>
      <c r="J14" s="12">
        <v>4.5</v>
      </c>
      <c r="K14" s="12">
        <f t="shared" si="0"/>
        <v>5.0510000000000002</v>
      </c>
      <c r="L14" s="12">
        <v>4.665</v>
      </c>
      <c r="M14" s="12">
        <v>0.38600000000000001</v>
      </c>
      <c r="N14" s="12">
        <v>0</v>
      </c>
      <c r="O14" s="12">
        <v>497</v>
      </c>
      <c r="P14" s="12">
        <v>1</v>
      </c>
      <c r="Q14" s="14">
        <v>41.7</v>
      </c>
      <c r="R14" s="15" t="s">
        <v>71</v>
      </c>
      <c r="S14" s="12">
        <v>7.9</v>
      </c>
      <c r="T14" s="16">
        <v>2.15</v>
      </c>
      <c r="U14" s="16">
        <v>0</v>
      </c>
      <c r="V14" s="12">
        <v>3</v>
      </c>
      <c r="W14" s="12"/>
      <c r="X14" s="12"/>
      <c r="Y14" s="12">
        <v>1</v>
      </c>
      <c r="Z14" s="17">
        <v>0</v>
      </c>
      <c r="AA14" s="17">
        <v>0</v>
      </c>
      <c r="AB14" s="12"/>
      <c r="AC14" s="12"/>
      <c r="AD14" s="12">
        <v>1.6</v>
      </c>
      <c r="AE14" s="12"/>
      <c r="AF14" s="12"/>
      <c r="AG14" s="12">
        <v>1.6</v>
      </c>
      <c r="AH14" s="12"/>
      <c r="AI14" s="12">
        <v>100</v>
      </c>
      <c r="AJ14" s="12">
        <v>0.19</v>
      </c>
      <c r="AK14" s="12">
        <v>0</v>
      </c>
    </row>
    <row r="15" spans="1:37" x14ac:dyDescent="0.35">
      <c r="A15" s="10">
        <v>13</v>
      </c>
      <c r="B15" s="11" t="s">
        <v>50</v>
      </c>
      <c r="C15" s="11" t="s">
        <v>75</v>
      </c>
      <c r="D15" s="11" t="s">
        <v>76</v>
      </c>
      <c r="E15" s="11">
        <v>3</v>
      </c>
      <c r="F15" s="12">
        <v>45.967399999999998</v>
      </c>
      <c r="G15" s="13" t="s">
        <v>77</v>
      </c>
      <c r="H15" s="12">
        <v>116</v>
      </c>
      <c r="I15" s="12">
        <v>2.7</v>
      </c>
      <c r="J15" s="12">
        <v>4.5</v>
      </c>
      <c r="K15" s="12">
        <f t="shared" si="0"/>
        <v>5.0510000000000002</v>
      </c>
      <c r="L15" s="12">
        <v>4.665</v>
      </c>
      <c r="M15" s="12">
        <v>0.38600000000000001</v>
      </c>
      <c r="N15" s="12">
        <v>0</v>
      </c>
      <c r="O15" s="12">
        <v>497</v>
      </c>
      <c r="P15" s="12">
        <v>1</v>
      </c>
      <c r="Q15" s="14">
        <v>41.7</v>
      </c>
      <c r="R15" s="15" t="s">
        <v>71</v>
      </c>
      <c r="S15" s="12">
        <v>0</v>
      </c>
      <c r="T15" s="16">
        <v>1</v>
      </c>
      <c r="U15" s="16">
        <v>0</v>
      </c>
      <c r="V15" s="12">
        <v>3</v>
      </c>
      <c r="W15" s="12"/>
      <c r="X15" s="12"/>
      <c r="Y15" s="12">
        <v>1</v>
      </c>
      <c r="Z15" s="17">
        <v>0</v>
      </c>
      <c r="AA15" s="17">
        <v>0</v>
      </c>
      <c r="AB15" s="12"/>
      <c r="AC15" s="12"/>
      <c r="AD15" s="12">
        <v>0</v>
      </c>
      <c r="AE15" s="12"/>
      <c r="AF15" s="12"/>
      <c r="AG15" s="12">
        <v>0</v>
      </c>
      <c r="AH15" s="12"/>
      <c r="AI15" s="12">
        <v>0</v>
      </c>
      <c r="AJ15" s="12">
        <v>0.08</v>
      </c>
      <c r="AK15" s="12">
        <v>0</v>
      </c>
    </row>
    <row r="16" spans="1:37" x14ac:dyDescent="0.35">
      <c r="A16" s="10">
        <v>14</v>
      </c>
      <c r="B16" s="11" t="s">
        <v>50</v>
      </c>
      <c r="C16" s="11" t="s">
        <v>78</v>
      </c>
      <c r="D16" s="11" t="s">
        <v>79</v>
      </c>
      <c r="E16" s="11">
        <v>3</v>
      </c>
      <c r="F16" s="12">
        <v>45.967399999999998</v>
      </c>
      <c r="G16" s="13" t="s">
        <v>74</v>
      </c>
      <c r="H16" s="12">
        <v>116</v>
      </c>
      <c r="I16" s="12">
        <v>2.7</v>
      </c>
      <c r="J16" s="12">
        <v>4.5</v>
      </c>
      <c r="K16" s="12">
        <f t="shared" si="0"/>
        <v>5.0510000000000002</v>
      </c>
      <c r="L16" s="12">
        <v>4.665</v>
      </c>
      <c r="M16" s="12">
        <v>0.38600000000000001</v>
      </c>
      <c r="N16" s="12">
        <v>0</v>
      </c>
      <c r="O16" s="12">
        <v>497</v>
      </c>
      <c r="P16" s="12">
        <v>1</v>
      </c>
      <c r="Q16" s="14">
        <v>41.7</v>
      </c>
      <c r="R16" s="15" t="s">
        <v>71</v>
      </c>
      <c r="S16" s="12">
        <v>96.3</v>
      </c>
      <c r="T16" s="16">
        <v>0.6</v>
      </c>
      <c r="U16" s="16">
        <v>1</v>
      </c>
      <c r="V16" s="12">
        <v>3</v>
      </c>
      <c r="W16" s="12"/>
      <c r="X16" s="12"/>
      <c r="Y16" s="12">
        <v>1</v>
      </c>
      <c r="Z16" s="17">
        <v>0.22500000000000001</v>
      </c>
      <c r="AA16" s="17">
        <v>10621.53</v>
      </c>
      <c r="AB16" s="12"/>
      <c r="AC16" s="12"/>
      <c r="AD16" s="12">
        <v>34.1</v>
      </c>
      <c r="AE16" s="12"/>
      <c r="AF16" s="12"/>
      <c r="AG16" s="12">
        <v>67.5</v>
      </c>
      <c r="AH16" s="12"/>
      <c r="AI16" s="12">
        <v>197.94721407624633</v>
      </c>
      <c r="AJ16" s="12">
        <v>1.1499999999999999</v>
      </c>
      <c r="AK16" s="12">
        <v>0</v>
      </c>
    </row>
    <row r="17" spans="1:37" x14ac:dyDescent="0.35">
      <c r="A17" s="10">
        <v>15</v>
      </c>
      <c r="B17" s="11" t="s">
        <v>50</v>
      </c>
      <c r="C17" s="11" t="s">
        <v>58</v>
      </c>
      <c r="D17" s="11" t="s">
        <v>80</v>
      </c>
      <c r="E17" s="11">
        <v>3</v>
      </c>
      <c r="F17" s="12">
        <v>45.967399999999998</v>
      </c>
      <c r="G17" s="13" t="s">
        <v>77</v>
      </c>
      <c r="H17" s="12">
        <v>116</v>
      </c>
      <c r="I17" s="12">
        <v>2.7</v>
      </c>
      <c r="J17" s="12">
        <v>4.5</v>
      </c>
      <c r="K17" s="12">
        <f t="shared" si="0"/>
        <v>5.0510000000000002</v>
      </c>
      <c r="L17" s="12">
        <v>4.665</v>
      </c>
      <c r="M17" s="12">
        <v>0.38600000000000001</v>
      </c>
      <c r="N17" s="12">
        <v>0</v>
      </c>
      <c r="O17" s="12">
        <v>497</v>
      </c>
      <c r="P17" s="12">
        <v>1</v>
      </c>
      <c r="Q17" s="14">
        <v>41.7</v>
      </c>
      <c r="R17" s="15" t="s">
        <v>71</v>
      </c>
      <c r="S17" s="12">
        <v>78.5</v>
      </c>
      <c r="T17" s="16">
        <v>0.8</v>
      </c>
      <c r="U17" s="16">
        <v>0</v>
      </c>
      <c r="V17" s="12">
        <v>3</v>
      </c>
      <c r="W17" s="12"/>
      <c r="X17" s="12"/>
      <c r="Y17" s="12">
        <v>1</v>
      </c>
      <c r="Z17" s="17">
        <v>0</v>
      </c>
      <c r="AA17" s="17">
        <v>0</v>
      </c>
      <c r="AB17" s="12"/>
      <c r="AC17" s="12"/>
      <c r="AD17" s="12">
        <v>8.4</v>
      </c>
      <c r="AE17" s="12"/>
      <c r="AF17" s="12"/>
      <c r="AG17" s="12">
        <v>19.5</v>
      </c>
      <c r="AH17" s="12"/>
      <c r="AI17" s="12">
        <v>232.14285714285711</v>
      </c>
      <c r="AJ17" s="12">
        <v>1.07</v>
      </c>
      <c r="AK17" s="12">
        <v>0</v>
      </c>
    </row>
    <row r="18" spans="1:37" x14ac:dyDescent="0.35">
      <c r="A18" s="10">
        <v>16</v>
      </c>
      <c r="B18" s="11" t="s">
        <v>50</v>
      </c>
      <c r="C18" s="11" t="s">
        <v>55</v>
      </c>
      <c r="D18" s="11" t="s">
        <v>81</v>
      </c>
      <c r="E18" s="11">
        <v>3</v>
      </c>
      <c r="F18" s="12">
        <v>45.967399999999998</v>
      </c>
      <c r="G18" s="13" t="s">
        <v>82</v>
      </c>
      <c r="H18" s="12">
        <v>116</v>
      </c>
      <c r="I18" s="12">
        <v>2.7</v>
      </c>
      <c r="J18" s="12">
        <v>4.5</v>
      </c>
      <c r="K18" s="12">
        <f t="shared" si="0"/>
        <v>5.0510000000000002</v>
      </c>
      <c r="L18" s="12">
        <v>4.665</v>
      </c>
      <c r="M18" s="12">
        <v>0.38600000000000001</v>
      </c>
      <c r="N18" s="12">
        <v>0</v>
      </c>
      <c r="O18" s="12">
        <v>497</v>
      </c>
      <c r="P18" s="12">
        <v>1</v>
      </c>
      <c r="Q18" s="14">
        <v>41.7</v>
      </c>
      <c r="R18" s="15" t="s">
        <v>71</v>
      </c>
      <c r="S18" s="12">
        <v>57.6</v>
      </c>
      <c r="T18" s="16">
        <v>0.24</v>
      </c>
      <c r="U18" s="16">
        <v>0</v>
      </c>
      <c r="V18" s="12">
        <v>3</v>
      </c>
      <c r="W18" s="12"/>
      <c r="X18" s="12"/>
      <c r="Y18" s="12">
        <v>1</v>
      </c>
      <c r="Z18" s="17">
        <v>0</v>
      </c>
      <c r="AA18" s="17">
        <v>0</v>
      </c>
      <c r="AB18" s="12"/>
      <c r="AC18" s="12"/>
      <c r="AD18" s="12">
        <v>3.4</v>
      </c>
      <c r="AE18" s="12"/>
      <c r="AF18" s="12"/>
      <c r="AG18" s="12">
        <v>10.199999999999999</v>
      </c>
      <c r="AH18" s="12"/>
      <c r="AI18" s="12">
        <v>300</v>
      </c>
      <c r="AJ18" s="12">
        <v>0.1</v>
      </c>
      <c r="AK18" s="12">
        <v>0</v>
      </c>
    </row>
    <row r="19" spans="1:37" x14ac:dyDescent="0.35">
      <c r="A19" s="10">
        <v>17</v>
      </c>
      <c r="B19" s="11" t="s">
        <v>50</v>
      </c>
      <c r="C19" s="11" t="s">
        <v>51</v>
      </c>
      <c r="D19" s="11" t="s">
        <v>83</v>
      </c>
      <c r="E19" s="11">
        <v>4</v>
      </c>
      <c r="F19" s="12">
        <v>45.563099999999999</v>
      </c>
      <c r="G19" s="13" t="s">
        <v>84</v>
      </c>
      <c r="H19" s="12">
        <v>96</v>
      </c>
      <c r="I19" s="14">
        <v>5.3</v>
      </c>
      <c r="J19" s="12">
        <v>16.2</v>
      </c>
      <c r="K19" s="12">
        <f t="shared" si="0"/>
        <v>5.72</v>
      </c>
      <c r="L19" s="12">
        <v>4.5199999999999996</v>
      </c>
      <c r="M19" s="12">
        <v>0</v>
      </c>
      <c r="N19" s="12">
        <v>1.2</v>
      </c>
      <c r="O19" s="12">
        <v>463</v>
      </c>
      <c r="P19" s="12">
        <v>1</v>
      </c>
      <c r="Q19" s="12">
        <v>11</v>
      </c>
      <c r="R19" s="15" t="s">
        <v>85</v>
      </c>
      <c r="S19" s="12">
        <v>58.7</v>
      </c>
      <c r="T19" s="16">
        <v>0.9</v>
      </c>
      <c r="U19" s="16">
        <v>1</v>
      </c>
      <c r="V19" s="12">
        <v>3</v>
      </c>
      <c r="W19" s="12"/>
      <c r="X19" s="12"/>
      <c r="Y19" s="12">
        <v>1</v>
      </c>
      <c r="Z19" s="17">
        <v>0.3</v>
      </c>
      <c r="AA19" s="17">
        <v>3013.2</v>
      </c>
      <c r="AB19" s="12"/>
      <c r="AC19" s="12"/>
      <c r="AD19" s="12">
        <v>51.1</v>
      </c>
      <c r="AE19" s="12"/>
      <c r="AF19" s="12"/>
      <c r="AG19" s="12">
        <v>45.7</v>
      </c>
      <c r="AH19" s="12"/>
      <c r="AI19" s="12">
        <v>89.432485322896284</v>
      </c>
      <c r="AJ19" s="12">
        <v>0.15</v>
      </c>
      <c r="AK19" s="12">
        <v>0</v>
      </c>
    </row>
    <row r="20" spans="1:37" x14ac:dyDescent="0.35">
      <c r="A20" s="10">
        <v>18</v>
      </c>
      <c r="B20" s="11" t="s">
        <v>50</v>
      </c>
      <c r="C20" s="11" t="s">
        <v>55</v>
      </c>
      <c r="D20" s="11" t="s">
        <v>86</v>
      </c>
      <c r="E20" s="11">
        <v>4</v>
      </c>
      <c r="F20" s="12">
        <v>45.563099999999999</v>
      </c>
      <c r="G20" s="13" t="s">
        <v>87</v>
      </c>
      <c r="H20" s="12">
        <v>96</v>
      </c>
      <c r="I20" s="14">
        <v>5.3</v>
      </c>
      <c r="J20" s="12">
        <v>16.2</v>
      </c>
      <c r="K20" s="12">
        <f t="shared" si="0"/>
        <v>5.72</v>
      </c>
      <c r="L20" s="12">
        <v>4.5199999999999996</v>
      </c>
      <c r="M20" s="12">
        <v>0</v>
      </c>
      <c r="N20" s="12">
        <v>1.2</v>
      </c>
      <c r="O20" s="12">
        <v>463</v>
      </c>
      <c r="P20" s="12">
        <v>1</v>
      </c>
      <c r="Q20" s="12">
        <v>12.6</v>
      </c>
      <c r="R20" s="15" t="s">
        <v>85</v>
      </c>
      <c r="S20" s="12">
        <v>58.4</v>
      </c>
      <c r="T20" s="16">
        <v>0.15</v>
      </c>
      <c r="U20" s="16">
        <v>0</v>
      </c>
      <c r="V20" s="12">
        <v>3</v>
      </c>
      <c r="W20" s="12"/>
      <c r="X20" s="12"/>
      <c r="Y20" s="12">
        <v>1</v>
      </c>
      <c r="Z20" s="17">
        <v>0</v>
      </c>
      <c r="AA20" s="17">
        <v>0</v>
      </c>
      <c r="AB20" s="12"/>
      <c r="AC20" s="12"/>
      <c r="AD20" s="12">
        <v>39.9</v>
      </c>
      <c r="AE20" s="12"/>
      <c r="AF20" s="12"/>
      <c r="AG20" s="12">
        <v>52.9</v>
      </c>
      <c r="AH20" s="12"/>
      <c r="AI20" s="12">
        <v>132.58145363408522</v>
      </c>
      <c r="AJ20" s="12">
        <v>7.0000000000000007E-2</v>
      </c>
      <c r="AK20" s="12">
        <v>0</v>
      </c>
    </row>
    <row r="21" spans="1:37" x14ac:dyDescent="0.35">
      <c r="A21" s="10">
        <v>19</v>
      </c>
      <c r="B21" s="11" t="s">
        <v>50</v>
      </c>
      <c r="C21" s="11" t="s">
        <v>58</v>
      </c>
      <c r="D21" s="11" t="s">
        <v>88</v>
      </c>
      <c r="E21" s="11">
        <v>4</v>
      </c>
      <c r="F21" s="12">
        <v>45.563099999999999</v>
      </c>
      <c r="G21" s="13" t="s">
        <v>89</v>
      </c>
      <c r="H21" s="12">
        <v>96</v>
      </c>
      <c r="I21" s="14">
        <v>5.3</v>
      </c>
      <c r="J21" s="12">
        <v>16.2</v>
      </c>
      <c r="K21" s="12">
        <f t="shared" si="0"/>
        <v>5.72</v>
      </c>
      <c r="L21" s="12">
        <v>4.5199999999999996</v>
      </c>
      <c r="M21" s="12">
        <v>0</v>
      </c>
      <c r="N21" s="12">
        <v>1.2</v>
      </c>
      <c r="O21" s="12">
        <v>463</v>
      </c>
      <c r="P21" s="12">
        <v>1</v>
      </c>
      <c r="Q21" s="12">
        <v>14.65</v>
      </c>
      <c r="R21" s="15" t="s">
        <v>85</v>
      </c>
      <c r="S21" s="12">
        <v>68.5</v>
      </c>
      <c r="T21" s="16">
        <v>0.16</v>
      </c>
      <c r="U21" s="16">
        <v>0</v>
      </c>
      <c r="V21" s="12">
        <v>3</v>
      </c>
      <c r="W21" s="12"/>
      <c r="X21" s="12"/>
      <c r="Y21" s="12">
        <v>1</v>
      </c>
      <c r="Z21" s="17">
        <v>0</v>
      </c>
      <c r="AA21" s="17">
        <v>0</v>
      </c>
      <c r="AB21" s="12"/>
      <c r="AC21" s="12"/>
      <c r="AD21" s="12">
        <v>34.799999999999997</v>
      </c>
      <c r="AE21" s="12"/>
      <c r="AF21" s="12"/>
      <c r="AG21" s="12">
        <v>67.599999999999994</v>
      </c>
      <c r="AH21" s="12"/>
      <c r="AI21" s="12">
        <v>194.25287356321837</v>
      </c>
      <c r="AJ21" s="12">
        <v>0.24</v>
      </c>
      <c r="AK21" s="12">
        <v>0</v>
      </c>
    </row>
    <row r="22" spans="1:37" x14ac:dyDescent="0.35">
      <c r="A22" s="10">
        <v>20</v>
      </c>
      <c r="B22" s="11" t="s">
        <v>50</v>
      </c>
      <c r="C22" s="11" t="s">
        <v>78</v>
      </c>
      <c r="D22" s="11" t="s">
        <v>90</v>
      </c>
      <c r="E22" s="11">
        <v>4</v>
      </c>
      <c r="F22" s="12">
        <v>45.563099999999999</v>
      </c>
      <c r="G22" s="13" t="s">
        <v>87</v>
      </c>
      <c r="H22" s="12">
        <v>96</v>
      </c>
      <c r="I22" s="14">
        <v>5.3</v>
      </c>
      <c r="J22" s="12">
        <v>16.2</v>
      </c>
      <c r="K22" s="12">
        <f t="shared" si="0"/>
        <v>5.72</v>
      </c>
      <c r="L22" s="12">
        <v>4.5199999999999996</v>
      </c>
      <c r="M22" s="12">
        <v>0</v>
      </c>
      <c r="N22" s="12">
        <v>1.2</v>
      </c>
      <c r="O22" s="12">
        <v>463</v>
      </c>
      <c r="P22" s="12">
        <v>1</v>
      </c>
      <c r="Q22" s="12">
        <v>11</v>
      </c>
      <c r="R22" s="15" t="s">
        <v>85</v>
      </c>
      <c r="S22" s="12">
        <v>36.799999999999997</v>
      </c>
      <c r="T22" s="16">
        <v>0.7</v>
      </c>
      <c r="U22" s="16">
        <v>1</v>
      </c>
      <c r="V22" s="12">
        <v>3</v>
      </c>
      <c r="W22" s="12"/>
      <c r="X22" s="12"/>
      <c r="Y22" s="12">
        <v>1</v>
      </c>
      <c r="Z22" s="17">
        <v>0.5</v>
      </c>
      <c r="AA22" s="17">
        <v>2912</v>
      </c>
      <c r="AB22" s="12"/>
      <c r="AC22" s="12"/>
      <c r="AD22" s="12">
        <v>17.2</v>
      </c>
      <c r="AE22" s="12"/>
      <c r="AF22" s="12"/>
      <c r="AG22" s="12">
        <v>54.9</v>
      </c>
      <c r="AH22" s="12"/>
      <c r="AI22" s="12">
        <v>319.18604651162792</v>
      </c>
      <c r="AJ22" s="12">
        <v>0.05</v>
      </c>
      <c r="AK22" s="12">
        <v>0</v>
      </c>
    </row>
    <row r="23" spans="1:37" x14ac:dyDescent="0.35">
      <c r="A23" s="10">
        <v>21</v>
      </c>
      <c r="B23" s="11" t="s">
        <v>50</v>
      </c>
      <c r="C23" s="11" t="s">
        <v>75</v>
      </c>
      <c r="D23" s="11" t="s">
        <v>91</v>
      </c>
      <c r="E23" s="11">
        <v>4</v>
      </c>
      <c r="F23" s="12">
        <v>45.563099999999999</v>
      </c>
      <c r="G23" s="13" t="s">
        <v>89</v>
      </c>
      <c r="H23" s="12">
        <v>96</v>
      </c>
      <c r="I23" s="14">
        <v>5.3</v>
      </c>
      <c r="J23" s="12">
        <v>16.2</v>
      </c>
      <c r="K23" s="12">
        <f t="shared" si="0"/>
        <v>5.72</v>
      </c>
      <c r="L23" s="12">
        <v>4.5199999999999996</v>
      </c>
      <c r="M23" s="12">
        <v>0</v>
      </c>
      <c r="N23" s="12">
        <v>1.2</v>
      </c>
      <c r="O23" s="12">
        <v>463</v>
      </c>
      <c r="P23" s="12">
        <v>1</v>
      </c>
      <c r="Q23" s="12">
        <v>12.6</v>
      </c>
      <c r="R23" s="15" t="s">
        <v>85</v>
      </c>
      <c r="S23" s="12">
        <v>52.9</v>
      </c>
      <c r="T23" s="16">
        <v>0.03</v>
      </c>
      <c r="U23" s="16">
        <v>0</v>
      </c>
      <c r="V23" s="12">
        <v>3</v>
      </c>
      <c r="W23" s="12"/>
      <c r="X23" s="12"/>
      <c r="Y23" s="12">
        <v>1</v>
      </c>
      <c r="Z23" s="17">
        <v>0</v>
      </c>
      <c r="AA23" s="17">
        <v>0</v>
      </c>
      <c r="AB23" s="12"/>
      <c r="AC23" s="12"/>
      <c r="AD23" s="12">
        <v>58</v>
      </c>
      <c r="AE23" s="12"/>
      <c r="AF23" s="12"/>
      <c r="AG23" s="12">
        <v>26.6</v>
      </c>
      <c r="AH23" s="12"/>
      <c r="AI23" s="12">
        <v>45.862068965517246</v>
      </c>
      <c r="AJ23" s="12">
        <v>0.03</v>
      </c>
      <c r="AK23" s="12">
        <v>0</v>
      </c>
    </row>
    <row r="24" spans="1:37" x14ac:dyDescent="0.35">
      <c r="A24" s="10">
        <v>22</v>
      </c>
      <c r="B24" s="11" t="s">
        <v>50</v>
      </c>
      <c r="C24" s="11" t="s">
        <v>72</v>
      </c>
      <c r="D24" s="11" t="s">
        <v>92</v>
      </c>
      <c r="E24" s="11">
        <v>4</v>
      </c>
      <c r="F24" s="12">
        <v>45.563099999999999</v>
      </c>
      <c r="G24" s="13" t="s">
        <v>93</v>
      </c>
      <c r="H24" s="12">
        <v>96</v>
      </c>
      <c r="I24" s="14">
        <v>5.3</v>
      </c>
      <c r="J24" s="12">
        <v>16.2</v>
      </c>
      <c r="K24" s="12">
        <f t="shared" si="0"/>
        <v>5.72</v>
      </c>
      <c r="L24" s="12">
        <v>4.5199999999999996</v>
      </c>
      <c r="M24" s="12">
        <v>0</v>
      </c>
      <c r="N24" s="12">
        <v>1.2</v>
      </c>
      <c r="O24" s="12">
        <v>463</v>
      </c>
      <c r="P24" s="12">
        <v>1</v>
      </c>
      <c r="Q24" s="12">
        <v>14.65</v>
      </c>
      <c r="R24" s="15" t="s">
        <v>85</v>
      </c>
      <c r="S24" s="12">
        <v>87.8</v>
      </c>
      <c r="T24" s="16">
        <v>1.23</v>
      </c>
      <c r="U24" s="16">
        <v>0</v>
      </c>
      <c r="V24" s="12">
        <v>3</v>
      </c>
      <c r="W24" s="12"/>
      <c r="X24" s="12"/>
      <c r="Y24" s="12">
        <v>1</v>
      </c>
      <c r="Z24" s="17">
        <v>0</v>
      </c>
      <c r="AA24" s="17">
        <v>0</v>
      </c>
      <c r="AB24" s="12"/>
      <c r="AC24" s="12"/>
      <c r="AD24" s="12">
        <v>59</v>
      </c>
      <c r="AE24" s="12"/>
      <c r="AF24" s="12"/>
      <c r="AG24" s="12">
        <v>-45.6</v>
      </c>
      <c r="AH24" s="12"/>
      <c r="AI24" s="12">
        <v>-77.288135593220346</v>
      </c>
      <c r="AJ24" s="12">
        <v>0.8</v>
      </c>
      <c r="AK24" s="12">
        <v>1</v>
      </c>
    </row>
    <row r="25" spans="1:37" x14ac:dyDescent="0.35">
      <c r="A25" s="10">
        <v>23</v>
      </c>
      <c r="B25" s="11" t="s">
        <v>50</v>
      </c>
      <c r="C25" s="11" t="s">
        <v>68</v>
      </c>
      <c r="D25" s="11" t="s">
        <v>94</v>
      </c>
      <c r="E25" s="11">
        <v>5</v>
      </c>
      <c r="F25" s="12">
        <v>46.247</v>
      </c>
      <c r="G25" s="13" t="s">
        <v>95</v>
      </c>
      <c r="H25" s="12">
        <v>150</v>
      </c>
      <c r="I25" s="12">
        <v>4</v>
      </c>
      <c r="J25" s="12">
        <v>9</v>
      </c>
      <c r="K25" s="12">
        <f t="shared" si="0"/>
        <v>17.350000000000001</v>
      </c>
      <c r="L25" s="18">
        <v>14.23</v>
      </c>
      <c r="M25" s="12">
        <v>2.16</v>
      </c>
      <c r="N25" s="12">
        <v>0.96</v>
      </c>
      <c r="O25" s="12">
        <v>488</v>
      </c>
      <c r="P25" s="12">
        <v>1</v>
      </c>
      <c r="Q25" s="14">
        <v>23.8</v>
      </c>
      <c r="R25" s="15" t="s">
        <v>96</v>
      </c>
      <c r="S25" s="12">
        <v>45.7</v>
      </c>
      <c r="T25" s="16">
        <v>1.8</v>
      </c>
      <c r="U25" s="16">
        <v>1</v>
      </c>
      <c r="V25" s="12">
        <v>3</v>
      </c>
      <c r="W25" s="12"/>
      <c r="X25" s="12"/>
      <c r="Y25" s="12">
        <v>1</v>
      </c>
      <c r="Z25" s="17">
        <v>0.55000000000000004</v>
      </c>
      <c r="AA25" s="17">
        <v>9614.8799999999992</v>
      </c>
      <c r="AB25" s="12"/>
      <c r="AC25" s="12"/>
      <c r="AD25" s="12">
        <v>21.6</v>
      </c>
      <c r="AE25" s="12"/>
      <c r="AF25" s="12"/>
      <c r="AG25" s="12">
        <v>55</v>
      </c>
      <c r="AH25" s="12"/>
      <c r="AI25" s="12">
        <v>254.62962962962962</v>
      </c>
      <c r="AJ25" s="12">
        <v>0.85</v>
      </c>
      <c r="AK25" s="12">
        <v>0</v>
      </c>
    </row>
    <row r="26" spans="1:37" x14ac:dyDescent="0.35">
      <c r="A26" s="10">
        <v>24</v>
      </c>
      <c r="B26" s="11" t="s">
        <v>50</v>
      </c>
      <c r="C26" s="11" t="s">
        <v>65</v>
      </c>
      <c r="D26" s="11" t="s">
        <v>97</v>
      </c>
      <c r="E26" s="11">
        <v>5</v>
      </c>
      <c r="F26" s="12">
        <v>46.247</v>
      </c>
      <c r="G26" s="13" t="s">
        <v>98</v>
      </c>
      <c r="H26" s="12">
        <v>150</v>
      </c>
      <c r="I26" s="12">
        <v>4</v>
      </c>
      <c r="J26" s="12">
        <v>9</v>
      </c>
      <c r="K26" s="12">
        <f t="shared" si="0"/>
        <v>17.350000000000001</v>
      </c>
      <c r="L26" s="18">
        <v>14.23</v>
      </c>
      <c r="M26" s="12">
        <v>2.16</v>
      </c>
      <c r="N26" s="12">
        <v>0.96</v>
      </c>
      <c r="O26" s="12">
        <v>488</v>
      </c>
      <c r="P26" s="12">
        <v>1</v>
      </c>
      <c r="Q26" s="14">
        <v>23.8</v>
      </c>
      <c r="R26" s="15" t="s">
        <v>96</v>
      </c>
      <c r="S26" s="12">
        <v>13.3</v>
      </c>
      <c r="T26" s="1"/>
      <c r="U26" s="16">
        <v>0</v>
      </c>
      <c r="V26" s="12">
        <v>3</v>
      </c>
      <c r="W26" s="12"/>
      <c r="X26" s="12"/>
      <c r="Y26" s="12">
        <v>1</v>
      </c>
      <c r="Z26" s="17">
        <v>0</v>
      </c>
      <c r="AA26" s="17">
        <v>0</v>
      </c>
      <c r="AB26" s="12"/>
      <c r="AC26" s="12"/>
      <c r="AD26" s="12">
        <v>0.2</v>
      </c>
      <c r="AE26" s="12"/>
      <c r="AF26" s="12"/>
      <c r="AG26" s="12">
        <v>4.3</v>
      </c>
      <c r="AH26" s="12"/>
      <c r="AI26" s="12">
        <v>2149.9999999999995</v>
      </c>
      <c r="AJ26" s="12">
        <v>0.2</v>
      </c>
      <c r="AK26" s="12">
        <v>0</v>
      </c>
    </row>
    <row r="27" spans="1:37" x14ac:dyDescent="0.35">
      <c r="A27" s="10">
        <v>25</v>
      </c>
      <c r="B27" s="11" t="s">
        <v>50</v>
      </c>
      <c r="C27" s="11" t="s">
        <v>63</v>
      </c>
      <c r="D27" s="11" t="s">
        <v>99</v>
      </c>
      <c r="E27" s="11">
        <v>5</v>
      </c>
      <c r="F27" s="12">
        <v>46.247</v>
      </c>
      <c r="G27" s="13" t="s">
        <v>100</v>
      </c>
      <c r="H27" s="12">
        <v>150</v>
      </c>
      <c r="I27" s="12">
        <v>4</v>
      </c>
      <c r="J27" s="12">
        <v>9</v>
      </c>
      <c r="K27" s="12">
        <f t="shared" si="0"/>
        <v>17.350000000000001</v>
      </c>
      <c r="L27" s="18">
        <v>14.23</v>
      </c>
      <c r="M27" s="12">
        <v>2.16</v>
      </c>
      <c r="N27" s="12">
        <v>0.96</v>
      </c>
      <c r="O27" s="12">
        <v>488</v>
      </c>
      <c r="P27" s="12">
        <v>1</v>
      </c>
      <c r="Q27" s="14">
        <v>23.8</v>
      </c>
      <c r="R27" s="15" t="s">
        <v>96</v>
      </c>
      <c r="S27" s="12">
        <v>0</v>
      </c>
      <c r="T27" s="16">
        <v>0.85</v>
      </c>
      <c r="U27" s="16">
        <v>0</v>
      </c>
      <c r="V27" s="12">
        <v>3</v>
      </c>
      <c r="W27" s="12"/>
      <c r="X27" s="12"/>
      <c r="Y27" s="12">
        <v>1</v>
      </c>
      <c r="Z27" s="17">
        <v>0</v>
      </c>
      <c r="AA27" s="17">
        <v>0</v>
      </c>
      <c r="AB27" s="12"/>
      <c r="AC27" s="12"/>
      <c r="AD27" s="12">
        <v>0</v>
      </c>
      <c r="AE27" s="12"/>
      <c r="AF27" s="12"/>
      <c r="AG27" s="12">
        <v>0.3</v>
      </c>
      <c r="AH27" s="12"/>
      <c r="AI27" s="12" t="e">
        <v>#DIV/0!</v>
      </c>
      <c r="AJ27" s="12">
        <v>0.24</v>
      </c>
      <c r="AK27" s="12">
        <v>0</v>
      </c>
    </row>
    <row r="28" spans="1:37" x14ac:dyDescent="0.35">
      <c r="A28" s="10">
        <v>26</v>
      </c>
      <c r="B28" s="11" t="s">
        <v>50</v>
      </c>
      <c r="C28" s="11" t="s">
        <v>61</v>
      </c>
      <c r="D28" s="11" t="s">
        <v>101</v>
      </c>
      <c r="E28" s="11">
        <v>5</v>
      </c>
      <c r="F28" s="12">
        <v>46.247</v>
      </c>
      <c r="G28" s="13" t="s">
        <v>98</v>
      </c>
      <c r="H28" s="12">
        <v>150</v>
      </c>
      <c r="I28" s="12">
        <v>4</v>
      </c>
      <c r="J28" s="12">
        <v>9</v>
      </c>
      <c r="K28" s="12">
        <f t="shared" si="0"/>
        <v>17.350000000000001</v>
      </c>
      <c r="L28" s="18">
        <v>14.23</v>
      </c>
      <c r="M28" s="12">
        <v>2.16</v>
      </c>
      <c r="N28" s="12">
        <v>0.96</v>
      </c>
      <c r="O28" s="12">
        <v>488</v>
      </c>
      <c r="P28" s="12">
        <v>1</v>
      </c>
      <c r="Q28" s="14">
        <v>23.8</v>
      </c>
      <c r="R28" s="15" t="s">
        <v>96</v>
      </c>
      <c r="S28" s="12">
        <v>69.900000000000006</v>
      </c>
      <c r="T28" s="16">
        <v>0.1</v>
      </c>
      <c r="U28" s="16">
        <v>1</v>
      </c>
      <c r="V28" s="12">
        <v>3</v>
      </c>
      <c r="W28" s="12"/>
      <c r="X28" s="12"/>
      <c r="Y28" s="12">
        <v>1</v>
      </c>
      <c r="Z28" s="17">
        <v>0.2</v>
      </c>
      <c r="AA28" s="17">
        <v>3916</v>
      </c>
      <c r="AB28" s="12"/>
      <c r="AC28" s="12"/>
      <c r="AD28" s="12">
        <v>122.1</v>
      </c>
      <c r="AE28" s="12"/>
      <c r="AF28" s="12"/>
      <c r="AG28" s="12">
        <v>-90.9</v>
      </c>
      <c r="AH28" s="12"/>
      <c r="AI28" s="12">
        <v>-74.447174447174461</v>
      </c>
      <c r="AJ28" s="12">
        <v>1.55</v>
      </c>
      <c r="AK28" s="12">
        <v>1</v>
      </c>
    </row>
    <row r="29" spans="1:37" x14ac:dyDescent="0.35">
      <c r="A29" s="10">
        <v>27</v>
      </c>
      <c r="B29" s="11" t="s">
        <v>50</v>
      </c>
      <c r="C29" s="11" t="s">
        <v>102</v>
      </c>
      <c r="D29" s="11" t="s">
        <v>103</v>
      </c>
      <c r="E29" s="11">
        <v>5</v>
      </c>
      <c r="F29" s="12">
        <v>46.247</v>
      </c>
      <c r="G29" s="13" t="s">
        <v>100</v>
      </c>
      <c r="H29" s="12">
        <v>150</v>
      </c>
      <c r="I29" s="12">
        <v>4</v>
      </c>
      <c r="J29" s="12">
        <v>9</v>
      </c>
      <c r="K29" s="12">
        <f t="shared" si="0"/>
        <v>17.350000000000001</v>
      </c>
      <c r="L29" s="18">
        <v>14.23</v>
      </c>
      <c r="M29" s="12">
        <v>2.16</v>
      </c>
      <c r="N29" s="12">
        <v>0.96</v>
      </c>
      <c r="O29" s="12">
        <v>488</v>
      </c>
      <c r="P29" s="12">
        <v>1</v>
      </c>
      <c r="Q29" s="14">
        <v>23.8</v>
      </c>
      <c r="R29" s="15" t="s">
        <v>96</v>
      </c>
      <c r="S29" s="12">
        <v>98.6</v>
      </c>
      <c r="T29" s="16">
        <v>0.44</v>
      </c>
      <c r="U29" s="16">
        <v>0</v>
      </c>
      <c r="V29" s="12">
        <v>3</v>
      </c>
      <c r="W29" s="12"/>
      <c r="X29" s="12"/>
      <c r="Y29" s="12">
        <v>1</v>
      </c>
      <c r="Z29" s="17">
        <v>0</v>
      </c>
      <c r="AA29" s="17">
        <v>0</v>
      </c>
      <c r="AB29" s="12"/>
      <c r="AC29" s="12"/>
      <c r="AD29" s="12">
        <v>27.6</v>
      </c>
      <c r="AE29" s="12"/>
      <c r="AF29" s="12"/>
      <c r="AG29" s="12">
        <v>24.9</v>
      </c>
      <c r="AH29" s="12"/>
      <c r="AI29" s="12">
        <v>90.217391304347814</v>
      </c>
      <c r="AJ29" s="12">
        <v>0</v>
      </c>
      <c r="AK29" s="12">
        <v>0</v>
      </c>
    </row>
    <row r="30" spans="1:37" x14ac:dyDescent="0.35">
      <c r="A30" s="10">
        <v>28</v>
      </c>
      <c r="B30" s="11" t="s">
        <v>50</v>
      </c>
      <c r="C30" s="11" t="s">
        <v>61</v>
      </c>
      <c r="D30" s="11" t="s">
        <v>104</v>
      </c>
      <c r="E30" s="11">
        <v>5</v>
      </c>
      <c r="F30" s="12">
        <v>46.247</v>
      </c>
      <c r="G30" s="13" t="s">
        <v>105</v>
      </c>
      <c r="H30" s="12">
        <v>150</v>
      </c>
      <c r="I30" s="12">
        <v>4</v>
      </c>
      <c r="J30" s="12">
        <v>9</v>
      </c>
      <c r="K30" s="12">
        <f t="shared" si="0"/>
        <v>17.350000000000001</v>
      </c>
      <c r="L30" s="18">
        <v>14.23</v>
      </c>
      <c r="M30" s="12">
        <v>2.16</v>
      </c>
      <c r="N30" s="12">
        <v>0.96</v>
      </c>
      <c r="O30" s="12">
        <v>488</v>
      </c>
      <c r="P30" s="12">
        <v>1</v>
      </c>
      <c r="Q30" s="14">
        <v>23.8</v>
      </c>
      <c r="R30" s="15" t="s">
        <v>96</v>
      </c>
      <c r="S30" s="12">
        <v>94.4</v>
      </c>
      <c r="T30" s="16">
        <v>0.02</v>
      </c>
      <c r="U30" s="16">
        <v>0</v>
      </c>
      <c r="V30" s="12">
        <v>3</v>
      </c>
      <c r="W30" s="12"/>
      <c r="X30" s="12"/>
      <c r="Y30" s="12">
        <v>1</v>
      </c>
      <c r="Z30" s="17">
        <v>0</v>
      </c>
      <c r="AA30" s="17">
        <v>0</v>
      </c>
      <c r="AB30" s="12"/>
      <c r="AC30" s="12"/>
      <c r="AD30" s="12">
        <v>75.599999999999994</v>
      </c>
      <c r="AE30" s="12"/>
      <c r="AF30" s="12"/>
      <c r="AG30" s="12">
        <v>128.19999999999999</v>
      </c>
      <c r="AH30" s="12"/>
      <c r="AI30" s="12">
        <v>169.57671957671957</v>
      </c>
      <c r="AJ30" s="12">
        <v>0.41</v>
      </c>
      <c r="AK30" s="12">
        <v>0</v>
      </c>
    </row>
    <row r="31" spans="1:37" x14ac:dyDescent="0.35">
      <c r="A31" s="10">
        <v>40</v>
      </c>
      <c r="B31" s="1" t="s">
        <v>129</v>
      </c>
      <c r="C31" s="1" t="s">
        <v>130</v>
      </c>
      <c r="D31" s="1" t="s">
        <v>131</v>
      </c>
      <c r="E31" s="1">
        <v>17</v>
      </c>
      <c r="F31" s="21">
        <v>44.878500000000003</v>
      </c>
      <c r="G31" s="21">
        <v>-72.148099999999999</v>
      </c>
      <c r="H31" s="21">
        <v>54</v>
      </c>
      <c r="I31" s="21">
        <v>5.5</v>
      </c>
      <c r="J31" s="21">
        <v>10</v>
      </c>
      <c r="K31" s="12">
        <f t="shared" si="0"/>
        <v>3.1549999999999998</v>
      </c>
      <c r="L31" s="12">
        <v>0.90500000000000003</v>
      </c>
      <c r="M31" s="12">
        <v>1.52</v>
      </c>
      <c r="N31" s="12">
        <v>0.73</v>
      </c>
      <c r="O31" s="21">
        <v>302</v>
      </c>
      <c r="P31" s="21">
        <v>1</v>
      </c>
      <c r="Q31" s="23">
        <v>16.5</v>
      </c>
      <c r="R31" s="24">
        <v>2.9</v>
      </c>
      <c r="S31" s="1"/>
      <c r="T31" s="1"/>
      <c r="U31" s="21">
        <v>1</v>
      </c>
      <c r="V31" s="21">
        <v>1</v>
      </c>
      <c r="W31" s="21">
        <v>7.5</v>
      </c>
      <c r="X31" s="21">
        <v>8.5</v>
      </c>
      <c r="Y31" s="21">
        <v>1</v>
      </c>
      <c r="Z31" s="21">
        <v>0.66</v>
      </c>
      <c r="AA31" s="21"/>
      <c r="AB31" s="21"/>
      <c r="AC31" s="21"/>
      <c r="AD31" s="21">
        <v>25</v>
      </c>
      <c r="AE31" s="21"/>
      <c r="AF31" s="21"/>
      <c r="AG31" s="21">
        <v>33</v>
      </c>
      <c r="AH31" s="21"/>
      <c r="AI31" s="21">
        <v>132</v>
      </c>
      <c r="AJ31" s="1"/>
      <c r="AK31" s="21">
        <v>0</v>
      </c>
    </row>
    <row r="32" spans="1:37" x14ac:dyDescent="0.35">
      <c r="A32" s="10">
        <v>41</v>
      </c>
      <c r="B32" s="1" t="s">
        <v>129</v>
      </c>
      <c r="C32" s="1" t="s">
        <v>132</v>
      </c>
      <c r="D32" s="1" t="s">
        <v>133</v>
      </c>
      <c r="E32" s="1">
        <v>17</v>
      </c>
      <c r="F32" s="21">
        <v>44.878500000000003</v>
      </c>
      <c r="G32" s="21">
        <v>-72.148099999999999</v>
      </c>
      <c r="H32" s="21">
        <v>54</v>
      </c>
      <c r="I32" s="21">
        <v>5.5</v>
      </c>
      <c r="J32" s="21">
        <v>10</v>
      </c>
      <c r="K32" s="12">
        <f t="shared" si="0"/>
        <v>3.1549999999999998</v>
      </c>
      <c r="L32" s="12">
        <v>0.90500000000000003</v>
      </c>
      <c r="M32" s="12">
        <v>1.52</v>
      </c>
      <c r="N32" s="12">
        <v>0.73</v>
      </c>
      <c r="O32" s="21">
        <v>302</v>
      </c>
      <c r="P32" s="21">
        <v>1</v>
      </c>
      <c r="Q32" s="23">
        <v>16.5</v>
      </c>
      <c r="R32" s="24">
        <v>2.9</v>
      </c>
      <c r="S32" s="1"/>
      <c r="T32" s="21">
        <v>1.6</v>
      </c>
      <c r="U32" s="21">
        <v>0</v>
      </c>
      <c r="V32" s="21">
        <v>4</v>
      </c>
      <c r="W32" s="21">
        <v>6</v>
      </c>
      <c r="X32" s="21">
        <v>10</v>
      </c>
      <c r="Y32" s="21">
        <v>1</v>
      </c>
      <c r="Z32" s="21">
        <v>0</v>
      </c>
      <c r="AA32" s="21">
        <v>0</v>
      </c>
      <c r="AB32" s="21"/>
      <c r="AC32" s="21"/>
      <c r="AD32" s="21">
        <v>18</v>
      </c>
      <c r="AE32" s="21"/>
      <c r="AF32" s="21"/>
      <c r="AG32" s="21">
        <v>27</v>
      </c>
      <c r="AH32" s="21"/>
      <c r="AI32" s="21">
        <v>150</v>
      </c>
      <c r="AJ32" s="21">
        <v>0</v>
      </c>
      <c r="AK32" s="21">
        <v>0</v>
      </c>
    </row>
    <row r="33" spans="1:37" x14ac:dyDescent="0.35">
      <c r="A33" s="10">
        <v>42</v>
      </c>
      <c r="B33" s="1" t="s">
        <v>129</v>
      </c>
      <c r="C33" s="1" t="s">
        <v>134</v>
      </c>
      <c r="D33" s="1" t="s">
        <v>135</v>
      </c>
      <c r="E33" s="1">
        <v>17</v>
      </c>
      <c r="F33" s="21">
        <v>44.878500000000003</v>
      </c>
      <c r="G33" s="21">
        <v>-72.148099999999999</v>
      </c>
      <c r="H33" s="21">
        <v>54</v>
      </c>
      <c r="I33" s="21">
        <v>5.5</v>
      </c>
      <c r="J33" s="21">
        <v>10</v>
      </c>
      <c r="K33" s="12">
        <f t="shared" si="0"/>
        <v>3.1549999999999998</v>
      </c>
      <c r="L33" s="12">
        <v>0.90500000000000003</v>
      </c>
      <c r="M33" s="12">
        <v>1.52</v>
      </c>
      <c r="N33" s="12">
        <v>0.73</v>
      </c>
      <c r="O33" s="21">
        <v>302</v>
      </c>
      <c r="P33" s="21">
        <v>1</v>
      </c>
      <c r="Q33" s="23">
        <v>16.5</v>
      </c>
      <c r="R33" s="24">
        <v>2.9</v>
      </c>
      <c r="S33" s="1"/>
      <c r="T33" s="21">
        <v>3.6</v>
      </c>
      <c r="U33" s="21">
        <v>0</v>
      </c>
      <c r="V33" s="21">
        <v>2.5</v>
      </c>
      <c r="W33" s="21">
        <v>6</v>
      </c>
      <c r="X33" s="21">
        <v>8.5</v>
      </c>
      <c r="Y33" s="21">
        <v>1</v>
      </c>
      <c r="Z33" s="21">
        <v>0</v>
      </c>
      <c r="AA33" s="21">
        <v>0</v>
      </c>
      <c r="AB33" s="21"/>
      <c r="AC33" s="21"/>
      <c r="AD33" s="21">
        <v>5</v>
      </c>
      <c r="AE33" s="21"/>
      <c r="AF33" s="21"/>
      <c r="AG33" s="21">
        <v>6</v>
      </c>
      <c r="AH33" s="21"/>
      <c r="AI33" s="21">
        <v>120</v>
      </c>
      <c r="AJ33" s="21">
        <v>0.8</v>
      </c>
      <c r="AK33" s="21">
        <v>0</v>
      </c>
    </row>
    <row r="34" spans="1:37" x14ac:dyDescent="0.35">
      <c r="A34" s="10">
        <v>43</v>
      </c>
      <c r="B34" s="1" t="s">
        <v>129</v>
      </c>
      <c r="C34" s="1" t="s">
        <v>132</v>
      </c>
      <c r="D34" s="1" t="s">
        <v>136</v>
      </c>
      <c r="E34" s="1">
        <v>17</v>
      </c>
      <c r="F34" s="21">
        <v>44.878500000000003</v>
      </c>
      <c r="G34" s="21">
        <v>-72.148099999999999</v>
      </c>
      <c r="H34" s="21">
        <v>54</v>
      </c>
      <c r="I34" s="21">
        <v>5.5</v>
      </c>
      <c r="J34" s="21">
        <v>10</v>
      </c>
      <c r="K34" s="12">
        <f t="shared" si="0"/>
        <v>3.1549999999999998</v>
      </c>
      <c r="L34" s="12">
        <v>0.90500000000000003</v>
      </c>
      <c r="M34" s="12">
        <v>1.52</v>
      </c>
      <c r="N34" s="12">
        <v>0.73</v>
      </c>
      <c r="O34" s="21">
        <v>302</v>
      </c>
      <c r="P34" s="21">
        <v>1</v>
      </c>
      <c r="Q34" s="23">
        <v>16.5</v>
      </c>
      <c r="R34" s="24">
        <v>2.9</v>
      </c>
      <c r="S34" s="1"/>
      <c r="T34" s="1"/>
      <c r="U34" s="21">
        <v>1</v>
      </c>
      <c r="V34" s="21">
        <v>1</v>
      </c>
      <c r="W34" s="21">
        <v>7.5</v>
      </c>
      <c r="X34" s="21">
        <v>8.5</v>
      </c>
      <c r="Y34" s="21">
        <v>1</v>
      </c>
      <c r="Z34" s="21">
        <v>0.66</v>
      </c>
      <c r="AA34" s="21"/>
      <c r="AB34" s="21"/>
      <c r="AC34" s="21"/>
      <c r="AD34" s="21">
        <v>35</v>
      </c>
      <c r="AE34" s="21"/>
      <c r="AF34" s="21"/>
      <c r="AG34" s="21">
        <v>27</v>
      </c>
      <c r="AH34" s="21"/>
      <c r="AI34" s="21">
        <v>77.142857142857153</v>
      </c>
      <c r="AJ34" s="1"/>
      <c r="AK34" s="21">
        <v>0</v>
      </c>
    </row>
    <row r="35" spans="1:37" x14ac:dyDescent="0.35">
      <c r="A35" s="10">
        <v>44</v>
      </c>
      <c r="B35" s="1" t="s">
        <v>129</v>
      </c>
      <c r="C35" s="1" t="s">
        <v>134</v>
      </c>
      <c r="D35" s="1" t="s">
        <v>137</v>
      </c>
      <c r="E35" s="1">
        <v>17</v>
      </c>
      <c r="F35" s="21">
        <v>44.878500000000003</v>
      </c>
      <c r="G35" s="21">
        <v>-72.148099999999999</v>
      </c>
      <c r="H35" s="21">
        <v>54</v>
      </c>
      <c r="I35" s="21">
        <v>5.5</v>
      </c>
      <c r="J35" s="21">
        <v>10</v>
      </c>
      <c r="K35" s="12">
        <f t="shared" si="0"/>
        <v>3.1549999999999998</v>
      </c>
      <c r="L35" s="12">
        <v>0.90500000000000003</v>
      </c>
      <c r="M35" s="12">
        <v>1.52</v>
      </c>
      <c r="N35" s="12">
        <v>0.73</v>
      </c>
      <c r="O35" s="21">
        <v>302</v>
      </c>
      <c r="P35" s="21">
        <v>1</v>
      </c>
      <c r="Q35" s="23">
        <v>16.5</v>
      </c>
      <c r="R35" s="24">
        <v>2.9</v>
      </c>
      <c r="S35" s="1"/>
      <c r="T35" s="21">
        <v>1.1000000000000001</v>
      </c>
      <c r="U35" s="21">
        <v>0</v>
      </c>
      <c r="V35" s="21">
        <v>4</v>
      </c>
      <c r="W35" s="21">
        <v>6</v>
      </c>
      <c r="X35" s="21">
        <v>10</v>
      </c>
      <c r="Y35" s="21">
        <v>1</v>
      </c>
      <c r="Z35" s="21">
        <v>0</v>
      </c>
      <c r="AA35" s="21">
        <v>0</v>
      </c>
      <c r="AB35" s="21"/>
      <c r="AC35" s="21"/>
      <c r="AD35" s="21">
        <v>35</v>
      </c>
      <c r="AE35" s="21"/>
      <c r="AF35" s="21"/>
      <c r="AG35" s="21">
        <v>7</v>
      </c>
      <c r="AH35" s="21"/>
      <c r="AI35" s="21">
        <v>20</v>
      </c>
      <c r="AJ35" s="21">
        <v>0</v>
      </c>
      <c r="AK35" s="21">
        <v>0</v>
      </c>
    </row>
    <row r="36" spans="1:37" x14ac:dyDescent="0.35">
      <c r="A36" s="10">
        <v>45</v>
      </c>
      <c r="B36" s="1" t="s">
        <v>129</v>
      </c>
      <c r="C36" s="1" t="s">
        <v>138</v>
      </c>
      <c r="D36" s="1" t="s">
        <v>139</v>
      </c>
      <c r="E36" s="1">
        <v>17</v>
      </c>
      <c r="F36" s="21">
        <v>44.878500000000003</v>
      </c>
      <c r="G36" s="21">
        <v>-72.148099999999999</v>
      </c>
      <c r="H36" s="21">
        <v>54</v>
      </c>
      <c r="I36" s="21">
        <v>5.5</v>
      </c>
      <c r="J36" s="21">
        <v>10</v>
      </c>
      <c r="K36" s="12">
        <f t="shared" si="0"/>
        <v>3.1549999999999998</v>
      </c>
      <c r="L36" s="12">
        <v>0.90500000000000003</v>
      </c>
      <c r="M36" s="12">
        <v>1.52</v>
      </c>
      <c r="N36" s="12">
        <v>0.73</v>
      </c>
      <c r="O36" s="21">
        <v>302</v>
      </c>
      <c r="P36" s="21">
        <v>1</v>
      </c>
      <c r="Q36" s="23">
        <v>16.5</v>
      </c>
      <c r="R36" s="24">
        <v>2.9</v>
      </c>
      <c r="S36" s="1"/>
      <c r="T36" s="21">
        <v>4.7</v>
      </c>
      <c r="U36" s="21">
        <v>0</v>
      </c>
      <c r="V36" s="21">
        <v>2.5</v>
      </c>
      <c r="W36" s="21">
        <v>6</v>
      </c>
      <c r="X36" s="21">
        <v>8.5</v>
      </c>
      <c r="Y36" s="21">
        <v>1</v>
      </c>
      <c r="Z36" s="21">
        <v>0</v>
      </c>
      <c r="AA36" s="21">
        <v>0</v>
      </c>
      <c r="AB36" s="21"/>
      <c r="AC36" s="21"/>
      <c r="AD36" s="21">
        <v>1</v>
      </c>
      <c r="AE36" s="21"/>
      <c r="AF36" s="21"/>
      <c r="AG36" s="21">
        <v>0</v>
      </c>
      <c r="AH36" s="21"/>
      <c r="AI36" s="21">
        <v>0</v>
      </c>
      <c r="AJ36" s="21">
        <v>1.1000000000000001</v>
      </c>
      <c r="AK36" s="21">
        <v>0</v>
      </c>
    </row>
    <row r="37" spans="1:37" x14ac:dyDescent="0.35">
      <c r="A37" s="1">
        <v>79</v>
      </c>
      <c r="B37" s="25" t="s">
        <v>177</v>
      </c>
      <c r="C37" s="25" t="s">
        <v>178</v>
      </c>
      <c r="D37" s="25" t="s">
        <v>179</v>
      </c>
      <c r="E37" s="25">
        <v>22</v>
      </c>
      <c r="F37" s="12">
        <v>46.977364000000001</v>
      </c>
      <c r="G37" s="13" t="s">
        <v>180</v>
      </c>
      <c r="H37" s="12">
        <v>10.6</v>
      </c>
      <c r="I37" s="1">
        <v>3</v>
      </c>
      <c r="J37" s="25">
        <v>4</v>
      </c>
      <c r="K37" s="25">
        <v>1.37</v>
      </c>
      <c r="L37" s="1">
        <v>1.1599999999999999</v>
      </c>
      <c r="M37" s="1">
        <v>0</v>
      </c>
      <c r="N37" s="25">
        <v>0.21</v>
      </c>
      <c r="O37" s="25">
        <v>470</v>
      </c>
      <c r="P37" s="21">
        <v>1</v>
      </c>
      <c r="Q37" s="1"/>
      <c r="R37" s="1"/>
      <c r="S37" s="1"/>
      <c r="T37" s="25"/>
      <c r="U37" s="21">
        <v>1</v>
      </c>
      <c r="V37" s="25">
        <v>2</v>
      </c>
      <c r="W37" s="25" t="s">
        <v>181</v>
      </c>
      <c r="X37" s="25" t="s">
        <v>182</v>
      </c>
      <c r="Y37" s="25">
        <v>12</v>
      </c>
      <c r="Z37" s="25"/>
      <c r="AA37" s="25">
        <v>2832</v>
      </c>
      <c r="AB37" s="25"/>
      <c r="AC37" s="25"/>
      <c r="AD37" s="25">
        <v>304</v>
      </c>
      <c r="AE37" s="25"/>
      <c r="AF37" s="25"/>
      <c r="AG37" s="21">
        <v>-181</v>
      </c>
      <c r="AH37" s="21"/>
      <c r="AI37" s="25">
        <v>-59.539473684210535</v>
      </c>
      <c r="AK37" s="1">
        <v>1</v>
      </c>
    </row>
    <row r="38" spans="1:37" x14ac:dyDescent="0.35">
      <c r="A38" s="1">
        <v>80</v>
      </c>
      <c r="B38" s="25" t="s">
        <v>177</v>
      </c>
      <c r="C38" s="25" t="s">
        <v>183</v>
      </c>
      <c r="D38" s="25" t="s">
        <v>184</v>
      </c>
      <c r="E38" s="25">
        <v>22</v>
      </c>
      <c r="F38" s="12">
        <v>46.977364000000001</v>
      </c>
      <c r="G38" s="13" t="s">
        <v>185</v>
      </c>
      <c r="H38" s="12">
        <v>10.6</v>
      </c>
      <c r="I38" s="1">
        <v>3</v>
      </c>
      <c r="J38" s="25">
        <v>4</v>
      </c>
      <c r="K38" s="25">
        <v>1.37</v>
      </c>
      <c r="L38" s="1">
        <v>1.1599999999999999</v>
      </c>
      <c r="M38" s="1">
        <v>0</v>
      </c>
      <c r="N38" s="25">
        <v>0.21</v>
      </c>
      <c r="O38" s="25">
        <v>470</v>
      </c>
      <c r="P38" s="21">
        <v>1</v>
      </c>
      <c r="Q38" s="1"/>
      <c r="R38" s="1"/>
      <c r="S38" s="1"/>
      <c r="T38" s="1"/>
      <c r="U38" s="21">
        <v>1</v>
      </c>
      <c r="V38" s="25">
        <v>1</v>
      </c>
      <c r="W38" s="1" t="s">
        <v>181</v>
      </c>
      <c r="X38" s="1" t="s">
        <v>186</v>
      </c>
      <c r="Y38" s="1">
        <v>8</v>
      </c>
      <c r="Z38" s="1"/>
      <c r="AA38" s="1">
        <v>2485</v>
      </c>
      <c r="AB38" s="1"/>
      <c r="AC38" s="1"/>
      <c r="AD38" s="1">
        <v>123</v>
      </c>
      <c r="AE38" s="1"/>
      <c r="AF38" s="1"/>
      <c r="AG38" s="21">
        <v>-91</v>
      </c>
      <c r="AH38" s="21"/>
      <c r="AI38" s="1">
        <v>-73.983739837398375</v>
      </c>
      <c r="AK38" s="1">
        <v>1</v>
      </c>
    </row>
    <row r="39" spans="1:37" x14ac:dyDescent="0.35">
      <c r="A39" s="60">
        <v>110</v>
      </c>
      <c r="D39" s="37" t="s">
        <v>217</v>
      </c>
      <c r="E39" s="25">
        <v>29</v>
      </c>
      <c r="F39" s="38">
        <v>42.816592999999997</v>
      </c>
      <c r="G39" s="38">
        <v>-77.700912000000002</v>
      </c>
      <c r="H39" s="38">
        <v>1384</v>
      </c>
      <c r="I39" s="38">
        <v>11.58</v>
      </c>
      <c r="J39" s="38">
        <v>20.12</v>
      </c>
      <c r="K39" s="38">
        <v>29.77</v>
      </c>
      <c r="L39" s="38">
        <v>14.5</v>
      </c>
      <c r="M39" s="38">
        <v>0.158</v>
      </c>
      <c r="N39" s="38">
        <v>15.1</v>
      </c>
      <c r="O39" s="38">
        <v>249</v>
      </c>
      <c r="P39" s="38">
        <v>1</v>
      </c>
      <c r="Q39" s="39">
        <v>22.25</v>
      </c>
      <c r="R39" s="39">
        <v>2.6</v>
      </c>
      <c r="S39" s="39">
        <v>18.3</v>
      </c>
      <c r="T39" s="38"/>
      <c r="U39" s="38"/>
      <c r="V39" s="38">
        <v>2</v>
      </c>
      <c r="W39" s="40" t="s">
        <v>181</v>
      </c>
      <c r="X39" s="40" t="s">
        <v>182</v>
      </c>
      <c r="Y39" s="38">
        <v>1</v>
      </c>
      <c r="AA39" s="38">
        <v>6000</v>
      </c>
      <c r="AB39" s="27"/>
      <c r="AC39" s="27"/>
      <c r="AD39" s="41">
        <v>400</v>
      </c>
      <c r="AE39" s="42">
        <v>560</v>
      </c>
      <c r="AF39" s="43"/>
      <c r="AG39">
        <v>160</v>
      </c>
      <c r="AH39" s="43"/>
      <c r="AI39" s="43">
        <f>(AE39-AD39)/AD39*100</f>
        <v>40</v>
      </c>
      <c r="AJ39" s="43"/>
      <c r="AK39" s="38">
        <v>0</v>
      </c>
    </row>
    <row r="40" spans="1:37" x14ac:dyDescent="0.35">
      <c r="A40" s="60">
        <v>111</v>
      </c>
      <c r="D40" s="37" t="s">
        <v>218</v>
      </c>
      <c r="E40" s="25">
        <v>29</v>
      </c>
      <c r="F40" s="38">
        <v>42.816592999999997</v>
      </c>
      <c r="G40" s="38">
        <v>-77.700912000000002</v>
      </c>
      <c r="H40" s="38">
        <v>1384</v>
      </c>
      <c r="I40" s="38">
        <v>11.58</v>
      </c>
      <c r="J40" s="38">
        <v>20.12</v>
      </c>
      <c r="K40" s="38">
        <v>29.77</v>
      </c>
      <c r="L40" s="38">
        <v>14.5</v>
      </c>
      <c r="M40" s="38">
        <v>0.158</v>
      </c>
      <c r="N40" s="38">
        <v>15.1</v>
      </c>
      <c r="O40" s="38">
        <v>249</v>
      </c>
      <c r="P40" s="38">
        <v>1</v>
      </c>
      <c r="Q40" s="39">
        <v>22.25</v>
      </c>
      <c r="R40" s="39">
        <v>2.6</v>
      </c>
      <c r="S40" s="39">
        <v>78</v>
      </c>
      <c r="T40" s="38"/>
      <c r="U40" s="38"/>
      <c r="V40" s="38">
        <v>2</v>
      </c>
      <c r="W40" s="40" t="s">
        <v>181</v>
      </c>
      <c r="X40" s="40" t="s">
        <v>182</v>
      </c>
      <c r="Y40" s="38">
        <v>0</v>
      </c>
      <c r="AA40" s="38">
        <v>0</v>
      </c>
      <c r="AB40" s="43"/>
      <c r="AC40" s="43"/>
      <c r="AD40" s="41">
        <v>195</v>
      </c>
      <c r="AE40" s="42">
        <v>325</v>
      </c>
      <c r="AF40" s="43"/>
      <c r="AG40" s="43">
        <v>130</v>
      </c>
      <c r="AI40" s="43">
        <f>(AE40-AD40)/AD40*100</f>
        <v>66.666666666666657</v>
      </c>
      <c r="AJ40" s="43"/>
      <c r="AK40" s="38">
        <v>0</v>
      </c>
    </row>
    <row r="41" spans="1:37" x14ac:dyDescent="0.35">
      <c r="A41" s="60">
        <v>112</v>
      </c>
      <c r="D41" s="37" t="s">
        <v>219</v>
      </c>
      <c r="E41" s="25">
        <v>29</v>
      </c>
      <c r="F41" s="38">
        <v>42.816592999999997</v>
      </c>
      <c r="G41" s="38">
        <v>-77.700912000000002</v>
      </c>
      <c r="H41" s="38">
        <v>1384</v>
      </c>
      <c r="I41" s="38">
        <v>11.58</v>
      </c>
      <c r="J41" s="38">
        <v>20.12</v>
      </c>
      <c r="K41" s="38">
        <v>29.77</v>
      </c>
      <c r="L41" s="38">
        <v>14.5</v>
      </c>
      <c r="M41" s="38">
        <v>0.158</v>
      </c>
      <c r="N41" s="38">
        <v>15.1</v>
      </c>
      <c r="O41" s="38">
        <v>249</v>
      </c>
      <c r="P41" s="38">
        <v>1</v>
      </c>
      <c r="Q41" s="39">
        <v>22.25</v>
      </c>
      <c r="R41" s="39">
        <v>2.6</v>
      </c>
      <c r="S41" s="39">
        <v>73.8</v>
      </c>
      <c r="T41" s="38"/>
      <c r="U41" s="38"/>
      <c r="V41" s="38">
        <v>2</v>
      </c>
      <c r="W41" s="40" t="s">
        <v>181</v>
      </c>
      <c r="X41" s="40" t="s">
        <v>182</v>
      </c>
      <c r="Y41" s="38">
        <v>0</v>
      </c>
      <c r="AA41" s="38">
        <v>0</v>
      </c>
      <c r="AB41" s="43"/>
      <c r="AC41" s="43"/>
      <c r="AD41" s="41">
        <v>250</v>
      </c>
      <c r="AE41" s="42">
        <v>415</v>
      </c>
      <c r="AF41" s="43"/>
      <c r="AG41" s="43">
        <v>165</v>
      </c>
      <c r="AI41" s="43">
        <f>(AE41-AD41)/AD41*100</f>
        <v>66</v>
      </c>
      <c r="AJ41" s="43"/>
      <c r="AK41" s="38">
        <v>0</v>
      </c>
    </row>
    <row r="42" spans="1:37" x14ac:dyDescent="0.35">
      <c r="A42" s="58">
        <v>103</v>
      </c>
      <c r="D42" s="25" t="s">
        <v>209</v>
      </c>
      <c r="E42" s="25">
        <v>28</v>
      </c>
      <c r="F42">
        <v>45.992021999999999</v>
      </c>
      <c r="G42">
        <v>-84.359369000000001</v>
      </c>
      <c r="H42" s="33">
        <v>89.43</v>
      </c>
      <c r="I42" s="33">
        <v>1.31</v>
      </c>
      <c r="J42" s="33">
        <v>4.5720000000000001</v>
      </c>
      <c r="K42" s="33">
        <v>4.5599999999999996</v>
      </c>
      <c r="L42" s="33">
        <v>0.438</v>
      </c>
      <c r="M42" s="33">
        <v>1.93</v>
      </c>
      <c r="N42" s="33">
        <v>2.19</v>
      </c>
      <c r="O42" s="33">
        <v>177</v>
      </c>
      <c r="P42">
        <v>1</v>
      </c>
      <c r="Q42" s="33">
        <v>10.199999999999999</v>
      </c>
      <c r="R42">
        <v>2.5099999999999998</v>
      </c>
      <c r="T42">
        <v>0.27</v>
      </c>
      <c r="V42">
        <v>1</v>
      </c>
      <c r="W42" t="s">
        <v>181</v>
      </c>
      <c r="X42" t="s">
        <v>186</v>
      </c>
      <c r="Y42">
        <v>1</v>
      </c>
      <c r="AA42" s="34">
        <v>13500</v>
      </c>
      <c r="AB42" s="27">
        <v>211.11</v>
      </c>
      <c r="AC42" s="27">
        <v>11.11</v>
      </c>
      <c r="AE42" s="21"/>
      <c r="AF42" s="21"/>
      <c r="AG42">
        <v>-214.69</v>
      </c>
      <c r="AH42">
        <v>-200</v>
      </c>
      <c r="AI42" s="21">
        <v>-94.7</v>
      </c>
      <c r="AJ42">
        <v>0.37</v>
      </c>
      <c r="AK42">
        <v>1</v>
      </c>
    </row>
    <row r="43" spans="1:37" x14ac:dyDescent="0.35">
      <c r="A43" s="58">
        <v>104</v>
      </c>
      <c r="D43" s="25" t="s">
        <v>210</v>
      </c>
      <c r="E43" s="25">
        <v>28</v>
      </c>
      <c r="F43">
        <v>45.992021999999999</v>
      </c>
      <c r="G43">
        <v>-84.359369000000001</v>
      </c>
      <c r="H43" s="33">
        <v>89.43</v>
      </c>
      <c r="I43" s="33">
        <v>1.31</v>
      </c>
      <c r="J43" s="33">
        <v>4.5720000000000001</v>
      </c>
      <c r="K43" s="33">
        <v>4.5599999999999996</v>
      </c>
      <c r="L43" s="33">
        <v>0.438</v>
      </c>
      <c r="M43" s="33">
        <v>1.93</v>
      </c>
      <c r="N43" s="33">
        <v>2.19</v>
      </c>
      <c r="O43" s="33">
        <v>177</v>
      </c>
      <c r="P43">
        <v>1</v>
      </c>
      <c r="Q43" s="33">
        <v>10.199999999999999</v>
      </c>
      <c r="R43">
        <v>2.5099999999999998</v>
      </c>
      <c r="T43">
        <v>0.53</v>
      </c>
      <c r="V43">
        <v>1</v>
      </c>
      <c r="W43" t="s">
        <v>181</v>
      </c>
      <c r="X43" t="s">
        <v>186</v>
      </c>
      <c r="Y43">
        <v>1</v>
      </c>
      <c r="AA43" s="34">
        <v>2000</v>
      </c>
      <c r="AB43" s="27">
        <v>166.67</v>
      </c>
      <c r="AC43" s="27">
        <v>40</v>
      </c>
      <c r="AE43" s="21"/>
      <c r="AF43" s="21"/>
      <c r="AG43">
        <v>-184.77</v>
      </c>
      <c r="AH43">
        <v>-126.66999999999999</v>
      </c>
      <c r="AI43" s="21">
        <v>-76</v>
      </c>
      <c r="AJ43">
        <v>0.23</v>
      </c>
      <c r="AK43">
        <v>1</v>
      </c>
    </row>
    <row r="44" spans="1:37" x14ac:dyDescent="0.35">
      <c r="A44" s="58">
        <v>105</v>
      </c>
      <c r="D44" s="25" t="s">
        <v>211</v>
      </c>
      <c r="E44" s="25">
        <v>28</v>
      </c>
      <c r="F44">
        <v>45.992021999999999</v>
      </c>
      <c r="G44">
        <v>-84.359369000000001</v>
      </c>
      <c r="H44" s="33">
        <v>89.43</v>
      </c>
      <c r="I44" s="33">
        <v>1.31</v>
      </c>
      <c r="J44" s="33">
        <v>4.5720000000000001</v>
      </c>
      <c r="K44" s="33">
        <v>4.5599999999999996</v>
      </c>
      <c r="L44" s="33">
        <v>0.438</v>
      </c>
      <c r="M44" s="33">
        <v>1.93</v>
      </c>
      <c r="N44" s="33">
        <v>2.19</v>
      </c>
      <c r="O44" s="33">
        <v>177</v>
      </c>
      <c r="P44">
        <v>1</v>
      </c>
      <c r="Q44" s="33">
        <v>10.199999999999999</v>
      </c>
      <c r="R44">
        <v>2.5099999999999998</v>
      </c>
      <c r="T44">
        <v>7.0000000000000007E-2</v>
      </c>
      <c r="V44">
        <v>1</v>
      </c>
      <c r="W44" t="s">
        <v>181</v>
      </c>
      <c r="X44" t="s">
        <v>186</v>
      </c>
      <c r="Y44">
        <v>0</v>
      </c>
      <c r="AA44">
        <v>0</v>
      </c>
      <c r="AB44" s="27">
        <v>270</v>
      </c>
      <c r="AC44" s="27">
        <v>133.33000000000001</v>
      </c>
      <c r="AE44" s="21"/>
      <c r="AF44" s="21"/>
      <c r="AG44">
        <v>-12.05</v>
      </c>
      <c r="AH44">
        <v>-136.66999999999999</v>
      </c>
      <c r="AI44" s="21">
        <v>-50.6</v>
      </c>
      <c r="AJ44">
        <v>0.3</v>
      </c>
      <c r="AK44">
        <v>1</v>
      </c>
    </row>
    <row r="45" spans="1:37" x14ac:dyDescent="0.35">
      <c r="A45" s="58">
        <v>106</v>
      </c>
      <c r="D45" s="25" t="s">
        <v>212</v>
      </c>
      <c r="E45" s="25">
        <v>28</v>
      </c>
      <c r="F45">
        <v>45.992021999999999</v>
      </c>
      <c r="G45">
        <v>-84.359369000000001</v>
      </c>
      <c r="H45" s="33">
        <v>89.43</v>
      </c>
      <c r="I45" s="33">
        <v>1.31</v>
      </c>
      <c r="J45" s="33">
        <v>4.5720000000000001</v>
      </c>
      <c r="K45" s="33">
        <v>4.5599999999999996</v>
      </c>
      <c r="L45" s="33">
        <v>0.438</v>
      </c>
      <c r="M45" s="33">
        <v>1.93</v>
      </c>
      <c r="N45" s="33">
        <v>2.19</v>
      </c>
      <c r="O45" s="33">
        <v>177</v>
      </c>
      <c r="P45">
        <v>1</v>
      </c>
      <c r="Q45" s="33">
        <v>10.199999999999999</v>
      </c>
      <c r="R45">
        <v>2.5099999999999998</v>
      </c>
      <c r="V45">
        <v>1</v>
      </c>
      <c r="W45" s="35" t="s">
        <v>186</v>
      </c>
      <c r="X45" s="35" t="s">
        <v>182</v>
      </c>
      <c r="Y45">
        <v>1</v>
      </c>
      <c r="AA45" s="34">
        <v>15000</v>
      </c>
      <c r="AB45" s="27">
        <v>77.8</v>
      </c>
      <c r="AC45" s="27">
        <v>163</v>
      </c>
      <c r="AE45" s="21"/>
      <c r="AF45" s="21"/>
      <c r="AG45">
        <v>156.68</v>
      </c>
      <c r="AH45">
        <v>85.2</v>
      </c>
      <c r="AI45" s="21">
        <v>52.3</v>
      </c>
      <c r="AK45">
        <v>0</v>
      </c>
    </row>
    <row r="46" spans="1:37" x14ac:dyDescent="0.35">
      <c r="A46" s="58">
        <v>107</v>
      </c>
      <c r="C46" s="25"/>
      <c r="D46" s="25" t="s">
        <v>251</v>
      </c>
      <c r="E46" s="25">
        <v>28</v>
      </c>
      <c r="F46">
        <v>45.992021999999999</v>
      </c>
      <c r="G46">
        <v>-84.359369000000001</v>
      </c>
      <c r="H46" s="33">
        <v>89.43</v>
      </c>
      <c r="I46" s="33">
        <v>1.31</v>
      </c>
      <c r="J46" s="33">
        <v>4.5720000000000001</v>
      </c>
      <c r="K46" s="33">
        <v>4.5599999999999996</v>
      </c>
      <c r="L46" s="33">
        <v>0.438</v>
      </c>
      <c r="M46" s="33">
        <v>1.93</v>
      </c>
      <c r="N46" s="33">
        <v>2.19</v>
      </c>
      <c r="O46" s="33">
        <v>177</v>
      </c>
      <c r="P46">
        <v>1</v>
      </c>
      <c r="Q46" s="33">
        <v>10.199999999999999</v>
      </c>
      <c r="R46">
        <v>2.5099999999999998</v>
      </c>
      <c r="W46" s="21" t="s">
        <v>186</v>
      </c>
      <c r="X46" t="s">
        <v>182</v>
      </c>
      <c r="Y46">
        <v>2</v>
      </c>
      <c r="Z46" s="21"/>
      <c r="AA46">
        <v>0</v>
      </c>
      <c r="AB46" t="s">
        <v>215</v>
      </c>
      <c r="AC46">
        <v>144.4</v>
      </c>
      <c r="AF46">
        <v>0.03</v>
      </c>
      <c r="AG46">
        <v>260.18</v>
      </c>
      <c r="AK46">
        <v>0</v>
      </c>
    </row>
  </sheetData>
  <sheetProtection algorithmName="SHA-512" hashValue="qM5Rx7iqwjja0Fpn1rC6mgAAuzB857ALulNmaZjzL/2qjf07KCvk2RS0OizJ21LH2tyk35IWVkRkCjKbX+GjAw==" saltValue="BrkYG+IYo2QtZ8XzjB6x2A==" spinCount="100000" sheet="1" objects="1" scenarios="1"/>
  <mergeCells count="5">
    <mergeCell ref="B1:C1"/>
    <mergeCell ref="D1:G1"/>
    <mergeCell ref="H1:P1"/>
    <mergeCell ref="U1:AK1"/>
    <mergeCell ref="Q1:T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97"/>
  <sheetViews>
    <sheetView topLeftCell="P1" workbookViewId="0">
      <selection activeCell="W13" sqref="W13"/>
    </sheetView>
  </sheetViews>
  <sheetFormatPr defaultRowHeight="14.5" x14ac:dyDescent="0.35"/>
  <cols>
    <col min="1" max="1" width="11.36328125" bestFit="1" customWidth="1"/>
  </cols>
  <sheetData>
    <row r="1" spans="1:38" x14ac:dyDescent="0.35">
      <c r="A1" s="1"/>
      <c r="B1" s="62" t="s">
        <v>0</v>
      </c>
      <c r="C1" s="63"/>
      <c r="D1" s="64" t="s">
        <v>1</v>
      </c>
      <c r="E1" s="64"/>
      <c r="F1" s="63"/>
      <c r="G1" s="63"/>
      <c r="H1" s="65" t="s">
        <v>2</v>
      </c>
      <c r="I1" s="63"/>
      <c r="J1" s="63"/>
      <c r="K1" s="63"/>
      <c r="L1" s="63"/>
      <c r="M1" s="63"/>
      <c r="N1" s="63"/>
      <c r="O1" s="63"/>
      <c r="P1" s="63"/>
      <c r="Q1" s="67" t="s">
        <v>3</v>
      </c>
      <c r="R1" s="67"/>
      <c r="S1" s="67"/>
      <c r="T1" s="67"/>
      <c r="U1" s="66" t="s">
        <v>4</v>
      </c>
      <c r="V1" s="63"/>
      <c r="W1" s="63"/>
      <c r="X1" s="63"/>
      <c r="Y1" s="63"/>
      <c r="Z1" s="63"/>
      <c r="AA1" s="63"/>
      <c r="AB1" s="63"/>
      <c r="AC1" s="63"/>
      <c r="AD1" s="63"/>
      <c r="AE1" s="63"/>
      <c r="AF1" s="63"/>
      <c r="AG1" s="63"/>
      <c r="AH1" s="63"/>
      <c r="AI1" s="63"/>
      <c r="AJ1" s="63"/>
      <c r="AK1" s="63"/>
    </row>
    <row r="2" spans="1:38" ht="87" x14ac:dyDescent="0.35">
      <c r="A2" s="2" t="s">
        <v>230</v>
      </c>
      <c r="B2" s="3" t="s">
        <v>5</v>
      </c>
      <c r="C2" s="3" t="s">
        <v>6</v>
      </c>
      <c r="D2" s="3" t="s">
        <v>7</v>
      </c>
      <c r="E2" s="3" t="s">
        <v>8</v>
      </c>
      <c r="F2" s="3" t="s">
        <v>9</v>
      </c>
      <c r="G2" s="3" t="s">
        <v>10</v>
      </c>
      <c r="H2" s="3" t="s">
        <v>11</v>
      </c>
      <c r="I2" s="3" t="s">
        <v>12</v>
      </c>
      <c r="J2" s="3" t="s">
        <v>13</v>
      </c>
      <c r="K2" s="4" t="s">
        <v>14</v>
      </c>
      <c r="L2" s="4" t="s">
        <v>15</v>
      </c>
      <c r="M2" s="4" t="s">
        <v>16</v>
      </c>
      <c r="N2" s="4" t="s">
        <v>17</v>
      </c>
      <c r="O2" s="4" t="s">
        <v>18</v>
      </c>
      <c r="P2" s="4" t="s">
        <v>19</v>
      </c>
      <c r="Q2" s="5" t="s">
        <v>20</v>
      </c>
      <c r="R2" s="6" t="s">
        <v>21</v>
      </c>
      <c r="S2" s="3" t="s">
        <v>22</v>
      </c>
      <c r="T2" s="7" t="s">
        <v>23</v>
      </c>
      <c r="U2" s="5" t="s">
        <v>24</v>
      </c>
      <c r="V2" s="3" t="s">
        <v>25</v>
      </c>
      <c r="W2" s="8" t="s">
        <v>26</v>
      </c>
      <c r="X2" s="8" t="s">
        <v>27</v>
      </c>
      <c r="Y2" s="8" t="s">
        <v>28</v>
      </c>
      <c r="Z2" s="8" t="s">
        <v>29</v>
      </c>
      <c r="AA2" s="8" t="s">
        <v>30</v>
      </c>
      <c r="AB2" s="9" t="s">
        <v>31</v>
      </c>
      <c r="AC2" s="9" t="s">
        <v>32</v>
      </c>
      <c r="AD2" s="9" t="s">
        <v>33</v>
      </c>
      <c r="AE2" s="9" t="s">
        <v>34</v>
      </c>
      <c r="AF2" s="9" t="s">
        <v>35</v>
      </c>
      <c r="AG2" s="9" t="s">
        <v>36</v>
      </c>
      <c r="AH2" s="9" t="s">
        <v>37</v>
      </c>
      <c r="AI2" s="9" t="s">
        <v>38</v>
      </c>
      <c r="AJ2" s="3" t="s">
        <v>35</v>
      </c>
      <c r="AK2" s="3" t="s">
        <v>39</v>
      </c>
      <c r="AL2" s="3" t="s">
        <v>236</v>
      </c>
    </row>
    <row r="3" spans="1:38" x14ac:dyDescent="0.35">
      <c r="A3" s="10">
        <v>5</v>
      </c>
      <c r="B3" s="11" t="s">
        <v>50</v>
      </c>
      <c r="C3" s="11" t="s">
        <v>51</v>
      </c>
      <c r="D3" s="11" t="s">
        <v>52</v>
      </c>
      <c r="E3" s="11">
        <v>2</v>
      </c>
      <c r="F3" s="12">
        <v>45.710999999999999</v>
      </c>
      <c r="G3" s="13" t="s">
        <v>53</v>
      </c>
      <c r="H3" s="12">
        <v>74</v>
      </c>
      <c r="I3" s="12">
        <v>2.4</v>
      </c>
      <c r="J3" s="12">
        <v>8.1</v>
      </c>
      <c r="K3" s="12">
        <f t="shared" ref="K3:K22" si="0">L3+M3+N3</f>
        <v>5.7779999999999996</v>
      </c>
      <c r="L3" s="12">
        <v>3.6459999999999999</v>
      </c>
      <c r="M3" s="12">
        <v>1.98</v>
      </c>
      <c r="N3" s="12">
        <v>0.152</v>
      </c>
      <c r="O3" s="12">
        <v>468</v>
      </c>
      <c r="P3" s="12">
        <v>1</v>
      </c>
      <c r="Q3" s="12">
        <v>20.8</v>
      </c>
      <c r="R3" s="15" t="s">
        <v>54</v>
      </c>
      <c r="S3" s="12">
        <v>13.2</v>
      </c>
      <c r="T3" s="16">
        <v>0.8</v>
      </c>
      <c r="U3" s="16">
        <v>1</v>
      </c>
      <c r="V3" s="12">
        <v>3</v>
      </c>
      <c r="W3" s="12"/>
      <c r="X3" s="12"/>
      <c r="Y3" s="12">
        <v>1</v>
      </c>
      <c r="Z3" s="17">
        <v>0.125</v>
      </c>
      <c r="AA3" s="17">
        <v>2156.6999999999998</v>
      </c>
      <c r="AB3" s="12"/>
      <c r="AC3" s="12"/>
      <c r="AD3" s="12">
        <v>25.3</v>
      </c>
      <c r="AE3" s="12"/>
      <c r="AF3" s="12"/>
      <c r="AG3" s="12">
        <v>-5</v>
      </c>
      <c r="AH3" s="12"/>
      <c r="AI3" s="12">
        <v>-19.762845849802371</v>
      </c>
      <c r="AJ3" s="12">
        <v>0.35</v>
      </c>
      <c r="AK3" s="12">
        <v>1</v>
      </c>
      <c r="AL3">
        <f>LOG(AG3+AD3)-LOG(AD3)</f>
        <v>-9.5624483262604976E-2</v>
      </c>
    </row>
    <row r="4" spans="1:38" x14ac:dyDescent="0.35">
      <c r="A4" s="10">
        <v>6</v>
      </c>
      <c r="B4" s="11" t="s">
        <v>50</v>
      </c>
      <c r="C4" s="11" t="s">
        <v>55</v>
      </c>
      <c r="D4" s="11" t="s">
        <v>56</v>
      </c>
      <c r="E4" s="11">
        <v>2</v>
      </c>
      <c r="F4" s="12">
        <v>45.710999999999999</v>
      </c>
      <c r="G4" s="13" t="s">
        <v>57</v>
      </c>
      <c r="H4" s="12">
        <v>74</v>
      </c>
      <c r="I4" s="12">
        <v>2.4</v>
      </c>
      <c r="J4" s="12">
        <v>8.1</v>
      </c>
      <c r="K4" s="12">
        <f t="shared" si="0"/>
        <v>5.7779999999999996</v>
      </c>
      <c r="L4" s="12">
        <v>3.6459999999999999</v>
      </c>
      <c r="M4" s="12">
        <v>1.98</v>
      </c>
      <c r="N4" s="12">
        <v>0.152</v>
      </c>
      <c r="O4" s="12">
        <v>468</v>
      </c>
      <c r="P4" s="12">
        <v>1</v>
      </c>
      <c r="Q4" s="12">
        <v>66.400000000000006</v>
      </c>
      <c r="R4" s="15" t="s">
        <v>54</v>
      </c>
      <c r="S4" s="12">
        <v>2.1</v>
      </c>
      <c r="T4" s="16">
        <v>1.42</v>
      </c>
      <c r="U4" s="16">
        <v>0</v>
      </c>
      <c r="V4" s="12">
        <v>3</v>
      </c>
      <c r="W4" s="12"/>
      <c r="X4" s="12"/>
      <c r="Y4" s="12">
        <v>1</v>
      </c>
      <c r="Z4" s="17">
        <v>0</v>
      </c>
      <c r="AA4" s="17">
        <v>0</v>
      </c>
      <c r="AB4" s="12"/>
      <c r="AC4" s="12"/>
      <c r="AD4" s="18">
        <v>1.5</v>
      </c>
      <c r="AE4" s="12"/>
      <c r="AF4" s="12"/>
      <c r="AG4" s="12">
        <v>3</v>
      </c>
      <c r="AH4" s="12"/>
      <c r="AI4" s="12">
        <v>200</v>
      </c>
      <c r="AJ4" s="12">
        <v>0.27</v>
      </c>
      <c r="AK4" s="12">
        <v>0</v>
      </c>
      <c r="AL4">
        <f t="shared" ref="AL4:AL46" si="1">LOG(AG4+AD4)-LOG(AD4)</f>
        <v>0.47712125471966249</v>
      </c>
    </row>
    <row r="5" spans="1:38" x14ac:dyDescent="0.35">
      <c r="A5" s="10">
        <v>7</v>
      </c>
      <c r="B5" s="11" t="s">
        <v>50</v>
      </c>
      <c r="C5" s="11" t="s">
        <v>58</v>
      </c>
      <c r="D5" s="11" t="s">
        <v>59</v>
      </c>
      <c r="E5" s="11">
        <v>2</v>
      </c>
      <c r="F5" s="12">
        <v>45.710999999999999</v>
      </c>
      <c r="G5" s="13" t="s">
        <v>60</v>
      </c>
      <c r="H5" s="12">
        <v>74</v>
      </c>
      <c r="I5" s="12">
        <v>2.4</v>
      </c>
      <c r="J5" s="12">
        <v>8.1</v>
      </c>
      <c r="K5" s="12">
        <f t="shared" si="0"/>
        <v>5.7779999999999996</v>
      </c>
      <c r="L5" s="12">
        <v>3.6459999999999999</v>
      </c>
      <c r="M5" s="12">
        <v>1.98</v>
      </c>
      <c r="N5" s="12">
        <v>0.152</v>
      </c>
      <c r="O5" s="12">
        <v>468</v>
      </c>
      <c r="P5" s="12">
        <v>1</v>
      </c>
      <c r="Q5" s="12">
        <v>33.1</v>
      </c>
      <c r="R5" s="15" t="s">
        <v>54</v>
      </c>
      <c r="S5" s="12">
        <v>4.3</v>
      </c>
      <c r="T5" s="16">
        <v>2.09</v>
      </c>
      <c r="U5" s="16">
        <v>0</v>
      </c>
      <c r="V5" s="12">
        <v>3</v>
      </c>
      <c r="W5" s="12"/>
      <c r="X5" s="12"/>
      <c r="Y5" s="12">
        <v>1</v>
      </c>
      <c r="Z5" s="17">
        <v>0</v>
      </c>
      <c r="AA5" s="17">
        <v>0</v>
      </c>
      <c r="AB5" s="12"/>
      <c r="AC5" s="12"/>
      <c r="AD5" s="12">
        <v>5.9</v>
      </c>
      <c r="AE5" s="12"/>
      <c r="AF5" s="12"/>
      <c r="AG5" s="12">
        <v>6.2</v>
      </c>
      <c r="AH5" s="12"/>
      <c r="AI5" s="12">
        <v>105.08474576271185</v>
      </c>
      <c r="AJ5" s="12">
        <v>0.08</v>
      </c>
      <c r="AK5" s="12">
        <v>0</v>
      </c>
      <c r="AL5">
        <f t="shared" si="1"/>
        <v>0.31193335867430583</v>
      </c>
    </row>
    <row r="6" spans="1:38" x14ac:dyDescent="0.35">
      <c r="A6" s="10">
        <v>8</v>
      </c>
      <c r="B6" s="11" t="s">
        <v>50</v>
      </c>
      <c r="C6" s="11" t="s">
        <v>61</v>
      </c>
      <c r="D6" s="11" t="s">
        <v>62</v>
      </c>
      <c r="E6" s="11">
        <v>2</v>
      </c>
      <c r="F6" s="12">
        <v>45.710999999999999</v>
      </c>
      <c r="G6" s="13" t="s">
        <v>57</v>
      </c>
      <c r="H6" s="12">
        <v>74</v>
      </c>
      <c r="I6" s="12">
        <v>2.4</v>
      </c>
      <c r="J6" s="12">
        <v>8.1</v>
      </c>
      <c r="K6" s="12">
        <f t="shared" si="0"/>
        <v>5.7779999999999996</v>
      </c>
      <c r="L6" s="12">
        <v>3.6459999999999999</v>
      </c>
      <c r="M6" s="12">
        <v>1.98</v>
      </c>
      <c r="N6" s="12">
        <v>0.152</v>
      </c>
      <c r="O6" s="12">
        <v>468</v>
      </c>
      <c r="P6" s="12">
        <v>1</v>
      </c>
      <c r="Q6" s="12">
        <v>20.8</v>
      </c>
      <c r="R6" s="15" t="s">
        <v>54</v>
      </c>
      <c r="S6" s="12">
        <v>40.799999999999997</v>
      </c>
      <c r="T6" s="16">
        <v>0.6</v>
      </c>
      <c r="U6" s="16">
        <v>1</v>
      </c>
      <c r="V6" s="12">
        <v>3</v>
      </c>
      <c r="W6" s="12"/>
      <c r="X6" s="12"/>
      <c r="Y6" s="12">
        <v>1</v>
      </c>
      <c r="Z6" s="17">
        <v>0.2</v>
      </c>
      <c r="AA6" s="17">
        <v>2719.2</v>
      </c>
      <c r="AB6" s="12"/>
      <c r="AC6" s="12"/>
      <c r="AD6" s="12">
        <v>68.599999999999994</v>
      </c>
      <c r="AE6" s="12"/>
      <c r="AF6" s="12"/>
      <c r="AG6" s="12">
        <v>-47.5</v>
      </c>
      <c r="AH6" s="12"/>
      <c r="AI6" s="12">
        <v>-69.24198250728864</v>
      </c>
      <c r="AJ6" s="12">
        <v>0.15</v>
      </c>
      <c r="AK6" s="12">
        <v>1</v>
      </c>
      <c r="AL6">
        <f t="shared" si="1"/>
        <v>-0.51204166040905896</v>
      </c>
    </row>
    <row r="7" spans="1:38" x14ac:dyDescent="0.35">
      <c r="A7" s="10">
        <v>9</v>
      </c>
      <c r="B7" s="11" t="s">
        <v>50</v>
      </c>
      <c r="C7" s="11" t="s">
        <v>63</v>
      </c>
      <c r="D7" s="11" t="s">
        <v>64</v>
      </c>
      <c r="E7" s="11">
        <v>2</v>
      </c>
      <c r="F7" s="12">
        <v>45.710999999999999</v>
      </c>
      <c r="G7" s="13" t="s">
        <v>60</v>
      </c>
      <c r="H7" s="12">
        <v>74</v>
      </c>
      <c r="I7" s="12">
        <v>2.4</v>
      </c>
      <c r="J7" s="12">
        <v>8.1</v>
      </c>
      <c r="K7" s="12">
        <f t="shared" si="0"/>
        <v>5.7779999999999996</v>
      </c>
      <c r="L7" s="12">
        <v>3.6459999999999999</v>
      </c>
      <c r="M7" s="12">
        <v>1.98</v>
      </c>
      <c r="N7" s="12">
        <v>0.152</v>
      </c>
      <c r="O7" s="12">
        <v>468</v>
      </c>
      <c r="P7" s="12">
        <v>1</v>
      </c>
      <c r="Q7" s="12">
        <v>66.400000000000006</v>
      </c>
      <c r="R7" s="15" t="s">
        <v>54</v>
      </c>
      <c r="S7" s="12">
        <v>51.1</v>
      </c>
      <c r="T7" s="16">
        <v>0.73</v>
      </c>
      <c r="U7" s="16">
        <v>0</v>
      </c>
      <c r="V7" s="12">
        <v>3</v>
      </c>
      <c r="W7" s="12"/>
      <c r="X7" s="12"/>
      <c r="Y7" s="12">
        <v>1</v>
      </c>
      <c r="Z7" s="17">
        <v>0</v>
      </c>
      <c r="AA7" s="17">
        <v>0</v>
      </c>
      <c r="AB7" s="12"/>
      <c r="AC7" s="12"/>
      <c r="AD7" s="12">
        <v>78</v>
      </c>
      <c r="AE7" s="12"/>
      <c r="AF7" s="12"/>
      <c r="AG7" s="12">
        <v>-53.3</v>
      </c>
      <c r="AH7" s="12"/>
      <c r="AI7" s="12">
        <v>-68.333333333333329</v>
      </c>
      <c r="AJ7" s="12">
        <v>0.82</v>
      </c>
      <c r="AK7" s="12">
        <v>1</v>
      </c>
      <c r="AL7">
        <f t="shared" si="1"/>
        <v>-0.49939764943081455</v>
      </c>
    </row>
    <row r="8" spans="1:38" x14ac:dyDescent="0.35">
      <c r="A8" s="10">
        <v>10</v>
      </c>
      <c r="B8" s="11" t="s">
        <v>50</v>
      </c>
      <c r="C8" s="11" t="s">
        <v>65</v>
      </c>
      <c r="D8" s="11" t="s">
        <v>66</v>
      </c>
      <c r="E8" s="11">
        <v>2</v>
      </c>
      <c r="F8" s="12">
        <v>45.710999999999999</v>
      </c>
      <c r="G8" s="13" t="s">
        <v>67</v>
      </c>
      <c r="H8" s="12">
        <v>74</v>
      </c>
      <c r="I8" s="12">
        <v>2.4</v>
      </c>
      <c r="J8" s="12">
        <v>8.1</v>
      </c>
      <c r="K8" s="12">
        <f t="shared" si="0"/>
        <v>5.7779999999999996</v>
      </c>
      <c r="L8" s="12">
        <v>3.6459999999999999</v>
      </c>
      <c r="M8" s="12">
        <v>1.98</v>
      </c>
      <c r="N8" s="12">
        <v>0.152</v>
      </c>
      <c r="O8" s="12">
        <v>468</v>
      </c>
      <c r="P8" s="12">
        <v>1</v>
      </c>
      <c r="Q8" s="12">
        <v>33.1</v>
      </c>
      <c r="R8" s="15" t="s">
        <v>54</v>
      </c>
      <c r="S8" s="12">
        <v>9.8000000000000007</v>
      </c>
      <c r="T8" s="16">
        <v>1.91</v>
      </c>
      <c r="U8" s="16">
        <v>0</v>
      </c>
      <c r="V8" s="12">
        <v>3</v>
      </c>
      <c r="W8" s="12"/>
      <c r="X8" s="12"/>
      <c r="Y8" s="12">
        <v>1</v>
      </c>
      <c r="Z8" s="17">
        <v>0</v>
      </c>
      <c r="AA8" s="17">
        <v>0</v>
      </c>
      <c r="AB8" s="12"/>
      <c r="AC8" s="12"/>
      <c r="AD8" s="12">
        <v>11.3</v>
      </c>
      <c r="AE8" s="12"/>
      <c r="AF8" s="12"/>
      <c r="AG8" s="12">
        <v>15</v>
      </c>
      <c r="AH8" s="12"/>
      <c r="AI8" s="12">
        <v>132.74336283185841</v>
      </c>
      <c r="AJ8" s="12">
        <v>0.02</v>
      </c>
      <c r="AK8" s="12">
        <v>0</v>
      </c>
      <c r="AL8">
        <f t="shared" si="1"/>
        <v>0.36687730500633808</v>
      </c>
    </row>
    <row r="9" spans="1:38" x14ac:dyDescent="0.35">
      <c r="A9" s="10">
        <v>11</v>
      </c>
      <c r="B9" s="11" t="s">
        <v>50</v>
      </c>
      <c r="C9" s="11" t="s">
        <v>68</v>
      </c>
      <c r="D9" s="11" t="s">
        <v>69</v>
      </c>
      <c r="E9" s="11">
        <v>3</v>
      </c>
      <c r="F9" s="12">
        <v>45.967399999999998</v>
      </c>
      <c r="G9" s="13" t="s">
        <v>70</v>
      </c>
      <c r="H9" s="12">
        <v>116</v>
      </c>
      <c r="I9" s="12">
        <v>2.7</v>
      </c>
      <c r="J9" s="12">
        <v>4.5</v>
      </c>
      <c r="K9" s="12">
        <f t="shared" si="0"/>
        <v>5.0510000000000002</v>
      </c>
      <c r="L9" s="12">
        <v>4.665</v>
      </c>
      <c r="M9" s="12">
        <v>0.38600000000000001</v>
      </c>
      <c r="N9" s="12">
        <v>0</v>
      </c>
      <c r="O9" s="12">
        <v>497</v>
      </c>
      <c r="P9" s="12">
        <v>1</v>
      </c>
      <c r="Q9" s="14">
        <v>41.7</v>
      </c>
      <c r="R9" s="15" t="s">
        <v>71</v>
      </c>
      <c r="S9" s="12">
        <v>9.1</v>
      </c>
      <c r="T9" s="16">
        <v>1.5</v>
      </c>
      <c r="U9" s="16">
        <v>1</v>
      </c>
      <c r="V9" s="12">
        <v>3</v>
      </c>
      <c r="W9" s="12"/>
      <c r="X9" s="12"/>
      <c r="Y9" s="12">
        <v>1</v>
      </c>
      <c r="Z9" s="17">
        <v>0.22500000000000001</v>
      </c>
      <c r="AA9" s="17">
        <v>5644.17</v>
      </c>
      <c r="AB9" s="12"/>
      <c r="AC9" s="12"/>
      <c r="AD9" s="12">
        <v>10</v>
      </c>
      <c r="AE9" s="12"/>
      <c r="AF9" s="12"/>
      <c r="AG9" s="12">
        <v>27.1</v>
      </c>
      <c r="AH9" s="12"/>
      <c r="AI9" s="12">
        <v>271</v>
      </c>
      <c r="AJ9" s="12">
        <v>1.9</v>
      </c>
      <c r="AK9" s="12">
        <v>0</v>
      </c>
      <c r="AL9">
        <f t="shared" si="1"/>
        <v>0.56937390961504586</v>
      </c>
    </row>
    <row r="10" spans="1:38" x14ac:dyDescent="0.35">
      <c r="A10" s="10">
        <v>12</v>
      </c>
      <c r="B10" s="11" t="s">
        <v>50</v>
      </c>
      <c r="C10" s="11" t="s">
        <v>72</v>
      </c>
      <c r="D10" s="11" t="s">
        <v>73</v>
      </c>
      <c r="E10" s="11">
        <v>3</v>
      </c>
      <c r="F10" s="12">
        <v>45.967399999999998</v>
      </c>
      <c r="G10" s="13" t="s">
        <v>74</v>
      </c>
      <c r="H10" s="12">
        <v>116</v>
      </c>
      <c r="I10" s="12">
        <v>2.7</v>
      </c>
      <c r="J10" s="12">
        <v>4.5</v>
      </c>
      <c r="K10" s="12">
        <f t="shared" si="0"/>
        <v>5.0510000000000002</v>
      </c>
      <c r="L10" s="12">
        <v>4.665</v>
      </c>
      <c r="M10" s="12">
        <v>0.38600000000000001</v>
      </c>
      <c r="N10" s="12">
        <v>0</v>
      </c>
      <c r="O10" s="12">
        <v>497</v>
      </c>
      <c r="P10" s="12">
        <v>1</v>
      </c>
      <c r="Q10" s="14">
        <v>41.7</v>
      </c>
      <c r="R10" s="15" t="s">
        <v>71</v>
      </c>
      <c r="S10" s="12">
        <v>7.9</v>
      </c>
      <c r="T10" s="16">
        <v>2.15</v>
      </c>
      <c r="U10" s="16">
        <v>0</v>
      </c>
      <c r="V10" s="12">
        <v>3</v>
      </c>
      <c r="W10" s="12"/>
      <c r="X10" s="12"/>
      <c r="Y10" s="12">
        <v>1</v>
      </c>
      <c r="Z10" s="17">
        <v>0</v>
      </c>
      <c r="AA10" s="17">
        <v>0</v>
      </c>
      <c r="AB10" s="12"/>
      <c r="AC10" s="12"/>
      <c r="AD10" s="12">
        <v>1.6</v>
      </c>
      <c r="AE10" s="12"/>
      <c r="AF10" s="12"/>
      <c r="AG10" s="12">
        <v>1.6</v>
      </c>
      <c r="AH10" s="12"/>
      <c r="AI10" s="12">
        <v>100</v>
      </c>
      <c r="AJ10" s="12">
        <v>0.19</v>
      </c>
      <c r="AK10" s="12">
        <v>0</v>
      </c>
      <c r="AL10">
        <f t="shared" si="1"/>
        <v>0.30102999566398125</v>
      </c>
    </row>
    <row r="11" spans="1:38" x14ac:dyDescent="0.35">
      <c r="A11" s="10">
        <v>13</v>
      </c>
      <c r="B11" s="11" t="s">
        <v>50</v>
      </c>
      <c r="C11" s="11" t="s">
        <v>75</v>
      </c>
      <c r="D11" s="11" t="s">
        <v>76</v>
      </c>
      <c r="E11" s="11">
        <v>3</v>
      </c>
      <c r="F11" s="12">
        <v>45.967399999999998</v>
      </c>
      <c r="G11" s="13" t="s">
        <v>77</v>
      </c>
      <c r="H11" s="12">
        <v>116</v>
      </c>
      <c r="I11" s="12">
        <v>2.7</v>
      </c>
      <c r="J11" s="12">
        <v>4.5</v>
      </c>
      <c r="K11" s="12">
        <f t="shared" si="0"/>
        <v>5.0510000000000002</v>
      </c>
      <c r="L11" s="12">
        <v>4.665</v>
      </c>
      <c r="M11" s="12">
        <v>0.38600000000000001</v>
      </c>
      <c r="N11" s="12">
        <v>0</v>
      </c>
      <c r="O11" s="12">
        <v>497</v>
      </c>
      <c r="P11" s="12">
        <v>1</v>
      </c>
      <c r="Q11" s="14">
        <v>41.7</v>
      </c>
      <c r="R11" s="15" t="s">
        <v>71</v>
      </c>
      <c r="S11" s="12">
        <v>0</v>
      </c>
      <c r="T11" s="16">
        <v>1</v>
      </c>
      <c r="U11" s="16">
        <v>0</v>
      </c>
      <c r="V11" s="12">
        <v>3</v>
      </c>
      <c r="W11" s="12"/>
      <c r="X11" s="12"/>
      <c r="Y11" s="12">
        <v>1</v>
      </c>
      <c r="Z11" s="17">
        <v>0</v>
      </c>
      <c r="AA11" s="17">
        <v>0</v>
      </c>
      <c r="AB11" s="12"/>
      <c r="AC11" s="12"/>
      <c r="AD11" s="12">
        <v>0</v>
      </c>
      <c r="AE11" s="12"/>
      <c r="AF11" s="12"/>
      <c r="AG11" s="12">
        <v>0</v>
      </c>
      <c r="AH11" s="12"/>
      <c r="AI11" s="12">
        <v>0</v>
      </c>
      <c r="AJ11" s="12">
        <v>0.08</v>
      </c>
      <c r="AK11" s="12">
        <v>0</v>
      </c>
      <c r="AL11" t="e">
        <f t="shared" si="1"/>
        <v>#NUM!</v>
      </c>
    </row>
    <row r="12" spans="1:38" x14ac:dyDescent="0.35">
      <c r="A12" s="10">
        <v>14</v>
      </c>
      <c r="B12" s="11" t="s">
        <v>50</v>
      </c>
      <c r="C12" s="11" t="s">
        <v>78</v>
      </c>
      <c r="D12" s="11" t="s">
        <v>79</v>
      </c>
      <c r="E12" s="11">
        <v>3</v>
      </c>
      <c r="F12" s="12">
        <v>45.967399999999998</v>
      </c>
      <c r="G12" s="13" t="s">
        <v>74</v>
      </c>
      <c r="H12" s="12">
        <v>116</v>
      </c>
      <c r="I12" s="12">
        <v>2.7</v>
      </c>
      <c r="J12" s="12">
        <v>4.5</v>
      </c>
      <c r="K12" s="12">
        <f t="shared" si="0"/>
        <v>5.0510000000000002</v>
      </c>
      <c r="L12" s="12">
        <v>4.665</v>
      </c>
      <c r="M12" s="12">
        <v>0.38600000000000001</v>
      </c>
      <c r="N12" s="12">
        <v>0</v>
      </c>
      <c r="O12" s="12">
        <v>497</v>
      </c>
      <c r="P12" s="12">
        <v>1</v>
      </c>
      <c r="Q12" s="14">
        <v>41.7</v>
      </c>
      <c r="R12" s="15" t="s">
        <v>71</v>
      </c>
      <c r="S12" s="12">
        <v>96.3</v>
      </c>
      <c r="T12" s="16">
        <v>0.6</v>
      </c>
      <c r="U12" s="16">
        <v>1</v>
      </c>
      <c r="V12" s="12">
        <v>3</v>
      </c>
      <c r="W12" s="12"/>
      <c r="X12" s="12"/>
      <c r="Y12" s="12">
        <v>1</v>
      </c>
      <c r="Z12" s="17">
        <v>0.22500000000000001</v>
      </c>
      <c r="AA12" s="17">
        <v>10621.53</v>
      </c>
      <c r="AB12" s="12"/>
      <c r="AC12" s="12"/>
      <c r="AD12" s="12">
        <v>34.1</v>
      </c>
      <c r="AE12" s="12"/>
      <c r="AF12" s="12"/>
      <c r="AG12" s="12">
        <v>67.5</v>
      </c>
      <c r="AH12" s="12"/>
      <c r="AI12" s="12">
        <v>197.94721407624633</v>
      </c>
      <c r="AJ12" s="12">
        <v>1.1499999999999999</v>
      </c>
      <c r="AK12" s="12">
        <v>0</v>
      </c>
      <c r="AL12">
        <f t="shared" si="1"/>
        <v>0.47413932895540278</v>
      </c>
    </row>
    <row r="13" spans="1:38" x14ac:dyDescent="0.35">
      <c r="A13" s="10">
        <v>15</v>
      </c>
      <c r="B13" s="11" t="s">
        <v>50</v>
      </c>
      <c r="C13" s="11" t="s">
        <v>58</v>
      </c>
      <c r="D13" s="11" t="s">
        <v>80</v>
      </c>
      <c r="E13" s="11">
        <v>3</v>
      </c>
      <c r="F13" s="12">
        <v>45.967399999999998</v>
      </c>
      <c r="G13" s="13" t="s">
        <v>77</v>
      </c>
      <c r="H13" s="12">
        <v>116</v>
      </c>
      <c r="I13" s="12">
        <v>2.7</v>
      </c>
      <c r="J13" s="12">
        <v>4.5</v>
      </c>
      <c r="K13" s="12">
        <f t="shared" si="0"/>
        <v>5.0510000000000002</v>
      </c>
      <c r="L13" s="12">
        <v>4.665</v>
      </c>
      <c r="M13" s="12">
        <v>0.38600000000000001</v>
      </c>
      <c r="N13" s="12">
        <v>0</v>
      </c>
      <c r="O13" s="12">
        <v>497</v>
      </c>
      <c r="P13" s="12">
        <v>1</v>
      </c>
      <c r="Q13" s="14">
        <v>41.7</v>
      </c>
      <c r="R13" s="15" t="s">
        <v>71</v>
      </c>
      <c r="S13" s="12">
        <v>78.5</v>
      </c>
      <c r="T13" s="16">
        <v>0.8</v>
      </c>
      <c r="U13" s="16">
        <v>0</v>
      </c>
      <c r="V13" s="12">
        <v>3</v>
      </c>
      <c r="W13" s="12"/>
      <c r="X13" s="12"/>
      <c r="Y13" s="12">
        <v>1</v>
      </c>
      <c r="Z13" s="17">
        <v>0</v>
      </c>
      <c r="AA13" s="17">
        <v>0</v>
      </c>
      <c r="AB13" s="12"/>
      <c r="AC13" s="12"/>
      <c r="AD13" s="12">
        <v>8.4</v>
      </c>
      <c r="AE13" s="12"/>
      <c r="AF13" s="12"/>
      <c r="AG13" s="12">
        <v>19.5</v>
      </c>
      <c r="AH13" s="12"/>
      <c r="AI13" s="12">
        <v>232.14285714285711</v>
      </c>
      <c r="AJ13" s="12">
        <v>1.07</v>
      </c>
      <c r="AK13" s="12">
        <v>0</v>
      </c>
      <c r="AL13">
        <f t="shared" si="1"/>
        <v>0.52132491721171592</v>
      </c>
    </row>
    <row r="14" spans="1:38" x14ac:dyDescent="0.35">
      <c r="A14" s="10">
        <v>16</v>
      </c>
      <c r="B14" s="11" t="s">
        <v>50</v>
      </c>
      <c r="C14" s="11" t="s">
        <v>55</v>
      </c>
      <c r="D14" s="11" t="s">
        <v>81</v>
      </c>
      <c r="E14" s="11">
        <v>3</v>
      </c>
      <c r="F14" s="12">
        <v>45.967399999999998</v>
      </c>
      <c r="G14" s="13" t="s">
        <v>82</v>
      </c>
      <c r="H14" s="12">
        <v>116</v>
      </c>
      <c r="I14" s="12">
        <v>2.7</v>
      </c>
      <c r="J14" s="12">
        <v>4.5</v>
      </c>
      <c r="K14" s="12">
        <f t="shared" si="0"/>
        <v>5.0510000000000002</v>
      </c>
      <c r="L14" s="12">
        <v>4.665</v>
      </c>
      <c r="M14" s="12">
        <v>0.38600000000000001</v>
      </c>
      <c r="N14" s="12">
        <v>0</v>
      </c>
      <c r="O14" s="12">
        <v>497</v>
      </c>
      <c r="P14" s="12">
        <v>1</v>
      </c>
      <c r="Q14" s="14">
        <v>41.7</v>
      </c>
      <c r="R14" s="15" t="s">
        <v>71</v>
      </c>
      <c r="S14" s="12">
        <v>57.6</v>
      </c>
      <c r="T14" s="16">
        <v>0.24</v>
      </c>
      <c r="U14" s="16">
        <v>0</v>
      </c>
      <c r="V14" s="12">
        <v>3</v>
      </c>
      <c r="W14" s="12"/>
      <c r="X14" s="12"/>
      <c r="Y14" s="12">
        <v>1</v>
      </c>
      <c r="Z14" s="17">
        <v>0</v>
      </c>
      <c r="AA14" s="17">
        <v>0</v>
      </c>
      <c r="AB14" s="12"/>
      <c r="AC14" s="12"/>
      <c r="AD14" s="12">
        <v>3.4</v>
      </c>
      <c r="AE14" s="12"/>
      <c r="AF14" s="12"/>
      <c r="AG14" s="12">
        <v>10.199999999999999</v>
      </c>
      <c r="AH14" s="12"/>
      <c r="AI14" s="12">
        <v>300</v>
      </c>
      <c r="AJ14" s="12">
        <v>0.1</v>
      </c>
      <c r="AK14" s="12">
        <v>0</v>
      </c>
      <c r="AL14">
        <f t="shared" si="1"/>
        <v>0.60205999132796229</v>
      </c>
    </row>
    <row r="15" spans="1:38" x14ac:dyDescent="0.35">
      <c r="A15" s="10">
        <v>17</v>
      </c>
      <c r="B15" s="11" t="s">
        <v>50</v>
      </c>
      <c r="C15" s="11" t="s">
        <v>51</v>
      </c>
      <c r="D15" s="11" t="s">
        <v>83</v>
      </c>
      <c r="E15" s="11">
        <v>4</v>
      </c>
      <c r="F15" s="12">
        <v>45.563099999999999</v>
      </c>
      <c r="G15" s="13" t="s">
        <v>84</v>
      </c>
      <c r="H15" s="12">
        <v>96</v>
      </c>
      <c r="I15" s="14">
        <v>5.3</v>
      </c>
      <c r="J15" s="12">
        <v>16.2</v>
      </c>
      <c r="K15" s="12">
        <f t="shared" si="0"/>
        <v>5.72</v>
      </c>
      <c r="L15" s="12">
        <v>4.5199999999999996</v>
      </c>
      <c r="M15" s="12">
        <v>0</v>
      </c>
      <c r="N15" s="12">
        <v>1.2</v>
      </c>
      <c r="O15" s="12">
        <v>463</v>
      </c>
      <c r="P15" s="12">
        <v>1</v>
      </c>
      <c r="Q15" s="12">
        <v>11</v>
      </c>
      <c r="R15" s="15" t="s">
        <v>85</v>
      </c>
      <c r="S15" s="12">
        <v>58.7</v>
      </c>
      <c r="T15" s="16">
        <v>0.9</v>
      </c>
      <c r="U15" s="16">
        <v>1</v>
      </c>
      <c r="V15" s="12">
        <v>3</v>
      </c>
      <c r="W15" s="12"/>
      <c r="X15" s="12"/>
      <c r="Y15" s="12">
        <v>1</v>
      </c>
      <c r="Z15" s="17">
        <v>0.3</v>
      </c>
      <c r="AA15" s="17">
        <v>3013.2</v>
      </c>
      <c r="AB15" s="12"/>
      <c r="AC15" s="12"/>
      <c r="AD15" s="12">
        <v>51.1</v>
      </c>
      <c r="AE15" s="12"/>
      <c r="AF15" s="12"/>
      <c r="AG15" s="12">
        <v>45.7</v>
      </c>
      <c r="AH15" s="12"/>
      <c r="AI15" s="12">
        <v>89.432485322896284</v>
      </c>
      <c r="AJ15" s="12">
        <v>0.15</v>
      </c>
      <c r="AK15" s="12">
        <v>0</v>
      </c>
      <c r="AL15">
        <f t="shared" si="1"/>
        <v>0.277454457173681</v>
      </c>
    </row>
    <row r="16" spans="1:38" x14ac:dyDescent="0.35">
      <c r="A16" s="10">
        <v>18</v>
      </c>
      <c r="B16" s="11" t="s">
        <v>50</v>
      </c>
      <c r="C16" s="11" t="s">
        <v>55</v>
      </c>
      <c r="D16" s="11" t="s">
        <v>86</v>
      </c>
      <c r="E16" s="11">
        <v>4</v>
      </c>
      <c r="F16" s="12">
        <v>45.563099999999999</v>
      </c>
      <c r="G16" s="13" t="s">
        <v>87</v>
      </c>
      <c r="H16" s="12">
        <v>96</v>
      </c>
      <c r="I16" s="14">
        <v>5.3</v>
      </c>
      <c r="J16" s="12">
        <v>16.2</v>
      </c>
      <c r="K16" s="12">
        <f t="shared" si="0"/>
        <v>5.72</v>
      </c>
      <c r="L16" s="12">
        <v>4.5199999999999996</v>
      </c>
      <c r="M16" s="12">
        <v>0</v>
      </c>
      <c r="N16" s="12">
        <v>1.2</v>
      </c>
      <c r="O16" s="12">
        <v>463</v>
      </c>
      <c r="P16" s="12">
        <v>1</v>
      </c>
      <c r="Q16" s="12">
        <v>12.6</v>
      </c>
      <c r="R16" s="15" t="s">
        <v>85</v>
      </c>
      <c r="S16" s="12">
        <v>58.4</v>
      </c>
      <c r="T16" s="16">
        <v>0.15</v>
      </c>
      <c r="U16" s="16">
        <v>0</v>
      </c>
      <c r="V16" s="12">
        <v>3</v>
      </c>
      <c r="W16" s="12"/>
      <c r="X16" s="12"/>
      <c r="Y16" s="12">
        <v>1</v>
      </c>
      <c r="Z16" s="17">
        <v>0</v>
      </c>
      <c r="AA16" s="17">
        <v>0</v>
      </c>
      <c r="AB16" s="12"/>
      <c r="AC16" s="12"/>
      <c r="AD16" s="12">
        <v>39.9</v>
      </c>
      <c r="AE16" s="12"/>
      <c r="AF16" s="12"/>
      <c r="AG16" s="12">
        <v>52.9</v>
      </c>
      <c r="AH16" s="12"/>
      <c r="AI16" s="12">
        <v>132.58145363408522</v>
      </c>
      <c r="AJ16" s="12">
        <v>7.0000000000000007E-2</v>
      </c>
      <c r="AK16" s="12">
        <v>0</v>
      </c>
      <c r="AL16">
        <f t="shared" si="1"/>
        <v>0.36657508053211396</v>
      </c>
    </row>
    <row r="17" spans="1:38" x14ac:dyDescent="0.35">
      <c r="A17" s="10">
        <v>19</v>
      </c>
      <c r="B17" s="11" t="s">
        <v>50</v>
      </c>
      <c r="C17" s="11" t="s">
        <v>58</v>
      </c>
      <c r="D17" s="11" t="s">
        <v>88</v>
      </c>
      <c r="E17" s="11">
        <v>4</v>
      </c>
      <c r="F17" s="12">
        <v>45.563099999999999</v>
      </c>
      <c r="G17" s="13" t="s">
        <v>89</v>
      </c>
      <c r="H17" s="12">
        <v>96</v>
      </c>
      <c r="I17" s="14">
        <v>5.3</v>
      </c>
      <c r="J17" s="12">
        <v>16.2</v>
      </c>
      <c r="K17" s="12">
        <f t="shared" si="0"/>
        <v>5.72</v>
      </c>
      <c r="L17" s="12">
        <v>4.5199999999999996</v>
      </c>
      <c r="M17" s="12">
        <v>0</v>
      </c>
      <c r="N17" s="12">
        <v>1.2</v>
      </c>
      <c r="O17" s="12">
        <v>463</v>
      </c>
      <c r="P17" s="12">
        <v>1</v>
      </c>
      <c r="Q17" s="12">
        <v>14.65</v>
      </c>
      <c r="R17" s="15" t="s">
        <v>85</v>
      </c>
      <c r="S17" s="12">
        <v>68.5</v>
      </c>
      <c r="T17" s="16">
        <v>0.16</v>
      </c>
      <c r="U17" s="16">
        <v>0</v>
      </c>
      <c r="V17" s="12">
        <v>3</v>
      </c>
      <c r="W17" s="12"/>
      <c r="X17" s="12"/>
      <c r="Y17" s="12">
        <v>1</v>
      </c>
      <c r="Z17" s="17">
        <v>0</v>
      </c>
      <c r="AA17" s="17">
        <v>0</v>
      </c>
      <c r="AB17" s="12"/>
      <c r="AC17" s="12"/>
      <c r="AD17" s="12">
        <v>34.799999999999997</v>
      </c>
      <c r="AE17" s="12"/>
      <c r="AF17" s="12"/>
      <c r="AG17" s="12">
        <v>67.599999999999994</v>
      </c>
      <c r="AH17" s="12"/>
      <c r="AI17" s="12">
        <v>194.25287356321837</v>
      </c>
      <c r="AJ17" s="12">
        <v>0.24</v>
      </c>
      <c r="AK17" s="12">
        <v>0</v>
      </c>
      <c r="AL17">
        <f t="shared" si="1"/>
        <v>0.46872071269323112</v>
      </c>
    </row>
    <row r="18" spans="1:38" x14ac:dyDescent="0.35">
      <c r="A18" s="10">
        <v>20</v>
      </c>
      <c r="B18" s="11" t="s">
        <v>50</v>
      </c>
      <c r="C18" s="11" t="s">
        <v>78</v>
      </c>
      <c r="D18" s="11" t="s">
        <v>90</v>
      </c>
      <c r="E18" s="11">
        <v>4</v>
      </c>
      <c r="F18" s="12">
        <v>45.563099999999999</v>
      </c>
      <c r="G18" s="13" t="s">
        <v>87</v>
      </c>
      <c r="H18" s="12">
        <v>96</v>
      </c>
      <c r="I18" s="14">
        <v>5.3</v>
      </c>
      <c r="J18" s="12">
        <v>16.2</v>
      </c>
      <c r="K18" s="12">
        <f t="shared" si="0"/>
        <v>5.72</v>
      </c>
      <c r="L18" s="12">
        <v>4.5199999999999996</v>
      </c>
      <c r="M18" s="12">
        <v>0</v>
      </c>
      <c r="N18" s="12">
        <v>1.2</v>
      </c>
      <c r="O18" s="12">
        <v>463</v>
      </c>
      <c r="P18" s="12">
        <v>1</v>
      </c>
      <c r="Q18" s="12">
        <v>11</v>
      </c>
      <c r="R18" s="15" t="s">
        <v>85</v>
      </c>
      <c r="S18" s="12">
        <v>36.799999999999997</v>
      </c>
      <c r="T18" s="16">
        <v>0.7</v>
      </c>
      <c r="U18" s="16">
        <v>1</v>
      </c>
      <c r="V18" s="12">
        <v>3</v>
      </c>
      <c r="W18" s="12"/>
      <c r="X18" s="12"/>
      <c r="Y18" s="12">
        <v>1</v>
      </c>
      <c r="Z18" s="17">
        <v>0.5</v>
      </c>
      <c r="AA18" s="17">
        <v>2912</v>
      </c>
      <c r="AB18" s="12"/>
      <c r="AC18" s="12"/>
      <c r="AD18" s="12">
        <v>17.2</v>
      </c>
      <c r="AE18" s="12"/>
      <c r="AF18" s="12"/>
      <c r="AG18" s="12">
        <v>54.9</v>
      </c>
      <c r="AH18" s="12"/>
      <c r="AI18" s="12">
        <v>319.18604651162792</v>
      </c>
      <c r="AJ18" s="12">
        <v>0.05</v>
      </c>
      <c r="AK18" s="12">
        <v>0</v>
      </c>
      <c r="AL18">
        <f t="shared" si="1"/>
        <v>0.62240681781188001</v>
      </c>
    </row>
    <row r="19" spans="1:38" x14ac:dyDescent="0.35">
      <c r="A19" s="10">
        <v>21</v>
      </c>
      <c r="B19" s="11" t="s">
        <v>50</v>
      </c>
      <c r="C19" s="11" t="s">
        <v>75</v>
      </c>
      <c r="D19" s="11" t="s">
        <v>91</v>
      </c>
      <c r="E19" s="11">
        <v>4</v>
      </c>
      <c r="F19" s="12">
        <v>45.563099999999999</v>
      </c>
      <c r="G19" s="13" t="s">
        <v>89</v>
      </c>
      <c r="H19" s="12">
        <v>96</v>
      </c>
      <c r="I19" s="14">
        <v>5.3</v>
      </c>
      <c r="J19" s="12">
        <v>16.2</v>
      </c>
      <c r="K19" s="12">
        <f t="shared" si="0"/>
        <v>5.72</v>
      </c>
      <c r="L19" s="12">
        <v>4.5199999999999996</v>
      </c>
      <c r="M19" s="12">
        <v>0</v>
      </c>
      <c r="N19" s="12">
        <v>1.2</v>
      </c>
      <c r="O19" s="12">
        <v>463</v>
      </c>
      <c r="P19" s="12">
        <v>1</v>
      </c>
      <c r="Q19" s="12">
        <v>12.6</v>
      </c>
      <c r="R19" s="15" t="s">
        <v>85</v>
      </c>
      <c r="S19" s="12">
        <v>52.9</v>
      </c>
      <c r="T19" s="16">
        <v>0.03</v>
      </c>
      <c r="U19" s="16">
        <v>0</v>
      </c>
      <c r="V19" s="12">
        <v>3</v>
      </c>
      <c r="W19" s="12"/>
      <c r="X19" s="12"/>
      <c r="Y19" s="12">
        <v>1</v>
      </c>
      <c r="Z19" s="17">
        <v>0</v>
      </c>
      <c r="AA19" s="17">
        <v>0</v>
      </c>
      <c r="AB19" s="12"/>
      <c r="AC19" s="12"/>
      <c r="AD19" s="12">
        <v>58</v>
      </c>
      <c r="AE19" s="12"/>
      <c r="AF19" s="12"/>
      <c r="AG19" s="12">
        <v>26.6</v>
      </c>
      <c r="AH19" s="12"/>
      <c r="AI19" s="12">
        <v>45.862068965517246</v>
      </c>
      <c r="AJ19" s="12">
        <v>0.03</v>
      </c>
      <c r="AK19" s="12">
        <v>0</v>
      </c>
      <c r="AL19">
        <f t="shared" si="1"/>
        <v>0.1639423694760862</v>
      </c>
    </row>
    <row r="20" spans="1:38" x14ac:dyDescent="0.35">
      <c r="A20" s="10">
        <v>22</v>
      </c>
      <c r="B20" s="11" t="s">
        <v>50</v>
      </c>
      <c r="C20" s="11" t="s">
        <v>72</v>
      </c>
      <c r="D20" s="11" t="s">
        <v>92</v>
      </c>
      <c r="E20" s="11">
        <v>4</v>
      </c>
      <c r="F20" s="12">
        <v>45.563099999999999</v>
      </c>
      <c r="G20" s="13" t="s">
        <v>93</v>
      </c>
      <c r="H20" s="12">
        <v>96</v>
      </c>
      <c r="I20" s="14">
        <v>5.3</v>
      </c>
      <c r="J20" s="12">
        <v>16.2</v>
      </c>
      <c r="K20" s="12">
        <f t="shared" si="0"/>
        <v>5.72</v>
      </c>
      <c r="L20" s="12">
        <v>4.5199999999999996</v>
      </c>
      <c r="M20" s="12">
        <v>0</v>
      </c>
      <c r="N20" s="12">
        <v>1.2</v>
      </c>
      <c r="O20" s="12">
        <v>463</v>
      </c>
      <c r="P20" s="12">
        <v>1</v>
      </c>
      <c r="Q20" s="12">
        <v>14.65</v>
      </c>
      <c r="R20" s="15" t="s">
        <v>85</v>
      </c>
      <c r="S20" s="12">
        <v>87.8</v>
      </c>
      <c r="T20" s="16">
        <v>1.23</v>
      </c>
      <c r="U20" s="16">
        <v>0</v>
      </c>
      <c r="V20" s="12">
        <v>3</v>
      </c>
      <c r="W20" s="12"/>
      <c r="X20" s="12"/>
      <c r="Y20" s="12">
        <v>1</v>
      </c>
      <c r="Z20" s="17">
        <v>0</v>
      </c>
      <c r="AA20" s="17">
        <v>0</v>
      </c>
      <c r="AB20" s="12"/>
      <c r="AC20" s="12"/>
      <c r="AD20" s="12">
        <v>59</v>
      </c>
      <c r="AE20" s="12"/>
      <c r="AF20" s="12"/>
      <c r="AG20" s="12">
        <v>-45.6</v>
      </c>
      <c r="AH20" s="12"/>
      <c r="AI20" s="12">
        <v>-77.288135593220346</v>
      </c>
      <c r="AJ20" s="12">
        <v>0.8</v>
      </c>
      <c r="AK20" s="12">
        <v>1</v>
      </c>
      <c r="AL20">
        <f t="shared" si="1"/>
        <v>-0.64374721327733675</v>
      </c>
    </row>
    <row r="21" spans="1:38" x14ac:dyDescent="0.35">
      <c r="A21" s="10">
        <v>23</v>
      </c>
      <c r="B21" s="11" t="s">
        <v>50</v>
      </c>
      <c r="C21" s="11" t="s">
        <v>68</v>
      </c>
      <c r="D21" s="11" t="s">
        <v>94</v>
      </c>
      <c r="E21" s="11">
        <v>5</v>
      </c>
      <c r="F21" s="12">
        <v>46.247</v>
      </c>
      <c r="G21" s="13" t="s">
        <v>95</v>
      </c>
      <c r="H21" s="12">
        <v>150</v>
      </c>
      <c r="I21" s="12">
        <v>4</v>
      </c>
      <c r="J21" s="12">
        <v>9</v>
      </c>
      <c r="K21" s="12">
        <f t="shared" si="0"/>
        <v>17.350000000000001</v>
      </c>
      <c r="L21" s="18">
        <v>14.23</v>
      </c>
      <c r="M21" s="12">
        <v>2.16</v>
      </c>
      <c r="N21" s="12">
        <v>0.96</v>
      </c>
      <c r="O21" s="12">
        <v>488</v>
      </c>
      <c r="P21" s="12">
        <v>1</v>
      </c>
      <c r="Q21" s="14">
        <v>23.8</v>
      </c>
      <c r="R21" s="15" t="s">
        <v>96</v>
      </c>
      <c r="S21" s="12">
        <v>45.7</v>
      </c>
      <c r="T21" s="16">
        <v>1.8</v>
      </c>
      <c r="U21" s="16">
        <v>1</v>
      </c>
      <c r="V21" s="12">
        <v>3</v>
      </c>
      <c r="W21" s="12"/>
      <c r="X21" s="12"/>
      <c r="Y21" s="12">
        <v>1</v>
      </c>
      <c r="Z21" s="17">
        <v>0.55000000000000004</v>
      </c>
      <c r="AA21" s="17">
        <v>9614.8799999999992</v>
      </c>
      <c r="AB21" s="12"/>
      <c r="AC21" s="12"/>
      <c r="AD21" s="12">
        <v>21.6</v>
      </c>
      <c r="AE21" s="12"/>
      <c r="AF21" s="12"/>
      <c r="AG21" s="12">
        <v>55</v>
      </c>
      <c r="AH21" s="12"/>
      <c r="AI21" s="12">
        <v>254.62962962962962</v>
      </c>
      <c r="AJ21" s="12">
        <v>0.85</v>
      </c>
      <c r="AK21" s="12">
        <v>0</v>
      </c>
      <c r="AL21">
        <f t="shared" si="1"/>
        <v>0.54977501848167298</v>
      </c>
    </row>
    <row r="22" spans="1:38" x14ac:dyDescent="0.35">
      <c r="A22" s="10">
        <v>24</v>
      </c>
      <c r="B22" s="11" t="s">
        <v>50</v>
      </c>
      <c r="C22" s="11" t="s">
        <v>65</v>
      </c>
      <c r="D22" s="11" t="s">
        <v>97</v>
      </c>
      <c r="E22" s="11">
        <v>5</v>
      </c>
      <c r="F22" s="12">
        <v>46.247</v>
      </c>
      <c r="G22" s="13" t="s">
        <v>98</v>
      </c>
      <c r="H22" s="12">
        <v>150</v>
      </c>
      <c r="I22" s="12">
        <v>4</v>
      </c>
      <c r="J22" s="12">
        <v>9</v>
      </c>
      <c r="K22" s="12">
        <f t="shared" si="0"/>
        <v>17.350000000000001</v>
      </c>
      <c r="L22" s="18">
        <v>14.23</v>
      </c>
      <c r="M22" s="12">
        <v>2.16</v>
      </c>
      <c r="N22" s="12">
        <v>0.96</v>
      </c>
      <c r="O22" s="12">
        <v>488</v>
      </c>
      <c r="P22" s="12">
        <v>1</v>
      </c>
      <c r="Q22" s="14">
        <v>23.8</v>
      </c>
      <c r="R22" s="15" t="s">
        <v>96</v>
      </c>
      <c r="S22" s="12">
        <v>13.3</v>
      </c>
      <c r="T22" s="1"/>
      <c r="U22" s="16">
        <v>0</v>
      </c>
      <c r="V22" s="12">
        <v>3</v>
      </c>
      <c r="W22" s="12"/>
      <c r="X22" s="12"/>
      <c r="Y22" s="12">
        <v>1</v>
      </c>
      <c r="Z22" s="17">
        <v>0</v>
      </c>
      <c r="AA22" s="17">
        <v>0</v>
      </c>
      <c r="AB22" s="12"/>
      <c r="AC22" s="12"/>
      <c r="AD22" s="12">
        <v>0.2</v>
      </c>
      <c r="AE22" s="12"/>
      <c r="AF22" s="12"/>
      <c r="AG22" s="12">
        <v>4.3</v>
      </c>
      <c r="AH22" s="12"/>
      <c r="AI22" s="12">
        <v>2149.9999999999995</v>
      </c>
      <c r="AJ22" s="12">
        <v>0.2</v>
      </c>
      <c r="AK22" s="12">
        <v>0</v>
      </c>
      <c r="AL22">
        <f t="shared" si="1"/>
        <v>1.3521825181113625</v>
      </c>
    </row>
    <row r="23" spans="1:38" x14ac:dyDescent="0.35">
      <c r="A23" s="10">
        <v>26</v>
      </c>
      <c r="B23" s="11" t="s">
        <v>50</v>
      </c>
      <c r="C23" s="11" t="s">
        <v>61</v>
      </c>
      <c r="D23" s="11" t="s">
        <v>101</v>
      </c>
      <c r="E23" s="11">
        <v>5</v>
      </c>
      <c r="F23" s="12">
        <v>46.247</v>
      </c>
      <c r="G23" s="13" t="s">
        <v>98</v>
      </c>
      <c r="H23" s="12">
        <v>150</v>
      </c>
      <c r="I23" s="12">
        <v>4</v>
      </c>
      <c r="J23" s="12">
        <v>9</v>
      </c>
      <c r="K23" s="12">
        <f t="shared" ref="K23:K44" si="2">L23+M23+N23</f>
        <v>17.350000000000001</v>
      </c>
      <c r="L23" s="18">
        <v>14.23</v>
      </c>
      <c r="M23" s="12">
        <v>2.16</v>
      </c>
      <c r="N23" s="12">
        <v>0.96</v>
      </c>
      <c r="O23" s="12">
        <v>488</v>
      </c>
      <c r="P23" s="12">
        <v>1</v>
      </c>
      <c r="Q23" s="14">
        <v>23.8</v>
      </c>
      <c r="R23" s="15" t="s">
        <v>96</v>
      </c>
      <c r="S23" s="12">
        <v>69.900000000000006</v>
      </c>
      <c r="T23" s="16">
        <v>0.1</v>
      </c>
      <c r="U23" s="16">
        <v>1</v>
      </c>
      <c r="V23" s="12">
        <v>3</v>
      </c>
      <c r="W23" s="12"/>
      <c r="X23" s="12"/>
      <c r="Y23" s="12">
        <v>1</v>
      </c>
      <c r="Z23" s="17">
        <v>0.2</v>
      </c>
      <c r="AA23" s="17">
        <v>3916</v>
      </c>
      <c r="AB23" s="12"/>
      <c r="AC23" s="12"/>
      <c r="AD23" s="12">
        <v>122.1</v>
      </c>
      <c r="AE23" s="12"/>
      <c r="AF23" s="12"/>
      <c r="AG23" s="12">
        <v>-90.9</v>
      </c>
      <c r="AH23" s="12"/>
      <c r="AI23" s="12">
        <v>-74.447174447174461</v>
      </c>
      <c r="AJ23" s="12">
        <v>1.55</v>
      </c>
      <c r="AK23" s="12">
        <v>1</v>
      </c>
      <c r="AL23">
        <f t="shared" si="1"/>
        <v>-0.59256106992643987</v>
      </c>
    </row>
    <row r="24" spans="1:38" x14ac:dyDescent="0.35">
      <c r="A24" s="10">
        <v>27</v>
      </c>
      <c r="B24" s="11" t="s">
        <v>50</v>
      </c>
      <c r="C24" s="11" t="s">
        <v>102</v>
      </c>
      <c r="D24" s="11" t="s">
        <v>103</v>
      </c>
      <c r="E24" s="11">
        <v>5</v>
      </c>
      <c r="F24" s="12">
        <v>46.247</v>
      </c>
      <c r="G24" s="13" t="s">
        <v>100</v>
      </c>
      <c r="H24" s="12">
        <v>150</v>
      </c>
      <c r="I24" s="12">
        <v>4</v>
      </c>
      <c r="J24" s="12">
        <v>9</v>
      </c>
      <c r="K24" s="12">
        <f t="shared" si="2"/>
        <v>17.350000000000001</v>
      </c>
      <c r="L24" s="18">
        <v>14.23</v>
      </c>
      <c r="M24" s="12">
        <v>2.16</v>
      </c>
      <c r="N24" s="12">
        <v>0.96</v>
      </c>
      <c r="O24" s="12">
        <v>488</v>
      </c>
      <c r="P24" s="12">
        <v>1</v>
      </c>
      <c r="Q24" s="14">
        <v>23.8</v>
      </c>
      <c r="R24" s="15" t="s">
        <v>96</v>
      </c>
      <c r="S24" s="12">
        <v>98.6</v>
      </c>
      <c r="T24" s="16">
        <v>0.44</v>
      </c>
      <c r="U24" s="16">
        <v>0</v>
      </c>
      <c r="V24" s="12">
        <v>3</v>
      </c>
      <c r="W24" s="12"/>
      <c r="X24" s="12"/>
      <c r="Y24" s="12">
        <v>1</v>
      </c>
      <c r="Z24" s="17">
        <v>0</v>
      </c>
      <c r="AA24" s="17">
        <v>0</v>
      </c>
      <c r="AB24" s="12"/>
      <c r="AC24" s="12"/>
      <c r="AD24" s="12">
        <v>27.6</v>
      </c>
      <c r="AE24" s="12"/>
      <c r="AF24" s="12"/>
      <c r="AG24" s="12">
        <v>24.9</v>
      </c>
      <c r="AH24" s="12"/>
      <c r="AI24" s="12">
        <v>90.217391304347814</v>
      </c>
      <c r="AJ24" s="12">
        <v>0</v>
      </c>
      <c r="AK24" s="12">
        <v>0</v>
      </c>
      <c r="AL24">
        <f t="shared" si="1"/>
        <v>0.27925022134073907</v>
      </c>
    </row>
    <row r="25" spans="1:38" x14ac:dyDescent="0.35">
      <c r="A25" s="10">
        <v>28</v>
      </c>
      <c r="B25" s="11" t="s">
        <v>50</v>
      </c>
      <c r="C25" s="11" t="s">
        <v>61</v>
      </c>
      <c r="D25" s="11" t="s">
        <v>104</v>
      </c>
      <c r="E25" s="11">
        <v>5</v>
      </c>
      <c r="F25" s="12">
        <v>46.247</v>
      </c>
      <c r="G25" s="13" t="s">
        <v>105</v>
      </c>
      <c r="H25" s="12">
        <v>150</v>
      </c>
      <c r="I25" s="12">
        <v>4</v>
      </c>
      <c r="J25" s="12">
        <v>9</v>
      </c>
      <c r="K25" s="12">
        <f t="shared" si="2"/>
        <v>17.350000000000001</v>
      </c>
      <c r="L25" s="18">
        <v>14.23</v>
      </c>
      <c r="M25" s="12">
        <v>2.16</v>
      </c>
      <c r="N25" s="12">
        <v>0.96</v>
      </c>
      <c r="O25" s="12">
        <v>488</v>
      </c>
      <c r="P25" s="12">
        <v>1</v>
      </c>
      <c r="Q25" s="14">
        <v>23.8</v>
      </c>
      <c r="R25" s="15" t="s">
        <v>96</v>
      </c>
      <c r="S25" s="12">
        <v>94.4</v>
      </c>
      <c r="T25" s="16">
        <v>0.02</v>
      </c>
      <c r="U25" s="16">
        <v>0</v>
      </c>
      <c r="V25" s="12">
        <v>3</v>
      </c>
      <c r="W25" s="12"/>
      <c r="X25" s="12"/>
      <c r="Y25" s="12">
        <v>1</v>
      </c>
      <c r="Z25" s="17">
        <v>0</v>
      </c>
      <c r="AA25" s="17">
        <v>0</v>
      </c>
      <c r="AB25" s="12"/>
      <c r="AC25" s="12"/>
      <c r="AD25" s="12">
        <v>75.599999999999994</v>
      </c>
      <c r="AE25" s="12"/>
      <c r="AF25" s="12"/>
      <c r="AG25" s="12">
        <v>128.19999999999999</v>
      </c>
      <c r="AH25" s="12"/>
      <c r="AI25" s="12">
        <v>169.57671957671957</v>
      </c>
      <c r="AJ25" s="12">
        <v>0.41</v>
      </c>
      <c r="AK25" s="12">
        <v>0</v>
      </c>
      <c r="AL25">
        <f t="shared" si="1"/>
        <v>0.43068238416920113</v>
      </c>
    </row>
    <row r="26" spans="1:38" x14ac:dyDescent="0.35">
      <c r="A26" s="10">
        <v>29</v>
      </c>
      <c r="B26" s="11" t="s">
        <v>106</v>
      </c>
      <c r="C26" s="11" t="s">
        <v>107</v>
      </c>
      <c r="D26" s="11" t="s">
        <v>108</v>
      </c>
      <c r="E26" s="11">
        <v>6</v>
      </c>
      <c r="F26" s="19">
        <v>46.063036599999997</v>
      </c>
      <c r="G26" s="19">
        <v>-88.981927299999995</v>
      </c>
      <c r="H26" s="12">
        <v>563.20000000000005</v>
      </c>
      <c r="I26" s="12">
        <v>4.87</v>
      </c>
      <c r="J26" s="12">
        <v>19.8</v>
      </c>
      <c r="K26" s="12">
        <f t="shared" si="2"/>
        <v>13.734999999999999</v>
      </c>
      <c r="L26" s="12">
        <v>11.29</v>
      </c>
      <c r="M26" s="12">
        <v>1.71</v>
      </c>
      <c r="N26" s="12">
        <v>0.73499999999999999</v>
      </c>
      <c r="O26" s="12">
        <v>517</v>
      </c>
      <c r="P26" s="12">
        <v>1</v>
      </c>
      <c r="Q26" s="14">
        <v>19</v>
      </c>
      <c r="R26" s="20" t="s">
        <v>109</v>
      </c>
      <c r="S26" s="11"/>
      <c r="T26" s="16">
        <v>1.2</v>
      </c>
      <c r="U26" s="16">
        <v>1</v>
      </c>
      <c r="V26" s="12">
        <v>1.25</v>
      </c>
      <c r="W26" s="12">
        <v>7.75</v>
      </c>
      <c r="X26" s="12">
        <v>9</v>
      </c>
      <c r="Y26" s="12">
        <v>1</v>
      </c>
      <c r="Z26" s="12">
        <v>4</v>
      </c>
      <c r="AA26" s="12"/>
      <c r="AB26" s="12"/>
      <c r="AC26" s="12"/>
      <c r="AD26" s="11"/>
      <c r="AE26" s="12"/>
      <c r="AF26" s="12"/>
      <c r="AG26" s="11"/>
      <c r="AH26" s="11"/>
      <c r="AI26" s="12">
        <v>-39</v>
      </c>
      <c r="AJ26" s="12">
        <v>0.85</v>
      </c>
      <c r="AK26" s="12">
        <v>1</v>
      </c>
    </row>
    <row r="27" spans="1:38" x14ac:dyDescent="0.35">
      <c r="A27" s="10">
        <v>30</v>
      </c>
      <c r="B27" s="11" t="s">
        <v>106</v>
      </c>
      <c r="C27" s="11" t="s">
        <v>107</v>
      </c>
      <c r="D27" s="11" t="s">
        <v>110</v>
      </c>
      <c r="E27" s="11">
        <v>7</v>
      </c>
      <c r="F27" s="19">
        <v>42.703302299999997</v>
      </c>
      <c r="G27" s="19">
        <v>-88.125199899999998</v>
      </c>
      <c r="H27" s="12">
        <v>208</v>
      </c>
      <c r="I27" s="12">
        <v>1.8</v>
      </c>
      <c r="J27" s="12">
        <v>3.6</v>
      </c>
      <c r="K27" s="12">
        <f t="shared" si="2"/>
        <v>6.9850000000000003</v>
      </c>
      <c r="L27" s="12">
        <v>1.5449999999999999</v>
      </c>
      <c r="M27" s="12">
        <v>0</v>
      </c>
      <c r="N27" s="12">
        <v>5.44</v>
      </c>
      <c r="O27" s="12">
        <v>242</v>
      </c>
      <c r="P27" s="12">
        <v>1</v>
      </c>
      <c r="Q27" s="14">
        <v>59.4</v>
      </c>
      <c r="R27" s="15" t="s">
        <v>111</v>
      </c>
      <c r="S27" s="11"/>
      <c r="T27" s="21">
        <v>0.1</v>
      </c>
      <c r="U27" s="21">
        <v>1</v>
      </c>
      <c r="V27" s="12">
        <v>1.25</v>
      </c>
      <c r="W27" s="12">
        <v>7.75</v>
      </c>
      <c r="X27" s="12">
        <v>9</v>
      </c>
      <c r="Y27" s="12">
        <v>1</v>
      </c>
      <c r="Z27" s="12">
        <v>1</v>
      </c>
      <c r="AA27" s="12"/>
      <c r="AB27" s="12"/>
      <c r="AC27" s="12"/>
      <c r="AD27" s="11"/>
      <c r="AE27" s="12"/>
      <c r="AF27" s="12"/>
      <c r="AG27" s="11"/>
      <c r="AH27" s="11"/>
      <c r="AI27" s="12">
        <v>-43</v>
      </c>
      <c r="AJ27" s="12">
        <v>0.1</v>
      </c>
      <c r="AK27" s="12">
        <v>1</v>
      </c>
    </row>
    <row r="28" spans="1:38" x14ac:dyDescent="0.35">
      <c r="A28" s="10">
        <v>31</v>
      </c>
      <c r="B28" s="11" t="s">
        <v>106</v>
      </c>
      <c r="C28" s="11" t="s">
        <v>107</v>
      </c>
      <c r="D28" s="11" t="s">
        <v>112</v>
      </c>
      <c r="E28" s="11">
        <v>8</v>
      </c>
      <c r="F28" s="19">
        <v>44.212668600000001</v>
      </c>
      <c r="G28" s="19">
        <v>-89.169298800000007</v>
      </c>
      <c r="H28" s="12">
        <v>56.4</v>
      </c>
      <c r="I28" s="14">
        <v>9.5</v>
      </c>
      <c r="J28" s="12">
        <v>19.8</v>
      </c>
      <c r="K28" s="12">
        <f t="shared" si="2"/>
        <v>4.18</v>
      </c>
      <c r="L28" s="12">
        <v>4.08</v>
      </c>
      <c r="M28" s="12">
        <v>0</v>
      </c>
      <c r="N28" s="12">
        <v>0.1</v>
      </c>
      <c r="O28" s="12">
        <v>269</v>
      </c>
      <c r="P28" s="12">
        <v>1</v>
      </c>
      <c r="Q28" s="12">
        <v>8</v>
      </c>
      <c r="R28" s="22" t="s">
        <v>113</v>
      </c>
      <c r="S28" s="11"/>
      <c r="T28" s="16">
        <v>0.37</v>
      </c>
      <c r="U28" s="16">
        <v>1</v>
      </c>
      <c r="V28" s="12">
        <v>1.25</v>
      </c>
      <c r="W28" s="12">
        <v>7.75</v>
      </c>
      <c r="X28" s="12">
        <v>9</v>
      </c>
      <c r="Y28" s="12">
        <v>1</v>
      </c>
      <c r="Z28" s="12">
        <v>2</v>
      </c>
      <c r="AA28" s="12"/>
      <c r="AB28" s="12"/>
      <c r="AC28" s="12"/>
      <c r="AD28" s="11"/>
      <c r="AE28" s="12"/>
      <c r="AF28" s="12"/>
      <c r="AG28" s="11"/>
      <c r="AH28" s="11"/>
      <c r="AI28" s="12">
        <v>-16</v>
      </c>
      <c r="AJ28" s="12">
        <v>0</v>
      </c>
      <c r="AK28" s="12">
        <v>1</v>
      </c>
    </row>
    <row r="29" spans="1:38" x14ac:dyDescent="0.35">
      <c r="A29" s="10">
        <v>32</v>
      </c>
      <c r="B29" s="11" t="s">
        <v>106</v>
      </c>
      <c r="C29" s="11" t="s">
        <v>107</v>
      </c>
      <c r="D29" s="11" t="s">
        <v>114</v>
      </c>
      <c r="E29" s="11">
        <v>9</v>
      </c>
      <c r="F29" s="19">
        <v>45.034886299999997</v>
      </c>
      <c r="G29" s="19">
        <v>-87.158536699999999</v>
      </c>
      <c r="H29" s="12">
        <v>449.2</v>
      </c>
      <c r="I29" s="12">
        <v>1.83</v>
      </c>
      <c r="J29" s="12">
        <v>3.6</v>
      </c>
      <c r="K29" s="12">
        <f t="shared" si="2"/>
        <v>13.885000000000002</v>
      </c>
      <c r="L29" s="12">
        <v>9.3000000000000007</v>
      </c>
      <c r="M29" s="12">
        <v>3.16</v>
      </c>
      <c r="N29" s="12">
        <v>1.425</v>
      </c>
      <c r="O29" s="12">
        <v>182</v>
      </c>
      <c r="P29" s="12">
        <v>1</v>
      </c>
      <c r="Q29" s="12">
        <v>19</v>
      </c>
      <c r="R29" s="15" t="s">
        <v>111</v>
      </c>
      <c r="S29" s="11"/>
      <c r="T29" s="21">
        <v>0</v>
      </c>
      <c r="U29" s="21">
        <v>1</v>
      </c>
      <c r="V29" s="12">
        <v>1.25</v>
      </c>
      <c r="W29" s="12">
        <v>7.75</v>
      </c>
      <c r="X29" s="12">
        <v>9</v>
      </c>
      <c r="Y29" s="12">
        <v>1</v>
      </c>
      <c r="Z29" s="12">
        <v>1</v>
      </c>
      <c r="AA29" s="12"/>
      <c r="AB29" s="12"/>
      <c r="AC29" s="12"/>
      <c r="AD29" s="11"/>
      <c r="AE29" s="12"/>
      <c r="AF29" s="12"/>
      <c r="AG29" s="11"/>
      <c r="AH29" s="11"/>
      <c r="AI29" s="12">
        <v>-27</v>
      </c>
      <c r="AJ29" s="12">
        <v>0</v>
      </c>
      <c r="AK29" s="12">
        <v>1</v>
      </c>
    </row>
    <row r="30" spans="1:38" x14ac:dyDescent="0.35">
      <c r="A30" s="10">
        <v>33</v>
      </c>
      <c r="B30" s="11" t="s">
        <v>106</v>
      </c>
      <c r="C30" s="11" t="s">
        <v>107</v>
      </c>
      <c r="D30" s="11" t="s">
        <v>115</v>
      </c>
      <c r="E30" s="11">
        <v>10</v>
      </c>
      <c r="F30" s="19">
        <v>44.170848200000002</v>
      </c>
      <c r="G30" s="19">
        <v>-89.164769899999996</v>
      </c>
      <c r="H30" s="12">
        <v>31.6</v>
      </c>
      <c r="I30" s="14">
        <v>2.64</v>
      </c>
      <c r="J30" s="12">
        <v>8.8000000000000007</v>
      </c>
      <c r="K30" s="12">
        <f t="shared" si="2"/>
        <v>3.8780000000000001</v>
      </c>
      <c r="L30" s="18">
        <v>2.1819999999999999</v>
      </c>
      <c r="M30" s="18">
        <v>0</v>
      </c>
      <c r="N30" s="18">
        <v>1.696</v>
      </c>
      <c r="O30" s="12">
        <v>265</v>
      </c>
      <c r="P30" s="12">
        <v>1</v>
      </c>
      <c r="Q30" s="14">
        <v>19.5</v>
      </c>
      <c r="R30" s="20" t="s">
        <v>116</v>
      </c>
      <c r="S30" s="11"/>
      <c r="T30" s="21">
        <v>0.88</v>
      </c>
      <c r="U30" s="21">
        <v>1</v>
      </c>
      <c r="V30" s="12">
        <v>1.25</v>
      </c>
      <c r="W30" s="12">
        <v>7.75</v>
      </c>
      <c r="X30" s="12">
        <v>9</v>
      </c>
      <c r="Y30" s="12">
        <v>1</v>
      </c>
      <c r="Z30" s="12">
        <v>4</v>
      </c>
      <c r="AA30" s="12"/>
      <c r="AB30" s="12"/>
      <c r="AC30" s="12"/>
      <c r="AD30" s="11"/>
      <c r="AE30" s="12"/>
      <c r="AF30" s="12"/>
      <c r="AG30" s="11"/>
      <c r="AH30" s="11"/>
      <c r="AI30" s="12">
        <v>-49</v>
      </c>
      <c r="AJ30" s="12">
        <v>0.97499999999999998</v>
      </c>
      <c r="AK30" s="12">
        <v>1</v>
      </c>
    </row>
    <row r="31" spans="1:38" x14ac:dyDescent="0.35">
      <c r="A31" s="10">
        <v>34</v>
      </c>
      <c r="B31" s="11" t="s">
        <v>106</v>
      </c>
      <c r="C31" s="11" t="s">
        <v>107</v>
      </c>
      <c r="D31" s="11" t="s">
        <v>117</v>
      </c>
      <c r="E31" s="11">
        <v>11</v>
      </c>
      <c r="F31" s="19">
        <v>42.734723000000002</v>
      </c>
      <c r="G31" s="19">
        <v>-88.733808199999999</v>
      </c>
      <c r="H31" s="12">
        <v>53.2</v>
      </c>
      <c r="I31" s="14">
        <v>0.82</v>
      </c>
      <c r="J31" s="12">
        <v>2.4</v>
      </c>
      <c r="K31" s="12">
        <f t="shared" si="2"/>
        <v>4.8629999999999995</v>
      </c>
      <c r="L31" s="12">
        <v>3.1709999999999998</v>
      </c>
      <c r="M31" s="12">
        <v>0.184</v>
      </c>
      <c r="N31" s="12">
        <v>1.508</v>
      </c>
      <c r="O31" s="12">
        <v>279</v>
      </c>
      <c r="P31" s="12">
        <v>1</v>
      </c>
      <c r="Q31" s="14">
        <v>48.2</v>
      </c>
      <c r="R31" s="20" t="s">
        <v>118</v>
      </c>
      <c r="S31" s="11"/>
      <c r="T31" s="21">
        <v>1.72</v>
      </c>
      <c r="U31" s="21">
        <v>1</v>
      </c>
      <c r="V31" s="12">
        <v>1.25</v>
      </c>
      <c r="W31" s="12">
        <v>7.75</v>
      </c>
      <c r="X31" s="12">
        <v>9</v>
      </c>
      <c r="Y31" s="12">
        <v>1</v>
      </c>
      <c r="Z31" s="12">
        <v>2</v>
      </c>
      <c r="AA31" s="12"/>
      <c r="AB31" s="12"/>
      <c r="AC31" s="12"/>
      <c r="AD31" s="11"/>
      <c r="AE31" s="12"/>
      <c r="AF31" s="12"/>
      <c r="AG31" s="11"/>
      <c r="AH31" s="11"/>
      <c r="AI31" s="12">
        <v>-43</v>
      </c>
      <c r="AJ31" s="12">
        <v>1.925</v>
      </c>
      <c r="AK31" s="12">
        <v>1</v>
      </c>
    </row>
    <row r="32" spans="1:38" x14ac:dyDescent="0.35">
      <c r="A32" s="10">
        <v>35</v>
      </c>
      <c r="B32" s="11" t="s">
        <v>106</v>
      </c>
      <c r="C32" s="11" t="s">
        <v>107</v>
      </c>
      <c r="D32" s="11" t="s">
        <v>119</v>
      </c>
      <c r="E32" s="11">
        <v>12</v>
      </c>
      <c r="F32" s="19">
        <v>42.880204300000003</v>
      </c>
      <c r="G32" s="19">
        <v>-88.573073399999998</v>
      </c>
      <c r="H32" s="12">
        <v>41.6</v>
      </c>
      <c r="I32" s="12">
        <v>1.21</v>
      </c>
      <c r="J32" s="12">
        <v>3.3</v>
      </c>
      <c r="K32" s="12">
        <f t="shared" si="2"/>
        <v>4.8239999999999998</v>
      </c>
      <c r="L32" s="12">
        <v>2.2160000000000002</v>
      </c>
      <c r="M32" s="12">
        <v>0.92400000000000004</v>
      </c>
      <c r="N32" s="12">
        <v>1.6839999999999999</v>
      </c>
      <c r="O32" s="12">
        <v>248</v>
      </c>
      <c r="P32" s="12">
        <v>1</v>
      </c>
      <c r="Q32" s="14">
        <v>44.3</v>
      </c>
      <c r="R32" s="20" t="s">
        <v>120</v>
      </c>
      <c r="S32" s="11"/>
      <c r="T32" s="21">
        <v>1.43</v>
      </c>
      <c r="U32" s="21">
        <v>1</v>
      </c>
      <c r="V32" s="12">
        <v>1.25</v>
      </c>
      <c r="W32" s="12">
        <v>7.75</v>
      </c>
      <c r="X32" s="12">
        <v>9</v>
      </c>
      <c r="Y32" s="12">
        <v>1</v>
      </c>
      <c r="Z32" s="12">
        <v>4</v>
      </c>
      <c r="AA32" s="12"/>
      <c r="AB32" s="12"/>
      <c r="AC32" s="12"/>
      <c r="AD32" s="11"/>
      <c r="AE32" s="12"/>
      <c r="AF32" s="12"/>
      <c r="AG32" s="11"/>
      <c r="AH32" s="11"/>
      <c r="AI32" s="12">
        <v>-64</v>
      </c>
      <c r="AJ32" s="12">
        <v>1.7749999999999999</v>
      </c>
      <c r="AK32" s="12">
        <v>1</v>
      </c>
    </row>
    <row r="33" spans="1:38" x14ac:dyDescent="0.35">
      <c r="A33" s="10">
        <v>36</v>
      </c>
      <c r="B33" s="11" t="s">
        <v>106</v>
      </c>
      <c r="C33" s="11" t="s">
        <v>107</v>
      </c>
      <c r="D33" s="11" t="s">
        <v>121</v>
      </c>
      <c r="E33" s="11">
        <v>13</v>
      </c>
      <c r="F33" s="19">
        <v>42.757346200000001</v>
      </c>
      <c r="G33" s="19">
        <v>-88.695998700000004</v>
      </c>
      <c r="H33" s="12">
        <v>256</v>
      </c>
      <c r="I33" s="14">
        <v>2.02</v>
      </c>
      <c r="J33" s="12">
        <v>11.6</v>
      </c>
      <c r="K33" s="12">
        <f t="shared" si="2"/>
        <v>15.944999999999999</v>
      </c>
      <c r="L33" s="12">
        <v>5.7619999999999996</v>
      </c>
      <c r="M33" s="12">
        <v>0.68500000000000005</v>
      </c>
      <c r="N33" s="12">
        <v>9.4979999999999993</v>
      </c>
      <c r="O33" s="12">
        <v>264</v>
      </c>
      <c r="P33" s="12">
        <v>1</v>
      </c>
      <c r="Q33" s="12">
        <v>15</v>
      </c>
      <c r="R33" s="20" t="s">
        <v>122</v>
      </c>
      <c r="S33" s="11"/>
      <c r="T33" s="21">
        <v>0.87</v>
      </c>
      <c r="U33" s="21">
        <v>1</v>
      </c>
      <c r="V33" s="12">
        <v>1.25</v>
      </c>
      <c r="W33" s="12">
        <v>7.75</v>
      </c>
      <c r="X33" s="12">
        <v>9</v>
      </c>
      <c r="Y33" s="12">
        <v>1</v>
      </c>
      <c r="Z33" s="12">
        <v>1</v>
      </c>
      <c r="AA33" s="12"/>
      <c r="AB33" s="12"/>
      <c r="AC33" s="12"/>
      <c r="AD33" s="11"/>
      <c r="AE33" s="12"/>
      <c r="AF33" s="12"/>
      <c r="AG33" s="11"/>
      <c r="AH33" s="11"/>
      <c r="AI33" s="12">
        <v>0</v>
      </c>
      <c r="AJ33" s="12">
        <v>1.7749999999999999</v>
      </c>
      <c r="AK33" s="12">
        <v>0</v>
      </c>
    </row>
    <row r="34" spans="1:38" x14ac:dyDescent="0.35">
      <c r="A34" s="10">
        <v>37</v>
      </c>
      <c r="B34" s="11" t="s">
        <v>106</v>
      </c>
      <c r="C34" s="11" t="s">
        <v>107</v>
      </c>
      <c r="D34" s="11" t="s">
        <v>123</v>
      </c>
      <c r="E34" s="11">
        <v>14</v>
      </c>
      <c r="F34" s="19">
        <v>46.088679499999998</v>
      </c>
      <c r="G34" s="19">
        <v>-91.984828800000003</v>
      </c>
      <c r="H34" s="12">
        <v>308.8</v>
      </c>
      <c r="I34" s="12">
        <v>3.35</v>
      </c>
      <c r="J34" s="12">
        <v>11.9</v>
      </c>
      <c r="K34" s="12">
        <f t="shared" si="2"/>
        <v>16.731999999999999</v>
      </c>
      <c r="L34" s="12">
        <v>14.247</v>
      </c>
      <c r="M34" s="12">
        <v>0.81799999999999995</v>
      </c>
      <c r="N34" s="12">
        <v>1.667</v>
      </c>
      <c r="O34" s="12">
        <v>297</v>
      </c>
      <c r="P34" s="12">
        <v>1</v>
      </c>
      <c r="Q34" s="14">
        <v>14.6</v>
      </c>
      <c r="R34" s="20" t="s">
        <v>124</v>
      </c>
      <c r="S34" s="12"/>
      <c r="T34" s="12">
        <v>0.52</v>
      </c>
      <c r="U34" s="12">
        <v>1</v>
      </c>
      <c r="V34" s="12">
        <v>1.25</v>
      </c>
      <c r="W34" s="12">
        <v>7.75</v>
      </c>
      <c r="X34" s="12">
        <v>9</v>
      </c>
      <c r="Y34" s="12">
        <v>1</v>
      </c>
      <c r="Z34" s="12">
        <v>1</v>
      </c>
      <c r="AA34" s="12"/>
      <c r="AB34" s="12"/>
      <c r="AC34" s="12"/>
      <c r="AD34" s="11"/>
      <c r="AE34" s="12"/>
      <c r="AF34" s="12"/>
      <c r="AG34" s="1"/>
      <c r="AH34" s="1"/>
      <c r="AI34" s="12">
        <v>0</v>
      </c>
      <c r="AJ34" s="21">
        <v>0.6</v>
      </c>
      <c r="AK34" s="21">
        <v>0</v>
      </c>
    </row>
    <row r="35" spans="1:38" x14ac:dyDescent="0.35">
      <c r="A35" s="10">
        <v>38</v>
      </c>
      <c r="B35" s="11" t="s">
        <v>106</v>
      </c>
      <c r="C35" s="11" t="s">
        <v>107</v>
      </c>
      <c r="D35" s="11" t="s">
        <v>125</v>
      </c>
      <c r="E35" s="11">
        <v>15</v>
      </c>
      <c r="F35" s="19">
        <v>44.088597100000001</v>
      </c>
      <c r="G35" s="19">
        <v>-89.118023500000007</v>
      </c>
      <c r="H35" s="12">
        <v>36.799999999999997</v>
      </c>
      <c r="I35" s="12">
        <v>7.62</v>
      </c>
      <c r="J35" s="12">
        <v>15.2</v>
      </c>
      <c r="K35" s="12">
        <f t="shared" si="2"/>
        <v>3.4800000000000004</v>
      </c>
      <c r="L35" s="12">
        <v>1.304</v>
      </c>
      <c r="M35" s="12">
        <v>0</v>
      </c>
      <c r="N35" s="12">
        <v>2.1760000000000002</v>
      </c>
      <c r="O35" s="12">
        <v>250</v>
      </c>
      <c r="P35" s="12">
        <v>1</v>
      </c>
      <c r="Q35" s="14">
        <v>12.3</v>
      </c>
      <c r="R35" s="20" t="s">
        <v>126</v>
      </c>
      <c r="S35" s="12"/>
      <c r="T35" s="12">
        <v>0.38</v>
      </c>
      <c r="U35" s="12">
        <v>1</v>
      </c>
      <c r="V35" s="12">
        <v>1.25</v>
      </c>
      <c r="W35" s="12">
        <v>7.75</v>
      </c>
      <c r="X35" s="12">
        <v>9</v>
      </c>
      <c r="Y35" s="12">
        <v>1</v>
      </c>
      <c r="Z35" s="12">
        <v>1</v>
      </c>
      <c r="AA35" s="12"/>
      <c r="AB35" s="12"/>
      <c r="AC35" s="12"/>
      <c r="AD35" s="11"/>
      <c r="AE35" s="12"/>
      <c r="AF35" s="12"/>
      <c r="AG35" s="1"/>
      <c r="AH35" s="1"/>
      <c r="AI35" s="12">
        <v>0</v>
      </c>
      <c r="AJ35" s="21">
        <v>0.3</v>
      </c>
      <c r="AK35" s="21">
        <v>0</v>
      </c>
    </row>
    <row r="36" spans="1:38" x14ac:dyDescent="0.35">
      <c r="A36" s="10">
        <v>39</v>
      </c>
      <c r="B36" s="11" t="s">
        <v>106</v>
      </c>
      <c r="C36" s="11" t="s">
        <v>107</v>
      </c>
      <c r="D36" s="11" t="s">
        <v>127</v>
      </c>
      <c r="E36" s="11">
        <v>16</v>
      </c>
      <c r="F36" s="19">
        <v>45.551175000000001</v>
      </c>
      <c r="G36" s="19">
        <v>-92.032233000000005</v>
      </c>
      <c r="H36" s="12">
        <v>444.8</v>
      </c>
      <c r="I36" s="12">
        <v>0.91</v>
      </c>
      <c r="J36" s="12">
        <v>32.299999999999997</v>
      </c>
      <c r="K36" s="12">
        <f t="shared" si="2"/>
        <v>18.343</v>
      </c>
      <c r="L36" s="12">
        <v>13.891</v>
      </c>
      <c r="M36" s="12">
        <v>0.79</v>
      </c>
      <c r="N36" s="12">
        <v>3.6619999999999999</v>
      </c>
      <c r="O36" s="12">
        <v>375</v>
      </c>
      <c r="P36" s="12">
        <v>1</v>
      </c>
      <c r="Q36" s="14">
        <v>9.86</v>
      </c>
      <c r="R36" s="20" t="s">
        <v>128</v>
      </c>
      <c r="S36" s="12"/>
      <c r="T36" s="12">
        <v>1.35</v>
      </c>
      <c r="U36" s="12">
        <v>1</v>
      </c>
      <c r="V36" s="12">
        <v>1.25</v>
      </c>
      <c r="W36" s="12">
        <v>7.75</v>
      </c>
      <c r="X36" s="12">
        <v>9</v>
      </c>
      <c r="Y36" s="12">
        <v>1</v>
      </c>
      <c r="Z36" s="12">
        <v>2</v>
      </c>
      <c r="AA36" s="12"/>
      <c r="AB36" s="12"/>
      <c r="AC36" s="12"/>
      <c r="AD36" s="11"/>
      <c r="AE36" s="12"/>
      <c r="AF36" s="12"/>
      <c r="AG36" s="1"/>
      <c r="AH36" s="1"/>
      <c r="AI36" s="12">
        <v>0</v>
      </c>
      <c r="AJ36" s="21">
        <v>0.35</v>
      </c>
      <c r="AK36" s="21">
        <v>0</v>
      </c>
    </row>
    <row r="37" spans="1:38" x14ac:dyDescent="0.35">
      <c r="A37" s="10">
        <v>40</v>
      </c>
      <c r="B37" s="1" t="s">
        <v>129</v>
      </c>
      <c r="C37" s="1" t="s">
        <v>130</v>
      </c>
      <c r="D37" s="1" t="s">
        <v>131</v>
      </c>
      <c r="E37" s="1">
        <v>17</v>
      </c>
      <c r="F37" s="21">
        <v>44.878500000000003</v>
      </c>
      <c r="G37" s="21">
        <v>-72.148099999999999</v>
      </c>
      <c r="H37" s="21">
        <v>54</v>
      </c>
      <c r="I37" s="21">
        <v>5.5</v>
      </c>
      <c r="J37" s="21">
        <v>10</v>
      </c>
      <c r="K37" s="12">
        <f t="shared" si="2"/>
        <v>3.1549999999999998</v>
      </c>
      <c r="L37" s="12">
        <v>0.90500000000000003</v>
      </c>
      <c r="M37" s="12">
        <v>1.52</v>
      </c>
      <c r="N37" s="12">
        <v>0.73</v>
      </c>
      <c r="O37" s="21">
        <v>302</v>
      </c>
      <c r="P37" s="21">
        <v>1</v>
      </c>
      <c r="Q37" s="23">
        <v>16.5</v>
      </c>
      <c r="R37" s="24">
        <v>2.9</v>
      </c>
      <c r="S37" s="1"/>
      <c r="T37" s="1"/>
      <c r="U37" s="21">
        <v>1</v>
      </c>
      <c r="V37" s="21">
        <v>1</v>
      </c>
      <c r="W37" s="21">
        <v>7.5</v>
      </c>
      <c r="X37" s="21">
        <v>8.5</v>
      </c>
      <c r="Y37" s="21">
        <v>1</v>
      </c>
      <c r="Z37" s="21">
        <v>0.66</v>
      </c>
      <c r="AA37" s="21"/>
      <c r="AB37" s="21"/>
      <c r="AC37" s="21"/>
      <c r="AD37" s="21">
        <v>25</v>
      </c>
      <c r="AE37" s="21"/>
      <c r="AF37" s="21"/>
      <c r="AG37" s="21">
        <v>33</v>
      </c>
      <c r="AH37" s="21"/>
      <c r="AI37" s="21">
        <v>132</v>
      </c>
      <c r="AJ37" s="1"/>
      <c r="AK37" s="21">
        <v>0</v>
      </c>
      <c r="AL37">
        <f t="shared" si="1"/>
        <v>0.36548798489089962</v>
      </c>
    </row>
    <row r="38" spans="1:38" x14ac:dyDescent="0.35">
      <c r="A38" s="10">
        <v>41</v>
      </c>
      <c r="B38" s="1" t="s">
        <v>129</v>
      </c>
      <c r="C38" s="1" t="s">
        <v>132</v>
      </c>
      <c r="D38" s="1" t="s">
        <v>133</v>
      </c>
      <c r="E38" s="1">
        <v>17</v>
      </c>
      <c r="F38" s="21">
        <v>44.878500000000003</v>
      </c>
      <c r="G38" s="21">
        <v>-72.148099999999999</v>
      </c>
      <c r="H38" s="21">
        <v>54</v>
      </c>
      <c r="I38" s="21">
        <v>5.5</v>
      </c>
      <c r="J38" s="21">
        <v>10</v>
      </c>
      <c r="K38" s="12">
        <f t="shared" si="2"/>
        <v>3.1549999999999998</v>
      </c>
      <c r="L38" s="12">
        <v>0.90500000000000003</v>
      </c>
      <c r="M38" s="12">
        <v>1.52</v>
      </c>
      <c r="N38" s="12">
        <v>0.73</v>
      </c>
      <c r="O38" s="21">
        <v>302</v>
      </c>
      <c r="P38" s="21">
        <v>1</v>
      </c>
      <c r="Q38" s="23">
        <v>16.5</v>
      </c>
      <c r="R38" s="24">
        <v>2.9</v>
      </c>
      <c r="S38" s="1"/>
      <c r="T38" s="21">
        <v>1.6</v>
      </c>
      <c r="U38" s="21">
        <v>0</v>
      </c>
      <c r="V38" s="21">
        <v>4</v>
      </c>
      <c r="W38" s="21">
        <v>6</v>
      </c>
      <c r="X38" s="21">
        <v>10</v>
      </c>
      <c r="Y38" s="21">
        <v>1</v>
      </c>
      <c r="Z38" s="21">
        <v>0</v>
      </c>
      <c r="AA38" s="21">
        <v>0</v>
      </c>
      <c r="AB38" s="21"/>
      <c r="AC38" s="21"/>
      <c r="AD38" s="21">
        <v>18</v>
      </c>
      <c r="AE38" s="21"/>
      <c r="AF38" s="21"/>
      <c r="AG38" s="21">
        <v>27</v>
      </c>
      <c r="AH38" s="21"/>
      <c r="AI38" s="21">
        <v>150</v>
      </c>
      <c r="AJ38" s="21">
        <v>0</v>
      </c>
      <c r="AK38" s="21">
        <v>0</v>
      </c>
      <c r="AL38">
        <f t="shared" si="1"/>
        <v>0.39794000867203771</v>
      </c>
    </row>
    <row r="39" spans="1:38" x14ac:dyDescent="0.35">
      <c r="A39" s="10">
        <v>42</v>
      </c>
      <c r="B39" s="1" t="s">
        <v>129</v>
      </c>
      <c r="C39" s="1" t="s">
        <v>134</v>
      </c>
      <c r="D39" s="1" t="s">
        <v>135</v>
      </c>
      <c r="E39" s="1">
        <v>17</v>
      </c>
      <c r="F39" s="21">
        <v>44.878500000000003</v>
      </c>
      <c r="G39" s="21">
        <v>-72.148099999999999</v>
      </c>
      <c r="H39" s="21">
        <v>54</v>
      </c>
      <c r="I39" s="21">
        <v>5.5</v>
      </c>
      <c r="J39" s="21">
        <v>10</v>
      </c>
      <c r="K39" s="12">
        <f t="shared" si="2"/>
        <v>3.1549999999999998</v>
      </c>
      <c r="L39" s="12">
        <v>0.90500000000000003</v>
      </c>
      <c r="M39" s="12">
        <v>1.52</v>
      </c>
      <c r="N39" s="12">
        <v>0.73</v>
      </c>
      <c r="O39" s="21">
        <v>302</v>
      </c>
      <c r="P39" s="21">
        <v>1</v>
      </c>
      <c r="Q39" s="23">
        <v>16.5</v>
      </c>
      <c r="R39" s="24">
        <v>2.9</v>
      </c>
      <c r="S39" s="1"/>
      <c r="T39" s="21">
        <v>3.6</v>
      </c>
      <c r="U39" s="21">
        <v>0</v>
      </c>
      <c r="V39" s="21">
        <v>2.5</v>
      </c>
      <c r="W39" s="21">
        <v>6</v>
      </c>
      <c r="X39" s="21">
        <v>8.5</v>
      </c>
      <c r="Y39" s="21">
        <v>1</v>
      </c>
      <c r="Z39" s="21">
        <v>0</v>
      </c>
      <c r="AA39" s="21">
        <v>0</v>
      </c>
      <c r="AB39" s="21"/>
      <c r="AC39" s="21"/>
      <c r="AD39" s="21">
        <v>5</v>
      </c>
      <c r="AE39" s="21"/>
      <c r="AF39" s="21"/>
      <c r="AG39" s="21">
        <v>6</v>
      </c>
      <c r="AH39" s="21"/>
      <c r="AI39" s="21">
        <v>120</v>
      </c>
      <c r="AJ39" s="21">
        <v>0.8</v>
      </c>
      <c r="AK39" s="21">
        <v>0</v>
      </c>
      <c r="AL39">
        <f t="shared" si="1"/>
        <v>0.34242268082220628</v>
      </c>
    </row>
    <row r="40" spans="1:38" x14ac:dyDescent="0.35">
      <c r="A40" s="10">
        <v>43</v>
      </c>
      <c r="B40" s="1" t="s">
        <v>129</v>
      </c>
      <c r="C40" s="1" t="s">
        <v>132</v>
      </c>
      <c r="D40" s="1" t="s">
        <v>136</v>
      </c>
      <c r="E40" s="1">
        <v>17</v>
      </c>
      <c r="F40" s="21">
        <v>44.878500000000003</v>
      </c>
      <c r="G40" s="21">
        <v>-72.148099999999999</v>
      </c>
      <c r="H40" s="21">
        <v>54</v>
      </c>
      <c r="I40" s="21">
        <v>5.5</v>
      </c>
      <c r="J40" s="21">
        <v>10</v>
      </c>
      <c r="K40" s="12">
        <f t="shared" si="2"/>
        <v>3.1549999999999998</v>
      </c>
      <c r="L40" s="12">
        <v>0.90500000000000003</v>
      </c>
      <c r="M40" s="12">
        <v>1.52</v>
      </c>
      <c r="N40" s="12">
        <v>0.73</v>
      </c>
      <c r="O40" s="21">
        <v>302</v>
      </c>
      <c r="P40" s="21">
        <v>1</v>
      </c>
      <c r="Q40" s="23">
        <v>16.5</v>
      </c>
      <c r="R40" s="24">
        <v>2.9</v>
      </c>
      <c r="S40" s="1"/>
      <c r="T40" s="1"/>
      <c r="U40" s="21">
        <v>1</v>
      </c>
      <c r="V40" s="21">
        <v>1</v>
      </c>
      <c r="W40" s="21">
        <v>7.5</v>
      </c>
      <c r="X40" s="21">
        <v>8.5</v>
      </c>
      <c r="Y40" s="21">
        <v>1</v>
      </c>
      <c r="Z40" s="21">
        <v>0.66</v>
      </c>
      <c r="AA40" s="21"/>
      <c r="AB40" s="21"/>
      <c r="AC40" s="21"/>
      <c r="AD40" s="21">
        <v>35</v>
      </c>
      <c r="AE40" s="21"/>
      <c r="AF40" s="21"/>
      <c r="AG40" s="21">
        <v>27</v>
      </c>
      <c r="AH40" s="21"/>
      <c r="AI40" s="21">
        <v>77.142857142857153</v>
      </c>
      <c r="AJ40" s="1"/>
      <c r="AK40" s="21">
        <v>0</v>
      </c>
      <c r="AL40">
        <f t="shared" si="1"/>
        <v>0.24832364514797822</v>
      </c>
    </row>
    <row r="41" spans="1:38" x14ac:dyDescent="0.35">
      <c r="A41" s="10">
        <v>44</v>
      </c>
      <c r="B41" s="1" t="s">
        <v>129</v>
      </c>
      <c r="C41" s="1" t="s">
        <v>134</v>
      </c>
      <c r="D41" s="1" t="s">
        <v>137</v>
      </c>
      <c r="E41" s="1">
        <v>17</v>
      </c>
      <c r="F41" s="21">
        <v>44.878500000000003</v>
      </c>
      <c r="G41" s="21">
        <v>-72.148099999999999</v>
      </c>
      <c r="H41" s="21">
        <v>54</v>
      </c>
      <c r="I41" s="21">
        <v>5.5</v>
      </c>
      <c r="J41" s="21">
        <v>10</v>
      </c>
      <c r="K41" s="12">
        <f t="shared" si="2"/>
        <v>3.1549999999999998</v>
      </c>
      <c r="L41" s="12">
        <v>0.90500000000000003</v>
      </c>
      <c r="M41" s="12">
        <v>1.52</v>
      </c>
      <c r="N41" s="12">
        <v>0.73</v>
      </c>
      <c r="O41" s="21">
        <v>302</v>
      </c>
      <c r="P41" s="21">
        <v>1</v>
      </c>
      <c r="Q41" s="23">
        <v>16.5</v>
      </c>
      <c r="R41" s="24">
        <v>2.9</v>
      </c>
      <c r="S41" s="1"/>
      <c r="T41" s="21">
        <v>1.1000000000000001</v>
      </c>
      <c r="U41" s="21">
        <v>0</v>
      </c>
      <c r="V41" s="21">
        <v>4</v>
      </c>
      <c r="W41" s="21">
        <v>6</v>
      </c>
      <c r="X41" s="21">
        <v>10</v>
      </c>
      <c r="Y41" s="21">
        <v>1</v>
      </c>
      <c r="Z41" s="21">
        <v>0</v>
      </c>
      <c r="AA41" s="21">
        <v>0</v>
      </c>
      <c r="AB41" s="21"/>
      <c r="AC41" s="21"/>
      <c r="AD41" s="21">
        <v>35</v>
      </c>
      <c r="AE41" s="21"/>
      <c r="AF41" s="21"/>
      <c r="AG41" s="21">
        <v>7</v>
      </c>
      <c r="AH41" s="21"/>
      <c r="AI41" s="21">
        <v>20</v>
      </c>
      <c r="AJ41" s="21">
        <v>0</v>
      </c>
      <c r="AK41" s="21">
        <v>0</v>
      </c>
      <c r="AL41">
        <f t="shared" si="1"/>
        <v>7.9181246047624887E-2</v>
      </c>
    </row>
    <row r="42" spans="1:38" x14ac:dyDescent="0.35">
      <c r="A42" s="10">
        <v>45</v>
      </c>
      <c r="B42" s="1" t="s">
        <v>129</v>
      </c>
      <c r="C42" s="1" t="s">
        <v>138</v>
      </c>
      <c r="D42" s="1" t="s">
        <v>139</v>
      </c>
      <c r="E42" s="1">
        <v>17</v>
      </c>
      <c r="F42" s="21">
        <v>44.878500000000003</v>
      </c>
      <c r="G42" s="21">
        <v>-72.148099999999999</v>
      </c>
      <c r="H42" s="21">
        <v>54</v>
      </c>
      <c r="I42" s="21">
        <v>5.5</v>
      </c>
      <c r="J42" s="21">
        <v>10</v>
      </c>
      <c r="K42" s="12">
        <f t="shared" si="2"/>
        <v>3.1549999999999998</v>
      </c>
      <c r="L42" s="12">
        <v>0.90500000000000003</v>
      </c>
      <c r="M42" s="12">
        <v>1.52</v>
      </c>
      <c r="N42" s="12">
        <v>0.73</v>
      </c>
      <c r="O42" s="21">
        <v>302</v>
      </c>
      <c r="P42" s="21">
        <v>1</v>
      </c>
      <c r="Q42" s="23">
        <v>16.5</v>
      </c>
      <c r="R42" s="24">
        <v>2.9</v>
      </c>
      <c r="S42" s="1"/>
      <c r="T42" s="21">
        <v>4.7</v>
      </c>
      <c r="U42" s="21">
        <v>0</v>
      </c>
      <c r="V42" s="21">
        <v>2.5</v>
      </c>
      <c r="W42" s="21">
        <v>6</v>
      </c>
      <c r="X42" s="21">
        <v>8.5</v>
      </c>
      <c r="Y42" s="21">
        <v>1</v>
      </c>
      <c r="Z42" s="21">
        <v>0</v>
      </c>
      <c r="AA42" s="21">
        <v>0</v>
      </c>
      <c r="AB42" s="21"/>
      <c r="AC42" s="21"/>
      <c r="AD42" s="21">
        <v>1</v>
      </c>
      <c r="AE42" s="21"/>
      <c r="AF42" s="21"/>
      <c r="AG42" s="21">
        <v>0</v>
      </c>
      <c r="AH42" s="21"/>
      <c r="AI42" s="21">
        <v>0</v>
      </c>
      <c r="AJ42" s="21">
        <v>1.1000000000000001</v>
      </c>
      <c r="AK42" s="21">
        <v>0</v>
      </c>
      <c r="AL42">
        <f t="shared" si="1"/>
        <v>0</v>
      </c>
    </row>
    <row r="43" spans="1:38" x14ac:dyDescent="0.35">
      <c r="A43" s="10">
        <v>46</v>
      </c>
      <c r="B43" s="25" t="s">
        <v>140</v>
      </c>
      <c r="C43" s="25" t="s">
        <v>141</v>
      </c>
      <c r="D43" s="25" t="s">
        <v>142</v>
      </c>
      <c r="E43" s="25">
        <v>18</v>
      </c>
      <c r="F43" s="21">
        <v>43.6434</v>
      </c>
      <c r="G43" s="21">
        <v>-73.214600000000004</v>
      </c>
      <c r="H43" s="21">
        <v>960</v>
      </c>
      <c r="I43" s="21">
        <v>8.1999999999999993</v>
      </c>
      <c r="J43" s="21">
        <v>19.8</v>
      </c>
      <c r="K43" s="12">
        <f t="shared" si="2"/>
        <v>33.468000000000004</v>
      </c>
      <c r="L43" s="21">
        <v>13.747999999999999</v>
      </c>
      <c r="M43" s="21">
        <v>2.335</v>
      </c>
      <c r="N43" s="21">
        <v>17.385000000000002</v>
      </c>
      <c r="O43" s="21">
        <v>124</v>
      </c>
      <c r="P43" s="21">
        <v>1</v>
      </c>
      <c r="Q43" s="21">
        <v>13.26</v>
      </c>
      <c r="R43" s="21">
        <v>7.3</v>
      </c>
      <c r="S43" s="25"/>
      <c r="T43" s="25"/>
      <c r="U43" s="21">
        <v>1</v>
      </c>
      <c r="V43" s="1"/>
      <c r="W43" s="25"/>
      <c r="X43" s="25"/>
      <c r="Y43" s="21">
        <v>2</v>
      </c>
      <c r="Z43" s="23">
        <v>0.23</v>
      </c>
      <c r="AA43" s="21"/>
      <c r="AB43" s="21"/>
      <c r="AC43" s="21"/>
      <c r="AD43" s="25"/>
      <c r="AE43" s="21"/>
      <c r="AF43" s="21"/>
      <c r="AG43" s="1"/>
      <c r="AH43" s="1"/>
      <c r="AI43" s="21">
        <v>-22.13</v>
      </c>
      <c r="AJ43" s="21">
        <v>0.67</v>
      </c>
      <c r="AK43" s="21">
        <v>1</v>
      </c>
    </row>
    <row r="44" spans="1:38" x14ac:dyDescent="0.35">
      <c r="A44" s="10">
        <v>47</v>
      </c>
      <c r="B44" s="25" t="s">
        <v>140</v>
      </c>
      <c r="C44" s="25" t="s">
        <v>141</v>
      </c>
      <c r="D44" s="25" t="s">
        <v>143</v>
      </c>
      <c r="E44" s="25">
        <v>18</v>
      </c>
      <c r="F44" s="21">
        <v>43.6434</v>
      </c>
      <c r="G44" s="21">
        <v>-73.214600000000004</v>
      </c>
      <c r="H44" s="21">
        <v>960</v>
      </c>
      <c r="I44" s="21">
        <v>8.1999999999999993</v>
      </c>
      <c r="J44" s="21">
        <v>19.8</v>
      </c>
      <c r="K44" s="12">
        <f t="shared" si="2"/>
        <v>33.468000000000004</v>
      </c>
      <c r="L44" s="21">
        <v>13.747999999999999</v>
      </c>
      <c r="M44" s="21">
        <v>2.335</v>
      </c>
      <c r="N44" s="21">
        <v>17.385000000000002</v>
      </c>
      <c r="O44" s="21">
        <v>124</v>
      </c>
      <c r="P44" s="21">
        <v>1</v>
      </c>
      <c r="Q44" s="21">
        <v>13.26</v>
      </c>
      <c r="R44" s="21">
        <v>7.3</v>
      </c>
      <c r="S44" s="25"/>
      <c r="T44" s="25"/>
      <c r="U44" s="21">
        <v>1</v>
      </c>
      <c r="V44" s="1"/>
      <c r="W44" s="25"/>
      <c r="X44" s="25"/>
      <c r="Y44" s="21">
        <v>2</v>
      </c>
      <c r="Z44" s="23">
        <v>0.23</v>
      </c>
      <c r="AA44" s="21"/>
      <c r="AB44" s="21"/>
      <c r="AC44" s="21"/>
      <c r="AD44" s="25"/>
      <c r="AE44" s="21"/>
      <c r="AF44" s="21"/>
      <c r="AG44" s="25"/>
      <c r="AH44" s="25"/>
      <c r="AI44" s="21">
        <v>-44.66</v>
      </c>
      <c r="AJ44" s="21">
        <v>1.33</v>
      </c>
      <c r="AK44" s="21">
        <v>1</v>
      </c>
    </row>
    <row r="45" spans="1:38" x14ac:dyDescent="0.35">
      <c r="A45" s="1">
        <v>79</v>
      </c>
      <c r="B45" s="25" t="s">
        <v>177</v>
      </c>
      <c r="C45" s="25" t="s">
        <v>178</v>
      </c>
      <c r="D45" s="25" t="s">
        <v>179</v>
      </c>
      <c r="E45" s="25">
        <v>22</v>
      </c>
      <c r="F45" s="12">
        <v>46.977364000000001</v>
      </c>
      <c r="G45" s="13" t="s">
        <v>180</v>
      </c>
      <c r="H45" s="12">
        <v>10.6</v>
      </c>
      <c r="I45" s="1">
        <v>3</v>
      </c>
      <c r="J45" s="25">
        <v>4</v>
      </c>
      <c r="K45" s="25">
        <v>1.37</v>
      </c>
      <c r="L45" s="1">
        <v>1.1599999999999999</v>
      </c>
      <c r="M45" s="1">
        <v>0</v>
      </c>
      <c r="N45" s="25">
        <v>0.21</v>
      </c>
      <c r="O45" s="25">
        <v>470</v>
      </c>
      <c r="P45" s="21">
        <v>1</v>
      </c>
      <c r="Q45" s="1"/>
      <c r="R45" s="1"/>
      <c r="S45" s="1"/>
      <c r="T45" s="25"/>
      <c r="U45" s="21">
        <v>1</v>
      </c>
      <c r="V45" s="25">
        <v>2</v>
      </c>
      <c r="W45" s="25" t="s">
        <v>181</v>
      </c>
      <c r="X45" s="25" t="s">
        <v>182</v>
      </c>
      <c r="Y45" s="25">
        <v>12</v>
      </c>
      <c r="Z45" s="25"/>
      <c r="AA45" s="25">
        <v>2832</v>
      </c>
      <c r="AB45" s="25"/>
      <c r="AC45" s="25"/>
      <c r="AD45" s="25">
        <v>304</v>
      </c>
      <c r="AE45" s="25"/>
      <c r="AF45" s="25"/>
      <c r="AG45" s="21">
        <v>-181</v>
      </c>
      <c r="AH45" s="21"/>
      <c r="AI45" s="25">
        <v>-59.539473684210535</v>
      </c>
      <c r="AK45" s="1">
        <v>1</v>
      </c>
      <c r="AL45">
        <f t="shared" si="1"/>
        <v>-0.39296847216935582</v>
      </c>
    </row>
    <row r="46" spans="1:38" x14ac:dyDescent="0.35">
      <c r="A46" s="1">
        <v>80</v>
      </c>
      <c r="B46" s="25" t="s">
        <v>177</v>
      </c>
      <c r="C46" s="25" t="s">
        <v>183</v>
      </c>
      <c r="D46" s="25" t="s">
        <v>184</v>
      </c>
      <c r="E46" s="25">
        <v>22</v>
      </c>
      <c r="F46" s="12">
        <v>46.977364000000001</v>
      </c>
      <c r="G46" s="13" t="s">
        <v>185</v>
      </c>
      <c r="H46" s="12">
        <v>10.6</v>
      </c>
      <c r="I46" s="1">
        <v>3</v>
      </c>
      <c r="J46" s="25">
        <v>4</v>
      </c>
      <c r="K46" s="25">
        <v>1.37</v>
      </c>
      <c r="L46" s="1">
        <v>1.1599999999999999</v>
      </c>
      <c r="M46" s="1">
        <v>0</v>
      </c>
      <c r="N46" s="25">
        <v>0.21</v>
      </c>
      <c r="O46" s="25">
        <v>470</v>
      </c>
      <c r="P46" s="21">
        <v>1</v>
      </c>
      <c r="Q46" s="1"/>
      <c r="R46" s="1"/>
      <c r="S46" s="1"/>
      <c r="T46" s="1"/>
      <c r="U46" s="21">
        <v>1</v>
      </c>
      <c r="V46" s="25">
        <v>1</v>
      </c>
      <c r="W46" s="1" t="s">
        <v>181</v>
      </c>
      <c r="X46" s="1" t="s">
        <v>186</v>
      </c>
      <c r="Y46" s="1">
        <v>8</v>
      </c>
      <c r="Z46" s="1"/>
      <c r="AA46" s="1">
        <v>2485</v>
      </c>
      <c r="AB46" s="1"/>
      <c r="AC46" s="1"/>
      <c r="AD46" s="1">
        <v>123</v>
      </c>
      <c r="AE46" s="1"/>
      <c r="AF46" s="1"/>
      <c r="AG46" s="21">
        <v>-91</v>
      </c>
      <c r="AH46" s="21"/>
      <c r="AI46" s="1">
        <v>-73.983739837398375</v>
      </c>
      <c r="AK46" s="1">
        <v>1</v>
      </c>
      <c r="AL46">
        <f t="shared" si="1"/>
        <v>-0.58475513311949201</v>
      </c>
    </row>
    <row r="47" spans="1:38" x14ac:dyDescent="0.35">
      <c r="A47" s="1">
        <v>81</v>
      </c>
      <c r="B47" s="25" t="s">
        <v>144</v>
      </c>
      <c r="C47" s="11" t="s">
        <v>145</v>
      </c>
      <c r="D47" s="25" t="s">
        <v>187</v>
      </c>
      <c r="E47" s="25">
        <v>23</v>
      </c>
      <c r="F47" s="1">
        <v>46.408489000000003</v>
      </c>
      <c r="G47" s="1">
        <v>-80.999001000000007</v>
      </c>
      <c r="H47" s="1">
        <v>861.3</v>
      </c>
      <c r="I47" s="1"/>
      <c r="J47" s="1">
        <v>36.5</v>
      </c>
      <c r="K47" s="1">
        <v>52.9</v>
      </c>
      <c r="L47" s="1">
        <v>28.05</v>
      </c>
      <c r="M47" s="1">
        <v>1.51</v>
      </c>
      <c r="N47" s="1">
        <v>23.24</v>
      </c>
      <c r="O47" s="1">
        <v>236</v>
      </c>
      <c r="P47" s="1">
        <v>1</v>
      </c>
      <c r="Q47" s="1">
        <v>6.1</v>
      </c>
      <c r="R47" s="1">
        <v>4.2</v>
      </c>
      <c r="S47" s="1">
        <v>98</v>
      </c>
      <c r="T47" s="1"/>
      <c r="U47" s="21">
        <v>1</v>
      </c>
      <c r="V47" s="1">
        <v>2</v>
      </c>
      <c r="W47" s="1" t="s">
        <v>181</v>
      </c>
      <c r="X47" s="1" t="s">
        <v>182</v>
      </c>
      <c r="Y47" s="21">
        <v>1</v>
      </c>
      <c r="Z47" s="21"/>
      <c r="AA47" s="21">
        <v>5750</v>
      </c>
      <c r="AB47" s="26">
        <v>403.7</v>
      </c>
      <c r="AC47" s="27">
        <v>74.069999999999993</v>
      </c>
      <c r="AD47" s="1"/>
      <c r="AE47" s="21"/>
      <c r="AF47" s="21"/>
      <c r="AG47" s="1"/>
      <c r="AH47" s="28">
        <v>-329.63</v>
      </c>
      <c r="AI47" s="21">
        <v>-81.652216992816449</v>
      </c>
      <c r="AK47" s="21">
        <v>1</v>
      </c>
      <c r="AL47">
        <f>LOG(AC47)-LOG(AB47)</f>
        <v>-0.73641640475871961</v>
      </c>
    </row>
    <row r="48" spans="1:38" x14ac:dyDescent="0.35">
      <c r="A48" s="1">
        <v>82</v>
      </c>
      <c r="B48" s="25" t="s">
        <v>144</v>
      </c>
      <c r="C48" s="11" t="s">
        <v>145</v>
      </c>
      <c r="D48" s="25" t="s">
        <v>188</v>
      </c>
      <c r="E48" s="25">
        <v>23</v>
      </c>
      <c r="F48" s="1">
        <v>46.408489000000003</v>
      </c>
      <c r="G48" s="1">
        <v>-80.999001000000007</v>
      </c>
      <c r="H48" s="1">
        <v>861.3</v>
      </c>
      <c r="I48" s="1"/>
      <c r="J48" s="1">
        <v>36.5</v>
      </c>
      <c r="K48" s="1">
        <v>52.9</v>
      </c>
      <c r="L48" s="1">
        <v>28.05</v>
      </c>
      <c r="M48" s="1">
        <v>1.51</v>
      </c>
      <c r="N48" s="1">
        <v>23.24</v>
      </c>
      <c r="O48" s="1">
        <v>236</v>
      </c>
      <c r="P48" s="1">
        <v>1</v>
      </c>
      <c r="Q48" s="1">
        <v>6.5</v>
      </c>
      <c r="R48" s="1">
        <v>4.4000000000000004</v>
      </c>
      <c r="S48" s="1">
        <v>98</v>
      </c>
      <c r="T48" s="1"/>
      <c r="U48" s="21">
        <v>1</v>
      </c>
      <c r="V48" s="1">
        <v>2</v>
      </c>
      <c r="W48" s="1" t="s">
        <v>181</v>
      </c>
      <c r="X48" s="1" t="s">
        <v>182</v>
      </c>
      <c r="Y48" s="21">
        <v>2</v>
      </c>
      <c r="Z48" s="21"/>
      <c r="AA48" s="21">
        <v>5500</v>
      </c>
      <c r="AB48" s="26">
        <v>328.7</v>
      </c>
      <c r="AC48" s="27">
        <v>272.83999999999997</v>
      </c>
      <c r="AD48" s="1"/>
      <c r="AE48" s="21"/>
      <c r="AF48" s="21"/>
      <c r="AG48" s="1"/>
      <c r="AH48" s="28">
        <v>-55.86</v>
      </c>
      <c r="AI48" s="21">
        <v>-16.99421965317919</v>
      </c>
      <c r="AK48" s="21">
        <v>1</v>
      </c>
      <c r="AL48">
        <f t="shared" ref="AL48:AL85" si="3">LOG(AC48)-LOG(AB48)</f>
        <v>-8.0891663222514065E-2</v>
      </c>
    </row>
    <row r="49" spans="1:38" x14ac:dyDescent="0.35">
      <c r="A49" s="1">
        <v>83</v>
      </c>
      <c r="B49" s="25" t="s">
        <v>144</v>
      </c>
      <c r="C49" s="11" t="s">
        <v>145</v>
      </c>
      <c r="D49" s="25" t="s">
        <v>189</v>
      </c>
      <c r="E49" s="25">
        <v>23</v>
      </c>
      <c r="F49" s="1">
        <v>46.408489000000003</v>
      </c>
      <c r="G49" s="1">
        <v>-80.999001000000007</v>
      </c>
      <c r="H49" s="1">
        <v>861.3</v>
      </c>
      <c r="I49" s="1"/>
      <c r="J49" s="1">
        <v>36.5</v>
      </c>
      <c r="K49" s="1">
        <v>52.9</v>
      </c>
      <c r="L49" s="1">
        <v>28.05</v>
      </c>
      <c r="M49" s="1">
        <v>1.51</v>
      </c>
      <c r="N49" s="1">
        <v>23.24</v>
      </c>
      <c r="O49" s="1">
        <v>236</v>
      </c>
      <c r="P49" s="1">
        <v>1</v>
      </c>
      <c r="Q49" s="1">
        <v>6.1</v>
      </c>
      <c r="R49" s="1">
        <v>4.2</v>
      </c>
      <c r="S49" s="1">
        <v>90</v>
      </c>
      <c r="T49" s="1"/>
      <c r="U49" s="21">
        <v>1</v>
      </c>
      <c r="V49" s="1">
        <v>2</v>
      </c>
      <c r="W49" s="1" t="s">
        <v>181</v>
      </c>
      <c r="X49" s="1" t="s">
        <v>182</v>
      </c>
      <c r="Y49" s="21">
        <v>1</v>
      </c>
      <c r="Z49" s="21"/>
      <c r="AA49" s="21">
        <v>5750</v>
      </c>
      <c r="AB49" s="26">
        <v>74.069999999999993</v>
      </c>
      <c r="AC49" s="27">
        <v>177.78</v>
      </c>
      <c r="AD49" s="1"/>
      <c r="AE49" s="21"/>
      <c r="AF49" s="21"/>
      <c r="AG49" s="1"/>
      <c r="AH49" s="28">
        <v>103.71</v>
      </c>
      <c r="AI49" s="21">
        <v>140.01620089104901</v>
      </c>
      <c r="AK49" s="21">
        <v>0</v>
      </c>
      <c r="AL49">
        <f t="shared" si="3"/>
        <v>0.38024055721210015</v>
      </c>
    </row>
    <row r="50" spans="1:38" x14ac:dyDescent="0.35">
      <c r="A50" s="1">
        <v>84</v>
      </c>
      <c r="B50" s="25" t="s">
        <v>144</v>
      </c>
      <c r="C50" s="11" t="s">
        <v>145</v>
      </c>
      <c r="D50" s="25" t="s">
        <v>190</v>
      </c>
      <c r="E50" s="25">
        <v>23</v>
      </c>
      <c r="F50" s="1">
        <v>46.408489000000003</v>
      </c>
      <c r="G50" s="1">
        <v>-80.999001000000007</v>
      </c>
      <c r="H50" s="1">
        <v>861.3</v>
      </c>
      <c r="I50" s="1"/>
      <c r="J50" s="1">
        <v>36.5</v>
      </c>
      <c r="K50" s="1">
        <v>52.9</v>
      </c>
      <c r="L50" s="1">
        <v>28.05</v>
      </c>
      <c r="M50" s="1">
        <v>1.51</v>
      </c>
      <c r="N50" s="1">
        <v>23.24</v>
      </c>
      <c r="O50" s="1">
        <v>236</v>
      </c>
      <c r="P50" s="1">
        <v>1</v>
      </c>
      <c r="Q50" s="1">
        <v>6.1</v>
      </c>
      <c r="R50" s="1">
        <v>4.2</v>
      </c>
      <c r="S50" s="1">
        <v>85</v>
      </c>
      <c r="T50" s="1"/>
      <c r="U50" s="21">
        <v>1</v>
      </c>
      <c r="V50" s="1">
        <v>2</v>
      </c>
      <c r="W50" s="1" t="s">
        <v>181</v>
      </c>
      <c r="X50" s="1" t="s">
        <v>182</v>
      </c>
      <c r="Y50" s="21">
        <v>1</v>
      </c>
      <c r="Z50" s="21"/>
      <c r="AA50" s="21">
        <v>5750</v>
      </c>
      <c r="AB50" s="26">
        <v>140.69999999999999</v>
      </c>
      <c r="AC50" s="27">
        <v>148.15</v>
      </c>
      <c r="AD50" s="1"/>
      <c r="AE50" s="21"/>
      <c r="AF50" s="21"/>
      <c r="AG50" s="1"/>
      <c r="AH50" s="28">
        <v>7.45</v>
      </c>
      <c r="AI50" s="21">
        <v>5.2949538024164893</v>
      </c>
      <c r="AK50" s="21">
        <v>0</v>
      </c>
      <c r="AL50">
        <f t="shared" si="3"/>
        <v>2.2407558381324577E-2</v>
      </c>
    </row>
    <row r="51" spans="1:38" x14ac:dyDescent="0.35">
      <c r="A51" s="1">
        <v>85</v>
      </c>
      <c r="B51" s="25" t="s">
        <v>144</v>
      </c>
      <c r="C51" s="11" t="s">
        <v>145</v>
      </c>
      <c r="D51" s="25" t="s">
        <v>191</v>
      </c>
      <c r="E51" s="25">
        <v>23</v>
      </c>
      <c r="F51" s="1">
        <v>46.408489000000003</v>
      </c>
      <c r="G51" s="1">
        <v>-80.999001000000007</v>
      </c>
      <c r="H51" s="1">
        <v>861.3</v>
      </c>
      <c r="I51" s="1"/>
      <c r="J51" s="1">
        <v>36.5</v>
      </c>
      <c r="K51" s="1">
        <v>52.9</v>
      </c>
      <c r="L51" s="1">
        <v>28.05</v>
      </c>
      <c r="M51" s="1">
        <v>1.51</v>
      </c>
      <c r="N51" s="1">
        <v>23.24</v>
      </c>
      <c r="O51" s="1">
        <v>236</v>
      </c>
      <c r="P51" s="1">
        <v>1</v>
      </c>
      <c r="Q51" s="1">
        <v>6.5</v>
      </c>
      <c r="R51" s="1">
        <v>4.4000000000000004</v>
      </c>
      <c r="S51" s="1">
        <v>85</v>
      </c>
      <c r="T51" s="1"/>
      <c r="U51" s="21">
        <v>1</v>
      </c>
      <c r="V51" s="1">
        <v>2</v>
      </c>
      <c r="W51" s="1" t="s">
        <v>181</v>
      </c>
      <c r="X51" s="1" t="s">
        <v>182</v>
      </c>
      <c r="Y51" s="21">
        <v>2</v>
      </c>
      <c r="Z51" s="21"/>
      <c r="AA51" s="21">
        <v>5500</v>
      </c>
      <c r="AB51" s="26">
        <v>184.36</v>
      </c>
      <c r="AC51" s="27">
        <v>362.14</v>
      </c>
      <c r="AD51" s="1"/>
      <c r="AE51" s="21"/>
      <c r="AF51" s="21"/>
      <c r="AG51" s="1"/>
      <c r="AH51" s="28">
        <v>177.78</v>
      </c>
      <c r="AI51" s="21">
        <v>96.430896072900836</v>
      </c>
      <c r="AK51" s="21">
        <v>0</v>
      </c>
      <c r="AL51">
        <f t="shared" si="3"/>
        <v>0.29320979780265377</v>
      </c>
    </row>
    <row r="52" spans="1:38" x14ac:dyDescent="0.35">
      <c r="A52" s="1">
        <v>86</v>
      </c>
      <c r="B52" s="25" t="s">
        <v>144</v>
      </c>
      <c r="C52" s="11" t="s">
        <v>145</v>
      </c>
      <c r="D52" s="25" t="s">
        <v>192</v>
      </c>
      <c r="E52" s="25">
        <v>23</v>
      </c>
      <c r="F52" s="1">
        <v>46.408489000000003</v>
      </c>
      <c r="G52" s="1">
        <v>-80.999001000000007</v>
      </c>
      <c r="H52" s="1">
        <v>861.3</v>
      </c>
      <c r="I52" s="1"/>
      <c r="J52" s="1">
        <v>36.5</v>
      </c>
      <c r="K52" s="1">
        <v>52.9</v>
      </c>
      <c r="L52" s="1">
        <v>28.05</v>
      </c>
      <c r="M52" s="1">
        <v>1.51</v>
      </c>
      <c r="N52" s="1">
        <v>23.24</v>
      </c>
      <c r="O52" s="1">
        <v>236</v>
      </c>
      <c r="P52" s="1">
        <v>1</v>
      </c>
      <c r="Q52" s="29">
        <v>6.85</v>
      </c>
      <c r="R52" s="1">
        <v>3.4</v>
      </c>
      <c r="S52" s="1">
        <v>85</v>
      </c>
      <c r="T52" s="1"/>
      <c r="U52" s="21">
        <v>1</v>
      </c>
      <c r="V52" s="1">
        <v>1</v>
      </c>
      <c r="W52" s="1" t="s">
        <v>181</v>
      </c>
      <c r="X52" s="1" t="s">
        <v>186</v>
      </c>
      <c r="Y52" s="21">
        <v>3</v>
      </c>
      <c r="Z52" s="21"/>
      <c r="AA52" s="21">
        <v>5000</v>
      </c>
      <c r="AB52" s="26">
        <v>129.63</v>
      </c>
      <c r="AC52" s="27">
        <v>133.33000000000001</v>
      </c>
      <c r="AD52" s="1"/>
      <c r="AE52" s="21"/>
      <c r="AF52" s="21"/>
      <c r="AG52" s="1"/>
      <c r="AH52" s="28">
        <v>3.7</v>
      </c>
      <c r="AI52" s="21">
        <v>2.8542775592069738</v>
      </c>
      <c r="AK52" s="21">
        <v>0</v>
      </c>
      <c r="AL52">
        <f t="shared" si="3"/>
        <v>1.2222358079640561E-2</v>
      </c>
    </row>
    <row r="53" spans="1:38" x14ac:dyDescent="0.35">
      <c r="A53" s="1">
        <v>87</v>
      </c>
      <c r="B53" s="25" t="s">
        <v>144</v>
      </c>
      <c r="C53" s="11" t="s">
        <v>145</v>
      </c>
      <c r="D53" s="25" t="s">
        <v>193</v>
      </c>
      <c r="E53" s="25">
        <v>23</v>
      </c>
      <c r="F53" s="1">
        <v>46.408489000000003</v>
      </c>
      <c r="G53" s="1">
        <v>-80.999001000000007</v>
      </c>
      <c r="H53" s="1">
        <v>861.3</v>
      </c>
      <c r="I53" s="1"/>
      <c r="J53" s="1">
        <v>36.5</v>
      </c>
      <c r="K53" s="1">
        <v>52.9</v>
      </c>
      <c r="L53" s="1">
        <v>28.05</v>
      </c>
      <c r="M53" s="1">
        <v>1.51</v>
      </c>
      <c r="N53" s="1">
        <v>23.24</v>
      </c>
      <c r="O53" s="1">
        <v>236</v>
      </c>
      <c r="P53" s="1">
        <v>1</v>
      </c>
      <c r="Q53" s="1">
        <v>6.1</v>
      </c>
      <c r="R53" s="1">
        <v>4.2</v>
      </c>
      <c r="S53" s="1">
        <v>80</v>
      </c>
      <c r="T53" s="1"/>
      <c r="U53" s="21">
        <v>1</v>
      </c>
      <c r="V53" s="1">
        <v>2</v>
      </c>
      <c r="W53" s="1" t="s">
        <v>181</v>
      </c>
      <c r="X53" s="1" t="s">
        <v>182</v>
      </c>
      <c r="Y53" s="21">
        <v>1</v>
      </c>
      <c r="Z53" s="21"/>
      <c r="AA53" s="21">
        <v>5750</v>
      </c>
      <c r="AB53" s="26">
        <v>88.89</v>
      </c>
      <c r="AC53" s="27">
        <v>111.11</v>
      </c>
      <c r="AD53" s="1"/>
      <c r="AE53" s="21"/>
      <c r="AF53" s="21"/>
      <c r="AG53" s="1"/>
      <c r="AH53" s="28">
        <v>22.22</v>
      </c>
      <c r="AI53" s="21">
        <v>24.99718753515581</v>
      </c>
      <c r="AK53" s="21">
        <v>0</v>
      </c>
      <c r="AL53">
        <f t="shared" si="3"/>
        <v>9.6900241394427766E-2</v>
      </c>
    </row>
    <row r="54" spans="1:38" x14ac:dyDescent="0.35">
      <c r="A54" s="1">
        <v>88</v>
      </c>
      <c r="B54" s="25" t="s">
        <v>144</v>
      </c>
      <c r="C54" s="11" t="s">
        <v>145</v>
      </c>
      <c r="D54" s="25" t="s">
        <v>194</v>
      </c>
      <c r="E54" s="25">
        <v>23</v>
      </c>
      <c r="F54" s="1">
        <v>46.408489000000003</v>
      </c>
      <c r="G54" s="1">
        <v>-80.999001000000007</v>
      </c>
      <c r="H54" s="1">
        <v>861.3</v>
      </c>
      <c r="I54" s="1"/>
      <c r="J54" s="1">
        <v>36.5</v>
      </c>
      <c r="K54" s="1">
        <v>52.9</v>
      </c>
      <c r="L54" s="1">
        <v>28.05</v>
      </c>
      <c r="M54" s="1">
        <v>1.51</v>
      </c>
      <c r="N54" s="1">
        <v>23.24</v>
      </c>
      <c r="O54" s="1">
        <v>236</v>
      </c>
      <c r="P54" s="1">
        <v>1</v>
      </c>
      <c r="Q54" s="29">
        <v>6.85</v>
      </c>
      <c r="R54" s="1">
        <v>3.4</v>
      </c>
      <c r="S54" s="1">
        <v>80</v>
      </c>
      <c r="T54" s="1"/>
      <c r="U54" s="21">
        <v>1</v>
      </c>
      <c r="V54" s="1">
        <v>1</v>
      </c>
      <c r="W54" s="1" t="s">
        <v>181</v>
      </c>
      <c r="X54" s="1" t="s">
        <v>186</v>
      </c>
      <c r="Y54" s="21">
        <v>1</v>
      </c>
      <c r="Z54" s="21"/>
      <c r="AA54" s="21">
        <v>5000</v>
      </c>
      <c r="AB54" s="26">
        <v>118.52</v>
      </c>
      <c r="AC54" s="27">
        <v>133.33000000000001</v>
      </c>
      <c r="AD54" s="1"/>
      <c r="AE54" s="21"/>
      <c r="AF54" s="21"/>
      <c r="AG54" s="1"/>
      <c r="AH54" s="28">
        <v>14.81</v>
      </c>
      <c r="AI54" s="21">
        <v>12.495781302733716</v>
      </c>
      <c r="AK54" s="21">
        <v>0</v>
      </c>
      <c r="AL54">
        <f t="shared" si="3"/>
        <v>5.1136236302519844E-2</v>
      </c>
    </row>
    <row r="55" spans="1:38" x14ac:dyDescent="0.35">
      <c r="A55" s="1">
        <v>89</v>
      </c>
      <c r="B55" s="25" t="s">
        <v>144</v>
      </c>
      <c r="C55" s="11" t="s">
        <v>145</v>
      </c>
      <c r="D55" s="25" t="s">
        <v>195</v>
      </c>
      <c r="E55" s="25">
        <v>24</v>
      </c>
      <c r="F55" s="1">
        <v>46.438856000000001</v>
      </c>
      <c r="G55" s="1">
        <v>-80.914846999999995</v>
      </c>
      <c r="H55">
        <v>83.6</v>
      </c>
      <c r="I55" s="29">
        <v>4.0999999999999996</v>
      </c>
      <c r="J55" s="1">
        <v>9</v>
      </c>
      <c r="K55" s="1">
        <v>6.7</v>
      </c>
      <c r="L55" s="1">
        <v>2.4</v>
      </c>
      <c r="M55" s="1">
        <v>0.87</v>
      </c>
      <c r="N55" s="1">
        <v>3.43</v>
      </c>
      <c r="O55" s="1">
        <v>230</v>
      </c>
      <c r="P55" s="1">
        <v>1</v>
      </c>
      <c r="Q55" s="1">
        <v>9</v>
      </c>
      <c r="R55" s="29">
        <v>2.82</v>
      </c>
      <c r="S55" s="1">
        <v>85</v>
      </c>
      <c r="T55" s="1"/>
      <c r="U55" s="21">
        <v>1</v>
      </c>
      <c r="V55" s="1">
        <v>1</v>
      </c>
      <c r="W55" s="1" t="s">
        <v>186</v>
      </c>
      <c r="X55" s="1" t="s">
        <v>182</v>
      </c>
      <c r="Y55" s="21">
        <v>1</v>
      </c>
      <c r="Z55" s="21"/>
      <c r="AA55" s="21">
        <v>9000</v>
      </c>
      <c r="AB55" s="26">
        <v>103.7</v>
      </c>
      <c r="AC55" s="27">
        <v>111.11</v>
      </c>
      <c r="AD55" s="1"/>
      <c r="AE55" s="21"/>
      <c r="AF55" s="21"/>
      <c r="AG55" s="1"/>
      <c r="AH55" s="28">
        <v>7.4109999999999996</v>
      </c>
      <c r="AI55" s="21">
        <v>7.1465766634522661</v>
      </c>
      <c r="AK55" s="21">
        <v>0</v>
      </c>
      <c r="AL55">
        <f t="shared" si="3"/>
        <v>2.9974391205100481E-2</v>
      </c>
    </row>
    <row r="56" spans="1:38" x14ac:dyDescent="0.35">
      <c r="A56" s="1">
        <v>90</v>
      </c>
      <c r="B56" s="25" t="s">
        <v>144</v>
      </c>
      <c r="C56" s="11" t="s">
        <v>145</v>
      </c>
      <c r="D56" s="25" t="s">
        <v>196</v>
      </c>
      <c r="E56" s="25">
        <v>24</v>
      </c>
      <c r="F56" s="1">
        <v>46.438856000000001</v>
      </c>
      <c r="G56" s="1">
        <v>-80.914846999999995</v>
      </c>
      <c r="H56">
        <v>83.6</v>
      </c>
      <c r="I56" s="29">
        <v>4.0999999999999996</v>
      </c>
      <c r="J56" s="1">
        <v>9</v>
      </c>
      <c r="K56" s="1">
        <v>6.7</v>
      </c>
      <c r="L56" s="1">
        <v>2.4</v>
      </c>
      <c r="M56" s="1">
        <v>0.87</v>
      </c>
      <c r="N56" s="1">
        <v>3.43</v>
      </c>
      <c r="O56" s="1">
        <v>230</v>
      </c>
      <c r="P56" s="1">
        <v>1</v>
      </c>
      <c r="Q56" s="1">
        <v>10.5</v>
      </c>
      <c r="R56" s="29">
        <v>2.82</v>
      </c>
      <c r="S56" s="1">
        <v>85</v>
      </c>
      <c r="T56" s="1"/>
      <c r="U56" s="21">
        <v>1</v>
      </c>
      <c r="V56" s="1">
        <v>2</v>
      </c>
      <c r="W56" s="1" t="s">
        <v>181</v>
      </c>
      <c r="X56" s="1" t="s">
        <v>182</v>
      </c>
      <c r="Y56" s="21">
        <v>2</v>
      </c>
      <c r="Z56" s="21"/>
      <c r="AA56" s="21">
        <v>3500</v>
      </c>
      <c r="AB56" s="26">
        <v>95.47</v>
      </c>
      <c r="AC56" s="27">
        <v>171.3</v>
      </c>
      <c r="AD56" s="1"/>
      <c r="AE56" s="21"/>
      <c r="AF56" s="21"/>
      <c r="AG56" s="1"/>
      <c r="AH56" s="28">
        <v>75.83</v>
      </c>
      <c r="AI56" s="21">
        <v>79.428092594532316</v>
      </c>
      <c r="AK56" s="21">
        <v>0</v>
      </c>
      <c r="AL56">
        <f t="shared" si="3"/>
        <v>0.25389044040060749</v>
      </c>
    </row>
    <row r="57" spans="1:38" x14ac:dyDescent="0.35">
      <c r="A57" s="1">
        <v>91</v>
      </c>
      <c r="B57" s="25" t="s">
        <v>144</v>
      </c>
      <c r="C57" s="11" t="s">
        <v>145</v>
      </c>
      <c r="D57" s="25" t="s">
        <v>197</v>
      </c>
      <c r="E57" s="25">
        <v>24</v>
      </c>
      <c r="F57" s="1">
        <v>46.438856000000001</v>
      </c>
      <c r="G57" s="1">
        <v>-80.914846999999995</v>
      </c>
      <c r="H57" s="1">
        <v>83.6</v>
      </c>
      <c r="I57" s="29">
        <v>4.0999999999999996</v>
      </c>
      <c r="J57" s="1">
        <v>9</v>
      </c>
      <c r="K57" s="1">
        <v>6.7</v>
      </c>
      <c r="L57" s="1">
        <v>2.4</v>
      </c>
      <c r="M57" s="1">
        <v>0.87</v>
      </c>
      <c r="N57" s="1">
        <v>3.43</v>
      </c>
      <c r="O57" s="1">
        <v>230</v>
      </c>
      <c r="P57" s="1">
        <v>1</v>
      </c>
      <c r="Q57" s="1">
        <v>9</v>
      </c>
      <c r="R57" s="29">
        <v>2.82</v>
      </c>
      <c r="S57" s="1">
        <v>95</v>
      </c>
      <c r="T57" s="1"/>
      <c r="U57" s="21">
        <v>1</v>
      </c>
      <c r="V57" s="1">
        <v>1</v>
      </c>
      <c r="W57" s="1" t="s">
        <v>186</v>
      </c>
      <c r="X57" s="1" t="s">
        <v>182</v>
      </c>
      <c r="Y57" s="21">
        <v>1</v>
      </c>
      <c r="Z57" s="21"/>
      <c r="AA57" s="21">
        <v>9000</v>
      </c>
      <c r="AB57" s="26">
        <v>118.52</v>
      </c>
      <c r="AC57" s="27">
        <v>200</v>
      </c>
      <c r="AD57" s="1"/>
      <c r="AE57" s="21"/>
      <c r="AF57" s="21"/>
      <c r="AG57" s="1"/>
      <c r="AH57" s="28">
        <v>81.48</v>
      </c>
      <c r="AI57" s="21">
        <v>68.747890651366859</v>
      </c>
      <c r="AK57" s="21">
        <v>0</v>
      </c>
      <c r="AL57">
        <f t="shared" si="3"/>
        <v>0.22723835285596783</v>
      </c>
    </row>
    <row r="58" spans="1:38" x14ac:dyDescent="0.35">
      <c r="A58" s="1">
        <v>92</v>
      </c>
      <c r="B58" s="25" t="s">
        <v>144</v>
      </c>
      <c r="C58" s="11" t="s">
        <v>145</v>
      </c>
      <c r="D58" s="25" t="s">
        <v>198</v>
      </c>
      <c r="E58" s="25">
        <v>24</v>
      </c>
      <c r="F58" s="1">
        <v>46.438856000000001</v>
      </c>
      <c r="G58" s="1">
        <v>-80.914846999999995</v>
      </c>
      <c r="H58" s="1">
        <v>83.6</v>
      </c>
      <c r="I58" s="29">
        <v>4.0999999999999996</v>
      </c>
      <c r="J58" s="1">
        <v>9</v>
      </c>
      <c r="K58" s="1">
        <v>6.7</v>
      </c>
      <c r="L58" s="1">
        <v>2.4</v>
      </c>
      <c r="M58" s="1">
        <v>0.87</v>
      </c>
      <c r="N58" s="1">
        <v>3.43</v>
      </c>
      <c r="O58" s="1">
        <v>230</v>
      </c>
      <c r="P58" s="1">
        <v>1</v>
      </c>
      <c r="Q58" s="1">
        <v>10.5</v>
      </c>
      <c r="R58" s="29">
        <v>2.82</v>
      </c>
      <c r="S58" s="1">
        <v>95</v>
      </c>
      <c r="T58" s="1"/>
      <c r="U58" s="21">
        <v>1</v>
      </c>
      <c r="V58" s="1">
        <v>2</v>
      </c>
      <c r="W58" s="1" t="s">
        <v>181</v>
      </c>
      <c r="X58" s="1" t="s">
        <v>182</v>
      </c>
      <c r="Y58" s="21">
        <v>2</v>
      </c>
      <c r="Z58" s="21"/>
      <c r="AA58" s="21">
        <v>3500</v>
      </c>
      <c r="AB58" s="26">
        <v>81.67</v>
      </c>
      <c r="AC58" s="27">
        <v>149.91</v>
      </c>
      <c r="AD58" s="1"/>
      <c r="AE58" s="21"/>
      <c r="AF58" s="21"/>
      <c r="AG58" s="1"/>
      <c r="AH58" s="28">
        <v>68.239999999999995</v>
      </c>
      <c r="AI58" s="21">
        <v>83.555773233745555</v>
      </c>
      <c r="AK58" s="21">
        <v>0</v>
      </c>
      <c r="AL58">
        <f t="shared" si="3"/>
        <v>0.26376804857374681</v>
      </c>
    </row>
    <row r="59" spans="1:38" x14ac:dyDescent="0.35">
      <c r="A59" s="1">
        <v>93</v>
      </c>
      <c r="B59" s="25" t="s">
        <v>144</v>
      </c>
      <c r="C59" s="11" t="s">
        <v>145</v>
      </c>
      <c r="D59" s="25" t="s">
        <v>199</v>
      </c>
      <c r="E59" s="25">
        <v>24</v>
      </c>
      <c r="F59" s="1">
        <v>46.438856000000001</v>
      </c>
      <c r="G59" s="1">
        <v>-80.914846999999995</v>
      </c>
      <c r="H59" s="1">
        <v>83.6</v>
      </c>
      <c r="I59" s="29">
        <v>4.0999999999999996</v>
      </c>
      <c r="J59" s="1">
        <v>9</v>
      </c>
      <c r="K59" s="1">
        <v>6.7</v>
      </c>
      <c r="L59" s="1">
        <v>2.4</v>
      </c>
      <c r="M59" s="1">
        <v>0.87</v>
      </c>
      <c r="N59" s="1">
        <v>3.43</v>
      </c>
      <c r="O59" s="1">
        <v>230</v>
      </c>
      <c r="P59" s="1">
        <v>1</v>
      </c>
      <c r="Q59" s="1">
        <v>7.8</v>
      </c>
      <c r="R59" s="29">
        <v>2.82</v>
      </c>
      <c r="S59" s="1">
        <v>95</v>
      </c>
      <c r="T59" s="1"/>
      <c r="U59" s="21">
        <v>1</v>
      </c>
      <c r="V59" s="1">
        <v>1</v>
      </c>
      <c r="W59" s="1" t="s">
        <v>186</v>
      </c>
      <c r="X59" s="1" t="s">
        <v>186</v>
      </c>
      <c r="Y59" s="21">
        <v>3</v>
      </c>
      <c r="Z59" s="21"/>
      <c r="AA59" s="21">
        <v>6000</v>
      </c>
      <c r="AB59" s="26">
        <v>214.82</v>
      </c>
      <c r="AC59" s="27">
        <v>118.51</v>
      </c>
      <c r="AD59" s="1"/>
      <c r="AE59" s="21"/>
      <c r="AF59" s="21"/>
      <c r="AG59" s="1"/>
      <c r="AH59" s="28">
        <v>-96.3</v>
      </c>
      <c r="AI59" s="21">
        <v>-44.828228284144863</v>
      </c>
      <c r="AK59" s="21">
        <v>1</v>
      </c>
      <c r="AL59">
        <f t="shared" si="3"/>
        <v>-0.25831971412449395</v>
      </c>
    </row>
    <row r="60" spans="1:38" x14ac:dyDescent="0.35">
      <c r="A60" s="1">
        <v>94</v>
      </c>
      <c r="B60" s="25" t="s">
        <v>144</v>
      </c>
      <c r="C60" s="11" t="s">
        <v>145</v>
      </c>
      <c r="D60" s="25" t="s">
        <v>200</v>
      </c>
      <c r="E60" s="25">
        <v>25</v>
      </c>
      <c r="F60" s="1">
        <v>46.396453000000001</v>
      </c>
      <c r="G60" s="1">
        <v>-81.192002000000002</v>
      </c>
      <c r="H60" s="1">
        <v>102</v>
      </c>
      <c r="I60" s="29">
        <v>3.93</v>
      </c>
      <c r="J60" s="1">
        <v>12</v>
      </c>
      <c r="K60" s="1">
        <v>6.2</v>
      </c>
      <c r="L60" s="1">
        <v>3.66</v>
      </c>
      <c r="M60" s="1">
        <v>0</v>
      </c>
      <c r="N60" s="1">
        <v>2.54</v>
      </c>
      <c r="O60" s="1">
        <v>241</v>
      </c>
      <c r="P60" s="1">
        <v>1</v>
      </c>
      <c r="Q60" s="1">
        <v>44.7</v>
      </c>
      <c r="R60" s="29">
        <v>3</v>
      </c>
      <c r="S60" s="1">
        <v>99</v>
      </c>
      <c r="T60" s="1"/>
      <c r="U60" s="21">
        <v>1</v>
      </c>
      <c r="V60" s="1">
        <v>1</v>
      </c>
      <c r="W60" s="1" t="s">
        <v>186</v>
      </c>
      <c r="X60" s="1" t="s">
        <v>182</v>
      </c>
      <c r="Y60" s="21">
        <v>1</v>
      </c>
      <c r="Z60" s="21"/>
      <c r="AA60" s="21">
        <v>10000</v>
      </c>
      <c r="AB60" s="26">
        <v>133.33000000000001</v>
      </c>
      <c r="AC60" s="27">
        <v>29.63</v>
      </c>
      <c r="AD60" s="1"/>
      <c r="AE60" s="21"/>
      <c r="AF60" s="21"/>
      <c r="AG60" s="1"/>
      <c r="AH60" s="28">
        <v>-103.7</v>
      </c>
      <c r="AI60" s="21">
        <v>-77.776944423610587</v>
      </c>
      <c r="AK60" s="21">
        <v>1</v>
      </c>
      <c r="AL60">
        <f t="shared" si="3"/>
        <v>-0.65319622763048213</v>
      </c>
    </row>
    <row r="61" spans="1:38" x14ac:dyDescent="0.35">
      <c r="A61" s="1">
        <v>95</v>
      </c>
      <c r="B61" s="25" t="s">
        <v>144</v>
      </c>
      <c r="C61" s="11" t="s">
        <v>145</v>
      </c>
      <c r="D61" s="25" t="s">
        <v>201</v>
      </c>
      <c r="E61" s="25">
        <v>25</v>
      </c>
      <c r="F61" s="1">
        <v>46.396453000000001</v>
      </c>
      <c r="G61" s="1">
        <v>-81.192002000000002</v>
      </c>
      <c r="H61" s="1">
        <v>102</v>
      </c>
      <c r="I61" s="29">
        <v>3.93</v>
      </c>
      <c r="J61" s="1">
        <v>12</v>
      </c>
      <c r="K61" s="1">
        <v>6.2</v>
      </c>
      <c r="L61" s="1">
        <v>3.66</v>
      </c>
      <c r="M61" s="1">
        <v>0</v>
      </c>
      <c r="N61" s="1">
        <v>2.54</v>
      </c>
      <c r="O61" s="1">
        <v>241</v>
      </c>
      <c r="P61" s="1">
        <v>1</v>
      </c>
      <c r="Q61" s="1">
        <v>28.8</v>
      </c>
      <c r="R61" s="29">
        <v>3</v>
      </c>
      <c r="S61" s="1">
        <v>99</v>
      </c>
      <c r="T61" s="1"/>
      <c r="U61" s="21">
        <v>1</v>
      </c>
      <c r="V61" s="1">
        <v>2</v>
      </c>
      <c r="W61" s="1" t="s">
        <v>181</v>
      </c>
      <c r="X61" s="1" t="s">
        <v>182</v>
      </c>
      <c r="Y61" s="21">
        <v>2</v>
      </c>
      <c r="Z61" s="21"/>
      <c r="AA61" s="21">
        <v>10000</v>
      </c>
      <c r="AB61" s="26">
        <v>80.48</v>
      </c>
      <c r="AC61" s="27">
        <v>371</v>
      </c>
      <c r="AD61" s="1"/>
      <c r="AE61" s="21"/>
      <c r="AF61" s="21"/>
      <c r="AG61" s="1"/>
      <c r="AH61" s="28">
        <v>290.52</v>
      </c>
      <c r="AI61" s="21">
        <v>360.98409542743536</v>
      </c>
      <c r="AK61" s="21">
        <v>0</v>
      </c>
      <c r="AL61">
        <f t="shared" si="3"/>
        <v>0.66368594190319397</v>
      </c>
    </row>
    <row r="62" spans="1:38" x14ac:dyDescent="0.35">
      <c r="A62" s="1">
        <v>96</v>
      </c>
      <c r="B62" s="25" t="s">
        <v>144</v>
      </c>
      <c r="C62" s="11" t="s">
        <v>145</v>
      </c>
      <c r="D62" s="30" t="s">
        <v>202</v>
      </c>
      <c r="E62" s="30">
        <v>26</v>
      </c>
      <c r="F62" s="1">
        <v>46.410663</v>
      </c>
      <c r="G62" s="1">
        <v>-80.984262000000001</v>
      </c>
      <c r="H62" s="1">
        <v>8.6300000000000008</v>
      </c>
      <c r="J62">
        <v>6.7</v>
      </c>
      <c r="K62" s="1">
        <v>2.12</v>
      </c>
      <c r="L62" s="1">
        <v>1.39</v>
      </c>
      <c r="M62" s="1">
        <v>0.12</v>
      </c>
      <c r="N62" s="1">
        <v>0.61</v>
      </c>
      <c r="O62" s="1">
        <v>236</v>
      </c>
      <c r="P62" s="1">
        <v>1</v>
      </c>
      <c r="Q62" s="29">
        <v>9.4</v>
      </c>
      <c r="R62" s="29">
        <v>4.2300000000000004</v>
      </c>
      <c r="S62" s="1">
        <v>85</v>
      </c>
      <c r="V62" s="1">
        <v>2</v>
      </c>
      <c r="W62" s="1" t="s">
        <v>181</v>
      </c>
      <c r="X62" s="1" t="s">
        <v>182</v>
      </c>
      <c r="Y62" s="21">
        <v>1</v>
      </c>
      <c r="Z62" s="21"/>
      <c r="AA62" s="21">
        <v>5000</v>
      </c>
      <c r="AB62" s="27">
        <v>135.02000000000001</v>
      </c>
      <c r="AC62" s="27">
        <v>359.26</v>
      </c>
      <c r="AD62" s="1"/>
      <c r="AE62" s="21"/>
      <c r="AF62" s="21"/>
      <c r="AG62" s="1"/>
      <c r="AH62" s="28">
        <v>224.24</v>
      </c>
      <c r="AI62" s="21">
        <v>166.07909939268254</v>
      </c>
      <c r="AK62" s="21">
        <v>0</v>
      </c>
      <c r="AL62">
        <f t="shared" si="3"/>
        <v>0.42501076190607279</v>
      </c>
    </row>
    <row r="63" spans="1:38" x14ac:dyDescent="0.35">
      <c r="A63" s="1">
        <v>97</v>
      </c>
      <c r="B63" s="25" t="s">
        <v>144</v>
      </c>
      <c r="C63" s="11" t="s">
        <v>145</v>
      </c>
      <c r="D63" s="30" t="s">
        <v>203</v>
      </c>
      <c r="E63" s="30">
        <v>26</v>
      </c>
      <c r="F63" s="1">
        <v>46.410663</v>
      </c>
      <c r="G63" s="1">
        <v>-80.984262000000001</v>
      </c>
      <c r="H63" s="1">
        <v>8.6300000000000008</v>
      </c>
      <c r="I63" s="1"/>
      <c r="J63">
        <v>6.7</v>
      </c>
      <c r="K63" s="1">
        <v>2.12</v>
      </c>
      <c r="L63" s="1">
        <v>1.39</v>
      </c>
      <c r="M63" s="1">
        <v>0.12</v>
      </c>
      <c r="N63" s="1">
        <v>0.61</v>
      </c>
      <c r="O63" s="1">
        <v>236</v>
      </c>
      <c r="P63" s="1">
        <v>1</v>
      </c>
      <c r="Q63" s="1">
        <v>9.4</v>
      </c>
      <c r="R63" s="29">
        <v>4.2300000000000004</v>
      </c>
      <c r="S63" s="1">
        <v>85</v>
      </c>
      <c r="V63" s="1">
        <v>1</v>
      </c>
      <c r="W63" s="1" t="s">
        <v>181</v>
      </c>
      <c r="X63" s="1" t="s">
        <v>186</v>
      </c>
      <c r="Y63" s="21">
        <v>2</v>
      </c>
      <c r="Z63" s="21"/>
      <c r="AA63" s="21">
        <v>4000</v>
      </c>
      <c r="AB63" s="27">
        <v>155.56</v>
      </c>
      <c r="AC63" s="27">
        <v>93.6</v>
      </c>
      <c r="AD63" s="1"/>
      <c r="AE63" s="21"/>
      <c r="AF63" s="21"/>
      <c r="AG63" s="1"/>
      <c r="AH63" s="28">
        <v>-59.26</v>
      </c>
      <c r="AI63" s="21">
        <v>-38.094625867832342</v>
      </c>
      <c r="AK63" s="21">
        <v>1</v>
      </c>
      <c r="AL63">
        <f t="shared" si="3"/>
        <v>-0.22062208573731712</v>
      </c>
    </row>
    <row r="64" spans="1:38" x14ac:dyDescent="0.35">
      <c r="A64" s="1">
        <v>98</v>
      </c>
      <c r="D64" s="25" t="s">
        <v>204</v>
      </c>
      <c r="E64" s="25">
        <v>27</v>
      </c>
      <c r="F64">
        <v>45.255324999999999</v>
      </c>
      <c r="G64">
        <v>-74.711551999999998</v>
      </c>
      <c r="H64">
        <v>363</v>
      </c>
      <c r="I64">
        <v>1.6</v>
      </c>
      <c r="J64">
        <v>3.1</v>
      </c>
      <c r="K64">
        <v>12.3</v>
      </c>
      <c r="L64">
        <v>3.86</v>
      </c>
      <c r="M64">
        <v>6.86</v>
      </c>
      <c r="N64">
        <v>1.59</v>
      </c>
      <c r="O64">
        <v>82</v>
      </c>
      <c r="P64">
        <v>1</v>
      </c>
      <c r="Q64">
        <v>59</v>
      </c>
      <c r="S64">
        <v>95</v>
      </c>
      <c r="T64">
        <v>0.03</v>
      </c>
      <c r="V64">
        <v>1</v>
      </c>
      <c r="W64" t="s">
        <v>181</v>
      </c>
      <c r="X64" t="s">
        <v>186</v>
      </c>
      <c r="Y64">
        <v>1</v>
      </c>
      <c r="AA64">
        <v>10000</v>
      </c>
      <c r="AB64" s="31">
        <v>697.69</v>
      </c>
      <c r="AC64" s="27">
        <v>483</v>
      </c>
      <c r="AE64" s="21"/>
      <c r="AF64" s="21"/>
      <c r="AH64">
        <v>-214.69</v>
      </c>
      <c r="AI64" s="21">
        <v>-30.771546102137048</v>
      </c>
      <c r="AJ64">
        <v>0</v>
      </c>
      <c r="AK64">
        <v>1</v>
      </c>
      <c r="AL64">
        <f t="shared" si="3"/>
        <v>-0.15971536752368642</v>
      </c>
    </row>
    <row r="65" spans="1:38" x14ac:dyDescent="0.35">
      <c r="A65" s="1">
        <v>99</v>
      </c>
      <c r="D65" s="25" t="s">
        <v>205</v>
      </c>
      <c r="E65" s="25">
        <v>27</v>
      </c>
      <c r="F65">
        <v>45.255324999999999</v>
      </c>
      <c r="G65">
        <v>-74.711551999999998</v>
      </c>
      <c r="H65">
        <v>363</v>
      </c>
      <c r="I65">
        <v>1.6</v>
      </c>
      <c r="J65">
        <v>3.1</v>
      </c>
      <c r="K65">
        <v>12.3</v>
      </c>
      <c r="L65">
        <v>3.86</v>
      </c>
      <c r="M65">
        <v>6.86</v>
      </c>
      <c r="N65">
        <v>1.59</v>
      </c>
      <c r="O65">
        <v>82</v>
      </c>
      <c r="P65">
        <v>1</v>
      </c>
      <c r="Q65">
        <v>59</v>
      </c>
      <c r="S65">
        <v>100</v>
      </c>
      <c r="T65">
        <v>0</v>
      </c>
      <c r="V65">
        <v>1</v>
      </c>
      <c r="W65" t="s">
        <v>181</v>
      </c>
      <c r="X65" t="s">
        <v>186</v>
      </c>
      <c r="Y65">
        <v>1</v>
      </c>
      <c r="AA65">
        <v>10000</v>
      </c>
      <c r="AB65" s="31">
        <v>593.29999999999995</v>
      </c>
      <c r="AC65" s="27">
        <v>408.53</v>
      </c>
      <c r="AE65" s="21"/>
      <c r="AF65" s="21"/>
      <c r="AH65">
        <v>-184.77</v>
      </c>
      <c r="AI65" s="21">
        <v>-31.142760829260073</v>
      </c>
      <c r="AJ65">
        <v>0.03</v>
      </c>
      <c r="AK65">
        <v>1</v>
      </c>
      <c r="AL65">
        <f t="shared" si="3"/>
        <v>-0.16205039430851631</v>
      </c>
    </row>
    <row r="66" spans="1:38" x14ac:dyDescent="0.35">
      <c r="A66" s="1">
        <v>100</v>
      </c>
      <c r="D66" s="25" t="s">
        <v>206</v>
      </c>
      <c r="E66" s="25">
        <v>27</v>
      </c>
      <c r="F66">
        <v>45.255324999999999</v>
      </c>
      <c r="G66">
        <v>-74.711551999999998</v>
      </c>
      <c r="H66">
        <v>363</v>
      </c>
      <c r="I66">
        <v>1.6</v>
      </c>
      <c r="J66">
        <v>3.1</v>
      </c>
      <c r="K66">
        <v>12.3</v>
      </c>
      <c r="L66">
        <v>3.86</v>
      </c>
      <c r="M66">
        <v>6.86</v>
      </c>
      <c r="N66">
        <v>1.59</v>
      </c>
      <c r="O66">
        <v>82</v>
      </c>
      <c r="P66">
        <v>1</v>
      </c>
      <c r="Q66">
        <v>59</v>
      </c>
      <c r="S66">
        <v>80</v>
      </c>
      <c r="T66">
        <v>0.03</v>
      </c>
      <c r="V66">
        <v>1</v>
      </c>
      <c r="W66" t="s">
        <v>181</v>
      </c>
      <c r="X66" t="s">
        <v>186</v>
      </c>
      <c r="Y66">
        <v>1</v>
      </c>
      <c r="AA66">
        <v>7000</v>
      </c>
      <c r="AB66" s="31">
        <v>491.92</v>
      </c>
      <c r="AC66" s="27">
        <v>479.87</v>
      </c>
      <c r="AE66" s="21"/>
      <c r="AF66" s="21"/>
      <c r="AH66">
        <v>-12.05</v>
      </c>
      <c r="AI66" s="21">
        <v>-2.4495852984225079</v>
      </c>
      <c r="AJ66">
        <v>0</v>
      </c>
      <c r="AK66">
        <v>1</v>
      </c>
      <c r="AL66">
        <f t="shared" si="3"/>
        <v>-1.0770880013964312E-2</v>
      </c>
    </row>
    <row r="67" spans="1:38" x14ac:dyDescent="0.35">
      <c r="A67" s="1">
        <v>101</v>
      </c>
      <c r="D67" s="25" t="s">
        <v>207</v>
      </c>
      <c r="E67" s="25">
        <v>27</v>
      </c>
      <c r="F67">
        <v>45.255324999999999</v>
      </c>
      <c r="G67">
        <v>-74.711551999999998</v>
      </c>
      <c r="H67">
        <v>363</v>
      </c>
      <c r="I67">
        <v>1.6</v>
      </c>
      <c r="J67">
        <v>3.1</v>
      </c>
      <c r="K67">
        <v>12.3</v>
      </c>
      <c r="L67">
        <v>3.86</v>
      </c>
      <c r="M67">
        <v>6.86</v>
      </c>
      <c r="N67">
        <v>1.59</v>
      </c>
      <c r="O67">
        <v>82</v>
      </c>
      <c r="P67">
        <v>1</v>
      </c>
      <c r="Q67">
        <v>59</v>
      </c>
      <c r="S67">
        <v>70</v>
      </c>
      <c r="T67">
        <v>0</v>
      </c>
      <c r="V67">
        <v>1</v>
      </c>
      <c r="W67" t="s">
        <v>181</v>
      </c>
      <c r="X67" t="s">
        <v>186</v>
      </c>
      <c r="Y67">
        <v>1</v>
      </c>
      <c r="AA67">
        <v>13000</v>
      </c>
      <c r="AB67" s="31">
        <v>161.03</v>
      </c>
      <c r="AC67" s="27">
        <v>317.70999999999998</v>
      </c>
      <c r="AE67" s="21"/>
      <c r="AF67" s="21"/>
      <c r="AH67">
        <v>156.68</v>
      </c>
      <c r="AI67" s="21">
        <v>97.298640004968021</v>
      </c>
      <c r="AJ67">
        <v>0.1</v>
      </c>
      <c r="AK67">
        <v>0</v>
      </c>
      <c r="AL67">
        <f t="shared" si="3"/>
        <v>0.2951240916365121</v>
      </c>
    </row>
    <row r="68" spans="1:38" x14ac:dyDescent="0.35">
      <c r="A68" s="1">
        <v>102</v>
      </c>
      <c r="D68" s="25" t="s">
        <v>208</v>
      </c>
      <c r="E68" s="25">
        <v>27</v>
      </c>
      <c r="F68">
        <v>45.255324999999999</v>
      </c>
      <c r="G68">
        <v>-74.711551999999998</v>
      </c>
      <c r="H68">
        <v>363</v>
      </c>
      <c r="I68">
        <v>1.6</v>
      </c>
      <c r="J68">
        <v>3.1</v>
      </c>
      <c r="K68">
        <v>12.3</v>
      </c>
      <c r="L68">
        <v>3.86</v>
      </c>
      <c r="M68">
        <v>6.86</v>
      </c>
      <c r="N68">
        <v>1.59</v>
      </c>
      <c r="O68">
        <v>82</v>
      </c>
      <c r="P68">
        <v>1</v>
      </c>
      <c r="Q68">
        <v>59</v>
      </c>
      <c r="S68" s="32">
        <v>0.7</v>
      </c>
      <c r="T68">
        <v>0</v>
      </c>
      <c r="V68">
        <v>1</v>
      </c>
      <c r="W68" t="s">
        <v>181</v>
      </c>
      <c r="X68" t="s">
        <v>186</v>
      </c>
      <c r="Y68">
        <v>0</v>
      </c>
      <c r="AA68" s="33">
        <v>0</v>
      </c>
      <c r="AB68" s="31">
        <v>234</v>
      </c>
      <c r="AC68" s="27">
        <v>494.18</v>
      </c>
      <c r="AE68" s="21"/>
      <c r="AF68" s="21"/>
      <c r="AH68">
        <v>260.18</v>
      </c>
      <c r="AI68" s="21">
        <v>111.18803418803421</v>
      </c>
      <c r="AJ68">
        <v>0.03</v>
      </c>
      <c r="AK68">
        <v>0</v>
      </c>
      <c r="AL68">
        <f t="shared" si="3"/>
        <v>0.32466930764337354</v>
      </c>
    </row>
    <row r="69" spans="1:38" x14ac:dyDescent="0.35">
      <c r="A69" s="1">
        <v>103</v>
      </c>
      <c r="D69" s="25" t="s">
        <v>209</v>
      </c>
      <c r="E69" s="25">
        <v>28</v>
      </c>
      <c r="F69">
        <v>45.992021999999999</v>
      </c>
      <c r="G69">
        <v>-84.359369000000001</v>
      </c>
      <c r="H69" s="33">
        <v>89.43</v>
      </c>
      <c r="I69" s="33">
        <v>1.31</v>
      </c>
      <c r="J69" s="33">
        <v>15</v>
      </c>
      <c r="K69" s="33">
        <v>4.5599999999999996</v>
      </c>
      <c r="L69" s="33">
        <v>0.438</v>
      </c>
      <c r="M69" s="33">
        <v>1.93</v>
      </c>
      <c r="N69" s="33">
        <v>2.19</v>
      </c>
      <c r="O69" s="33">
        <v>177</v>
      </c>
      <c r="P69">
        <v>1</v>
      </c>
      <c r="Q69" s="33">
        <v>10.199999999999999</v>
      </c>
      <c r="R69">
        <v>2.5099999999999998</v>
      </c>
      <c r="T69">
        <v>0.27</v>
      </c>
      <c r="V69">
        <v>1</v>
      </c>
      <c r="W69" t="s">
        <v>181</v>
      </c>
      <c r="X69" t="s">
        <v>186</v>
      </c>
      <c r="Y69">
        <v>1</v>
      </c>
      <c r="AA69" s="34">
        <v>13500</v>
      </c>
      <c r="AB69" s="27">
        <v>211.11</v>
      </c>
      <c r="AC69" s="27">
        <v>11.11</v>
      </c>
      <c r="AE69" s="21"/>
      <c r="AF69" s="21"/>
      <c r="AH69">
        <v>-200</v>
      </c>
      <c r="AI69" s="21">
        <v>-94.7</v>
      </c>
      <c r="AJ69">
        <v>0.37</v>
      </c>
      <c r="AK69">
        <v>1</v>
      </c>
      <c r="AL69">
        <f t="shared" si="3"/>
        <v>-1.2787947468061902</v>
      </c>
    </row>
    <row r="70" spans="1:38" x14ac:dyDescent="0.35">
      <c r="A70" s="1">
        <v>104</v>
      </c>
      <c r="D70" s="25" t="s">
        <v>210</v>
      </c>
      <c r="E70" s="25">
        <v>28</v>
      </c>
      <c r="F70">
        <v>45.992021999999999</v>
      </c>
      <c r="G70">
        <v>-84.359369000000001</v>
      </c>
      <c r="H70" s="33">
        <v>89.43</v>
      </c>
      <c r="I70" s="33">
        <v>1.31</v>
      </c>
      <c r="J70" s="33">
        <v>15</v>
      </c>
      <c r="K70" s="33">
        <v>4.5599999999999996</v>
      </c>
      <c r="L70" s="33">
        <v>0.438</v>
      </c>
      <c r="M70" s="33">
        <v>1.93</v>
      </c>
      <c r="N70" s="33">
        <v>2.19</v>
      </c>
      <c r="O70" s="33">
        <v>177</v>
      </c>
      <c r="P70">
        <v>1</v>
      </c>
      <c r="Q70" s="33">
        <v>10.199999999999999</v>
      </c>
      <c r="R70">
        <v>2.5099999999999998</v>
      </c>
      <c r="T70">
        <v>0.53</v>
      </c>
      <c r="V70">
        <v>1</v>
      </c>
      <c r="W70" t="s">
        <v>181</v>
      </c>
      <c r="X70" t="s">
        <v>186</v>
      </c>
      <c r="Y70">
        <v>1</v>
      </c>
      <c r="AA70" s="34">
        <v>2000</v>
      </c>
      <c r="AB70" s="27">
        <v>166.67</v>
      </c>
      <c r="AC70" s="27">
        <v>40</v>
      </c>
      <c r="AE70" s="21"/>
      <c r="AF70" s="21"/>
      <c r="AH70">
        <v>-126.66999999999999</v>
      </c>
      <c r="AI70" s="21">
        <v>-76</v>
      </c>
      <c r="AJ70">
        <v>0.23</v>
      </c>
      <c r="AK70">
        <v>1</v>
      </c>
      <c r="AL70">
        <f t="shared" si="3"/>
        <v>-0.61979744409117443</v>
      </c>
    </row>
    <row r="71" spans="1:38" x14ac:dyDescent="0.35">
      <c r="A71" s="1">
        <v>105</v>
      </c>
      <c r="D71" s="25" t="s">
        <v>211</v>
      </c>
      <c r="E71" s="25">
        <v>28</v>
      </c>
      <c r="F71">
        <v>45.992021999999999</v>
      </c>
      <c r="G71">
        <v>-84.359369000000001</v>
      </c>
      <c r="H71" s="33">
        <v>89.43</v>
      </c>
      <c r="I71" s="33">
        <v>1.31</v>
      </c>
      <c r="J71" s="33">
        <v>15</v>
      </c>
      <c r="K71" s="33">
        <v>4.5599999999999996</v>
      </c>
      <c r="L71" s="33">
        <v>0.438</v>
      </c>
      <c r="M71" s="33">
        <v>1.93</v>
      </c>
      <c r="N71" s="33">
        <v>2.19</v>
      </c>
      <c r="O71" s="33">
        <v>177</v>
      </c>
      <c r="P71">
        <v>1</v>
      </c>
      <c r="Q71" s="33">
        <v>10.199999999999999</v>
      </c>
      <c r="R71">
        <v>2.5099999999999998</v>
      </c>
      <c r="T71">
        <v>7.0000000000000007E-2</v>
      </c>
      <c r="V71">
        <v>1</v>
      </c>
      <c r="W71" t="s">
        <v>181</v>
      </c>
      <c r="X71" t="s">
        <v>186</v>
      </c>
      <c r="Y71">
        <v>0</v>
      </c>
      <c r="AA71">
        <v>0</v>
      </c>
      <c r="AB71" s="27">
        <v>270</v>
      </c>
      <c r="AC71" s="27">
        <v>133.33000000000001</v>
      </c>
      <c r="AE71" s="21"/>
      <c r="AF71" s="21"/>
      <c r="AH71">
        <v>-136.66999999999999</v>
      </c>
      <c r="AI71" s="21">
        <v>-50.6</v>
      </c>
      <c r="AJ71">
        <v>0.3</v>
      </c>
      <c r="AK71">
        <v>1</v>
      </c>
      <c r="AL71">
        <f t="shared" si="3"/>
        <v>-0.30643588504845409</v>
      </c>
    </row>
    <row r="72" spans="1:38" x14ac:dyDescent="0.35">
      <c r="A72" s="1">
        <v>106</v>
      </c>
      <c r="D72" s="25" t="s">
        <v>212</v>
      </c>
      <c r="E72" s="25">
        <v>28</v>
      </c>
      <c r="F72">
        <v>45.992021999999999</v>
      </c>
      <c r="G72">
        <v>-84.359369000000001</v>
      </c>
      <c r="H72" s="33">
        <v>89.43</v>
      </c>
      <c r="I72" s="33">
        <v>1.31</v>
      </c>
      <c r="J72" s="33">
        <v>15</v>
      </c>
      <c r="K72" s="33">
        <v>4.5599999999999996</v>
      </c>
      <c r="L72" s="33">
        <v>0.438</v>
      </c>
      <c r="M72" s="33">
        <v>1.93</v>
      </c>
      <c r="N72" s="33">
        <v>2.19</v>
      </c>
      <c r="O72" s="33">
        <v>177</v>
      </c>
      <c r="P72">
        <v>1</v>
      </c>
      <c r="Q72" s="33">
        <v>10.199999999999999</v>
      </c>
      <c r="R72">
        <v>2.5099999999999998</v>
      </c>
      <c r="V72">
        <v>1</v>
      </c>
      <c r="W72" s="35" t="s">
        <v>186</v>
      </c>
      <c r="X72" s="35" t="s">
        <v>182</v>
      </c>
      <c r="Y72">
        <v>1</v>
      </c>
      <c r="AA72" s="34">
        <v>15000</v>
      </c>
      <c r="AB72" s="27">
        <v>77.8</v>
      </c>
      <c r="AC72" s="27">
        <v>163</v>
      </c>
      <c r="AE72" s="21"/>
      <c r="AF72" s="21"/>
      <c r="AH72">
        <v>85.2</v>
      </c>
      <c r="AI72" s="21">
        <v>52.3</v>
      </c>
      <c r="AK72">
        <v>0</v>
      </c>
      <c r="AL72">
        <f t="shared" si="3"/>
        <v>0.32120800741426869</v>
      </c>
    </row>
    <row r="73" spans="1:38" x14ac:dyDescent="0.35">
      <c r="A73" s="1">
        <v>107</v>
      </c>
      <c r="D73" s="25" t="s">
        <v>213</v>
      </c>
      <c r="E73" s="25">
        <v>28</v>
      </c>
      <c r="F73">
        <v>45.992021999999999</v>
      </c>
      <c r="G73">
        <v>-84.359369000000001</v>
      </c>
      <c r="H73" s="33">
        <v>89.43</v>
      </c>
      <c r="I73" s="33">
        <v>1.31</v>
      </c>
      <c r="J73" s="33">
        <v>15</v>
      </c>
      <c r="K73" s="33">
        <v>4.5599999999999996</v>
      </c>
      <c r="L73" s="33">
        <v>0.438</v>
      </c>
      <c r="M73" s="33">
        <v>1.93</v>
      </c>
      <c r="N73" s="33">
        <v>2.19</v>
      </c>
      <c r="O73" s="33">
        <v>177</v>
      </c>
      <c r="P73">
        <v>1</v>
      </c>
      <c r="Q73" s="33">
        <v>10.199999999999999</v>
      </c>
      <c r="R73">
        <v>2.5099999999999998</v>
      </c>
      <c r="V73">
        <v>2</v>
      </c>
      <c r="W73" s="35" t="s">
        <v>214</v>
      </c>
      <c r="X73" s="35" t="s">
        <v>186</v>
      </c>
      <c r="Y73">
        <v>2</v>
      </c>
      <c r="AA73" s="36">
        <v>6000</v>
      </c>
      <c r="AB73" s="27" t="s">
        <v>215</v>
      </c>
      <c r="AC73" s="27">
        <v>144.4</v>
      </c>
      <c r="AE73" s="21"/>
      <c r="AF73" s="21"/>
      <c r="AI73" s="21">
        <v>-88.3</v>
      </c>
      <c r="AK73">
        <v>1</v>
      </c>
    </row>
    <row r="74" spans="1:38" ht="15" customHeight="1" x14ac:dyDescent="0.35">
      <c r="A74" s="1">
        <v>108</v>
      </c>
      <c r="D74" s="25" t="s">
        <v>216</v>
      </c>
      <c r="E74" s="25">
        <v>28</v>
      </c>
      <c r="F74">
        <v>45.992021999999999</v>
      </c>
      <c r="G74">
        <v>-84.359369000000001</v>
      </c>
      <c r="H74" s="33">
        <v>89.43</v>
      </c>
      <c r="I74" s="33">
        <v>1.31</v>
      </c>
      <c r="J74" s="33">
        <v>15</v>
      </c>
      <c r="K74" s="33">
        <v>4.5599999999999996</v>
      </c>
      <c r="L74" s="33">
        <v>0.438</v>
      </c>
      <c r="M74" s="33">
        <v>1.93</v>
      </c>
      <c r="N74" s="33">
        <v>2.19</v>
      </c>
      <c r="O74" s="33">
        <v>177</v>
      </c>
      <c r="P74">
        <v>1</v>
      </c>
      <c r="Q74" s="33">
        <v>10.199999999999999</v>
      </c>
      <c r="R74">
        <v>2.5099999999999998</v>
      </c>
      <c r="V74">
        <v>2</v>
      </c>
      <c r="W74" s="35" t="s">
        <v>214</v>
      </c>
      <c r="X74" s="35" t="s">
        <v>186</v>
      </c>
      <c r="Y74">
        <v>2</v>
      </c>
      <c r="AA74" s="36">
        <v>6000</v>
      </c>
      <c r="AB74" s="27">
        <v>174.07</v>
      </c>
      <c r="AC74" s="27">
        <v>20.37</v>
      </c>
      <c r="AE74" s="21"/>
      <c r="AF74" s="21"/>
      <c r="AH74">
        <v>-153.69999999999999</v>
      </c>
      <c r="AI74" s="21">
        <v>-20.8</v>
      </c>
      <c r="AK74">
        <v>1</v>
      </c>
      <c r="AL74">
        <f t="shared" si="3"/>
        <v>-0.93173290031868183</v>
      </c>
    </row>
    <row r="75" spans="1:38" x14ac:dyDescent="0.35">
      <c r="A75" s="60">
        <v>110</v>
      </c>
      <c r="D75" s="37" t="s">
        <v>217</v>
      </c>
      <c r="E75" s="25">
        <v>29</v>
      </c>
      <c r="F75" s="38">
        <v>42.816592999999997</v>
      </c>
      <c r="G75" s="38">
        <v>-77.700912000000002</v>
      </c>
      <c r="H75" s="38">
        <v>1384</v>
      </c>
      <c r="I75" s="38">
        <v>11.58</v>
      </c>
      <c r="J75" s="38">
        <v>20.12</v>
      </c>
      <c r="K75" s="38">
        <v>29.77</v>
      </c>
      <c r="L75" s="38">
        <v>14.5</v>
      </c>
      <c r="M75" s="38">
        <v>0.158</v>
      </c>
      <c r="N75" s="38">
        <v>15.1</v>
      </c>
      <c r="O75" s="38">
        <v>249</v>
      </c>
      <c r="P75" s="38">
        <v>1</v>
      </c>
      <c r="Q75" s="39">
        <v>22.25</v>
      </c>
      <c r="R75" s="39">
        <v>2.6</v>
      </c>
      <c r="S75" s="39">
        <v>18.3</v>
      </c>
      <c r="T75" s="38"/>
      <c r="U75" s="38"/>
      <c r="V75" s="38">
        <v>2</v>
      </c>
      <c r="W75" s="40" t="s">
        <v>181</v>
      </c>
      <c r="X75" s="40" t="s">
        <v>182</v>
      </c>
      <c r="Y75" s="38">
        <v>1</v>
      </c>
      <c r="AA75" s="38">
        <v>6000</v>
      </c>
      <c r="AB75" s="27"/>
      <c r="AC75" s="27"/>
      <c r="AD75" s="41">
        <v>400</v>
      </c>
      <c r="AE75" s="42">
        <v>560</v>
      </c>
      <c r="AF75" s="43"/>
      <c r="AG75">
        <v>160</v>
      </c>
      <c r="AH75" s="43"/>
      <c r="AI75" s="43">
        <f>(AE75-AD75)/AD75*100</f>
        <v>40</v>
      </c>
      <c r="AJ75" s="43"/>
      <c r="AK75" s="38">
        <v>0</v>
      </c>
      <c r="AL75">
        <f>LOG(AE75)-LOG(AD75)</f>
        <v>0.14612803567823773</v>
      </c>
    </row>
    <row r="76" spans="1:38" x14ac:dyDescent="0.35">
      <c r="A76" s="60">
        <v>111</v>
      </c>
      <c r="D76" s="37" t="s">
        <v>218</v>
      </c>
      <c r="E76" s="25">
        <v>29</v>
      </c>
      <c r="F76" s="38">
        <v>42.816592999999997</v>
      </c>
      <c r="G76" s="38">
        <v>-77.700912000000002</v>
      </c>
      <c r="H76" s="38">
        <v>1384</v>
      </c>
      <c r="I76" s="38">
        <v>11.58</v>
      </c>
      <c r="J76" s="38">
        <v>20.12</v>
      </c>
      <c r="K76" s="38">
        <v>29.77</v>
      </c>
      <c r="L76" s="38">
        <v>14.5</v>
      </c>
      <c r="M76" s="38">
        <v>0.158</v>
      </c>
      <c r="N76" s="38">
        <v>15.1</v>
      </c>
      <c r="O76" s="38">
        <v>249</v>
      </c>
      <c r="P76" s="38">
        <v>1</v>
      </c>
      <c r="Q76" s="39">
        <v>22.25</v>
      </c>
      <c r="R76" s="39">
        <v>2.6</v>
      </c>
      <c r="S76" s="39">
        <v>78</v>
      </c>
      <c r="T76" s="38"/>
      <c r="U76" s="38"/>
      <c r="V76" s="38">
        <v>2</v>
      </c>
      <c r="W76" s="40" t="s">
        <v>181</v>
      </c>
      <c r="X76" s="40" t="s">
        <v>182</v>
      </c>
      <c r="Y76" s="38">
        <v>0</v>
      </c>
      <c r="AA76" s="38">
        <v>0</v>
      </c>
      <c r="AB76" s="43"/>
      <c r="AC76" s="43"/>
      <c r="AD76" s="41">
        <v>195</v>
      </c>
      <c r="AE76" s="42">
        <v>325</v>
      </c>
      <c r="AF76" s="43"/>
      <c r="AG76" s="43">
        <v>130</v>
      </c>
      <c r="AI76" s="43">
        <f>(AE76-AD76)/AD76*100</f>
        <v>66.666666666666657</v>
      </c>
      <c r="AJ76" s="43"/>
      <c r="AK76" s="38">
        <v>0</v>
      </c>
      <c r="AL76">
        <f>LOG(AE76)-LOG(AD76)</f>
        <v>0.22184874961635659</v>
      </c>
    </row>
    <row r="77" spans="1:38" x14ac:dyDescent="0.35">
      <c r="A77" s="60">
        <v>112</v>
      </c>
      <c r="D77" s="37" t="s">
        <v>219</v>
      </c>
      <c r="E77" s="25">
        <v>29</v>
      </c>
      <c r="F77" s="38">
        <v>42.816592999999997</v>
      </c>
      <c r="G77" s="38">
        <v>-77.700912000000002</v>
      </c>
      <c r="H77" s="38">
        <v>1384</v>
      </c>
      <c r="I77" s="38">
        <v>11.58</v>
      </c>
      <c r="J77" s="38">
        <v>20.12</v>
      </c>
      <c r="K77" s="38">
        <v>29.77</v>
      </c>
      <c r="L77" s="38">
        <v>14.5</v>
      </c>
      <c r="M77" s="38">
        <v>0.158</v>
      </c>
      <c r="N77" s="38">
        <v>15.1</v>
      </c>
      <c r="O77" s="38">
        <v>249</v>
      </c>
      <c r="P77" s="38">
        <v>1</v>
      </c>
      <c r="Q77" s="39">
        <v>22.25</v>
      </c>
      <c r="R77" s="39">
        <v>2.6</v>
      </c>
      <c r="S77" s="39">
        <v>73.8</v>
      </c>
      <c r="T77" s="38"/>
      <c r="U77" s="38"/>
      <c r="V77" s="38">
        <v>2</v>
      </c>
      <c r="W77" s="40" t="s">
        <v>181</v>
      </c>
      <c r="X77" s="40" t="s">
        <v>182</v>
      </c>
      <c r="Y77" s="38">
        <v>0</v>
      </c>
      <c r="AA77" s="38">
        <v>0</v>
      </c>
      <c r="AB77" s="43"/>
      <c r="AC77" s="43"/>
      <c r="AD77" s="41">
        <v>250</v>
      </c>
      <c r="AE77" s="42">
        <v>415</v>
      </c>
      <c r="AF77" s="43"/>
      <c r="AG77" s="43">
        <v>165</v>
      </c>
      <c r="AI77" s="43">
        <f>(AE77-AD77)/AD77*100</f>
        <v>66</v>
      </c>
      <c r="AJ77" s="43"/>
      <c r="AK77" s="38">
        <v>0</v>
      </c>
      <c r="AL77">
        <f>LOG(AE77)-LOG(AD77)</f>
        <v>0.22010808804005499</v>
      </c>
    </row>
    <row r="78" spans="1:38" x14ac:dyDescent="0.35">
      <c r="A78" s="60">
        <v>113</v>
      </c>
      <c r="D78" s="44" t="s">
        <v>220</v>
      </c>
      <c r="E78" s="25">
        <v>30</v>
      </c>
      <c r="F78" s="45">
        <v>44.896281999999999</v>
      </c>
      <c r="G78" s="45">
        <v>-93.543023000000005</v>
      </c>
      <c r="H78" s="45">
        <v>108.1</v>
      </c>
      <c r="I78" s="45">
        <v>10.97</v>
      </c>
      <c r="J78" s="45">
        <v>27</v>
      </c>
      <c r="K78" s="45">
        <v>6.0490000000000004</v>
      </c>
      <c r="L78" s="45">
        <v>4.21</v>
      </c>
      <c r="M78" s="45">
        <v>0.16900000000000001</v>
      </c>
      <c r="N78" s="45">
        <v>1.669</v>
      </c>
      <c r="O78" s="45">
        <v>285</v>
      </c>
      <c r="P78" s="45">
        <v>1</v>
      </c>
      <c r="Q78" s="45">
        <v>13</v>
      </c>
      <c r="R78" s="57">
        <v>6</v>
      </c>
      <c r="S78" s="45">
        <v>100</v>
      </c>
      <c r="T78" s="45"/>
      <c r="U78" s="45"/>
      <c r="V78" s="45">
        <v>3</v>
      </c>
      <c r="W78" s="46" t="s">
        <v>221</v>
      </c>
      <c r="X78" s="46" t="s">
        <v>186</v>
      </c>
      <c r="Y78" s="45">
        <v>1</v>
      </c>
      <c r="AA78" s="47">
        <v>13000</v>
      </c>
      <c r="AB78" s="48">
        <v>116.67</v>
      </c>
      <c r="AC78" s="48">
        <v>40.74</v>
      </c>
      <c r="AD78" s="45">
        <v>268</v>
      </c>
      <c r="AG78" s="48"/>
      <c r="AH78" s="45">
        <f t="shared" ref="AH78:AH87" si="4">AC78-AB78</f>
        <v>-75.930000000000007</v>
      </c>
      <c r="AI78" s="43">
        <f t="shared" ref="AI78:AI97" si="5">(AC78-AB78)/AB78*100</f>
        <v>-65.080997685780403</v>
      </c>
      <c r="AJ78" s="49"/>
      <c r="AK78" s="45">
        <v>1</v>
      </c>
      <c r="AL78">
        <f t="shared" si="3"/>
        <v>-0.45693817320297669</v>
      </c>
    </row>
    <row r="79" spans="1:38" x14ac:dyDescent="0.35">
      <c r="A79" s="60">
        <v>114</v>
      </c>
      <c r="D79" s="44" t="s">
        <v>222</v>
      </c>
      <c r="E79" s="25">
        <v>30</v>
      </c>
      <c r="F79" s="45">
        <v>44.896281999999999</v>
      </c>
      <c r="G79" s="45">
        <v>-93.543023000000005</v>
      </c>
      <c r="H79" s="45">
        <v>108.1</v>
      </c>
      <c r="I79" s="45">
        <v>10.97</v>
      </c>
      <c r="J79" s="45">
        <v>27</v>
      </c>
      <c r="K79" s="45">
        <v>6.0490000000000004</v>
      </c>
      <c r="L79" s="45">
        <v>4.21</v>
      </c>
      <c r="M79" s="45">
        <v>0.16900000000000001</v>
      </c>
      <c r="N79" s="45">
        <v>1.669</v>
      </c>
      <c r="O79" s="45">
        <v>285</v>
      </c>
      <c r="P79" s="45">
        <v>1</v>
      </c>
      <c r="Q79" s="45">
        <v>13</v>
      </c>
      <c r="R79" s="57">
        <v>6</v>
      </c>
      <c r="S79" s="45">
        <v>100</v>
      </c>
      <c r="T79" s="45"/>
      <c r="U79" s="45"/>
      <c r="V79" s="45">
        <v>3</v>
      </c>
      <c r="W79" s="46" t="s">
        <v>223</v>
      </c>
      <c r="X79" s="46" t="s">
        <v>186</v>
      </c>
      <c r="Y79" s="45">
        <v>0</v>
      </c>
      <c r="AA79" s="45">
        <v>0</v>
      </c>
      <c r="AB79" s="48">
        <v>100</v>
      </c>
      <c r="AC79" s="48">
        <v>81.48</v>
      </c>
      <c r="AD79" s="45">
        <v>343</v>
      </c>
      <c r="AG79" s="48"/>
      <c r="AH79" s="45">
        <f t="shared" si="4"/>
        <v>-18.519999999999996</v>
      </c>
      <c r="AI79" s="43">
        <f t="shared" si="5"/>
        <v>-18.519999999999996</v>
      </c>
      <c r="AJ79" s="49"/>
      <c r="AK79" s="45">
        <v>1</v>
      </c>
      <c r="AL79">
        <f t="shared" si="3"/>
        <v>-8.8948979671873429E-2</v>
      </c>
    </row>
    <row r="80" spans="1:38" x14ac:dyDescent="0.35">
      <c r="A80" s="60">
        <v>115</v>
      </c>
      <c r="D80" s="44" t="s">
        <v>224</v>
      </c>
      <c r="E80" s="25">
        <v>30</v>
      </c>
      <c r="F80" s="45">
        <v>44.896281999999999</v>
      </c>
      <c r="G80" s="45">
        <v>-93.543023000000005</v>
      </c>
      <c r="H80" s="45">
        <v>108.1</v>
      </c>
      <c r="I80" s="45">
        <v>10.97</v>
      </c>
      <c r="J80" s="45">
        <v>27</v>
      </c>
      <c r="K80" s="45">
        <v>6.0490000000000004</v>
      </c>
      <c r="L80" s="45">
        <v>4.21</v>
      </c>
      <c r="M80" s="45">
        <v>0.16900000000000001</v>
      </c>
      <c r="N80" s="45">
        <v>1.669</v>
      </c>
      <c r="O80" s="45">
        <v>285</v>
      </c>
      <c r="P80" s="45">
        <v>1</v>
      </c>
      <c r="Q80" s="45">
        <v>13</v>
      </c>
      <c r="R80" s="57">
        <v>6</v>
      </c>
      <c r="S80" s="45">
        <v>100</v>
      </c>
      <c r="T80" s="45"/>
      <c r="U80" s="45"/>
      <c r="V80" s="45">
        <v>3</v>
      </c>
      <c r="W80" s="46" t="s">
        <v>221</v>
      </c>
      <c r="X80" s="46" t="s">
        <v>186</v>
      </c>
      <c r="Y80" s="45">
        <v>0</v>
      </c>
      <c r="AA80" s="45">
        <v>0</v>
      </c>
      <c r="AB80" s="48">
        <v>74.069999999999993</v>
      </c>
      <c r="AC80" s="48">
        <v>107.41</v>
      </c>
      <c r="AD80" s="45">
        <v>278</v>
      </c>
      <c r="AG80" s="48"/>
      <c r="AH80" s="45">
        <f t="shared" si="4"/>
        <v>33.340000000000003</v>
      </c>
      <c r="AI80" s="43">
        <f t="shared" si="5"/>
        <v>45.011475631159726</v>
      </c>
      <c r="AJ80" s="45"/>
      <c r="AK80" s="45">
        <v>0</v>
      </c>
      <c r="AL80">
        <f t="shared" si="3"/>
        <v>0.16140237193211027</v>
      </c>
    </row>
    <row r="81" spans="1:40" x14ac:dyDescent="0.35">
      <c r="A81" s="60">
        <v>116</v>
      </c>
      <c r="D81" s="50" t="s">
        <v>225</v>
      </c>
      <c r="E81" s="25">
        <v>31</v>
      </c>
      <c r="F81" s="51">
        <v>45.553142999999999</v>
      </c>
      <c r="G81" s="51">
        <v>-122.45020599999999</v>
      </c>
      <c r="H81" s="51">
        <v>25.75</v>
      </c>
      <c r="J81" s="51">
        <v>7.3</v>
      </c>
      <c r="K81" s="51">
        <v>3.2</v>
      </c>
      <c r="L81" s="51">
        <v>1.0109999999999999</v>
      </c>
      <c r="M81" s="51">
        <v>0.42699999999999999</v>
      </c>
      <c r="N81" s="51">
        <v>1.76</v>
      </c>
      <c r="O81" s="51">
        <v>4.3</v>
      </c>
      <c r="P81" s="51">
        <v>1</v>
      </c>
      <c r="Q81" s="51">
        <v>0.08</v>
      </c>
      <c r="R81" s="52">
        <v>2</v>
      </c>
      <c r="S81" s="51"/>
      <c r="T81" s="51"/>
      <c r="U81" s="51"/>
      <c r="V81" s="51"/>
      <c r="W81" s="51"/>
      <c r="X81" s="51"/>
      <c r="Y81" s="51">
        <v>1</v>
      </c>
      <c r="AA81" s="53">
        <v>6000</v>
      </c>
      <c r="AB81" s="54">
        <v>114.4</v>
      </c>
      <c r="AC81" s="54">
        <v>91.7</v>
      </c>
      <c r="AG81" s="51"/>
      <c r="AH81" s="45">
        <f t="shared" si="4"/>
        <v>-22.700000000000003</v>
      </c>
      <c r="AI81" s="43">
        <f t="shared" si="5"/>
        <v>-19.842657342657343</v>
      </c>
      <c r="AJ81" s="51"/>
      <c r="AK81" s="51">
        <v>1</v>
      </c>
      <c r="AL81">
        <f t="shared" si="3"/>
        <v>-9.6056688786984479E-2</v>
      </c>
    </row>
    <row r="82" spans="1:40" x14ac:dyDescent="0.35">
      <c r="A82" s="60">
        <v>117</v>
      </c>
      <c r="D82" s="50" t="s">
        <v>226</v>
      </c>
      <c r="E82" s="25">
        <v>31</v>
      </c>
      <c r="F82" s="51">
        <v>45.553142999999999</v>
      </c>
      <c r="G82" s="51">
        <v>-122.45020599999999</v>
      </c>
      <c r="H82" s="51">
        <v>25.75</v>
      </c>
      <c r="J82" s="51">
        <v>7.3</v>
      </c>
      <c r="K82" s="51">
        <v>3.2</v>
      </c>
      <c r="L82" s="51">
        <v>1.0109999999999999</v>
      </c>
      <c r="M82" s="51">
        <v>0.42699999999999999</v>
      </c>
      <c r="N82" s="51">
        <v>1.76</v>
      </c>
      <c r="O82" s="51">
        <v>4.3</v>
      </c>
      <c r="P82" s="51">
        <v>1</v>
      </c>
      <c r="Q82" s="51">
        <v>0.08</v>
      </c>
      <c r="R82" s="52">
        <v>2</v>
      </c>
      <c r="S82" s="51"/>
      <c r="T82" s="51"/>
      <c r="U82" s="51"/>
      <c r="V82" s="51"/>
      <c r="W82" s="51"/>
      <c r="X82" s="51"/>
      <c r="Y82" s="51">
        <v>1</v>
      </c>
      <c r="AA82" s="53">
        <v>6000</v>
      </c>
      <c r="AB82" s="54">
        <v>111.1</v>
      </c>
      <c r="AC82" s="54">
        <v>102.8</v>
      </c>
      <c r="AG82" s="51"/>
      <c r="AH82" s="45">
        <f t="shared" si="4"/>
        <v>-8.2999999999999972</v>
      </c>
      <c r="AI82" s="43">
        <f t="shared" si="5"/>
        <v>-7.4707470747074689</v>
      </c>
      <c r="AJ82" s="51"/>
      <c r="AK82" s="51">
        <v>1</v>
      </c>
      <c r="AL82">
        <f t="shared" si="3"/>
        <v>-3.3720944281610432E-2</v>
      </c>
    </row>
    <row r="83" spans="1:40" x14ac:dyDescent="0.35">
      <c r="A83" s="60">
        <v>118</v>
      </c>
      <c r="D83" s="50" t="s">
        <v>227</v>
      </c>
      <c r="E83" s="25">
        <v>31</v>
      </c>
      <c r="F83" s="51">
        <v>45.553142999999999</v>
      </c>
      <c r="G83" s="51">
        <v>-122.45020599999999</v>
      </c>
      <c r="H83" s="51">
        <v>25.75</v>
      </c>
      <c r="J83" s="51">
        <v>7.3</v>
      </c>
      <c r="K83" s="51">
        <v>3.2</v>
      </c>
      <c r="L83" s="51">
        <v>1.0109999999999999</v>
      </c>
      <c r="M83" s="51">
        <v>0.42699999999999999</v>
      </c>
      <c r="N83" s="51">
        <v>1.76</v>
      </c>
      <c r="O83" s="51">
        <v>4.3</v>
      </c>
      <c r="P83" s="51">
        <v>1</v>
      </c>
      <c r="Q83" s="51">
        <v>0.08</v>
      </c>
      <c r="R83" s="52">
        <v>2</v>
      </c>
      <c r="S83" s="51"/>
      <c r="T83" s="51"/>
      <c r="U83" s="51"/>
      <c r="V83" s="51"/>
      <c r="W83" s="51"/>
      <c r="X83" s="51"/>
      <c r="Y83" s="51">
        <v>0</v>
      </c>
      <c r="AA83" s="53">
        <v>0</v>
      </c>
      <c r="AB83" s="54">
        <v>125</v>
      </c>
      <c r="AC83" s="54">
        <v>129.69999999999999</v>
      </c>
      <c r="AG83" s="51"/>
      <c r="AH83" s="45">
        <f t="shared" si="4"/>
        <v>4.6999999999999886</v>
      </c>
      <c r="AI83" s="43">
        <f t="shared" si="5"/>
        <v>3.7599999999999909</v>
      </c>
      <c r="AJ83" s="51"/>
      <c r="AK83" s="51">
        <v>0</v>
      </c>
      <c r="AL83">
        <f t="shared" si="3"/>
        <v>1.602996307602389E-2</v>
      </c>
    </row>
    <row r="84" spans="1:40" x14ac:dyDescent="0.35">
      <c r="A84" s="60">
        <v>119</v>
      </c>
      <c r="D84" s="50" t="s">
        <v>228</v>
      </c>
      <c r="E84" s="25">
        <v>31</v>
      </c>
      <c r="F84" s="51">
        <v>45.553142999999999</v>
      </c>
      <c r="G84" s="51">
        <v>-122.45020599999999</v>
      </c>
      <c r="H84" s="51">
        <v>25.75</v>
      </c>
      <c r="J84" s="51">
        <v>7.3</v>
      </c>
      <c r="K84" s="51">
        <v>3.2</v>
      </c>
      <c r="L84" s="51">
        <v>1.0109999999999999</v>
      </c>
      <c r="M84" s="51">
        <v>0.42699999999999999</v>
      </c>
      <c r="N84" s="51">
        <v>1.76</v>
      </c>
      <c r="O84" s="51">
        <v>4.3</v>
      </c>
      <c r="P84" s="51">
        <v>1</v>
      </c>
      <c r="Q84" s="51">
        <v>0.08</v>
      </c>
      <c r="R84" s="52">
        <v>2</v>
      </c>
      <c r="S84" s="51"/>
      <c r="T84" s="51"/>
      <c r="U84" s="51"/>
      <c r="V84" s="51"/>
      <c r="W84" s="51"/>
      <c r="X84" s="51"/>
      <c r="Y84" s="51">
        <v>2</v>
      </c>
      <c r="AA84" s="53">
        <v>10000</v>
      </c>
      <c r="AB84" s="54">
        <v>307.39999999999998</v>
      </c>
      <c r="AC84" s="54">
        <v>96.3</v>
      </c>
      <c r="AG84" s="51"/>
      <c r="AH84" s="45">
        <f t="shared" si="4"/>
        <v>-211.09999999999997</v>
      </c>
      <c r="AI84" s="43">
        <f t="shared" si="5"/>
        <v>-68.672739102147034</v>
      </c>
      <c r="AJ84" s="51"/>
      <c r="AK84" s="51">
        <v>1</v>
      </c>
      <c r="AL84">
        <f t="shared" si="3"/>
        <v>-0.50407757603919201</v>
      </c>
    </row>
    <row r="85" spans="1:40" x14ac:dyDescent="0.35">
      <c r="A85" s="60">
        <v>120</v>
      </c>
      <c r="D85" s="50" t="s">
        <v>229</v>
      </c>
      <c r="E85" s="25">
        <v>31</v>
      </c>
      <c r="F85" s="51">
        <v>45.553142999999999</v>
      </c>
      <c r="G85" s="51">
        <v>-122.45020599999999</v>
      </c>
      <c r="H85" s="51">
        <v>25.75</v>
      </c>
      <c r="J85" s="51">
        <v>7.3</v>
      </c>
      <c r="K85" s="51">
        <v>3.2</v>
      </c>
      <c r="L85" s="51">
        <v>1.0109999999999999</v>
      </c>
      <c r="M85" s="51">
        <v>0.42699999999999999</v>
      </c>
      <c r="N85" s="51">
        <v>1.76</v>
      </c>
      <c r="O85" s="51">
        <v>4.3</v>
      </c>
      <c r="P85" s="51">
        <v>1</v>
      </c>
      <c r="Q85" s="51">
        <v>0.08</v>
      </c>
      <c r="R85" s="52">
        <v>2</v>
      </c>
      <c r="S85" s="51"/>
      <c r="T85" s="51"/>
      <c r="U85" s="51"/>
      <c r="V85" s="51"/>
      <c r="W85" s="51"/>
      <c r="X85" s="51"/>
      <c r="Y85" s="51">
        <v>2</v>
      </c>
      <c r="AA85" s="53">
        <v>10000</v>
      </c>
      <c r="AB85" s="54">
        <v>107.4</v>
      </c>
      <c r="AC85" s="54">
        <v>100</v>
      </c>
      <c r="AG85" s="51"/>
      <c r="AH85" s="45">
        <f t="shared" si="4"/>
        <v>-7.4000000000000057</v>
      </c>
      <c r="AI85" s="43">
        <f t="shared" si="5"/>
        <v>-6.8901303538175096</v>
      </c>
      <c r="AJ85" s="51"/>
      <c r="AK85" s="51">
        <v>1</v>
      </c>
      <c r="AL85">
        <f t="shared" si="3"/>
        <v>-3.1004281363536723E-2</v>
      </c>
    </row>
    <row r="86" spans="1:40" x14ac:dyDescent="0.35">
      <c r="A86" s="56">
        <v>121</v>
      </c>
      <c r="D86" t="s">
        <v>237</v>
      </c>
      <c r="E86" s="25">
        <v>32</v>
      </c>
      <c r="F86">
        <v>45.985954</v>
      </c>
      <c r="G86">
        <v>-84.395020000000002</v>
      </c>
      <c r="H86">
        <v>12.95</v>
      </c>
      <c r="J86">
        <v>1.2192000000000001</v>
      </c>
      <c r="K86">
        <v>2.0499999999999998</v>
      </c>
      <c r="L86">
        <v>1.32</v>
      </c>
      <c r="M86">
        <v>0.40300000000000002</v>
      </c>
      <c r="N86">
        <v>329.53</v>
      </c>
      <c r="O86">
        <v>177</v>
      </c>
      <c r="P86">
        <v>1</v>
      </c>
      <c r="Q86">
        <v>3.29</v>
      </c>
      <c r="R86">
        <v>5.87</v>
      </c>
      <c r="Y86">
        <v>1</v>
      </c>
      <c r="AA86" s="34">
        <v>10000</v>
      </c>
      <c r="AB86">
        <v>137</v>
      </c>
      <c r="AC86">
        <v>113.9</v>
      </c>
      <c r="AH86" s="45">
        <f t="shared" si="4"/>
        <v>-23.099999999999994</v>
      </c>
      <c r="AI86" s="43">
        <f t="shared" si="5"/>
        <v>-16.861313868613134</v>
      </c>
      <c r="AK86">
        <v>1</v>
      </c>
    </row>
    <row r="87" spans="1:40" x14ac:dyDescent="0.35">
      <c r="A87" s="56">
        <v>122</v>
      </c>
      <c r="D87" t="s">
        <v>238</v>
      </c>
      <c r="E87" s="25">
        <v>32</v>
      </c>
      <c r="F87">
        <v>45.985954</v>
      </c>
      <c r="G87">
        <v>-84.395020000000002</v>
      </c>
      <c r="H87">
        <v>12.95</v>
      </c>
      <c r="J87">
        <v>1.2192000000000001</v>
      </c>
      <c r="K87">
        <v>2.0499999999999998</v>
      </c>
      <c r="L87">
        <v>1.32</v>
      </c>
      <c r="M87">
        <v>0.40300000000000002</v>
      </c>
      <c r="N87">
        <v>329.53</v>
      </c>
      <c r="O87">
        <v>177</v>
      </c>
      <c r="P87">
        <v>1</v>
      </c>
      <c r="Q87">
        <v>3.29</v>
      </c>
      <c r="R87">
        <v>5.87</v>
      </c>
      <c r="Y87">
        <v>2</v>
      </c>
      <c r="AA87" s="34">
        <v>5000</v>
      </c>
      <c r="AB87">
        <v>235.19</v>
      </c>
      <c r="AC87">
        <v>19.05</v>
      </c>
      <c r="AH87" s="45">
        <f t="shared" si="4"/>
        <v>-216.14</v>
      </c>
      <c r="AI87" s="43">
        <f t="shared" si="5"/>
        <v>-91.900165823376838</v>
      </c>
      <c r="AK87">
        <v>1</v>
      </c>
      <c r="AN87" t="s">
        <v>239</v>
      </c>
    </row>
    <row r="88" spans="1:40" x14ac:dyDescent="0.35">
      <c r="A88" s="60">
        <v>124</v>
      </c>
      <c r="D88" t="s">
        <v>241</v>
      </c>
      <c r="E88" s="25">
        <v>33</v>
      </c>
      <c r="F88">
        <v>41.371215999999997</v>
      </c>
      <c r="G88">
        <v>-85.777056000000002</v>
      </c>
      <c r="H88">
        <v>223</v>
      </c>
      <c r="I88">
        <v>5</v>
      </c>
      <c r="J88">
        <v>25</v>
      </c>
      <c r="K88">
        <v>10.210000000000001</v>
      </c>
      <c r="L88">
        <v>4.3029999999999999</v>
      </c>
      <c r="M88">
        <v>1.843</v>
      </c>
      <c r="N88">
        <v>4.0620000000000003</v>
      </c>
      <c r="O88">
        <v>264.47000000000003</v>
      </c>
      <c r="P88">
        <v>1</v>
      </c>
      <c r="Q88">
        <v>56</v>
      </c>
      <c r="R88">
        <v>7.8</v>
      </c>
      <c r="Y88">
        <v>1</v>
      </c>
      <c r="AA88" s="34">
        <v>8333</v>
      </c>
      <c r="AB88">
        <v>161.11000000000001</v>
      </c>
      <c r="AC88">
        <v>38.89</v>
      </c>
      <c r="AI88" s="43">
        <f t="shared" si="5"/>
        <v>-75.861212835950596</v>
      </c>
      <c r="AK88">
        <v>1</v>
      </c>
    </row>
    <row r="89" spans="1:40" x14ac:dyDescent="0.35">
      <c r="A89" s="60">
        <v>125</v>
      </c>
      <c r="D89" t="s">
        <v>242</v>
      </c>
      <c r="E89" s="25">
        <v>33</v>
      </c>
      <c r="F89">
        <v>41.371215999999997</v>
      </c>
      <c r="G89">
        <v>-85.777056000000002</v>
      </c>
      <c r="H89">
        <v>223</v>
      </c>
      <c r="I89">
        <v>5</v>
      </c>
      <c r="J89">
        <v>25</v>
      </c>
      <c r="K89">
        <v>10.210000000000001</v>
      </c>
      <c r="L89">
        <v>4.3029999999999999</v>
      </c>
      <c r="M89">
        <v>1.843</v>
      </c>
      <c r="N89">
        <v>4.0620000000000003</v>
      </c>
      <c r="O89">
        <v>264.47000000000003</v>
      </c>
      <c r="P89">
        <v>1</v>
      </c>
      <c r="Q89">
        <v>56</v>
      </c>
      <c r="R89">
        <v>7.8</v>
      </c>
      <c r="Y89">
        <v>1</v>
      </c>
      <c r="AA89" s="34">
        <v>8333</v>
      </c>
      <c r="AB89">
        <v>158.33000000000001</v>
      </c>
      <c r="AC89">
        <v>172.22</v>
      </c>
      <c r="AI89" s="43">
        <f t="shared" si="5"/>
        <v>8.7728162698161967</v>
      </c>
      <c r="AK89">
        <v>0</v>
      </c>
    </row>
    <row r="90" spans="1:40" x14ac:dyDescent="0.35">
      <c r="A90" s="60">
        <v>126</v>
      </c>
      <c r="D90" t="s">
        <v>243</v>
      </c>
      <c r="E90" s="25">
        <v>33</v>
      </c>
      <c r="F90">
        <v>41.371215999999997</v>
      </c>
      <c r="G90">
        <v>-85.777056000000002</v>
      </c>
      <c r="H90">
        <v>223</v>
      </c>
      <c r="I90">
        <v>5</v>
      </c>
      <c r="J90">
        <v>25</v>
      </c>
      <c r="K90">
        <v>10.210000000000001</v>
      </c>
      <c r="L90">
        <v>4.3029999999999999</v>
      </c>
      <c r="M90">
        <v>1.843</v>
      </c>
      <c r="N90">
        <v>4.0620000000000003</v>
      </c>
      <c r="O90">
        <v>264.47000000000003</v>
      </c>
      <c r="P90">
        <v>1</v>
      </c>
      <c r="Q90">
        <v>56</v>
      </c>
      <c r="R90">
        <v>7.8</v>
      </c>
      <c r="Y90">
        <v>1</v>
      </c>
      <c r="AA90" s="34">
        <v>8333</v>
      </c>
      <c r="AB90">
        <v>94.44</v>
      </c>
      <c r="AC90">
        <v>80.56</v>
      </c>
      <c r="AI90" s="43">
        <f t="shared" si="5"/>
        <v>-14.697162219398555</v>
      </c>
      <c r="AK90">
        <v>1</v>
      </c>
    </row>
    <row r="91" spans="1:40" x14ac:dyDescent="0.35">
      <c r="A91" s="60">
        <v>127</v>
      </c>
      <c r="D91" t="s">
        <v>244</v>
      </c>
      <c r="E91" s="25">
        <v>33</v>
      </c>
      <c r="F91">
        <v>41.371215999999997</v>
      </c>
      <c r="G91">
        <v>-85.777056000000002</v>
      </c>
      <c r="H91">
        <v>223</v>
      </c>
      <c r="I91">
        <v>5</v>
      </c>
      <c r="J91">
        <v>25</v>
      </c>
      <c r="K91">
        <v>10.210000000000001</v>
      </c>
      <c r="L91">
        <v>4.3029999999999999</v>
      </c>
      <c r="M91">
        <v>1.843</v>
      </c>
      <c r="N91">
        <v>4.0620000000000003</v>
      </c>
      <c r="O91">
        <v>264.47000000000003</v>
      </c>
      <c r="P91">
        <v>1</v>
      </c>
      <c r="Q91">
        <v>56</v>
      </c>
      <c r="R91">
        <v>7.8</v>
      </c>
      <c r="Y91">
        <v>2</v>
      </c>
      <c r="AA91" s="34">
        <v>5875</v>
      </c>
      <c r="AB91">
        <v>83.33</v>
      </c>
      <c r="AC91">
        <v>40.74</v>
      </c>
      <c r="AI91" s="43">
        <f t="shared" si="5"/>
        <v>-51.110044401776065</v>
      </c>
      <c r="AK91">
        <v>1</v>
      </c>
    </row>
    <row r="92" spans="1:40" x14ac:dyDescent="0.35">
      <c r="A92" s="60">
        <v>128</v>
      </c>
      <c r="D92" t="s">
        <v>245</v>
      </c>
      <c r="E92" s="25">
        <v>33</v>
      </c>
      <c r="F92">
        <v>41.371215999999997</v>
      </c>
      <c r="G92">
        <v>-85.777056000000002</v>
      </c>
      <c r="H92">
        <v>223</v>
      </c>
      <c r="I92">
        <v>5</v>
      </c>
      <c r="J92">
        <v>25</v>
      </c>
      <c r="K92">
        <v>10.210000000000001</v>
      </c>
      <c r="L92">
        <v>4.3029999999999999</v>
      </c>
      <c r="M92">
        <v>1.843</v>
      </c>
      <c r="N92">
        <v>4.0620000000000003</v>
      </c>
      <c r="O92">
        <v>264.47000000000003</v>
      </c>
      <c r="P92">
        <v>1</v>
      </c>
      <c r="Q92">
        <v>56</v>
      </c>
      <c r="R92">
        <v>7.8</v>
      </c>
      <c r="Y92">
        <v>2</v>
      </c>
      <c r="AA92" s="34">
        <v>5875</v>
      </c>
      <c r="AB92">
        <v>42.59</v>
      </c>
      <c r="AC92">
        <v>38.89</v>
      </c>
      <c r="AI92" s="43">
        <f t="shared" si="5"/>
        <v>-8.6874853251937143</v>
      </c>
      <c r="AK92">
        <v>1</v>
      </c>
    </row>
    <row r="93" spans="1:40" x14ac:dyDescent="0.35">
      <c r="A93" s="60">
        <v>129</v>
      </c>
      <c r="D93" t="s">
        <v>246</v>
      </c>
      <c r="E93" s="25">
        <v>33</v>
      </c>
      <c r="F93">
        <v>41.371215999999997</v>
      </c>
      <c r="G93">
        <v>-85.777056000000002</v>
      </c>
      <c r="H93">
        <v>223</v>
      </c>
      <c r="I93">
        <v>5</v>
      </c>
      <c r="J93">
        <v>25</v>
      </c>
      <c r="K93">
        <v>10.210000000000001</v>
      </c>
      <c r="L93">
        <v>4.3029999999999999</v>
      </c>
      <c r="M93">
        <v>1.843</v>
      </c>
      <c r="N93">
        <v>4.0620000000000003</v>
      </c>
      <c r="O93">
        <v>264.47000000000003</v>
      </c>
      <c r="P93">
        <v>1</v>
      </c>
      <c r="Q93">
        <v>56</v>
      </c>
      <c r="R93">
        <v>7.8</v>
      </c>
      <c r="Y93">
        <v>1</v>
      </c>
      <c r="AA93" s="34">
        <v>5875</v>
      </c>
      <c r="AB93">
        <v>38.89</v>
      </c>
      <c r="AC93">
        <v>40.74</v>
      </c>
      <c r="AI93" s="43">
        <f t="shared" si="5"/>
        <v>4.7570069426587844</v>
      </c>
      <c r="AK93">
        <v>0</v>
      </c>
    </row>
    <row r="94" spans="1:40" x14ac:dyDescent="0.35">
      <c r="A94" s="60">
        <v>130</v>
      </c>
      <c r="D94" t="s">
        <v>247</v>
      </c>
      <c r="E94" s="25">
        <v>33</v>
      </c>
      <c r="F94">
        <v>41.371215999999997</v>
      </c>
      <c r="G94">
        <v>-85.777056000000002</v>
      </c>
      <c r="H94">
        <v>223</v>
      </c>
      <c r="I94">
        <v>5</v>
      </c>
      <c r="J94">
        <v>25</v>
      </c>
      <c r="K94">
        <v>10.210000000000001</v>
      </c>
      <c r="L94">
        <v>4.3029999999999999</v>
      </c>
      <c r="M94">
        <v>1.843</v>
      </c>
      <c r="N94">
        <v>4.0620000000000003</v>
      </c>
      <c r="O94">
        <v>264.47000000000003</v>
      </c>
      <c r="P94">
        <v>1</v>
      </c>
      <c r="Q94">
        <v>56</v>
      </c>
      <c r="R94">
        <v>7.8</v>
      </c>
      <c r="Y94">
        <v>1</v>
      </c>
      <c r="AA94" s="34">
        <v>5875</v>
      </c>
      <c r="AB94">
        <v>25.93</v>
      </c>
      <c r="AC94">
        <v>25.93</v>
      </c>
      <c r="AI94" s="43">
        <f t="shared" si="5"/>
        <v>0</v>
      </c>
      <c r="AK94">
        <v>0</v>
      </c>
    </row>
    <row r="95" spans="1:40" x14ac:dyDescent="0.35">
      <c r="A95" s="60">
        <v>131</v>
      </c>
      <c r="D95" t="s">
        <v>248</v>
      </c>
      <c r="E95" s="25">
        <v>33</v>
      </c>
      <c r="F95">
        <v>41.371215999999997</v>
      </c>
      <c r="G95">
        <v>-85.777056000000002</v>
      </c>
      <c r="H95">
        <v>223</v>
      </c>
      <c r="I95">
        <v>5</v>
      </c>
      <c r="J95">
        <v>25</v>
      </c>
      <c r="K95">
        <v>10.210000000000001</v>
      </c>
      <c r="L95">
        <v>4.3029999999999999</v>
      </c>
      <c r="M95">
        <v>1.843</v>
      </c>
      <c r="N95">
        <v>4.0620000000000003</v>
      </c>
      <c r="O95">
        <v>264.47000000000003</v>
      </c>
      <c r="P95">
        <v>1</v>
      </c>
      <c r="Q95">
        <v>56</v>
      </c>
      <c r="R95">
        <v>7.8</v>
      </c>
      <c r="Y95">
        <v>1</v>
      </c>
      <c r="AA95" s="34">
        <v>11000</v>
      </c>
      <c r="AB95">
        <v>116.67</v>
      </c>
      <c r="AC95">
        <v>57.41</v>
      </c>
      <c r="AI95" s="43">
        <f t="shared" si="5"/>
        <v>-50.792834490443127</v>
      </c>
      <c r="AK95">
        <v>1</v>
      </c>
    </row>
    <row r="96" spans="1:40" x14ac:dyDescent="0.35">
      <c r="A96" s="60">
        <v>132</v>
      </c>
      <c r="D96" t="s">
        <v>249</v>
      </c>
      <c r="E96" s="25">
        <v>34</v>
      </c>
      <c r="F96">
        <v>45.979399000000001</v>
      </c>
      <c r="G96">
        <v>-84.360336000000004</v>
      </c>
      <c r="H96">
        <v>18.5</v>
      </c>
      <c r="J96">
        <v>2.7431999999999999</v>
      </c>
      <c r="K96">
        <v>5.5149999999999997</v>
      </c>
      <c r="L96">
        <v>1.86</v>
      </c>
      <c r="M96">
        <v>1.41</v>
      </c>
      <c r="N96">
        <v>2.29</v>
      </c>
      <c r="O96">
        <v>177</v>
      </c>
      <c r="P96">
        <v>1</v>
      </c>
      <c r="Q96">
        <v>6.3</v>
      </c>
      <c r="R96">
        <v>3.39</v>
      </c>
      <c r="Y96">
        <v>1</v>
      </c>
      <c r="AA96" s="34">
        <v>30000</v>
      </c>
      <c r="AB96">
        <v>74.099999999999994</v>
      </c>
      <c r="AC96">
        <v>211.11</v>
      </c>
      <c r="AH96" s="45">
        <f>AC96-AB96</f>
        <v>137.01000000000002</v>
      </c>
      <c r="AI96" s="43">
        <f t="shared" si="5"/>
        <v>184.89878542510127</v>
      </c>
      <c r="AK96">
        <v>0</v>
      </c>
    </row>
    <row r="97" spans="1:37" x14ac:dyDescent="0.35">
      <c r="A97" s="60">
        <v>133</v>
      </c>
      <c r="D97" t="s">
        <v>250</v>
      </c>
      <c r="E97" s="25">
        <v>34</v>
      </c>
      <c r="F97">
        <v>45.979399000000001</v>
      </c>
      <c r="G97">
        <v>-84.360336000000004</v>
      </c>
      <c r="H97">
        <v>18.5</v>
      </c>
      <c r="J97">
        <v>2.7431999999999999</v>
      </c>
      <c r="K97">
        <v>5.5149999999999997</v>
      </c>
      <c r="L97">
        <v>1.86</v>
      </c>
      <c r="M97">
        <v>1.41</v>
      </c>
      <c r="N97">
        <v>2.29</v>
      </c>
      <c r="O97">
        <v>177</v>
      </c>
      <c r="P97">
        <v>1</v>
      </c>
      <c r="Q97">
        <v>6.3</v>
      </c>
      <c r="R97">
        <v>3.39</v>
      </c>
      <c r="Y97">
        <v>2</v>
      </c>
      <c r="AA97" s="34">
        <v>14000</v>
      </c>
      <c r="AB97">
        <v>195.3</v>
      </c>
      <c r="AC97">
        <v>55.56</v>
      </c>
      <c r="AH97" s="45">
        <f>AC97-AB97</f>
        <v>-139.74</v>
      </c>
      <c r="AI97" s="43">
        <f t="shared" si="5"/>
        <v>-71.551459293394785</v>
      </c>
      <c r="AK97">
        <v>1</v>
      </c>
    </row>
  </sheetData>
  <sheetProtection algorithmName="SHA-512" hashValue="QikkD1qb3UigKBgH9/o40Nh9CQSg7g+oRfQSn5+zWIalM3uV95HVi+THgoZeO/P/MURAnHE6aiGUC0TpiQmeIQ==" saltValue="XRPFaZd0/jWISRMEaDwtHA==" spinCount="100000" sheet="1" objects="1" scenarios="1"/>
  <mergeCells count="5">
    <mergeCell ref="B1:C1"/>
    <mergeCell ref="D1:G1"/>
    <mergeCell ref="H1:P1"/>
    <mergeCell ref="U1:AK1"/>
    <mergeCell ref="Q1:T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2"/>
  <sheetViews>
    <sheetView tabSelected="1" topLeftCell="N1" workbookViewId="0">
      <selection activeCell="R7" sqref="R7:X17"/>
    </sheetView>
  </sheetViews>
  <sheetFormatPr defaultRowHeight="14.5" x14ac:dyDescent="0.35"/>
  <cols>
    <col min="1" max="1" width="11.36328125" bestFit="1" customWidth="1"/>
  </cols>
  <sheetData>
    <row r="1" spans="1:42" x14ac:dyDescent="0.35">
      <c r="A1" s="1"/>
      <c r="B1" s="62" t="s">
        <v>0</v>
      </c>
      <c r="C1" s="63"/>
      <c r="D1" s="64" t="s">
        <v>1</v>
      </c>
      <c r="E1" s="64"/>
      <c r="F1" s="63"/>
      <c r="G1" s="63"/>
      <c r="H1" s="65" t="s">
        <v>2</v>
      </c>
      <c r="I1" s="63"/>
      <c r="J1" s="63"/>
      <c r="K1" s="63"/>
      <c r="L1" s="63"/>
      <c r="M1" s="63"/>
      <c r="N1" s="63"/>
      <c r="O1" s="63"/>
      <c r="P1" s="63"/>
      <c r="Q1" s="63"/>
      <c r="R1" s="67" t="s">
        <v>3</v>
      </c>
      <c r="S1" s="67"/>
      <c r="T1" s="67"/>
      <c r="U1" s="66" t="s">
        <v>4</v>
      </c>
      <c r="V1" s="63"/>
      <c r="W1" s="63"/>
      <c r="X1" s="63"/>
      <c r="Y1" s="63"/>
      <c r="Z1" s="63"/>
      <c r="AA1" s="63"/>
      <c r="AB1" s="63"/>
      <c r="AC1" s="63"/>
      <c r="AD1" s="63"/>
      <c r="AE1" s="63"/>
      <c r="AF1" s="63"/>
      <c r="AG1" s="63"/>
      <c r="AH1" s="63"/>
      <c r="AI1" s="63"/>
      <c r="AJ1" s="63"/>
      <c r="AK1" s="63"/>
    </row>
    <row r="2" spans="1:42" ht="87" x14ac:dyDescent="0.35">
      <c r="A2" s="2" t="s">
        <v>230</v>
      </c>
      <c r="B2" s="3" t="s">
        <v>5</v>
      </c>
      <c r="C2" s="3" t="s">
        <v>6</v>
      </c>
      <c r="D2" s="3" t="s">
        <v>7</v>
      </c>
      <c r="E2" s="3" t="s">
        <v>8</v>
      </c>
      <c r="F2" s="3" t="s">
        <v>9</v>
      </c>
      <c r="G2" s="3" t="s">
        <v>10</v>
      </c>
      <c r="H2" s="3" t="s">
        <v>11</v>
      </c>
      <c r="I2" s="3" t="s">
        <v>12</v>
      </c>
      <c r="J2" s="3" t="s">
        <v>13</v>
      </c>
      <c r="K2" s="4" t="s">
        <v>14</v>
      </c>
      <c r="L2" s="4" t="s">
        <v>15</v>
      </c>
      <c r="M2" s="4" t="s">
        <v>16</v>
      </c>
      <c r="N2" s="4" t="s">
        <v>17</v>
      </c>
      <c r="O2" s="4" t="s">
        <v>18</v>
      </c>
      <c r="P2" s="4" t="s">
        <v>19</v>
      </c>
      <c r="Q2" s="4" t="s">
        <v>231</v>
      </c>
      <c r="R2" s="5" t="s">
        <v>20</v>
      </c>
      <c r="S2" s="6" t="s">
        <v>21</v>
      </c>
      <c r="T2" s="7" t="s">
        <v>23</v>
      </c>
      <c r="U2" s="5" t="s">
        <v>24</v>
      </c>
      <c r="V2" s="3" t="s">
        <v>25</v>
      </c>
      <c r="W2" s="8" t="s">
        <v>26</v>
      </c>
      <c r="X2" s="8" t="s">
        <v>27</v>
      </c>
      <c r="Y2" s="8" t="s">
        <v>28</v>
      </c>
      <c r="Z2" s="8" t="s">
        <v>29</v>
      </c>
      <c r="AA2" s="8" t="s">
        <v>30</v>
      </c>
      <c r="AB2" s="9" t="s">
        <v>31</v>
      </c>
      <c r="AC2" s="9" t="s">
        <v>32</v>
      </c>
      <c r="AD2" s="9" t="s">
        <v>33</v>
      </c>
      <c r="AE2" s="9" t="s">
        <v>34</v>
      </c>
      <c r="AF2" s="9" t="s">
        <v>35</v>
      </c>
      <c r="AG2" s="9" t="s">
        <v>36</v>
      </c>
      <c r="AH2" s="9" t="s">
        <v>37</v>
      </c>
      <c r="AI2" s="9" t="s">
        <v>38</v>
      </c>
      <c r="AJ2" s="3" t="s">
        <v>35</v>
      </c>
      <c r="AK2" s="3" t="s">
        <v>22</v>
      </c>
      <c r="AL2" s="3" t="s">
        <v>232</v>
      </c>
      <c r="AM2" s="3" t="s">
        <v>233</v>
      </c>
      <c r="AN2" s="3" t="s">
        <v>234</v>
      </c>
      <c r="AO2" s="3" t="s">
        <v>235</v>
      </c>
      <c r="AP2" s="3" t="s">
        <v>39</v>
      </c>
    </row>
    <row r="3" spans="1:42" x14ac:dyDescent="0.35">
      <c r="A3" s="10">
        <v>5</v>
      </c>
      <c r="B3" s="11" t="s">
        <v>50</v>
      </c>
      <c r="C3" s="11" t="s">
        <v>51</v>
      </c>
      <c r="D3" s="11" t="s">
        <v>52</v>
      </c>
      <c r="E3" s="11">
        <v>2</v>
      </c>
      <c r="F3" s="12">
        <v>45.710999999999999</v>
      </c>
      <c r="G3" s="13" t="s">
        <v>53</v>
      </c>
      <c r="H3" s="12">
        <v>74</v>
      </c>
      <c r="I3" s="12">
        <v>2.4</v>
      </c>
      <c r="J3" s="12">
        <v>8.1</v>
      </c>
      <c r="K3" s="12">
        <f t="shared" ref="K3:K24" si="0">L3+M3+N3</f>
        <v>5.7779999999999996</v>
      </c>
      <c r="L3" s="12">
        <v>3.6459999999999999</v>
      </c>
      <c r="M3" s="12">
        <v>1.98</v>
      </c>
      <c r="N3" s="12">
        <v>0.152</v>
      </c>
      <c r="O3" s="12">
        <v>468</v>
      </c>
      <c r="P3" s="12">
        <v>1</v>
      </c>
      <c r="Q3" s="12">
        <v>1</v>
      </c>
      <c r="R3" s="12">
        <v>20.8</v>
      </c>
      <c r="S3" s="15" t="s">
        <v>54</v>
      </c>
      <c r="T3" s="16">
        <v>0.8</v>
      </c>
      <c r="U3" s="16">
        <v>1</v>
      </c>
      <c r="V3" s="12">
        <v>3</v>
      </c>
      <c r="W3" s="12"/>
      <c r="X3" s="12"/>
      <c r="Y3" s="12">
        <v>1</v>
      </c>
      <c r="Z3" s="17">
        <v>0.125</v>
      </c>
      <c r="AA3" s="17">
        <v>2156.6999999999998</v>
      </c>
      <c r="AB3" s="12"/>
      <c r="AC3" s="12"/>
      <c r="AD3" s="12">
        <v>25.3</v>
      </c>
      <c r="AE3" s="12">
        <f>AG3+AD3</f>
        <v>20.3</v>
      </c>
      <c r="AF3" s="12"/>
      <c r="AG3" s="12">
        <v>-5</v>
      </c>
      <c r="AH3" s="12"/>
      <c r="AI3" s="12">
        <v>-19.762845849802371</v>
      </c>
      <c r="AJ3" s="12">
        <v>0.35</v>
      </c>
      <c r="AK3" s="12">
        <v>13.2</v>
      </c>
      <c r="AL3">
        <f>(AD3-(AK3/100)*AD3)/(AK3/100)</f>
        <v>166.36666666666665</v>
      </c>
      <c r="AN3">
        <f>(AE3/(AL3+AE3))*100</f>
        <v>10.875000000000002</v>
      </c>
      <c r="AO3">
        <f>AN3-AK3</f>
        <v>-2.3249999999999975</v>
      </c>
      <c r="AP3" s="12">
        <v>1</v>
      </c>
    </row>
    <row r="4" spans="1:42" x14ac:dyDescent="0.35">
      <c r="A4" s="10">
        <v>6</v>
      </c>
      <c r="B4" s="11" t="s">
        <v>50</v>
      </c>
      <c r="C4" s="11" t="s">
        <v>55</v>
      </c>
      <c r="D4" s="11" t="s">
        <v>56</v>
      </c>
      <c r="E4" s="11">
        <v>2</v>
      </c>
      <c r="F4" s="12">
        <v>45.710999999999999</v>
      </c>
      <c r="G4" s="13" t="s">
        <v>57</v>
      </c>
      <c r="H4" s="12">
        <v>74</v>
      </c>
      <c r="I4" s="12">
        <v>2.4</v>
      </c>
      <c r="J4" s="12">
        <v>8.1</v>
      </c>
      <c r="K4" s="12">
        <f t="shared" si="0"/>
        <v>5.7779999999999996</v>
      </c>
      <c r="L4" s="12">
        <v>3.6459999999999999</v>
      </c>
      <c r="M4" s="12">
        <v>1.98</v>
      </c>
      <c r="N4" s="12">
        <v>0.152</v>
      </c>
      <c r="O4" s="12">
        <v>468</v>
      </c>
      <c r="P4" s="12">
        <v>1</v>
      </c>
      <c r="Q4" s="12">
        <v>1</v>
      </c>
      <c r="R4" s="12">
        <v>66.400000000000006</v>
      </c>
      <c r="S4" s="15" t="s">
        <v>54</v>
      </c>
      <c r="T4" s="16">
        <v>1.42</v>
      </c>
      <c r="U4" s="16">
        <v>0</v>
      </c>
      <c r="V4" s="12">
        <v>3</v>
      </c>
      <c r="W4" s="12"/>
      <c r="X4" s="12"/>
      <c r="Y4" s="12">
        <v>1</v>
      </c>
      <c r="Z4" s="17">
        <v>0</v>
      </c>
      <c r="AA4" s="17">
        <v>0</v>
      </c>
      <c r="AB4" s="12"/>
      <c r="AC4" s="12"/>
      <c r="AD4" s="18">
        <v>1.5</v>
      </c>
      <c r="AE4" s="12">
        <f t="shared" ref="AE4:AE24" si="1">AG4+AD4</f>
        <v>4.5</v>
      </c>
      <c r="AF4" s="12"/>
      <c r="AG4" s="12">
        <v>3</v>
      </c>
      <c r="AH4" s="12"/>
      <c r="AI4" s="12">
        <v>200</v>
      </c>
      <c r="AJ4" s="12">
        <v>0.27</v>
      </c>
      <c r="AK4" s="12">
        <v>2.1</v>
      </c>
      <c r="AL4">
        <f t="shared" ref="AL4:AL49" si="2">(AD4-(AK4/100)*AD4)/(AK4/100)</f>
        <v>69.928571428571416</v>
      </c>
      <c r="AN4">
        <f t="shared" ref="AN4:AN49" si="3">(AE4/(AL4+AE4))*100</f>
        <v>6.0460652591170838</v>
      </c>
      <c r="AO4">
        <f t="shared" ref="AO4:AO52" si="4">AN4-AK4</f>
        <v>3.9460652591170837</v>
      </c>
      <c r="AP4" s="12">
        <v>0</v>
      </c>
    </row>
    <row r="5" spans="1:42" x14ac:dyDescent="0.35">
      <c r="A5" s="10">
        <v>7</v>
      </c>
      <c r="B5" s="11" t="s">
        <v>50</v>
      </c>
      <c r="C5" s="11" t="s">
        <v>58</v>
      </c>
      <c r="D5" s="11" t="s">
        <v>59</v>
      </c>
      <c r="E5" s="11">
        <v>2</v>
      </c>
      <c r="F5" s="12">
        <v>45.710999999999999</v>
      </c>
      <c r="G5" s="13" t="s">
        <v>60</v>
      </c>
      <c r="H5" s="12">
        <v>74</v>
      </c>
      <c r="I5" s="12">
        <v>2.4</v>
      </c>
      <c r="J5" s="12">
        <v>8.1</v>
      </c>
      <c r="K5" s="12">
        <f t="shared" si="0"/>
        <v>5.7779999999999996</v>
      </c>
      <c r="L5" s="12">
        <v>3.6459999999999999</v>
      </c>
      <c r="M5" s="12">
        <v>1.98</v>
      </c>
      <c r="N5" s="12">
        <v>0.152</v>
      </c>
      <c r="O5" s="12">
        <v>468</v>
      </c>
      <c r="P5" s="12">
        <v>1</v>
      </c>
      <c r="Q5" s="12">
        <v>1</v>
      </c>
      <c r="R5" s="12">
        <v>33.1</v>
      </c>
      <c r="S5" s="15" t="s">
        <v>54</v>
      </c>
      <c r="T5" s="16">
        <v>2.09</v>
      </c>
      <c r="U5" s="16">
        <v>0</v>
      </c>
      <c r="V5" s="12">
        <v>3</v>
      </c>
      <c r="W5" s="12"/>
      <c r="X5" s="12"/>
      <c r="Y5" s="12">
        <v>1</v>
      </c>
      <c r="Z5" s="17">
        <v>0</v>
      </c>
      <c r="AA5" s="17">
        <v>0</v>
      </c>
      <c r="AB5" s="12"/>
      <c r="AC5" s="12"/>
      <c r="AD5" s="12">
        <v>5.9</v>
      </c>
      <c r="AE5" s="12">
        <f t="shared" si="1"/>
        <v>12.100000000000001</v>
      </c>
      <c r="AF5" s="12"/>
      <c r="AG5" s="12">
        <v>6.2</v>
      </c>
      <c r="AH5" s="12"/>
      <c r="AI5" s="12">
        <v>105.08474576271185</v>
      </c>
      <c r="AJ5" s="12">
        <v>0.08</v>
      </c>
      <c r="AK5" s="12">
        <v>4.3</v>
      </c>
      <c r="AL5">
        <f t="shared" si="2"/>
        <v>131.3093023255814</v>
      </c>
      <c r="AN5">
        <f t="shared" si="3"/>
        <v>8.4373885123082424</v>
      </c>
      <c r="AO5">
        <f t="shared" si="4"/>
        <v>4.1373885123082426</v>
      </c>
      <c r="AP5" s="12">
        <v>0</v>
      </c>
    </row>
    <row r="6" spans="1:42" x14ac:dyDescent="0.35">
      <c r="A6" s="10">
        <v>8</v>
      </c>
      <c r="B6" s="11" t="s">
        <v>50</v>
      </c>
      <c r="C6" s="11" t="s">
        <v>61</v>
      </c>
      <c r="D6" s="11" t="s">
        <v>62</v>
      </c>
      <c r="E6" s="11">
        <v>2</v>
      </c>
      <c r="F6" s="12">
        <v>45.710999999999999</v>
      </c>
      <c r="G6" s="13" t="s">
        <v>57</v>
      </c>
      <c r="H6" s="12">
        <v>74</v>
      </c>
      <c r="I6" s="12">
        <v>2.4</v>
      </c>
      <c r="J6" s="12">
        <v>8.1</v>
      </c>
      <c r="K6" s="12">
        <f t="shared" si="0"/>
        <v>5.7779999999999996</v>
      </c>
      <c r="L6" s="12">
        <v>3.6459999999999999</v>
      </c>
      <c r="M6" s="12">
        <v>1.98</v>
      </c>
      <c r="N6" s="12">
        <v>0.152</v>
      </c>
      <c r="O6" s="12">
        <v>468</v>
      </c>
      <c r="P6" s="12">
        <v>1</v>
      </c>
      <c r="Q6" s="12">
        <v>1</v>
      </c>
      <c r="R6" s="12">
        <v>20.8</v>
      </c>
      <c r="S6" s="15" t="s">
        <v>54</v>
      </c>
      <c r="T6" s="16">
        <v>0.6</v>
      </c>
      <c r="U6" s="16">
        <v>1</v>
      </c>
      <c r="V6" s="12">
        <v>3</v>
      </c>
      <c r="W6" s="12"/>
      <c r="X6" s="12"/>
      <c r="Y6" s="12">
        <v>1</v>
      </c>
      <c r="Z6" s="17">
        <v>0.2</v>
      </c>
      <c r="AA6" s="17">
        <v>2719.2</v>
      </c>
      <c r="AB6" s="12"/>
      <c r="AC6" s="12"/>
      <c r="AD6" s="12">
        <v>68.599999999999994</v>
      </c>
      <c r="AE6" s="12">
        <f t="shared" si="1"/>
        <v>21.099999999999994</v>
      </c>
      <c r="AF6" s="12"/>
      <c r="AG6" s="12">
        <v>-47.5</v>
      </c>
      <c r="AH6" s="12"/>
      <c r="AI6" s="12">
        <v>-69.24198250728864</v>
      </c>
      <c r="AJ6" s="12">
        <v>0.15</v>
      </c>
      <c r="AK6" s="12">
        <v>40.799999999999997</v>
      </c>
      <c r="AL6">
        <f t="shared" si="2"/>
        <v>99.537254901960779</v>
      </c>
      <c r="AN6">
        <f t="shared" si="3"/>
        <v>17.49045103616416</v>
      </c>
      <c r="AO6">
        <f t="shared" si="4"/>
        <v>-23.309548963835837</v>
      </c>
      <c r="AP6" s="12">
        <v>1</v>
      </c>
    </row>
    <row r="7" spans="1:42" x14ac:dyDescent="0.35">
      <c r="A7" s="10">
        <v>9</v>
      </c>
      <c r="B7" s="11" t="s">
        <v>50</v>
      </c>
      <c r="C7" s="11" t="s">
        <v>63</v>
      </c>
      <c r="D7" s="11" t="s">
        <v>64</v>
      </c>
      <c r="E7" s="11">
        <v>2</v>
      </c>
      <c r="F7" s="12">
        <v>45.710999999999999</v>
      </c>
      <c r="G7" s="13" t="s">
        <v>60</v>
      </c>
      <c r="H7" s="12">
        <v>74</v>
      </c>
      <c r="I7" s="12">
        <v>2.4</v>
      </c>
      <c r="J7" s="12">
        <v>8.1</v>
      </c>
      <c r="K7" s="12">
        <f t="shared" si="0"/>
        <v>5.7779999999999996</v>
      </c>
      <c r="L7" s="12">
        <v>3.6459999999999999</v>
      </c>
      <c r="M7" s="12">
        <v>1.98</v>
      </c>
      <c r="N7" s="12">
        <v>0.152</v>
      </c>
      <c r="O7" s="12">
        <v>468</v>
      </c>
      <c r="P7" s="12">
        <v>1</v>
      </c>
      <c r="Q7" s="12">
        <v>1</v>
      </c>
      <c r="R7" s="12">
        <v>66.400000000000006</v>
      </c>
      <c r="S7" s="15" t="s">
        <v>54</v>
      </c>
      <c r="T7" s="16">
        <v>0.73</v>
      </c>
      <c r="U7" s="16">
        <v>0</v>
      </c>
      <c r="V7" s="12">
        <v>3</v>
      </c>
      <c r="W7" s="12"/>
      <c r="X7" s="12"/>
      <c r="Y7" s="12">
        <v>1</v>
      </c>
      <c r="Z7" s="17">
        <v>0</v>
      </c>
      <c r="AA7" s="17">
        <v>0</v>
      </c>
      <c r="AB7" s="12"/>
      <c r="AC7" s="12"/>
      <c r="AD7" s="12">
        <v>78</v>
      </c>
      <c r="AE7" s="12">
        <f t="shared" si="1"/>
        <v>24.700000000000003</v>
      </c>
      <c r="AF7" s="12"/>
      <c r="AG7" s="12">
        <v>-53.3</v>
      </c>
      <c r="AH7" s="12"/>
      <c r="AI7" s="12">
        <v>-68.333333333333329</v>
      </c>
      <c r="AJ7" s="12">
        <v>0.82</v>
      </c>
      <c r="AK7" s="12">
        <v>51.1</v>
      </c>
      <c r="AL7">
        <f t="shared" si="2"/>
        <v>74.641878669275926</v>
      </c>
      <c r="AN7">
        <f t="shared" si="3"/>
        <v>24.863632871520398</v>
      </c>
      <c r="AO7">
        <f t="shared" si="4"/>
        <v>-26.236367128479603</v>
      </c>
      <c r="AP7" s="12">
        <v>1</v>
      </c>
    </row>
    <row r="8" spans="1:42" x14ac:dyDescent="0.35">
      <c r="A8" s="10">
        <v>10</v>
      </c>
      <c r="B8" s="11" t="s">
        <v>50</v>
      </c>
      <c r="C8" s="11" t="s">
        <v>65</v>
      </c>
      <c r="D8" s="11" t="s">
        <v>66</v>
      </c>
      <c r="E8" s="11">
        <v>2</v>
      </c>
      <c r="F8" s="12">
        <v>45.710999999999999</v>
      </c>
      <c r="G8" s="13" t="s">
        <v>67</v>
      </c>
      <c r="H8" s="12">
        <v>74</v>
      </c>
      <c r="I8" s="12">
        <v>2.4</v>
      </c>
      <c r="J8" s="12">
        <v>8.1</v>
      </c>
      <c r="K8" s="12">
        <f t="shared" si="0"/>
        <v>5.7779999999999996</v>
      </c>
      <c r="L8" s="12">
        <v>3.6459999999999999</v>
      </c>
      <c r="M8" s="12">
        <v>1.98</v>
      </c>
      <c r="N8" s="12">
        <v>0.152</v>
      </c>
      <c r="O8" s="12">
        <v>468</v>
      </c>
      <c r="P8" s="12">
        <v>1</v>
      </c>
      <c r="Q8" s="12">
        <v>1</v>
      </c>
      <c r="R8" s="12">
        <v>33.1</v>
      </c>
      <c r="S8" s="15" t="s">
        <v>54</v>
      </c>
      <c r="T8" s="16">
        <v>1.91</v>
      </c>
      <c r="U8" s="16">
        <v>0</v>
      </c>
      <c r="V8" s="12">
        <v>3</v>
      </c>
      <c r="W8" s="12"/>
      <c r="X8" s="12"/>
      <c r="Y8" s="12">
        <v>1</v>
      </c>
      <c r="Z8" s="17">
        <v>0</v>
      </c>
      <c r="AA8" s="17">
        <v>0</v>
      </c>
      <c r="AB8" s="12"/>
      <c r="AC8" s="12"/>
      <c r="AD8" s="12">
        <v>11.3</v>
      </c>
      <c r="AE8" s="12">
        <f t="shared" si="1"/>
        <v>26.3</v>
      </c>
      <c r="AF8" s="12"/>
      <c r="AG8" s="12">
        <v>15</v>
      </c>
      <c r="AH8" s="12"/>
      <c r="AI8" s="12">
        <v>132.74336283185841</v>
      </c>
      <c r="AJ8" s="12">
        <v>0.02</v>
      </c>
      <c r="AK8" s="12">
        <v>9.8000000000000007</v>
      </c>
      <c r="AL8">
        <f t="shared" si="2"/>
        <v>104.0061224489796</v>
      </c>
      <c r="AN8">
        <f t="shared" si="3"/>
        <v>20.183241973375097</v>
      </c>
      <c r="AO8">
        <f t="shared" si="4"/>
        <v>10.383241973375096</v>
      </c>
      <c r="AP8" s="12">
        <v>0</v>
      </c>
    </row>
    <row r="9" spans="1:42" x14ac:dyDescent="0.35">
      <c r="A9" s="10">
        <v>11</v>
      </c>
      <c r="B9" s="11" t="s">
        <v>50</v>
      </c>
      <c r="C9" s="11" t="s">
        <v>68</v>
      </c>
      <c r="D9" s="11" t="s">
        <v>69</v>
      </c>
      <c r="E9" s="11">
        <v>3</v>
      </c>
      <c r="F9" s="12">
        <v>45.967399999999998</v>
      </c>
      <c r="G9" s="13" t="s">
        <v>70</v>
      </c>
      <c r="H9" s="12">
        <v>116</v>
      </c>
      <c r="I9" s="12">
        <v>2.7</v>
      </c>
      <c r="J9" s="12">
        <v>4.5</v>
      </c>
      <c r="K9" s="12">
        <f t="shared" si="0"/>
        <v>5.0510000000000002</v>
      </c>
      <c r="L9" s="12">
        <v>4.665</v>
      </c>
      <c r="M9" s="12">
        <v>0.38600000000000001</v>
      </c>
      <c r="N9" s="12">
        <v>0</v>
      </c>
      <c r="O9" s="12">
        <v>497</v>
      </c>
      <c r="P9" s="12">
        <v>1</v>
      </c>
      <c r="Q9" s="12">
        <v>1</v>
      </c>
      <c r="R9" s="14">
        <v>41.7</v>
      </c>
      <c r="S9" s="15" t="s">
        <v>71</v>
      </c>
      <c r="T9" s="16">
        <v>1.5</v>
      </c>
      <c r="U9" s="16">
        <v>1</v>
      </c>
      <c r="V9" s="12">
        <v>3</v>
      </c>
      <c r="W9" s="12"/>
      <c r="X9" s="12"/>
      <c r="Y9" s="12">
        <v>1</v>
      </c>
      <c r="Z9" s="17">
        <v>0.22500000000000001</v>
      </c>
      <c r="AA9" s="17">
        <v>5644.17</v>
      </c>
      <c r="AB9" s="12"/>
      <c r="AC9" s="12"/>
      <c r="AD9" s="12">
        <v>10</v>
      </c>
      <c r="AE9" s="12">
        <f t="shared" si="1"/>
        <v>37.1</v>
      </c>
      <c r="AF9" s="12"/>
      <c r="AG9" s="12">
        <v>27.1</v>
      </c>
      <c r="AH9" s="12"/>
      <c r="AI9" s="12">
        <v>271</v>
      </c>
      <c r="AJ9" s="12">
        <v>1.9</v>
      </c>
      <c r="AK9" s="12">
        <v>9.1</v>
      </c>
      <c r="AL9">
        <f t="shared" si="2"/>
        <v>99.890109890109898</v>
      </c>
      <c r="AN9">
        <f t="shared" si="3"/>
        <v>27.082247054010477</v>
      </c>
      <c r="AO9">
        <f t="shared" si="4"/>
        <v>17.982247054010479</v>
      </c>
      <c r="AP9" s="12">
        <v>0</v>
      </c>
    </row>
    <row r="10" spans="1:42" x14ac:dyDescent="0.35">
      <c r="A10" s="10">
        <v>12</v>
      </c>
      <c r="B10" s="11" t="s">
        <v>50</v>
      </c>
      <c r="C10" s="11" t="s">
        <v>72</v>
      </c>
      <c r="D10" s="11" t="s">
        <v>73</v>
      </c>
      <c r="E10" s="11">
        <v>3</v>
      </c>
      <c r="F10" s="12">
        <v>45.967399999999998</v>
      </c>
      <c r="G10" s="13" t="s">
        <v>74</v>
      </c>
      <c r="H10" s="12">
        <v>116</v>
      </c>
      <c r="I10" s="12">
        <v>2.7</v>
      </c>
      <c r="J10" s="12">
        <v>4.5</v>
      </c>
      <c r="K10" s="12">
        <f t="shared" si="0"/>
        <v>5.0510000000000002</v>
      </c>
      <c r="L10" s="12">
        <v>4.665</v>
      </c>
      <c r="M10" s="12">
        <v>0.38600000000000001</v>
      </c>
      <c r="N10" s="12">
        <v>0</v>
      </c>
      <c r="O10" s="12">
        <v>497</v>
      </c>
      <c r="P10" s="12">
        <v>1</v>
      </c>
      <c r="Q10" s="12">
        <v>1</v>
      </c>
      <c r="R10" s="14">
        <v>41.7</v>
      </c>
      <c r="S10" s="15" t="s">
        <v>71</v>
      </c>
      <c r="T10" s="16">
        <v>2.15</v>
      </c>
      <c r="U10" s="16">
        <v>0</v>
      </c>
      <c r="V10" s="12">
        <v>3</v>
      </c>
      <c r="W10" s="12"/>
      <c r="X10" s="12"/>
      <c r="Y10" s="12">
        <v>1</v>
      </c>
      <c r="Z10" s="17">
        <v>0</v>
      </c>
      <c r="AA10" s="17">
        <v>0</v>
      </c>
      <c r="AB10" s="12"/>
      <c r="AC10" s="12"/>
      <c r="AD10" s="12">
        <v>1.6</v>
      </c>
      <c r="AE10" s="12">
        <f t="shared" si="1"/>
        <v>3.2</v>
      </c>
      <c r="AF10" s="12"/>
      <c r="AG10" s="12">
        <v>1.6</v>
      </c>
      <c r="AH10" s="12"/>
      <c r="AI10" s="12">
        <v>100</v>
      </c>
      <c r="AJ10" s="12">
        <v>0.19</v>
      </c>
      <c r="AK10" s="12">
        <v>7.9</v>
      </c>
      <c r="AL10">
        <f t="shared" si="2"/>
        <v>18.653164556962025</v>
      </c>
      <c r="AN10">
        <f t="shared" si="3"/>
        <v>14.643188137164042</v>
      </c>
      <c r="AO10">
        <f t="shared" si="4"/>
        <v>6.7431881371640419</v>
      </c>
      <c r="AP10" s="12">
        <v>0</v>
      </c>
    </row>
    <row r="11" spans="1:42" x14ac:dyDescent="0.35">
      <c r="A11" s="10">
        <v>14</v>
      </c>
      <c r="B11" s="11" t="s">
        <v>50</v>
      </c>
      <c r="C11" s="11" t="s">
        <v>78</v>
      </c>
      <c r="D11" s="11" t="s">
        <v>79</v>
      </c>
      <c r="E11" s="11">
        <v>3</v>
      </c>
      <c r="F11" s="12">
        <v>45.967399999999998</v>
      </c>
      <c r="G11" s="13" t="s">
        <v>74</v>
      </c>
      <c r="H11" s="12">
        <v>116</v>
      </c>
      <c r="I11" s="12">
        <v>2.7</v>
      </c>
      <c r="J11" s="12">
        <v>4.5</v>
      </c>
      <c r="K11" s="12">
        <f t="shared" si="0"/>
        <v>5.0510000000000002</v>
      </c>
      <c r="L11" s="12">
        <v>4.665</v>
      </c>
      <c r="M11" s="12">
        <v>0.38600000000000001</v>
      </c>
      <c r="N11" s="12">
        <v>0</v>
      </c>
      <c r="O11" s="12">
        <v>497</v>
      </c>
      <c r="P11" s="12">
        <v>1</v>
      </c>
      <c r="Q11" s="12">
        <v>1</v>
      </c>
      <c r="R11" s="14">
        <v>41.7</v>
      </c>
      <c r="S11" s="15" t="s">
        <v>71</v>
      </c>
      <c r="T11" s="16">
        <v>0.6</v>
      </c>
      <c r="U11" s="16">
        <v>1</v>
      </c>
      <c r="V11" s="12">
        <v>3</v>
      </c>
      <c r="W11" s="12"/>
      <c r="X11" s="12"/>
      <c r="Y11" s="12">
        <v>1</v>
      </c>
      <c r="Z11" s="17">
        <v>0.22500000000000001</v>
      </c>
      <c r="AA11" s="17">
        <v>10621.53</v>
      </c>
      <c r="AB11" s="12"/>
      <c r="AC11" s="12"/>
      <c r="AD11" s="12">
        <v>34.1</v>
      </c>
      <c r="AE11" s="12">
        <f t="shared" si="1"/>
        <v>101.6</v>
      </c>
      <c r="AF11" s="12"/>
      <c r="AG11" s="12">
        <v>67.5</v>
      </c>
      <c r="AH11" s="12"/>
      <c r="AI11" s="12">
        <v>197.94721407624633</v>
      </c>
      <c r="AJ11" s="12">
        <v>1.1499999999999999</v>
      </c>
      <c r="AK11" s="12">
        <v>96.3</v>
      </c>
      <c r="AL11">
        <f t="shared" si="2"/>
        <v>1.3101765316718637</v>
      </c>
      <c r="AN11">
        <f t="shared" si="3"/>
        <v>98.726873691380135</v>
      </c>
      <c r="AO11">
        <f t="shared" si="4"/>
        <v>2.4268736913801376</v>
      </c>
      <c r="AP11" s="12">
        <v>0</v>
      </c>
    </row>
    <row r="12" spans="1:42" x14ac:dyDescent="0.35">
      <c r="A12" s="10">
        <v>15</v>
      </c>
      <c r="B12" s="11" t="s">
        <v>50</v>
      </c>
      <c r="C12" s="11" t="s">
        <v>58</v>
      </c>
      <c r="D12" s="11" t="s">
        <v>80</v>
      </c>
      <c r="E12" s="11">
        <v>3</v>
      </c>
      <c r="F12" s="12">
        <v>45.967399999999998</v>
      </c>
      <c r="G12" s="13" t="s">
        <v>77</v>
      </c>
      <c r="H12" s="12">
        <v>116</v>
      </c>
      <c r="I12" s="12">
        <v>2.7</v>
      </c>
      <c r="J12" s="12">
        <v>4.5</v>
      </c>
      <c r="K12" s="12">
        <f t="shared" si="0"/>
        <v>5.0510000000000002</v>
      </c>
      <c r="L12" s="12">
        <v>4.665</v>
      </c>
      <c r="M12" s="12">
        <v>0.38600000000000001</v>
      </c>
      <c r="N12" s="12">
        <v>0</v>
      </c>
      <c r="O12" s="12">
        <v>497</v>
      </c>
      <c r="P12" s="12">
        <v>1</v>
      </c>
      <c r="Q12" s="12">
        <v>1</v>
      </c>
      <c r="R12" s="14">
        <v>41.7</v>
      </c>
      <c r="S12" s="15" t="s">
        <v>71</v>
      </c>
      <c r="T12" s="16">
        <v>0.8</v>
      </c>
      <c r="U12" s="16">
        <v>0</v>
      </c>
      <c r="V12" s="12">
        <v>3</v>
      </c>
      <c r="W12" s="12"/>
      <c r="X12" s="12"/>
      <c r="Y12" s="12">
        <v>1</v>
      </c>
      <c r="Z12" s="17">
        <v>0</v>
      </c>
      <c r="AA12" s="17">
        <v>0</v>
      </c>
      <c r="AB12" s="12"/>
      <c r="AC12" s="12"/>
      <c r="AD12" s="12">
        <v>8.4</v>
      </c>
      <c r="AE12" s="12">
        <f t="shared" si="1"/>
        <v>27.9</v>
      </c>
      <c r="AF12" s="12"/>
      <c r="AG12" s="12">
        <v>19.5</v>
      </c>
      <c r="AH12" s="12"/>
      <c r="AI12" s="12">
        <v>232.14285714285711</v>
      </c>
      <c r="AJ12" s="12">
        <v>1.07</v>
      </c>
      <c r="AK12" s="12">
        <v>78.5</v>
      </c>
      <c r="AL12">
        <f t="shared" si="2"/>
        <v>2.3006369426751592</v>
      </c>
      <c r="AN12">
        <f t="shared" si="3"/>
        <v>92.382157545080673</v>
      </c>
      <c r="AO12">
        <f t="shared" si="4"/>
        <v>13.882157545080673</v>
      </c>
      <c r="AP12" s="12">
        <v>0</v>
      </c>
    </row>
    <row r="13" spans="1:42" x14ac:dyDescent="0.35">
      <c r="A13" s="10">
        <v>16</v>
      </c>
      <c r="B13" s="11" t="s">
        <v>50</v>
      </c>
      <c r="C13" s="11" t="s">
        <v>55</v>
      </c>
      <c r="D13" s="11" t="s">
        <v>81</v>
      </c>
      <c r="E13" s="11">
        <v>3</v>
      </c>
      <c r="F13" s="12">
        <v>45.967399999999998</v>
      </c>
      <c r="G13" s="13" t="s">
        <v>82</v>
      </c>
      <c r="H13" s="12">
        <v>116</v>
      </c>
      <c r="I13" s="12">
        <v>2.7</v>
      </c>
      <c r="J13" s="12">
        <v>4.5</v>
      </c>
      <c r="K13" s="12">
        <f t="shared" si="0"/>
        <v>5.0510000000000002</v>
      </c>
      <c r="L13" s="12">
        <v>4.665</v>
      </c>
      <c r="M13" s="12">
        <v>0.38600000000000001</v>
      </c>
      <c r="N13" s="12">
        <v>0</v>
      </c>
      <c r="O13" s="12">
        <v>497</v>
      </c>
      <c r="P13" s="12">
        <v>1</v>
      </c>
      <c r="Q13" s="12">
        <v>1</v>
      </c>
      <c r="R13" s="14">
        <v>41.7</v>
      </c>
      <c r="S13" s="15" t="s">
        <v>71</v>
      </c>
      <c r="T13" s="16">
        <v>0.24</v>
      </c>
      <c r="U13" s="16">
        <v>0</v>
      </c>
      <c r="V13" s="12">
        <v>3</v>
      </c>
      <c r="W13" s="12"/>
      <c r="X13" s="12"/>
      <c r="Y13" s="12">
        <v>1</v>
      </c>
      <c r="Z13" s="17">
        <v>0</v>
      </c>
      <c r="AA13" s="17">
        <v>0</v>
      </c>
      <c r="AB13" s="12"/>
      <c r="AC13" s="12"/>
      <c r="AD13" s="12">
        <v>3.4</v>
      </c>
      <c r="AE13" s="12">
        <f t="shared" si="1"/>
        <v>13.6</v>
      </c>
      <c r="AF13" s="12"/>
      <c r="AG13" s="12">
        <v>10.199999999999999</v>
      </c>
      <c r="AH13" s="12"/>
      <c r="AI13" s="12">
        <v>300</v>
      </c>
      <c r="AJ13" s="12">
        <v>0.1</v>
      </c>
      <c r="AK13" s="12">
        <v>57.6</v>
      </c>
      <c r="AL13">
        <f t="shared" si="2"/>
        <v>2.5027777777777769</v>
      </c>
      <c r="AN13">
        <f t="shared" si="3"/>
        <v>84.457478005865099</v>
      </c>
      <c r="AO13">
        <f t="shared" si="4"/>
        <v>26.857478005865097</v>
      </c>
      <c r="AP13" s="12">
        <v>0</v>
      </c>
    </row>
    <row r="14" spans="1:42" x14ac:dyDescent="0.35">
      <c r="A14" s="10">
        <v>17</v>
      </c>
      <c r="B14" s="11" t="s">
        <v>50</v>
      </c>
      <c r="C14" s="11" t="s">
        <v>51</v>
      </c>
      <c r="D14" s="11" t="s">
        <v>83</v>
      </c>
      <c r="E14" s="11">
        <v>4</v>
      </c>
      <c r="F14" s="12">
        <v>45.563099999999999</v>
      </c>
      <c r="G14" s="13" t="s">
        <v>84</v>
      </c>
      <c r="H14" s="12">
        <v>96</v>
      </c>
      <c r="I14" s="14">
        <v>5.3</v>
      </c>
      <c r="J14" s="12">
        <v>16.2</v>
      </c>
      <c r="K14" s="12">
        <f t="shared" si="0"/>
        <v>5.72</v>
      </c>
      <c r="L14" s="12">
        <v>4.5199999999999996</v>
      </c>
      <c r="M14" s="12">
        <v>0</v>
      </c>
      <c r="N14" s="12">
        <v>1.2</v>
      </c>
      <c r="O14" s="12">
        <v>463</v>
      </c>
      <c r="P14" s="12">
        <v>1</v>
      </c>
      <c r="Q14" s="12">
        <v>1</v>
      </c>
      <c r="R14" s="12">
        <v>11</v>
      </c>
      <c r="S14" s="15" t="s">
        <v>85</v>
      </c>
      <c r="T14" s="16">
        <v>0.9</v>
      </c>
      <c r="U14" s="16">
        <v>1</v>
      </c>
      <c r="V14" s="12">
        <v>3</v>
      </c>
      <c r="W14" s="12"/>
      <c r="X14" s="12"/>
      <c r="Y14" s="12">
        <v>1</v>
      </c>
      <c r="Z14" s="17">
        <v>0.3</v>
      </c>
      <c r="AA14" s="17">
        <v>3013.2</v>
      </c>
      <c r="AB14" s="12"/>
      <c r="AC14" s="12"/>
      <c r="AD14" s="12">
        <v>51.1</v>
      </c>
      <c r="AE14" s="12">
        <f t="shared" si="1"/>
        <v>96.800000000000011</v>
      </c>
      <c r="AF14" s="12"/>
      <c r="AG14" s="12">
        <v>45.7</v>
      </c>
      <c r="AH14" s="12"/>
      <c r="AI14" s="12">
        <v>89.432485322896284</v>
      </c>
      <c r="AJ14" s="12">
        <v>0.15</v>
      </c>
      <c r="AK14" s="12">
        <v>58.7</v>
      </c>
      <c r="AL14">
        <f t="shared" si="2"/>
        <v>35.952810902896069</v>
      </c>
      <c r="AN14">
        <f t="shared" si="3"/>
        <v>72.917476731099683</v>
      </c>
      <c r="AO14">
        <f t="shared" si="4"/>
        <v>14.21747673109968</v>
      </c>
      <c r="AP14" s="12">
        <v>0</v>
      </c>
    </row>
    <row r="15" spans="1:42" x14ac:dyDescent="0.35">
      <c r="A15" s="10">
        <v>18</v>
      </c>
      <c r="B15" s="11" t="s">
        <v>50</v>
      </c>
      <c r="C15" s="11" t="s">
        <v>55</v>
      </c>
      <c r="D15" s="11" t="s">
        <v>86</v>
      </c>
      <c r="E15" s="11">
        <v>4</v>
      </c>
      <c r="F15" s="12">
        <v>45.563099999999999</v>
      </c>
      <c r="G15" s="13" t="s">
        <v>87</v>
      </c>
      <c r="H15" s="12">
        <v>96</v>
      </c>
      <c r="I15" s="14">
        <v>5.3</v>
      </c>
      <c r="J15" s="12">
        <v>16.2</v>
      </c>
      <c r="K15" s="12">
        <f t="shared" si="0"/>
        <v>5.72</v>
      </c>
      <c r="L15" s="12">
        <v>4.5199999999999996</v>
      </c>
      <c r="M15" s="12">
        <v>0</v>
      </c>
      <c r="N15" s="12">
        <v>1.2</v>
      </c>
      <c r="O15" s="12">
        <v>463</v>
      </c>
      <c r="P15" s="12">
        <v>1</v>
      </c>
      <c r="Q15" s="12">
        <v>1</v>
      </c>
      <c r="R15" s="12">
        <v>12.6</v>
      </c>
      <c r="S15" s="15" t="s">
        <v>85</v>
      </c>
      <c r="T15" s="16">
        <v>0.15</v>
      </c>
      <c r="U15" s="16">
        <v>0</v>
      </c>
      <c r="V15" s="12">
        <v>3</v>
      </c>
      <c r="W15" s="12"/>
      <c r="X15" s="12"/>
      <c r="Y15" s="12">
        <v>1</v>
      </c>
      <c r="Z15" s="17">
        <v>0</v>
      </c>
      <c r="AA15" s="17">
        <v>0</v>
      </c>
      <c r="AB15" s="12"/>
      <c r="AC15" s="12"/>
      <c r="AD15" s="12">
        <v>39.9</v>
      </c>
      <c r="AE15" s="12">
        <f t="shared" si="1"/>
        <v>92.8</v>
      </c>
      <c r="AF15" s="12"/>
      <c r="AG15" s="12">
        <v>52.9</v>
      </c>
      <c r="AH15" s="12"/>
      <c r="AI15" s="12">
        <v>132.58145363408522</v>
      </c>
      <c r="AJ15" s="12">
        <v>7.0000000000000007E-2</v>
      </c>
      <c r="AK15" s="12">
        <v>58.4</v>
      </c>
      <c r="AL15">
        <f t="shared" si="2"/>
        <v>28.421917808219181</v>
      </c>
      <c r="AN15">
        <f t="shared" si="3"/>
        <v>76.553812774036061</v>
      </c>
      <c r="AO15">
        <f t="shared" si="4"/>
        <v>18.153812774036062</v>
      </c>
      <c r="AP15" s="12">
        <v>0</v>
      </c>
    </row>
    <row r="16" spans="1:42" x14ac:dyDescent="0.35">
      <c r="A16" s="10">
        <v>19</v>
      </c>
      <c r="B16" s="11" t="s">
        <v>50</v>
      </c>
      <c r="C16" s="11" t="s">
        <v>58</v>
      </c>
      <c r="D16" s="11" t="s">
        <v>88</v>
      </c>
      <c r="E16" s="11">
        <v>4</v>
      </c>
      <c r="F16" s="12">
        <v>45.563099999999999</v>
      </c>
      <c r="G16" s="13" t="s">
        <v>89</v>
      </c>
      <c r="H16" s="12">
        <v>96</v>
      </c>
      <c r="I16" s="14">
        <v>5.3</v>
      </c>
      <c r="J16" s="12">
        <v>16.2</v>
      </c>
      <c r="K16" s="12">
        <f t="shared" si="0"/>
        <v>5.72</v>
      </c>
      <c r="L16" s="12">
        <v>4.5199999999999996</v>
      </c>
      <c r="M16" s="12">
        <v>0</v>
      </c>
      <c r="N16" s="12">
        <v>1.2</v>
      </c>
      <c r="O16" s="12">
        <v>463</v>
      </c>
      <c r="P16" s="12">
        <v>1</v>
      </c>
      <c r="Q16" s="12">
        <v>1</v>
      </c>
      <c r="R16" s="12">
        <v>14.65</v>
      </c>
      <c r="S16" s="15" t="s">
        <v>85</v>
      </c>
      <c r="T16" s="16">
        <v>0.16</v>
      </c>
      <c r="U16" s="16">
        <v>0</v>
      </c>
      <c r="V16" s="12">
        <v>3</v>
      </c>
      <c r="W16" s="12"/>
      <c r="X16" s="12"/>
      <c r="Y16" s="12">
        <v>1</v>
      </c>
      <c r="Z16" s="17">
        <v>0</v>
      </c>
      <c r="AA16" s="17">
        <v>0</v>
      </c>
      <c r="AB16" s="12"/>
      <c r="AC16" s="12"/>
      <c r="AD16" s="12">
        <v>34.799999999999997</v>
      </c>
      <c r="AE16" s="12">
        <f t="shared" si="1"/>
        <v>102.39999999999999</v>
      </c>
      <c r="AF16" s="12"/>
      <c r="AG16" s="12">
        <v>67.599999999999994</v>
      </c>
      <c r="AH16" s="12"/>
      <c r="AI16" s="12">
        <v>194.25287356321837</v>
      </c>
      <c r="AJ16" s="12">
        <v>0.24</v>
      </c>
      <c r="AK16" s="12">
        <v>68.5</v>
      </c>
      <c r="AL16">
        <f t="shared" si="2"/>
        <v>16.002919708029189</v>
      </c>
      <c r="AN16">
        <f t="shared" si="3"/>
        <v>86.484353808596168</v>
      </c>
      <c r="AO16">
        <f t="shared" si="4"/>
        <v>17.984353808596168</v>
      </c>
      <c r="AP16" s="12">
        <v>0</v>
      </c>
    </row>
    <row r="17" spans="1:42" x14ac:dyDescent="0.35">
      <c r="A17" s="10">
        <v>20</v>
      </c>
      <c r="B17" s="11" t="s">
        <v>50</v>
      </c>
      <c r="C17" s="11" t="s">
        <v>78</v>
      </c>
      <c r="D17" s="11" t="s">
        <v>90</v>
      </c>
      <c r="E17" s="11">
        <v>4</v>
      </c>
      <c r="F17" s="12">
        <v>45.563099999999999</v>
      </c>
      <c r="G17" s="13" t="s">
        <v>87</v>
      </c>
      <c r="H17" s="12">
        <v>96</v>
      </c>
      <c r="I17" s="14">
        <v>5.3</v>
      </c>
      <c r="J17" s="12">
        <v>16.2</v>
      </c>
      <c r="K17" s="12">
        <f t="shared" si="0"/>
        <v>5.72</v>
      </c>
      <c r="L17" s="12">
        <v>4.5199999999999996</v>
      </c>
      <c r="M17" s="12">
        <v>0</v>
      </c>
      <c r="N17" s="12">
        <v>1.2</v>
      </c>
      <c r="O17" s="12">
        <v>463</v>
      </c>
      <c r="P17" s="12">
        <v>1</v>
      </c>
      <c r="Q17" s="12">
        <v>1</v>
      </c>
      <c r="R17" s="12">
        <v>11</v>
      </c>
      <c r="S17" s="15" t="s">
        <v>85</v>
      </c>
      <c r="T17" s="16">
        <v>0.7</v>
      </c>
      <c r="U17" s="16">
        <v>1</v>
      </c>
      <c r="V17" s="12">
        <v>3</v>
      </c>
      <c r="W17" s="12"/>
      <c r="X17" s="12"/>
      <c r="Y17" s="12">
        <v>1</v>
      </c>
      <c r="Z17" s="17">
        <v>0.5</v>
      </c>
      <c r="AA17" s="17">
        <v>2912</v>
      </c>
      <c r="AB17" s="12"/>
      <c r="AC17" s="12"/>
      <c r="AD17" s="12">
        <v>17.2</v>
      </c>
      <c r="AE17" s="12">
        <f t="shared" si="1"/>
        <v>72.099999999999994</v>
      </c>
      <c r="AF17" s="12"/>
      <c r="AG17" s="12">
        <v>54.9</v>
      </c>
      <c r="AH17" s="12"/>
      <c r="AI17" s="12">
        <v>319.18604651162792</v>
      </c>
      <c r="AJ17" s="12">
        <v>0.05</v>
      </c>
      <c r="AK17" s="12">
        <v>36.799999999999997</v>
      </c>
      <c r="AL17">
        <f t="shared" si="2"/>
        <v>29.53913043478261</v>
      </c>
      <c r="AN17">
        <f t="shared" si="3"/>
        <v>70.937246011036493</v>
      </c>
      <c r="AO17">
        <f t="shared" si="4"/>
        <v>34.137246011036495</v>
      </c>
      <c r="AP17" s="12">
        <v>0</v>
      </c>
    </row>
    <row r="18" spans="1:42" x14ac:dyDescent="0.35">
      <c r="A18" s="10">
        <v>21</v>
      </c>
      <c r="B18" s="11" t="s">
        <v>50</v>
      </c>
      <c r="C18" s="11" t="s">
        <v>75</v>
      </c>
      <c r="D18" s="11" t="s">
        <v>91</v>
      </c>
      <c r="E18" s="11">
        <v>4</v>
      </c>
      <c r="F18" s="12">
        <v>45.563099999999999</v>
      </c>
      <c r="G18" s="13" t="s">
        <v>89</v>
      </c>
      <c r="H18" s="12">
        <v>96</v>
      </c>
      <c r="I18" s="14">
        <v>5.3</v>
      </c>
      <c r="J18" s="12">
        <v>16.2</v>
      </c>
      <c r="K18" s="12">
        <f t="shared" si="0"/>
        <v>5.72</v>
      </c>
      <c r="L18" s="12">
        <v>4.5199999999999996</v>
      </c>
      <c r="M18" s="12">
        <v>0</v>
      </c>
      <c r="N18" s="12">
        <v>1.2</v>
      </c>
      <c r="O18" s="12">
        <v>463</v>
      </c>
      <c r="P18" s="12">
        <v>1</v>
      </c>
      <c r="Q18" s="12">
        <v>1</v>
      </c>
      <c r="R18" s="12">
        <v>12.6</v>
      </c>
      <c r="S18" s="15" t="s">
        <v>85</v>
      </c>
      <c r="T18" s="16">
        <v>0.03</v>
      </c>
      <c r="U18" s="16">
        <v>0</v>
      </c>
      <c r="V18" s="12">
        <v>3</v>
      </c>
      <c r="W18" s="12"/>
      <c r="X18" s="12"/>
      <c r="Y18" s="12">
        <v>1</v>
      </c>
      <c r="Z18" s="17">
        <v>0</v>
      </c>
      <c r="AA18" s="17">
        <v>0</v>
      </c>
      <c r="AB18" s="12"/>
      <c r="AC18" s="12"/>
      <c r="AD18" s="12">
        <v>58</v>
      </c>
      <c r="AE18" s="12">
        <f t="shared" si="1"/>
        <v>84.6</v>
      </c>
      <c r="AF18" s="12"/>
      <c r="AG18" s="12">
        <v>26.6</v>
      </c>
      <c r="AH18" s="12"/>
      <c r="AI18" s="12">
        <v>45.862068965517246</v>
      </c>
      <c r="AJ18" s="12">
        <v>0.03</v>
      </c>
      <c r="AK18" s="12">
        <v>52.9</v>
      </c>
      <c r="AL18">
        <f t="shared" si="2"/>
        <v>51.640831758034018</v>
      </c>
      <c r="AN18">
        <f t="shared" si="3"/>
        <v>62.095921544468403</v>
      </c>
      <c r="AO18">
        <f t="shared" si="4"/>
        <v>9.1959215444684048</v>
      </c>
      <c r="AP18" s="12">
        <v>0</v>
      </c>
    </row>
    <row r="19" spans="1:42" x14ac:dyDescent="0.35">
      <c r="A19" s="10">
        <v>22</v>
      </c>
      <c r="B19" s="11" t="s">
        <v>50</v>
      </c>
      <c r="C19" s="11" t="s">
        <v>72</v>
      </c>
      <c r="D19" s="11" t="s">
        <v>92</v>
      </c>
      <c r="E19" s="11">
        <v>4</v>
      </c>
      <c r="F19" s="12">
        <v>45.563099999999999</v>
      </c>
      <c r="G19" s="13" t="s">
        <v>93</v>
      </c>
      <c r="H19" s="12">
        <v>96</v>
      </c>
      <c r="I19" s="14">
        <v>5.3</v>
      </c>
      <c r="J19" s="12">
        <v>16.2</v>
      </c>
      <c r="K19" s="12">
        <f t="shared" si="0"/>
        <v>5.72</v>
      </c>
      <c r="L19" s="12">
        <v>4.5199999999999996</v>
      </c>
      <c r="M19" s="12">
        <v>0</v>
      </c>
      <c r="N19" s="12">
        <v>1.2</v>
      </c>
      <c r="O19" s="12">
        <v>463</v>
      </c>
      <c r="P19" s="12">
        <v>1</v>
      </c>
      <c r="Q19" s="12">
        <v>1</v>
      </c>
      <c r="R19" s="12">
        <v>14.65</v>
      </c>
      <c r="S19" s="15" t="s">
        <v>85</v>
      </c>
      <c r="T19" s="16">
        <v>1.23</v>
      </c>
      <c r="U19" s="16">
        <v>0</v>
      </c>
      <c r="V19" s="12">
        <v>3</v>
      </c>
      <c r="W19" s="12"/>
      <c r="X19" s="12"/>
      <c r="Y19" s="12">
        <v>1</v>
      </c>
      <c r="Z19" s="17">
        <v>0</v>
      </c>
      <c r="AA19" s="17">
        <v>0</v>
      </c>
      <c r="AB19" s="12"/>
      <c r="AC19" s="12"/>
      <c r="AD19" s="12">
        <v>59</v>
      </c>
      <c r="AE19" s="12">
        <f t="shared" si="1"/>
        <v>13.399999999999999</v>
      </c>
      <c r="AF19" s="12"/>
      <c r="AG19" s="12">
        <v>-45.6</v>
      </c>
      <c r="AH19" s="12"/>
      <c r="AI19" s="12">
        <v>-77.288135593220346</v>
      </c>
      <c r="AJ19" s="12">
        <v>0.8</v>
      </c>
      <c r="AK19" s="12">
        <v>87.8</v>
      </c>
      <c r="AL19">
        <f t="shared" si="2"/>
        <v>8.1981776765375862</v>
      </c>
      <c r="AN19">
        <f t="shared" si="3"/>
        <v>62.04227134660816</v>
      </c>
      <c r="AO19">
        <f t="shared" si="4"/>
        <v>-25.757728653391837</v>
      </c>
      <c r="AP19" s="12">
        <v>1</v>
      </c>
    </row>
    <row r="20" spans="1:42" x14ac:dyDescent="0.35">
      <c r="A20" s="10">
        <v>23</v>
      </c>
      <c r="B20" s="11" t="s">
        <v>50</v>
      </c>
      <c r="C20" s="11" t="s">
        <v>68</v>
      </c>
      <c r="D20" s="11" t="s">
        <v>94</v>
      </c>
      <c r="E20" s="11">
        <v>5</v>
      </c>
      <c r="F20" s="12">
        <v>46.247</v>
      </c>
      <c r="G20" s="13" t="s">
        <v>95</v>
      </c>
      <c r="H20" s="12">
        <v>150</v>
      </c>
      <c r="I20" s="12">
        <v>4</v>
      </c>
      <c r="J20" s="12">
        <v>9</v>
      </c>
      <c r="K20" s="12">
        <f t="shared" si="0"/>
        <v>17.350000000000001</v>
      </c>
      <c r="L20" s="18">
        <v>14.23</v>
      </c>
      <c r="M20" s="12">
        <v>2.16</v>
      </c>
      <c r="N20" s="12">
        <v>0.96</v>
      </c>
      <c r="O20" s="12">
        <v>488</v>
      </c>
      <c r="P20" s="12">
        <v>1</v>
      </c>
      <c r="Q20" s="12">
        <v>1</v>
      </c>
      <c r="R20" s="14">
        <v>23.8</v>
      </c>
      <c r="S20" s="15" t="s">
        <v>96</v>
      </c>
      <c r="T20" s="16">
        <v>1.8</v>
      </c>
      <c r="U20" s="16">
        <v>1</v>
      </c>
      <c r="V20" s="12">
        <v>3</v>
      </c>
      <c r="W20" s="12"/>
      <c r="X20" s="12"/>
      <c r="Y20" s="12">
        <v>1</v>
      </c>
      <c r="Z20" s="17">
        <v>0.55000000000000004</v>
      </c>
      <c r="AA20" s="17">
        <v>9614.8799999999992</v>
      </c>
      <c r="AB20" s="12"/>
      <c r="AC20" s="12"/>
      <c r="AD20" s="12">
        <v>21.6</v>
      </c>
      <c r="AE20" s="12">
        <f t="shared" si="1"/>
        <v>76.599999999999994</v>
      </c>
      <c r="AF20" s="12"/>
      <c r="AG20" s="12">
        <v>55</v>
      </c>
      <c r="AH20" s="12"/>
      <c r="AI20" s="12">
        <v>254.62962962962962</v>
      </c>
      <c r="AJ20" s="12">
        <v>0.85</v>
      </c>
      <c r="AK20" s="12">
        <v>45.7</v>
      </c>
      <c r="AL20">
        <f t="shared" si="2"/>
        <v>25.664770240700218</v>
      </c>
      <c r="AN20">
        <f t="shared" si="3"/>
        <v>74.903605434898893</v>
      </c>
      <c r="AO20">
        <f t="shared" si="4"/>
        <v>29.20360543489889</v>
      </c>
      <c r="AP20" s="12">
        <v>0</v>
      </c>
    </row>
    <row r="21" spans="1:42" x14ac:dyDescent="0.35">
      <c r="A21" s="10">
        <v>24</v>
      </c>
      <c r="B21" s="11" t="s">
        <v>50</v>
      </c>
      <c r="C21" s="11" t="s">
        <v>65</v>
      </c>
      <c r="D21" s="11" t="s">
        <v>97</v>
      </c>
      <c r="E21" s="11">
        <v>5</v>
      </c>
      <c r="F21" s="12">
        <v>46.247</v>
      </c>
      <c r="G21" s="13" t="s">
        <v>98</v>
      </c>
      <c r="H21" s="12">
        <v>150</v>
      </c>
      <c r="I21" s="12">
        <v>4</v>
      </c>
      <c r="J21" s="12">
        <v>9</v>
      </c>
      <c r="K21" s="12">
        <f t="shared" si="0"/>
        <v>17.350000000000001</v>
      </c>
      <c r="L21" s="18">
        <v>14.23</v>
      </c>
      <c r="M21" s="12">
        <v>2.16</v>
      </c>
      <c r="N21" s="12">
        <v>0.96</v>
      </c>
      <c r="O21" s="12">
        <v>488</v>
      </c>
      <c r="P21" s="12">
        <v>1</v>
      </c>
      <c r="Q21" s="12">
        <v>1</v>
      </c>
      <c r="R21" s="14">
        <v>23.8</v>
      </c>
      <c r="S21" s="15" t="s">
        <v>96</v>
      </c>
      <c r="T21" s="1"/>
      <c r="U21" s="16">
        <v>0</v>
      </c>
      <c r="V21" s="12">
        <v>3</v>
      </c>
      <c r="W21" s="12"/>
      <c r="X21" s="12"/>
      <c r="Y21" s="12">
        <v>1</v>
      </c>
      <c r="Z21" s="17">
        <v>0</v>
      </c>
      <c r="AA21" s="17">
        <v>0</v>
      </c>
      <c r="AB21" s="12"/>
      <c r="AC21" s="12"/>
      <c r="AD21" s="12">
        <v>0.2</v>
      </c>
      <c r="AE21" s="12">
        <f t="shared" si="1"/>
        <v>4.5</v>
      </c>
      <c r="AF21" s="12"/>
      <c r="AG21" s="12">
        <v>4.3</v>
      </c>
      <c r="AH21" s="12"/>
      <c r="AI21" s="12">
        <v>2149.9999999999995</v>
      </c>
      <c r="AJ21" s="12">
        <v>0.2</v>
      </c>
      <c r="AK21" s="12">
        <v>13.3</v>
      </c>
      <c r="AL21">
        <f t="shared" si="2"/>
        <v>1.3037593984962406</v>
      </c>
      <c r="AN21">
        <f t="shared" si="3"/>
        <v>77.535950252623394</v>
      </c>
      <c r="AO21">
        <f t="shared" si="4"/>
        <v>64.235950252623397</v>
      </c>
      <c r="AP21" s="12">
        <v>0</v>
      </c>
    </row>
    <row r="22" spans="1:42" x14ac:dyDescent="0.35">
      <c r="A22" s="10">
        <v>26</v>
      </c>
      <c r="B22" s="11" t="s">
        <v>50</v>
      </c>
      <c r="C22" s="11" t="s">
        <v>61</v>
      </c>
      <c r="D22" s="11" t="s">
        <v>101</v>
      </c>
      <c r="E22" s="11">
        <v>5</v>
      </c>
      <c r="F22" s="12">
        <v>46.247</v>
      </c>
      <c r="G22" s="13" t="s">
        <v>98</v>
      </c>
      <c r="H22" s="12">
        <v>150</v>
      </c>
      <c r="I22" s="12">
        <v>4</v>
      </c>
      <c r="J22" s="12">
        <v>9</v>
      </c>
      <c r="K22" s="12">
        <f t="shared" si="0"/>
        <v>17.350000000000001</v>
      </c>
      <c r="L22" s="18">
        <v>14.23</v>
      </c>
      <c r="M22" s="12">
        <v>2.16</v>
      </c>
      <c r="N22" s="12">
        <v>0.96</v>
      </c>
      <c r="O22" s="12">
        <v>488</v>
      </c>
      <c r="P22" s="12">
        <v>1</v>
      </c>
      <c r="Q22" s="12">
        <v>1</v>
      </c>
      <c r="R22" s="14">
        <v>23.8</v>
      </c>
      <c r="S22" s="15" t="s">
        <v>96</v>
      </c>
      <c r="T22" s="16">
        <v>0.1</v>
      </c>
      <c r="U22" s="16">
        <v>1</v>
      </c>
      <c r="V22" s="12">
        <v>3</v>
      </c>
      <c r="W22" s="12"/>
      <c r="X22" s="12"/>
      <c r="Y22" s="12">
        <v>1</v>
      </c>
      <c r="Z22" s="17">
        <v>0.2</v>
      </c>
      <c r="AA22" s="17">
        <v>3916</v>
      </c>
      <c r="AB22" s="12"/>
      <c r="AC22" s="12"/>
      <c r="AD22" s="12">
        <v>122.1</v>
      </c>
      <c r="AE22" s="12">
        <f t="shared" si="1"/>
        <v>31.199999999999989</v>
      </c>
      <c r="AF22" s="12"/>
      <c r="AG22" s="12">
        <v>-90.9</v>
      </c>
      <c r="AH22" s="12"/>
      <c r="AI22" s="12">
        <v>-74.447174447174461</v>
      </c>
      <c r="AJ22" s="12">
        <v>1.55</v>
      </c>
      <c r="AK22" s="12">
        <v>69.900000000000006</v>
      </c>
      <c r="AL22">
        <f t="shared" si="2"/>
        <v>52.578111587982804</v>
      </c>
      <c r="AN22">
        <f t="shared" si="3"/>
        <v>37.241230923705068</v>
      </c>
      <c r="AO22">
        <f t="shared" si="4"/>
        <v>-32.658769076294938</v>
      </c>
      <c r="AP22" s="12">
        <v>1</v>
      </c>
    </row>
    <row r="23" spans="1:42" x14ac:dyDescent="0.35">
      <c r="A23" s="10">
        <v>27</v>
      </c>
      <c r="B23" s="11" t="s">
        <v>50</v>
      </c>
      <c r="C23" s="11" t="s">
        <v>102</v>
      </c>
      <c r="D23" s="11" t="s">
        <v>103</v>
      </c>
      <c r="E23" s="11">
        <v>5</v>
      </c>
      <c r="F23" s="12">
        <v>46.247</v>
      </c>
      <c r="G23" s="13" t="s">
        <v>100</v>
      </c>
      <c r="H23" s="12">
        <v>150</v>
      </c>
      <c r="I23" s="12">
        <v>4</v>
      </c>
      <c r="J23" s="12">
        <v>9</v>
      </c>
      <c r="K23" s="12">
        <f t="shared" si="0"/>
        <v>17.350000000000001</v>
      </c>
      <c r="L23" s="18">
        <v>14.23</v>
      </c>
      <c r="M23" s="12">
        <v>2.16</v>
      </c>
      <c r="N23" s="12">
        <v>0.96</v>
      </c>
      <c r="O23" s="12">
        <v>488</v>
      </c>
      <c r="P23" s="12">
        <v>1</v>
      </c>
      <c r="Q23" s="12">
        <v>1</v>
      </c>
      <c r="R23" s="14">
        <v>23.8</v>
      </c>
      <c r="S23" s="15" t="s">
        <v>96</v>
      </c>
      <c r="T23" s="16">
        <v>0.44</v>
      </c>
      <c r="U23" s="16">
        <v>0</v>
      </c>
      <c r="V23" s="12">
        <v>3</v>
      </c>
      <c r="W23" s="12"/>
      <c r="X23" s="12"/>
      <c r="Y23" s="12">
        <v>1</v>
      </c>
      <c r="Z23" s="17">
        <v>0</v>
      </c>
      <c r="AA23" s="17">
        <v>0</v>
      </c>
      <c r="AB23" s="12"/>
      <c r="AC23" s="12"/>
      <c r="AD23" s="12">
        <v>27.6</v>
      </c>
      <c r="AE23" s="12">
        <f t="shared" si="1"/>
        <v>52.5</v>
      </c>
      <c r="AF23" s="12"/>
      <c r="AG23" s="12">
        <v>24.9</v>
      </c>
      <c r="AH23" s="12"/>
      <c r="AI23" s="12">
        <v>90.217391304347814</v>
      </c>
      <c r="AJ23" s="12">
        <v>0</v>
      </c>
      <c r="AK23" s="12">
        <v>98.6</v>
      </c>
      <c r="AL23">
        <f t="shared" si="2"/>
        <v>0.39188640973631023</v>
      </c>
      <c r="AN23">
        <f t="shared" si="3"/>
        <v>99.259080293146496</v>
      </c>
      <c r="AO23">
        <f t="shared" si="4"/>
        <v>0.65908029314650207</v>
      </c>
      <c r="AP23" s="12">
        <v>0</v>
      </c>
    </row>
    <row r="24" spans="1:42" x14ac:dyDescent="0.35">
      <c r="A24" s="10">
        <v>28</v>
      </c>
      <c r="B24" s="11" t="s">
        <v>50</v>
      </c>
      <c r="C24" s="11" t="s">
        <v>61</v>
      </c>
      <c r="D24" s="11" t="s">
        <v>104</v>
      </c>
      <c r="E24" s="11">
        <v>5</v>
      </c>
      <c r="F24" s="12">
        <v>46.247</v>
      </c>
      <c r="G24" s="13" t="s">
        <v>105</v>
      </c>
      <c r="H24" s="12">
        <v>150</v>
      </c>
      <c r="I24" s="12">
        <v>4</v>
      </c>
      <c r="J24" s="12">
        <v>9</v>
      </c>
      <c r="K24" s="12">
        <f t="shared" si="0"/>
        <v>17.350000000000001</v>
      </c>
      <c r="L24" s="18">
        <v>14.23</v>
      </c>
      <c r="M24" s="12">
        <v>2.16</v>
      </c>
      <c r="N24" s="12">
        <v>0.96</v>
      </c>
      <c r="O24" s="12">
        <v>488</v>
      </c>
      <c r="P24" s="12">
        <v>1</v>
      </c>
      <c r="Q24" s="12">
        <v>1</v>
      </c>
      <c r="R24" s="14">
        <v>23.8</v>
      </c>
      <c r="S24" s="15" t="s">
        <v>96</v>
      </c>
      <c r="T24" s="16">
        <v>0.02</v>
      </c>
      <c r="U24" s="16">
        <v>0</v>
      </c>
      <c r="V24" s="12">
        <v>3</v>
      </c>
      <c r="W24" s="12"/>
      <c r="X24" s="12"/>
      <c r="Y24" s="12">
        <v>1</v>
      </c>
      <c r="Z24" s="17">
        <v>0</v>
      </c>
      <c r="AA24" s="17">
        <v>0</v>
      </c>
      <c r="AB24" s="12"/>
      <c r="AC24" s="12"/>
      <c r="AD24" s="12">
        <v>75.599999999999994</v>
      </c>
      <c r="AE24" s="12">
        <f t="shared" si="1"/>
        <v>203.79999999999998</v>
      </c>
      <c r="AF24" s="12"/>
      <c r="AG24" s="12">
        <v>128.19999999999999</v>
      </c>
      <c r="AH24" s="12"/>
      <c r="AI24" s="12">
        <v>169.57671957671957</v>
      </c>
      <c r="AJ24" s="12">
        <v>0.41</v>
      </c>
      <c r="AK24" s="12">
        <v>94.4</v>
      </c>
      <c r="AL24">
        <f t="shared" si="2"/>
        <v>4.4847457627118592</v>
      </c>
      <c r="AN24">
        <f t="shared" si="3"/>
        <v>97.846819868498145</v>
      </c>
      <c r="AO24">
        <f t="shared" si="4"/>
        <v>3.4468198684981388</v>
      </c>
      <c r="AP24" s="12">
        <v>0</v>
      </c>
    </row>
    <row r="25" spans="1:42" x14ac:dyDescent="0.35">
      <c r="A25" s="1">
        <v>81</v>
      </c>
      <c r="B25" s="25" t="s">
        <v>144</v>
      </c>
      <c r="C25" s="11" t="s">
        <v>145</v>
      </c>
      <c r="D25" s="25" t="s">
        <v>187</v>
      </c>
      <c r="E25" s="25">
        <v>23</v>
      </c>
      <c r="F25" s="1">
        <v>46.408489000000003</v>
      </c>
      <c r="G25" s="1">
        <v>-80.999001000000007</v>
      </c>
      <c r="H25" s="1">
        <v>861.3</v>
      </c>
      <c r="I25" s="1"/>
      <c r="J25" s="1">
        <v>36.5</v>
      </c>
      <c r="K25" s="1">
        <v>52.9</v>
      </c>
      <c r="L25" s="1">
        <v>28.05</v>
      </c>
      <c r="M25" s="1">
        <v>1.51</v>
      </c>
      <c r="N25" s="1">
        <v>23.24</v>
      </c>
      <c r="O25" s="1">
        <v>236</v>
      </c>
      <c r="P25" s="1">
        <v>1</v>
      </c>
      <c r="Q25" s="1"/>
      <c r="R25" s="1">
        <v>6.1</v>
      </c>
      <c r="S25" s="1">
        <v>4.2</v>
      </c>
      <c r="T25" s="1"/>
      <c r="U25" s="21">
        <v>1</v>
      </c>
      <c r="V25" s="1">
        <v>2</v>
      </c>
      <c r="W25" s="1" t="s">
        <v>181</v>
      </c>
      <c r="X25" s="1" t="s">
        <v>182</v>
      </c>
      <c r="Y25" s="21">
        <v>1</v>
      </c>
      <c r="Z25" s="21"/>
      <c r="AA25" s="21">
        <v>5750</v>
      </c>
      <c r="AB25" s="26">
        <v>403.7</v>
      </c>
      <c r="AC25" s="27">
        <v>74.069999999999993</v>
      </c>
      <c r="AD25" s="1"/>
      <c r="AE25" s="12"/>
      <c r="AF25" s="21"/>
      <c r="AG25" s="1"/>
      <c r="AH25" s="28">
        <v>-329.63</v>
      </c>
      <c r="AI25" s="21">
        <v>-81.652216992816449</v>
      </c>
      <c r="AK25" s="1">
        <v>98</v>
      </c>
      <c r="AM25">
        <f>(AB25-(AK25/100)*AB25)/(AK25/100)</f>
        <v>8.2387755102040945</v>
      </c>
      <c r="AN25">
        <f>(AC25/(AM25+AC25))*100</f>
        <v>89.990404474936327</v>
      </c>
      <c r="AO25">
        <f t="shared" si="4"/>
        <v>-8.0095955250636734</v>
      </c>
      <c r="AP25" s="21">
        <v>1</v>
      </c>
    </row>
    <row r="26" spans="1:42" x14ac:dyDescent="0.35">
      <c r="A26" s="1">
        <v>82</v>
      </c>
      <c r="B26" s="25" t="s">
        <v>144</v>
      </c>
      <c r="C26" s="11" t="s">
        <v>145</v>
      </c>
      <c r="D26" s="25" t="s">
        <v>188</v>
      </c>
      <c r="E26" s="25">
        <v>23</v>
      </c>
      <c r="F26" s="1">
        <v>46.408489000000003</v>
      </c>
      <c r="G26" s="1">
        <v>-80.999001000000007</v>
      </c>
      <c r="H26" s="1">
        <v>861.3</v>
      </c>
      <c r="I26" s="1"/>
      <c r="J26" s="1">
        <v>36.5</v>
      </c>
      <c r="K26" s="1">
        <v>52.9</v>
      </c>
      <c r="L26" s="1">
        <v>28.05</v>
      </c>
      <c r="M26" s="1">
        <v>1.51</v>
      </c>
      <c r="N26" s="1">
        <v>23.24</v>
      </c>
      <c r="O26" s="1">
        <v>236</v>
      </c>
      <c r="P26" s="1">
        <v>1</v>
      </c>
      <c r="Q26" s="1"/>
      <c r="R26" s="1">
        <v>6.5</v>
      </c>
      <c r="S26" s="1">
        <v>4.4000000000000004</v>
      </c>
      <c r="T26" s="1"/>
      <c r="U26" s="21">
        <v>1</v>
      </c>
      <c r="V26" s="1">
        <v>2</v>
      </c>
      <c r="W26" s="1" t="s">
        <v>181</v>
      </c>
      <c r="X26" s="1" t="s">
        <v>182</v>
      </c>
      <c r="Y26" s="21">
        <v>2</v>
      </c>
      <c r="Z26" s="21"/>
      <c r="AA26" s="21">
        <v>5500</v>
      </c>
      <c r="AB26" s="26">
        <v>328.7</v>
      </c>
      <c r="AC26" s="27">
        <v>272.83999999999997</v>
      </c>
      <c r="AD26" s="1"/>
      <c r="AE26" s="12"/>
      <c r="AF26" s="21"/>
      <c r="AG26" s="1"/>
      <c r="AH26" s="28">
        <v>-55.86</v>
      </c>
      <c r="AI26" s="21">
        <v>-16.99421965317919</v>
      </c>
      <c r="AK26" s="1">
        <v>98</v>
      </c>
      <c r="AM26">
        <f t="shared" ref="AM26:AM52" si="5">(AB26-(AK26/100)*AB26)/(AK26/100)</f>
        <v>6.7081632653061352</v>
      </c>
      <c r="AN26">
        <f t="shared" ref="AN26:AN46" si="6">(AC26/(AM26+AC26))*100</f>
        <v>97.600355091963252</v>
      </c>
      <c r="AO26">
        <f t="shared" si="4"/>
        <v>-0.39964490803674835</v>
      </c>
      <c r="AP26" s="21">
        <v>1</v>
      </c>
    </row>
    <row r="27" spans="1:42" x14ac:dyDescent="0.35">
      <c r="A27" s="1">
        <v>83</v>
      </c>
      <c r="B27" s="25" t="s">
        <v>144</v>
      </c>
      <c r="C27" s="11" t="s">
        <v>145</v>
      </c>
      <c r="D27" s="25" t="s">
        <v>189</v>
      </c>
      <c r="E27" s="25">
        <v>23</v>
      </c>
      <c r="F27" s="1">
        <v>46.408489000000003</v>
      </c>
      <c r="G27" s="1">
        <v>-80.999001000000007</v>
      </c>
      <c r="H27" s="1">
        <v>861.3</v>
      </c>
      <c r="I27" s="1"/>
      <c r="J27" s="1">
        <v>36.5</v>
      </c>
      <c r="K27" s="1">
        <v>52.9</v>
      </c>
      <c r="L27" s="1">
        <v>28.05</v>
      </c>
      <c r="M27" s="1">
        <v>1.51</v>
      </c>
      <c r="N27" s="1">
        <v>23.24</v>
      </c>
      <c r="O27" s="1">
        <v>236</v>
      </c>
      <c r="P27" s="1">
        <v>1</v>
      </c>
      <c r="Q27" s="1"/>
      <c r="R27" s="1">
        <v>6.1</v>
      </c>
      <c r="S27" s="1">
        <v>4.2</v>
      </c>
      <c r="T27" s="1"/>
      <c r="U27" s="21">
        <v>1</v>
      </c>
      <c r="V27" s="1">
        <v>2</v>
      </c>
      <c r="W27" s="1" t="s">
        <v>181</v>
      </c>
      <c r="X27" s="1" t="s">
        <v>182</v>
      </c>
      <c r="Y27" s="21">
        <v>1</v>
      </c>
      <c r="Z27" s="21"/>
      <c r="AA27" s="21">
        <v>5750</v>
      </c>
      <c r="AB27" s="26">
        <v>74.069999999999993</v>
      </c>
      <c r="AC27" s="27">
        <v>177.78</v>
      </c>
      <c r="AD27" s="1"/>
      <c r="AE27" s="12"/>
      <c r="AF27" s="21"/>
      <c r="AG27" s="1"/>
      <c r="AH27" s="28">
        <v>103.71</v>
      </c>
      <c r="AI27" s="21">
        <v>140.01620089104901</v>
      </c>
      <c r="AK27" s="1">
        <v>90</v>
      </c>
      <c r="AM27">
        <f t="shared" si="5"/>
        <v>8.2299999999999951</v>
      </c>
      <c r="AN27">
        <f t="shared" si="6"/>
        <v>95.575506693188544</v>
      </c>
      <c r="AO27">
        <f t="shared" si="4"/>
        <v>5.5755066931885437</v>
      </c>
      <c r="AP27" s="21">
        <v>0</v>
      </c>
    </row>
    <row r="28" spans="1:42" x14ac:dyDescent="0.35">
      <c r="A28" s="1">
        <v>84</v>
      </c>
      <c r="B28" s="25" t="s">
        <v>144</v>
      </c>
      <c r="C28" s="11" t="s">
        <v>145</v>
      </c>
      <c r="D28" s="25" t="s">
        <v>190</v>
      </c>
      <c r="E28" s="25">
        <v>23</v>
      </c>
      <c r="F28" s="1">
        <v>46.408489000000003</v>
      </c>
      <c r="G28" s="1">
        <v>-80.999001000000007</v>
      </c>
      <c r="H28" s="1">
        <v>861.3</v>
      </c>
      <c r="I28" s="1"/>
      <c r="J28" s="1">
        <v>36.5</v>
      </c>
      <c r="K28" s="1">
        <v>52.9</v>
      </c>
      <c r="L28" s="1">
        <v>28.05</v>
      </c>
      <c r="M28" s="1">
        <v>1.51</v>
      </c>
      <c r="N28" s="1">
        <v>23.24</v>
      </c>
      <c r="O28" s="1">
        <v>236</v>
      </c>
      <c r="P28" s="1">
        <v>1</v>
      </c>
      <c r="Q28" s="1"/>
      <c r="R28" s="1">
        <v>6.1</v>
      </c>
      <c r="S28" s="1">
        <v>4.2</v>
      </c>
      <c r="T28" s="1"/>
      <c r="U28" s="21">
        <v>1</v>
      </c>
      <c r="V28" s="1">
        <v>2</v>
      </c>
      <c r="W28" s="1" t="s">
        <v>181</v>
      </c>
      <c r="X28" s="1" t="s">
        <v>182</v>
      </c>
      <c r="Y28" s="21">
        <v>1</v>
      </c>
      <c r="Z28" s="21"/>
      <c r="AA28" s="21">
        <v>5750</v>
      </c>
      <c r="AB28" s="26">
        <v>140.69999999999999</v>
      </c>
      <c r="AC28" s="27">
        <v>148.15</v>
      </c>
      <c r="AD28" s="1"/>
      <c r="AE28" s="12"/>
      <c r="AF28" s="21"/>
      <c r="AG28" s="1"/>
      <c r="AH28" s="28">
        <v>7.45</v>
      </c>
      <c r="AI28" s="21">
        <v>5.2949538024164893</v>
      </c>
      <c r="AK28" s="1">
        <v>85</v>
      </c>
      <c r="AM28">
        <f t="shared" si="5"/>
        <v>24.829411764705888</v>
      </c>
      <c r="AN28">
        <f t="shared" si="6"/>
        <v>85.646030639484465</v>
      </c>
      <c r="AO28">
        <f t="shared" si="4"/>
        <v>0.64603063948446504</v>
      </c>
      <c r="AP28" s="21">
        <v>0</v>
      </c>
    </row>
    <row r="29" spans="1:42" x14ac:dyDescent="0.35">
      <c r="A29" s="1">
        <v>85</v>
      </c>
      <c r="B29" s="25" t="s">
        <v>144</v>
      </c>
      <c r="C29" s="11" t="s">
        <v>145</v>
      </c>
      <c r="D29" s="25" t="s">
        <v>191</v>
      </c>
      <c r="E29" s="25">
        <v>23</v>
      </c>
      <c r="F29" s="1">
        <v>46.408489000000003</v>
      </c>
      <c r="G29" s="1">
        <v>-80.999001000000007</v>
      </c>
      <c r="H29" s="1">
        <v>861.3</v>
      </c>
      <c r="I29" s="1"/>
      <c r="J29" s="1">
        <v>36.5</v>
      </c>
      <c r="K29" s="1">
        <v>52.9</v>
      </c>
      <c r="L29" s="1">
        <v>28.05</v>
      </c>
      <c r="M29" s="1">
        <v>1.51</v>
      </c>
      <c r="N29" s="1">
        <v>23.24</v>
      </c>
      <c r="O29" s="1">
        <v>236</v>
      </c>
      <c r="P29" s="1">
        <v>1</v>
      </c>
      <c r="Q29" s="1"/>
      <c r="R29" s="1">
        <v>6.5</v>
      </c>
      <c r="S29" s="1">
        <v>4.4000000000000004</v>
      </c>
      <c r="T29" s="1"/>
      <c r="U29" s="21">
        <v>1</v>
      </c>
      <c r="V29" s="1">
        <v>2</v>
      </c>
      <c r="W29" s="1" t="s">
        <v>181</v>
      </c>
      <c r="X29" s="1" t="s">
        <v>182</v>
      </c>
      <c r="Y29" s="21">
        <v>2</v>
      </c>
      <c r="Z29" s="21"/>
      <c r="AA29" s="21">
        <v>5500</v>
      </c>
      <c r="AB29" s="26">
        <v>184.36</v>
      </c>
      <c r="AC29" s="27">
        <v>362.14</v>
      </c>
      <c r="AD29" s="1"/>
      <c r="AE29" s="12"/>
      <c r="AF29" s="21"/>
      <c r="AG29" s="1"/>
      <c r="AH29" s="28">
        <v>177.78</v>
      </c>
      <c r="AI29" s="21">
        <v>96.430896072900836</v>
      </c>
      <c r="AK29" s="1">
        <v>85</v>
      </c>
      <c r="AM29">
        <f t="shared" si="5"/>
        <v>32.534117647058821</v>
      </c>
      <c r="AN29">
        <f t="shared" si="6"/>
        <v>91.756713655048245</v>
      </c>
      <c r="AO29">
        <f t="shared" si="4"/>
        <v>6.7567136550482445</v>
      </c>
      <c r="AP29" s="21">
        <v>0</v>
      </c>
    </row>
    <row r="30" spans="1:42" x14ac:dyDescent="0.35">
      <c r="A30" s="1">
        <v>86</v>
      </c>
      <c r="B30" s="25" t="s">
        <v>144</v>
      </c>
      <c r="C30" s="11" t="s">
        <v>145</v>
      </c>
      <c r="D30" s="25" t="s">
        <v>192</v>
      </c>
      <c r="E30" s="25">
        <v>23</v>
      </c>
      <c r="F30" s="1">
        <v>46.408489000000003</v>
      </c>
      <c r="G30" s="1">
        <v>-80.999001000000007</v>
      </c>
      <c r="H30" s="1">
        <v>861.3</v>
      </c>
      <c r="I30" s="1"/>
      <c r="J30" s="1">
        <v>36.5</v>
      </c>
      <c r="K30" s="1">
        <v>52.9</v>
      </c>
      <c r="L30" s="1">
        <v>28.05</v>
      </c>
      <c r="M30" s="1">
        <v>1.51</v>
      </c>
      <c r="N30" s="1">
        <v>23.24</v>
      </c>
      <c r="O30" s="1">
        <v>236</v>
      </c>
      <c r="P30" s="1">
        <v>1</v>
      </c>
      <c r="Q30" s="1"/>
      <c r="R30" s="29">
        <v>6.85</v>
      </c>
      <c r="S30" s="1">
        <v>3.4</v>
      </c>
      <c r="T30" s="1"/>
      <c r="U30" s="21">
        <v>1</v>
      </c>
      <c r="V30" s="1">
        <v>1</v>
      </c>
      <c r="W30" s="1" t="s">
        <v>181</v>
      </c>
      <c r="X30" s="1" t="s">
        <v>186</v>
      </c>
      <c r="Y30" s="21">
        <v>3</v>
      </c>
      <c r="Z30" s="21"/>
      <c r="AA30" s="21">
        <v>5000</v>
      </c>
      <c r="AB30" s="26">
        <v>129.63</v>
      </c>
      <c r="AC30" s="27">
        <v>133.33000000000001</v>
      </c>
      <c r="AD30" s="1"/>
      <c r="AE30" s="12"/>
      <c r="AF30" s="21"/>
      <c r="AG30" s="1"/>
      <c r="AH30" s="28">
        <v>3.7</v>
      </c>
      <c r="AI30" s="21">
        <v>2.8542775592069738</v>
      </c>
      <c r="AK30" s="1">
        <v>85</v>
      </c>
      <c r="AM30">
        <f t="shared" si="5"/>
        <v>22.875882352941183</v>
      </c>
      <c r="AN30">
        <f t="shared" si="6"/>
        <v>85.355300320090379</v>
      </c>
      <c r="AO30">
        <f t="shared" si="4"/>
        <v>0.35530032009037882</v>
      </c>
      <c r="AP30" s="21">
        <v>0</v>
      </c>
    </row>
    <row r="31" spans="1:42" x14ac:dyDescent="0.35">
      <c r="A31" s="1">
        <v>87</v>
      </c>
      <c r="B31" s="25" t="s">
        <v>144</v>
      </c>
      <c r="C31" s="11" t="s">
        <v>145</v>
      </c>
      <c r="D31" s="25" t="s">
        <v>193</v>
      </c>
      <c r="E31" s="25">
        <v>23</v>
      </c>
      <c r="F31" s="1">
        <v>46.408489000000003</v>
      </c>
      <c r="G31" s="1">
        <v>-80.999001000000007</v>
      </c>
      <c r="H31" s="1">
        <v>861.3</v>
      </c>
      <c r="I31" s="1"/>
      <c r="J31" s="1">
        <v>36.5</v>
      </c>
      <c r="K31" s="1">
        <v>52.9</v>
      </c>
      <c r="L31" s="1">
        <v>28.05</v>
      </c>
      <c r="M31" s="1">
        <v>1.51</v>
      </c>
      <c r="N31" s="1">
        <v>23.24</v>
      </c>
      <c r="O31" s="1">
        <v>236</v>
      </c>
      <c r="P31" s="1">
        <v>1</v>
      </c>
      <c r="Q31" s="1"/>
      <c r="R31" s="1">
        <v>6.1</v>
      </c>
      <c r="S31" s="1">
        <v>4.2</v>
      </c>
      <c r="T31" s="1"/>
      <c r="U31" s="21">
        <v>1</v>
      </c>
      <c r="V31" s="1">
        <v>2</v>
      </c>
      <c r="W31" s="1" t="s">
        <v>181</v>
      </c>
      <c r="X31" s="1" t="s">
        <v>182</v>
      </c>
      <c r="Y31" s="21">
        <v>1</v>
      </c>
      <c r="Z31" s="21"/>
      <c r="AA31" s="21">
        <v>5750</v>
      </c>
      <c r="AB31" s="26">
        <v>88.89</v>
      </c>
      <c r="AC31" s="27">
        <v>111.11</v>
      </c>
      <c r="AD31" s="1"/>
      <c r="AE31" s="12"/>
      <c r="AF31" s="21"/>
      <c r="AG31" s="1"/>
      <c r="AH31" s="28">
        <v>22.22</v>
      </c>
      <c r="AI31" s="21">
        <v>24.99718753515581</v>
      </c>
      <c r="AK31" s="1">
        <v>80</v>
      </c>
      <c r="AM31">
        <f t="shared" si="5"/>
        <v>22.222499999999989</v>
      </c>
      <c r="AN31">
        <f t="shared" si="6"/>
        <v>83.33302083138021</v>
      </c>
      <c r="AO31">
        <f t="shared" si="4"/>
        <v>3.3330208313802103</v>
      </c>
      <c r="AP31" s="21">
        <v>0</v>
      </c>
    </row>
    <row r="32" spans="1:42" x14ac:dyDescent="0.35">
      <c r="A32" s="1">
        <v>88</v>
      </c>
      <c r="B32" s="25" t="s">
        <v>144</v>
      </c>
      <c r="C32" s="11" t="s">
        <v>145</v>
      </c>
      <c r="D32" s="25" t="s">
        <v>194</v>
      </c>
      <c r="E32" s="25">
        <v>23</v>
      </c>
      <c r="F32" s="1">
        <v>46.408489000000003</v>
      </c>
      <c r="G32" s="1">
        <v>-80.999001000000007</v>
      </c>
      <c r="H32" s="1">
        <v>861.3</v>
      </c>
      <c r="I32" s="1"/>
      <c r="J32" s="1">
        <v>36.5</v>
      </c>
      <c r="K32" s="1">
        <v>52.9</v>
      </c>
      <c r="L32" s="1">
        <v>28.05</v>
      </c>
      <c r="M32" s="1">
        <v>1.51</v>
      </c>
      <c r="N32" s="1">
        <v>23.24</v>
      </c>
      <c r="O32" s="1">
        <v>236</v>
      </c>
      <c r="P32" s="1">
        <v>1</v>
      </c>
      <c r="Q32" s="1"/>
      <c r="R32" s="29">
        <v>6.85</v>
      </c>
      <c r="S32" s="1">
        <v>3.4</v>
      </c>
      <c r="T32" s="1"/>
      <c r="U32" s="21">
        <v>1</v>
      </c>
      <c r="V32" s="1">
        <v>1</v>
      </c>
      <c r="W32" s="1" t="s">
        <v>181</v>
      </c>
      <c r="X32" s="1" t="s">
        <v>186</v>
      </c>
      <c r="Y32" s="21">
        <v>1</v>
      </c>
      <c r="Z32" s="21"/>
      <c r="AA32" s="21">
        <v>5000</v>
      </c>
      <c r="AB32" s="26">
        <v>118.52</v>
      </c>
      <c r="AC32" s="27">
        <v>133.33000000000001</v>
      </c>
      <c r="AD32" s="1"/>
      <c r="AE32" s="12"/>
      <c r="AF32" s="21"/>
      <c r="AG32" s="1"/>
      <c r="AH32" s="28">
        <v>14.81</v>
      </c>
      <c r="AI32" s="21">
        <v>12.495781302733716</v>
      </c>
      <c r="AK32" s="1">
        <v>80</v>
      </c>
      <c r="AM32">
        <f t="shared" si="5"/>
        <v>29.629999999999992</v>
      </c>
      <c r="AN32">
        <f t="shared" si="6"/>
        <v>81.817623956799224</v>
      </c>
      <c r="AO32">
        <f t="shared" si="4"/>
        <v>1.8176239567992241</v>
      </c>
      <c r="AP32" s="21">
        <v>0</v>
      </c>
    </row>
    <row r="33" spans="1:42" x14ac:dyDescent="0.35">
      <c r="A33" s="1">
        <v>89</v>
      </c>
      <c r="B33" s="25" t="s">
        <v>144</v>
      </c>
      <c r="C33" s="11" t="s">
        <v>145</v>
      </c>
      <c r="D33" s="25" t="s">
        <v>195</v>
      </c>
      <c r="E33" s="25">
        <v>24</v>
      </c>
      <c r="F33" s="1">
        <v>46.438856000000001</v>
      </c>
      <c r="G33" s="1">
        <v>-80.914846999999995</v>
      </c>
      <c r="H33">
        <v>83.6</v>
      </c>
      <c r="I33" s="29">
        <v>4.0999999999999996</v>
      </c>
      <c r="J33" s="1">
        <v>9</v>
      </c>
      <c r="K33" s="1">
        <v>6.7</v>
      </c>
      <c r="L33" s="1">
        <v>2.4</v>
      </c>
      <c r="M33" s="1">
        <v>0.87</v>
      </c>
      <c r="N33" s="1">
        <v>3.43</v>
      </c>
      <c r="O33" s="1">
        <v>230</v>
      </c>
      <c r="P33" s="1">
        <v>1</v>
      </c>
      <c r="Q33" s="1"/>
      <c r="R33" s="1">
        <v>9</v>
      </c>
      <c r="S33" s="29">
        <v>2.82</v>
      </c>
      <c r="T33" s="1"/>
      <c r="U33" s="21">
        <v>1</v>
      </c>
      <c r="V33" s="1">
        <v>1</v>
      </c>
      <c r="W33" s="1" t="s">
        <v>186</v>
      </c>
      <c r="X33" s="1" t="s">
        <v>182</v>
      </c>
      <c r="Y33" s="21">
        <v>1</v>
      </c>
      <c r="Z33" s="21"/>
      <c r="AA33" s="21">
        <v>9000</v>
      </c>
      <c r="AB33" s="26">
        <v>103.7</v>
      </c>
      <c r="AC33" s="27">
        <v>111.11</v>
      </c>
      <c r="AD33" s="1"/>
      <c r="AE33" s="12"/>
      <c r="AF33" s="21"/>
      <c r="AG33" s="1"/>
      <c r="AH33" s="28">
        <v>7.4109999999999996</v>
      </c>
      <c r="AI33" s="21">
        <v>7.1465766634522661</v>
      </c>
      <c r="AK33" s="1">
        <v>85</v>
      </c>
      <c r="AM33">
        <f t="shared" si="5"/>
        <v>18.300000000000008</v>
      </c>
      <c r="AN33">
        <f t="shared" si="6"/>
        <v>85.858898075882848</v>
      </c>
      <c r="AO33">
        <f t="shared" si="4"/>
        <v>0.85889807588284839</v>
      </c>
      <c r="AP33" s="21">
        <v>0</v>
      </c>
    </row>
    <row r="34" spans="1:42" x14ac:dyDescent="0.35">
      <c r="A34" s="1">
        <v>90</v>
      </c>
      <c r="B34" s="25" t="s">
        <v>144</v>
      </c>
      <c r="C34" s="11" t="s">
        <v>145</v>
      </c>
      <c r="D34" s="25" t="s">
        <v>196</v>
      </c>
      <c r="E34" s="25">
        <v>24</v>
      </c>
      <c r="F34" s="1">
        <v>46.438856000000001</v>
      </c>
      <c r="G34" s="1">
        <v>-80.914846999999995</v>
      </c>
      <c r="H34">
        <v>83.6</v>
      </c>
      <c r="I34" s="29">
        <v>4.0999999999999996</v>
      </c>
      <c r="J34" s="1">
        <v>9</v>
      </c>
      <c r="K34" s="1">
        <v>6.7</v>
      </c>
      <c r="L34" s="1">
        <v>2.4</v>
      </c>
      <c r="M34" s="1">
        <v>0.87</v>
      </c>
      <c r="N34" s="1">
        <v>3.43</v>
      </c>
      <c r="O34" s="1">
        <v>230</v>
      </c>
      <c r="P34" s="1">
        <v>1</v>
      </c>
      <c r="Q34" s="1"/>
      <c r="R34" s="1">
        <v>10.5</v>
      </c>
      <c r="S34" s="29">
        <v>2.82</v>
      </c>
      <c r="T34" s="1"/>
      <c r="U34" s="21">
        <v>1</v>
      </c>
      <c r="V34" s="1">
        <v>2</v>
      </c>
      <c r="W34" s="1" t="s">
        <v>181</v>
      </c>
      <c r="X34" s="1" t="s">
        <v>182</v>
      </c>
      <c r="Y34" s="21">
        <v>2</v>
      </c>
      <c r="Z34" s="21"/>
      <c r="AA34" s="21">
        <v>3500</v>
      </c>
      <c r="AB34" s="26">
        <v>95.47</v>
      </c>
      <c r="AC34" s="27">
        <v>171.3</v>
      </c>
      <c r="AD34" s="1"/>
      <c r="AE34" s="12"/>
      <c r="AF34" s="21"/>
      <c r="AG34" s="1"/>
      <c r="AH34" s="28">
        <v>75.83</v>
      </c>
      <c r="AI34" s="21">
        <v>79.428092594532316</v>
      </c>
      <c r="AK34" s="1">
        <v>85</v>
      </c>
      <c r="AM34">
        <f t="shared" si="5"/>
        <v>16.847647058823526</v>
      </c>
      <c r="AN34">
        <f t="shared" si="6"/>
        <v>91.045518069351033</v>
      </c>
      <c r="AO34">
        <f t="shared" si="4"/>
        <v>6.0455180693510329</v>
      </c>
      <c r="AP34" s="21">
        <v>0</v>
      </c>
    </row>
    <row r="35" spans="1:42" x14ac:dyDescent="0.35">
      <c r="A35" s="1">
        <v>91</v>
      </c>
      <c r="B35" s="25" t="s">
        <v>144</v>
      </c>
      <c r="C35" s="11" t="s">
        <v>145</v>
      </c>
      <c r="D35" s="25" t="s">
        <v>197</v>
      </c>
      <c r="E35" s="25">
        <v>24</v>
      </c>
      <c r="F35" s="1">
        <v>46.438856000000001</v>
      </c>
      <c r="G35" s="1">
        <v>-80.914846999999995</v>
      </c>
      <c r="H35" s="1">
        <v>83.6</v>
      </c>
      <c r="I35" s="29">
        <v>4.0999999999999996</v>
      </c>
      <c r="J35" s="1">
        <v>9</v>
      </c>
      <c r="K35" s="1">
        <v>6.7</v>
      </c>
      <c r="L35" s="1">
        <v>2.4</v>
      </c>
      <c r="M35" s="1">
        <v>0.87</v>
      </c>
      <c r="N35" s="1">
        <v>3.43</v>
      </c>
      <c r="O35" s="1">
        <v>230</v>
      </c>
      <c r="P35" s="1">
        <v>1</v>
      </c>
      <c r="Q35" s="1"/>
      <c r="R35" s="1">
        <v>9</v>
      </c>
      <c r="S35" s="29">
        <v>2.82</v>
      </c>
      <c r="T35" s="1"/>
      <c r="U35" s="21">
        <v>1</v>
      </c>
      <c r="V35" s="1">
        <v>1</v>
      </c>
      <c r="W35" s="1" t="s">
        <v>186</v>
      </c>
      <c r="X35" s="1" t="s">
        <v>182</v>
      </c>
      <c r="Y35" s="21">
        <v>1</v>
      </c>
      <c r="Z35" s="21"/>
      <c r="AA35" s="21">
        <v>9000</v>
      </c>
      <c r="AB35" s="26">
        <v>118.52</v>
      </c>
      <c r="AC35" s="27">
        <v>200</v>
      </c>
      <c r="AD35" s="1"/>
      <c r="AE35" s="12"/>
      <c r="AF35" s="21"/>
      <c r="AG35" s="1"/>
      <c r="AH35" s="28">
        <v>81.48</v>
      </c>
      <c r="AI35" s="21">
        <v>68.747890651366859</v>
      </c>
      <c r="AK35" s="1">
        <v>95</v>
      </c>
      <c r="AM35">
        <f t="shared" si="5"/>
        <v>6.2378947368421072</v>
      </c>
      <c r="AN35">
        <f t="shared" si="6"/>
        <v>96.975388667149844</v>
      </c>
      <c r="AO35">
        <f t="shared" si="4"/>
        <v>1.9753886671498435</v>
      </c>
      <c r="AP35" s="21">
        <v>0</v>
      </c>
    </row>
    <row r="36" spans="1:42" x14ac:dyDescent="0.35">
      <c r="A36" s="1">
        <v>92</v>
      </c>
      <c r="B36" s="25" t="s">
        <v>144</v>
      </c>
      <c r="C36" s="11" t="s">
        <v>145</v>
      </c>
      <c r="D36" s="25" t="s">
        <v>198</v>
      </c>
      <c r="E36" s="25">
        <v>24</v>
      </c>
      <c r="F36" s="1">
        <v>46.438856000000001</v>
      </c>
      <c r="G36" s="1">
        <v>-80.914846999999995</v>
      </c>
      <c r="H36" s="1">
        <v>83.6</v>
      </c>
      <c r="I36" s="29">
        <v>4.0999999999999996</v>
      </c>
      <c r="J36" s="1">
        <v>9</v>
      </c>
      <c r="K36" s="1">
        <v>6.7</v>
      </c>
      <c r="L36" s="1">
        <v>2.4</v>
      </c>
      <c r="M36" s="1">
        <v>0.87</v>
      </c>
      <c r="N36" s="1">
        <v>3.43</v>
      </c>
      <c r="O36" s="1">
        <v>230</v>
      </c>
      <c r="P36" s="1">
        <v>1</v>
      </c>
      <c r="Q36" s="1"/>
      <c r="R36" s="1">
        <v>10.5</v>
      </c>
      <c r="S36" s="29">
        <v>2.82</v>
      </c>
      <c r="T36" s="1"/>
      <c r="U36" s="21">
        <v>1</v>
      </c>
      <c r="V36" s="1">
        <v>2</v>
      </c>
      <c r="W36" s="1" t="s">
        <v>181</v>
      </c>
      <c r="X36" s="1" t="s">
        <v>182</v>
      </c>
      <c r="Y36" s="21">
        <v>2</v>
      </c>
      <c r="Z36" s="21"/>
      <c r="AA36" s="21">
        <v>3500</v>
      </c>
      <c r="AB36" s="26">
        <v>81.67</v>
      </c>
      <c r="AC36" s="27">
        <v>149.91</v>
      </c>
      <c r="AD36" s="1"/>
      <c r="AE36" s="12"/>
      <c r="AF36" s="21"/>
      <c r="AG36" s="1"/>
      <c r="AH36" s="28">
        <v>68.239999999999995</v>
      </c>
      <c r="AI36" s="21">
        <v>83.555773233745555</v>
      </c>
      <c r="AK36" s="1">
        <v>95</v>
      </c>
      <c r="AM36">
        <f t="shared" si="5"/>
        <v>4.2984210526315803</v>
      </c>
      <c r="AN36">
        <f t="shared" si="6"/>
        <v>97.21258993296837</v>
      </c>
      <c r="AO36">
        <f t="shared" si="4"/>
        <v>2.2125899329683705</v>
      </c>
      <c r="AP36" s="21">
        <v>0</v>
      </c>
    </row>
    <row r="37" spans="1:42" x14ac:dyDescent="0.35">
      <c r="A37" s="1">
        <v>93</v>
      </c>
      <c r="B37" s="25" t="s">
        <v>144</v>
      </c>
      <c r="C37" s="11" t="s">
        <v>145</v>
      </c>
      <c r="D37" s="25" t="s">
        <v>199</v>
      </c>
      <c r="E37" s="25">
        <v>24</v>
      </c>
      <c r="F37" s="1">
        <v>46.438856000000001</v>
      </c>
      <c r="G37" s="1">
        <v>-80.914846999999995</v>
      </c>
      <c r="H37" s="1">
        <v>83.6</v>
      </c>
      <c r="I37" s="29">
        <v>4.0999999999999996</v>
      </c>
      <c r="J37" s="1">
        <v>9</v>
      </c>
      <c r="K37" s="1">
        <v>6.7</v>
      </c>
      <c r="L37" s="1">
        <v>2.4</v>
      </c>
      <c r="M37" s="1">
        <v>0.87</v>
      </c>
      <c r="N37" s="1">
        <v>3.43</v>
      </c>
      <c r="O37" s="1">
        <v>230</v>
      </c>
      <c r="P37" s="1">
        <v>1</v>
      </c>
      <c r="Q37" s="1"/>
      <c r="R37" s="1">
        <v>7.8</v>
      </c>
      <c r="S37" s="29">
        <v>2.82</v>
      </c>
      <c r="T37" s="1"/>
      <c r="U37" s="21">
        <v>1</v>
      </c>
      <c r="V37" s="1">
        <v>1</v>
      </c>
      <c r="W37" s="1" t="s">
        <v>186</v>
      </c>
      <c r="X37" s="1" t="s">
        <v>186</v>
      </c>
      <c r="Y37" s="21">
        <v>3</v>
      </c>
      <c r="Z37" s="21"/>
      <c r="AA37" s="21">
        <v>6000</v>
      </c>
      <c r="AB37" s="26">
        <v>214.82</v>
      </c>
      <c r="AC37" s="27">
        <v>118.51</v>
      </c>
      <c r="AD37" s="1"/>
      <c r="AE37" s="12"/>
      <c r="AF37" s="21"/>
      <c r="AG37" s="1"/>
      <c r="AH37" s="28">
        <v>-96.3</v>
      </c>
      <c r="AI37" s="21">
        <v>-44.828228284144863</v>
      </c>
      <c r="AK37" s="1">
        <v>95</v>
      </c>
      <c r="AM37">
        <f t="shared" si="5"/>
        <v>11.306315789473699</v>
      </c>
      <c r="AN37">
        <f t="shared" si="6"/>
        <v>91.290527911907915</v>
      </c>
      <c r="AO37">
        <f t="shared" si="4"/>
        <v>-3.7094720880920846</v>
      </c>
      <c r="AP37" s="21">
        <v>1</v>
      </c>
    </row>
    <row r="38" spans="1:42" x14ac:dyDescent="0.35">
      <c r="A38" s="1">
        <v>94</v>
      </c>
      <c r="B38" s="25" t="s">
        <v>144</v>
      </c>
      <c r="C38" s="11" t="s">
        <v>145</v>
      </c>
      <c r="D38" s="25" t="s">
        <v>200</v>
      </c>
      <c r="E38" s="25">
        <v>25</v>
      </c>
      <c r="F38" s="1">
        <v>46.396453000000001</v>
      </c>
      <c r="G38" s="1">
        <v>-81.192002000000002</v>
      </c>
      <c r="H38" s="1">
        <v>102</v>
      </c>
      <c r="I38" s="29">
        <v>3.93</v>
      </c>
      <c r="J38" s="1">
        <v>12</v>
      </c>
      <c r="K38" s="1">
        <v>6.2</v>
      </c>
      <c r="L38" s="1">
        <v>3.66</v>
      </c>
      <c r="M38" s="1">
        <v>0</v>
      </c>
      <c r="N38" s="1">
        <v>2.54</v>
      </c>
      <c r="O38" s="1">
        <v>241</v>
      </c>
      <c r="P38" s="1">
        <v>1</v>
      </c>
      <c r="Q38" s="1"/>
      <c r="R38" s="1">
        <v>44.7</v>
      </c>
      <c r="S38" s="29">
        <v>3</v>
      </c>
      <c r="T38" s="1"/>
      <c r="U38" s="21">
        <v>1</v>
      </c>
      <c r="V38" s="1">
        <v>1</v>
      </c>
      <c r="W38" s="1" t="s">
        <v>186</v>
      </c>
      <c r="X38" s="1" t="s">
        <v>182</v>
      </c>
      <c r="Y38" s="21">
        <v>1</v>
      </c>
      <c r="Z38" s="21"/>
      <c r="AA38" s="21">
        <v>10000</v>
      </c>
      <c r="AB38" s="26">
        <v>133.33000000000001</v>
      </c>
      <c r="AC38" s="27">
        <v>29.63</v>
      </c>
      <c r="AD38" s="1"/>
      <c r="AE38" s="12"/>
      <c r="AF38" s="21"/>
      <c r="AG38" s="1"/>
      <c r="AH38" s="28">
        <v>-103.7</v>
      </c>
      <c r="AI38" s="21">
        <v>-77.776944423610587</v>
      </c>
      <c r="AK38" s="1">
        <v>99</v>
      </c>
      <c r="AM38">
        <f t="shared" si="5"/>
        <v>1.3467676767676853</v>
      </c>
      <c r="AN38">
        <f t="shared" si="6"/>
        <v>95.652329865979695</v>
      </c>
      <c r="AO38">
        <f t="shared" si="4"/>
        <v>-3.347670134020305</v>
      </c>
      <c r="AP38" s="21">
        <v>1</v>
      </c>
    </row>
    <row r="39" spans="1:42" x14ac:dyDescent="0.35">
      <c r="A39" s="1">
        <v>95</v>
      </c>
      <c r="B39" s="25" t="s">
        <v>144</v>
      </c>
      <c r="C39" s="11" t="s">
        <v>145</v>
      </c>
      <c r="D39" s="25" t="s">
        <v>201</v>
      </c>
      <c r="E39" s="25">
        <v>25</v>
      </c>
      <c r="F39" s="1">
        <v>46.396453000000001</v>
      </c>
      <c r="G39" s="1">
        <v>-81.192002000000002</v>
      </c>
      <c r="H39" s="1">
        <v>102</v>
      </c>
      <c r="I39" s="29">
        <v>3.93</v>
      </c>
      <c r="J39" s="1">
        <v>12</v>
      </c>
      <c r="K39" s="1">
        <v>6.2</v>
      </c>
      <c r="L39" s="1">
        <v>3.66</v>
      </c>
      <c r="M39" s="1">
        <v>0</v>
      </c>
      <c r="N39" s="1">
        <v>2.54</v>
      </c>
      <c r="O39" s="1">
        <v>241</v>
      </c>
      <c r="P39" s="1">
        <v>1</v>
      </c>
      <c r="Q39" s="1"/>
      <c r="R39" s="1">
        <v>28.8</v>
      </c>
      <c r="S39" s="29">
        <v>3</v>
      </c>
      <c r="T39" s="1"/>
      <c r="U39" s="21">
        <v>1</v>
      </c>
      <c r="V39" s="1">
        <v>2</v>
      </c>
      <c r="W39" s="1" t="s">
        <v>181</v>
      </c>
      <c r="X39" s="1" t="s">
        <v>182</v>
      </c>
      <c r="Y39" s="21">
        <v>2</v>
      </c>
      <c r="Z39" s="21"/>
      <c r="AA39" s="21">
        <v>10000</v>
      </c>
      <c r="AB39" s="26">
        <v>80.48</v>
      </c>
      <c r="AC39" s="27">
        <v>371</v>
      </c>
      <c r="AD39" s="1"/>
      <c r="AE39" s="12"/>
      <c r="AF39" s="21"/>
      <c r="AG39" s="1"/>
      <c r="AH39" s="28">
        <v>290.52</v>
      </c>
      <c r="AI39" s="21">
        <v>360.98409542743536</v>
      </c>
      <c r="AK39" s="1">
        <v>99</v>
      </c>
      <c r="AM39">
        <f t="shared" si="5"/>
        <v>0.81292929292929317</v>
      </c>
      <c r="AN39">
        <f t="shared" si="6"/>
        <v>99.781360671218394</v>
      </c>
      <c r="AO39">
        <f t="shared" si="4"/>
        <v>0.78136067121839403</v>
      </c>
      <c r="AP39" s="21">
        <v>0</v>
      </c>
    </row>
    <row r="40" spans="1:42" x14ac:dyDescent="0.35">
      <c r="A40" s="1">
        <v>96</v>
      </c>
      <c r="B40" s="25" t="s">
        <v>144</v>
      </c>
      <c r="C40" s="11" t="s">
        <v>145</v>
      </c>
      <c r="D40" s="30" t="s">
        <v>202</v>
      </c>
      <c r="E40" s="30">
        <v>26</v>
      </c>
      <c r="F40" s="1">
        <v>46.410663</v>
      </c>
      <c r="G40" s="1">
        <v>-80.984262000000001</v>
      </c>
      <c r="H40" s="1">
        <v>8.6300000000000008</v>
      </c>
      <c r="J40">
        <v>6.7</v>
      </c>
      <c r="K40" s="1">
        <v>2.12</v>
      </c>
      <c r="L40" s="1">
        <v>1.39</v>
      </c>
      <c r="M40" s="1">
        <v>0.12</v>
      </c>
      <c r="N40" s="1">
        <v>0.61</v>
      </c>
      <c r="O40" s="1">
        <v>236</v>
      </c>
      <c r="P40" s="1">
        <v>1</v>
      </c>
      <c r="R40" s="29">
        <v>9.4</v>
      </c>
      <c r="S40" s="29">
        <v>4.2300000000000004</v>
      </c>
      <c r="V40" s="1">
        <v>2</v>
      </c>
      <c r="W40" s="1" t="s">
        <v>181</v>
      </c>
      <c r="X40" s="1" t="s">
        <v>182</v>
      </c>
      <c r="Y40" s="21">
        <v>1</v>
      </c>
      <c r="Z40" s="21"/>
      <c r="AA40" s="21">
        <v>5000</v>
      </c>
      <c r="AB40" s="27">
        <v>135.02000000000001</v>
      </c>
      <c r="AC40" s="27">
        <v>359.26</v>
      </c>
      <c r="AD40" s="1"/>
      <c r="AE40" s="12"/>
      <c r="AF40" s="21"/>
      <c r="AG40" s="1"/>
      <c r="AH40" s="28">
        <v>224.24</v>
      </c>
      <c r="AI40" s="21">
        <v>166.07909939268254</v>
      </c>
      <c r="AK40" s="1">
        <v>85</v>
      </c>
      <c r="AM40">
        <f t="shared" si="5"/>
        <v>23.827058823529413</v>
      </c>
      <c r="AN40">
        <f t="shared" si="6"/>
        <v>93.780249613050643</v>
      </c>
      <c r="AO40">
        <f t="shared" si="4"/>
        <v>8.7802496130506427</v>
      </c>
      <c r="AP40" s="21">
        <v>0</v>
      </c>
    </row>
    <row r="41" spans="1:42" x14ac:dyDescent="0.35">
      <c r="A41" s="1">
        <v>97</v>
      </c>
      <c r="B41" s="25" t="s">
        <v>144</v>
      </c>
      <c r="C41" s="11" t="s">
        <v>145</v>
      </c>
      <c r="D41" s="30" t="s">
        <v>203</v>
      </c>
      <c r="E41" s="30">
        <v>26</v>
      </c>
      <c r="F41" s="1">
        <v>46.410663</v>
      </c>
      <c r="G41" s="1">
        <v>-80.984262000000001</v>
      </c>
      <c r="H41" s="1">
        <v>8.6300000000000008</v>
      </c>
      <c r="I41" s="1"/>
      <c r="J41">
        <v>6.7</v>
      </c>
      <c r="K41" s="1">
        <v>2.12</v>
      </c>
      <c r="L41" s="1">
        <v>1.39</v>
      </c>
      <c r="M41" s="1">
        <v>0.12</v>
      </c>
      <c r="N41" s="1">
        <v>0.61</v>
      </c>
      <c r="O41" s="1">
        <v>236</v>
      </c>
      <c r="P41" s="1">
        <v>1</v>
      </c>
      <c r="R41" s="1">
        <v>9.4</v>
      </c>
      <c r="S41" s="29">
        <v>4.2300000000000004</v>
      </c>
      <c r="V41" s="1">
        <v>1</v>
      </c>
      <c r="W41" s="1" t="s">
        <v>181</v>
      </c>
      <c r="X41" s="1" t="s">
        <v>186</v>
      </c>
      <c r="Y41" s="21">
        <v>2</v>
      </c>
      <c r="Z41" s="21"/>
      <c r="AA41" s="21">
        <v>4000</v>
      </c>
      <c r="AB41" s="27">
        <v>155.56</v>
      </c>
      <c r="AC41" s="27">
        <v>93.6</v>
      </c>
      <c r="AD41" s="1"/>
      <c r="AE41" s="12"/>
      <c r="AF41" s="21"/>
      <c r="AG41" s="1"/>
      <c r="AH41" s="28">
        <v>-59.26</v>
      </c>
      <c r="AI41" s="21">
        <v>-38.094625867832342</v>
      </c>
      <c r="AK41" s="1">
        <v>85</v>
      </c>
      <c r="AM41">
        <f t="shared" si="5"/>
        <v>27.451764705882358</v>
      </c>
      <c r="AN41">
        <f t="shared" si="6"/>
        <v>77.322292845063856</v>
      </c>
      <c r="AO41">
        <f t="shared" si="4"/>
        <v>-7.6777071549361438</v>
      </c>
      <c r="AP41" s="21">
        <v>1</v>
      </c>
    </row>
    <row r="42" spans="1:42" x14ac:dyDescent="0.35">
      <c r="A42" s="1">
        <v>98</v>
      </c>
      <c r="D42" s="25" t="s">
        <v>204</v>
      </c>
      <c r="E42" s="25">
        <v>27</v>
      </c>
      <c r="F42">
        <v>45.255324999999999</v>
      </c>
      <c r="G42">
        <v>-74.711551999999998</v>
      </c>
      <c r="H42">
        <v>363</v>
      </c>
      <c r="I42">
        <v>1.6</v>
      </c>
      <c r="J42">
        <v>3.1</v>
      </c>
      <c r="K42">
        <v>12.3</v>
      </c>
      <c r="L42">
        <v>3.86</v>
      </c>
      <c r="M42">
        <v>6.86</v>
      </c>
      <c r="N42">
        <v>1.59</v>
      </c>
      <c r="O42">
        <v>82</v>
      </c>
      <c r="P42">
        <v>1</v>
      </c>
      <c r="R42">
        <v>59</v>
      </c>
      <c r="T42">
        <v>0.03</v>
      </c>
      <c r="V42">
        <v>1</v>
      </c>
      <c r="W42" t="s">
        <v>181</v>
      </c>
      <c r="X42" t="s">
        <v>186</v>
      </c>
      <c r="Y42">
        <v>1</v>
      </c>
      <c r="AA42">
        <v>10000</v>
      </c>
      <c r="AB42" s="31">
        <v>697.69</v>
      </c>
      <c r="AC42" s="27">
        <v>483</v>
      </c>
      <c r="AE42" s="12"/>
      <c r="AF42" s="21"/>
      <c r="AH42">
        <v>-214.69</v>
      </c>
      <c r="AI42" s="21">
        <v>-30.771546102137048</v>
      </c>
      <c r="AJ42">
        <v>0</v>
      </c>
      <c r="AK42">
        <v>95</v>
      </c>
      <c r="AM42">
        <f t="shared" si="5"/>
        <v>36.720526315789478</v>
      </c>
      <c r="AN42">
        <f t="shared" si="6"/>
        <v>92.934563009066622</v>
      </c>
      <c r="AO42">
        <f t="shared" si="4"/>
        <v>-2.0654369909333781</v>
      </c>
      <c r="AP42">
        <v>1</v>
      </c>
    </row>
    <row r="43" spans="1:42" x14ac:dyDescent="0.35">
      <c r="A43" s="1">
        <v>99</v>
      </c>
      <c r="D43" s="25" t="s">
        <v>205</v>
      </c>
      <c r="E43" s="25">
        <v>27</v>
      </c>
      <c r="F43">
        <v>45.255324999999999</v>
      </c>
      <c r="G43">
        <v>-74.711551999999998</v>
      </c>
      <c r="H43">
        <v>363</v>
      </c>
      <c r="I43">
        <v>1.6</v>
      </c>
      <c r="J43">
        <v>3.1</v>
      </c>
      <c r="K43">
        <v>12.3</v>
      </c>
      <c r="L43">
        <v>3.86</v>
      </c>
      <c r="M43">
        <v>6.86</v>
      </c>
      <c r="N43">
        <v>1.59</v>
      </c>
      <c r="O43">
        <v>82</v>
      </c>
      <c r="P43">
        <v>1</v>
      </c>
      <c r="R43">
        <v>59</v>
      </c>
      <c r="T43">
        <v>0</v>
      </c>
      <c r="V43">
        <v>1</v>
      </c>
      <c r="W43" t="s">
        <v>181</v>
      </c>
      <c r="X43" t="s">
        <v>186</v>
      </c>
      <c r="Y43">
        <v>1</v>
      </c>
      <c r="AA43">
        <v>10000</v>
      </c>
      <c r="AB43" s="31">
        <v>593.29999999999995</v>
      </c>
      <c r="AC43" s="27">
        <v>408.53</v>
      </c>
      <c r="AE43" s="12"/>
      <c r="AF43" s="21"/>
      <c r="AH43">
        <v>-184.77</v>
      </c>
      <c r="AI43" s="21">
        <v>-31.142760829260073</v>
      </c>
      <c r="AJ43">
        <v>0.03</v>
      </c>
      <c r="AK43">
        <v>100</v>
      </c>
      <c r="AM43">
        <f t="shared" si="5"/>
        <v>0</v>
      </c>
      <c r="AN43">
        <f t="shared" si="6"/>
        <v>100</v>
      </c>
      <c r="AO43">
        <f t="shared" si="4"/>
        <v>0</v>
      </c>
      <c r="AP43">
        <v>1</v>
      </c>
    </row>
    <row r="44" spans="1:42" x14ac:dyDescent="0.35">
      <c r="A44" s="1">
        <v>100</v>
      </c>
      <c r="D44" s="25" t="s">
        <v>206</v>
      </c>
      <c r="E44" s="25">
        <v>27</v>
      </c>
      <c r="F44">
        <v>45.255324999999999</v>
      </c>
      <c r="G44">
        <v>-74.711551999999998</v>
      </c>
      <c r="H44">
        <v>363</v>
      </c>
      <c r="I44">
        <v>1.6</v>
      </c>
      <c r="J44">
        <v>3.1</v>
      </c>
      <c r="K44">
        <v>12.3</v>
      </c>
      <c r="L44">
        <v>3.86</v>
      </c>
      <c r="M44">
        <v>6.86</v>
      </c>
      <c r="N44">
        <v>1.59</v>
      </c>
      <c r="O44">
        <v>82</v>
      </c>
      <c r="P44">
        <v>1</v>
      </c>
      <c r="R44">
        <v>59</v>
      </c>
      <c r="T44">
        <v>0.03</v>
      </c>
      <c r="V44">
        <v>1</v>
      </c>
      <c r="W44" t="s">
        <v>181</v>
      </c>
      <c r="X44" t="s">
        <v>186</v>
      </c>
      <c r="Y44">
        <v>1</v>
      </c>
      <c r="AA44">
        <v>7000</v>
      </c>
      <c r="AB44" s="31">
        <v>491.92</v>
      </c>
      <c r="AC44" s="27">
        <v>479.87</v>
      </c>
      <c r="AE44" s="12"/>
      <c r="AF44" s="21"/>
      <c r="AH44">
        <v>-12.05</v>
      </c>
      <c r="AI44" s="21">
        <v>-2.4495852984225079</v>
      </c>
      <c r="AJ44">
        <v>0</v>
      </c>
      <c r="AK44">
        <v>80</v>
      </c>
      <c r="AM44">
        <f t="shared" si="5"/>
        <v>122.97999999999995</v>
      </c>
      <c r="AN44">
        <f t="shared" si="6"/>
        <v>79.600232230239712</v>
      </c>
      <c r="AO44">
        <f t="shared" si="4"/>
        <v>-0.39976776976028816</v>
      </c>
      <c r="AP44">
        <v>1</v>
      </c>
    </row>
    <row r="45" spans="1:42" x14ac:dyDescent="0.35">
      <c r="A45" s="1">
        <v>101</v>
      </c>
      <c r="D45" s="25" t="s">
        <v>207</v>
      </c>
      <c r="E45" s="25">
        <v>27</v>
      </c>
      <c r="F45">
        <v>45.255324999999999</v>
      </c>
      <c r="G45">
        <v>-74.711551999999998</v>
      </c>
      <c r="H45">
        <v>363</v>
      </c>
      <c r="I45">
        <v>1.6</v>
      </c>
      <c r="J45">
        <v>3.1</v>
      </c>
      <c r="K45">
        <v>12.3</v>
      </c>
      <c r="L45">
        <v>3.86</v>
      </c>
      <c r="M45">
        <v>6.86</v>
      </c>
      <c r="N45">
        <v>1.59</v>
      </c>
      <c r="O45">
        <v>82</v>
      </c>
      <c r="P45">
        <v>1</v>
      </c>
      <c r="R45">
        <v>59</v>
      </c>
      <c r="T45">
        <v>0</v>
      </c>
      <c r="V45">
        <v>1</v>
      </c>
      <c r="W45" t="s">
        <v>181</v>
      </c>
      <c r="X45" t="s">
        <v>186</v>
      </c>
      <c r="Y45">
        <v>1</v>
      </c>
      <c r="AA45">
        <v>13000</v>
      </c>
      <c r="AB45" s="31">
        <v>161.03</v>
      </c>
      <c r="AC45" s="27">
        <v>317.70999999999998</v>
      </c>
      <c r="AE45" s="12"/>
      <c r="AF45" s="21"/>
      <c r="AH45">
        <v>156.68</v>
      </c>
      <c r="AI45" s="21">
        <v>97.298640004968021</v>
      </c>
      <c r="AJ45">
        <v>0.1</v>
      </c>
      <c r="AK45">
        <v>70</v>
      </c>
      <c r="AM45">
        <f t="shared" si="5"/>
        <v>69.012857142857158</v>
      </c>
      <c r="AN45">
        <f t="shared" si="6"/>
        <v>82.154440610847189</v>
      </c>
      <c r="AO45">
        <f t="shared" si="4"/>
        <v>12.154440610847189</v>
      </c>
      <c r="AP45">
        <v>0</v>
      </c>
    </row>
    <row r="46" spans="1:42" x14ac:dyDescent="0.35">
      <c r="A46" s="1">
        <v>102</v>
      </c>
      <c r="D46" s="25" t="s">
        <v>208</v>
      </c>
      <c r="E46" s="25">
        <v>27</v>
      </c>
      <c r="F46">
        <v>45.255324999999999</v>
      </c>
      <c r="G46">
        <v>-74.711551999999998</v>
      </c>
      <c r="H46">
        <v>363</v>
      </c>
      <c r="I46">
        <v>1.6</v>
      </c>
      <c r="J46">
        <v>3.1</v>
      </c>
      <c r="K46">
        <v>12.3</v>
      </c>
      <c r="L46">
        <v>3.86</v>
      </c>
      <c r="M46">
        <v>6.86</v>
      </c>
      <c r="N46">
        <v>1.59</v>
      </c>
      <c r="O46">
        <v>82</v>
      </c>
      <c r="P46">
        <v>1</v>
      </c>
      <c r="R46">
        <v>59</v>
      </c>
      <c r="T46">
        <v>0</v>
      </c>
      <c r="V46">
        <v>1</v>
      </c>
      <c r="W46" t="s">
        <v>181</v>
      </c>
      <c r="X46" t="s">
        <v>186</v>
      </c>
      <c r="Y46">
        <v>0</v>
      </c>
      <c r="AA46" s="33">
        <v>0</v>
      </c>
      <c r="AB46" s="31">
        <v>234</v>
      </c>
      <c r="AC46" s="27">
        <v>494.18</v>
      </c>
      <c r="AE46" s="12"/>
      <c r="AF46" s="21"/>
      <c r="AH46">
        <v>260.18</v>
      </c>
      <c r="AI46" s="21">
        <v>111.18803418803421</v>
      </c>
      <c r="AJ46">
        <v>0.03</v>
      </c>
      <c r="AK46" s="55">
        <v>0.7</v>
      </c>
      <c r="AM46">
        <f t="shared" si="5"/>
        <v>33194.571428571435</v>
      </c>
      <c r="AN46">
        <f t="shared" si="6"/>
        <v>1.4668991252103392</v>
      </c>
      <c r="AO46">
        <f t="shared" si="4"/>
        <v>0.76689912521033921</v>
      </c>
      <c r="AP46">
        <v>0</v>
      </c>
    </row>
    <row r="47" spans="1:42" x14ac:dyDescent="0.35">
      <c r="A47" s="60">
        <v>110</v>
      </c>
      <c r="D47" s="37" t="s">
        <v>217</v>
      </c>
      <c r="E47" s="25">
        <v>29</v>
      </c>
      <c r="F47" s="38">
        <v>42.816592999999997</v>
      </c>
      <c r="G47" s="38">
        <v>-77.700912000000002</v>
      </c>
      <c r="H47" s="38">
        <v>1384</v>
      </c>
      <c r="I47" s="38">
        <v>11.58</v>
      </c>
      <c r="J47" s="38">
        <v>20.12</v>
      </c>
      <c r="K47" s="38">
        <v>29.77</v>
      </c>
      <c r="L47" s="38">
        <v>14.5</v>
      </c>
      <c r="M47" s="38">
        <v>0.158</v>
      </c>
      <c r="N47" s="38">
        <v>15.1</v>
      </c>
      <c r="O47" s="38">
        <v>249</v>
      </c>
      <c r="P47" s="38">
        <v>1</v>
      </c>
      <c r="Q47" s="38"/>
      <c r="R47" s="39">
        <v>22.25</v>
      </c>
      <c r="S47" s="39">
        <v>2.6</v>
      </c>
      <c r="T47" s="38"/>
      <c r="U47" s="38"/>
      <c r="V47" s="38">
        <v>2</v>
      </c>
      <c r="W47" s="40" t="s">
        <v>181</v>
      </c>
      <c r="X47" s="40" t="s">
        <v>182</v>
      </c>
      <c r="Y47" s="38">
        <v>1</v>
      </c>
      <c r="AA47" s="38">
        <v>6000</v>
      </c>
      <c r="AB47" s="27"/>
      <c r="AC47" s="27"/>
      <c r="AD47" s="41">
        <v>400</v>
      </c>
      <c r="AE47" s="42">
        <v>560</v>
      </c>
      <c r="AF47" s="43"/>
      <c r="AG47">
        <v>160</v>
      </c>
      <c r="AH47" s="43"/>
      <c r="AI47" s="43">
        <f>(AE47-AD47)/AD47*100</f>
        <v>40</v>
      </c>
      <c r="AJ47" s="43"/>
      <c r="AK47" s="39">
        <v>18.3</v>
      </c>
      <c r="AL47">
        <f t="shared" si="2"/>
        <v>1785.7923497267761</v>
      </c>
      <c r="AN47">
        <f t="shared" si="3"/>
        <v>23.872530749161385</v>
      </c>
      <c r="AO47">
        <f t="shared" si="4"/>
        <v>5.572530749161384</v>
      </c>
      <c r="AP47" s="38">
        <v>0</v>
      </c>
    </row>
    <row r="48" spans="1:42" x14ac:dyDescent="0.35">
      <c r="A48" s="60">
        <v>111</v>
      </c>
      <c r="D48" s="37" t="s">
        <v>218</v>
      </c>
      <c r="E48" s="25">
        <v>29</v>
      </c>
      <c r="F48" s="38">
        <v>42.816592999999997</v>
      </c>
      <c r="G48" s="38">
        <v>-77.700912000000002</v>
      </c>
      <c r="H48" s="38">
        <v>1384</v>
      </c>
      <c r="I48" s="38">
        <v>11.58</v>
      </c>
      <c r="J48" s="38">
        <v>20.12</v>
      </c>
      <c r="K48" s="38">
        <v>29.77</v>
      </c>
      <c r="L48" s="38">
        <v>14.5</v>
      </c>
      <c r="M48" s="38">
        <v>0.158</v>
      </c>
      <c r="N48" s="38">
        <v>15.1</v>
      </c>
      <c r="O48" s="38">
        <v>249</v>
      </c>
      <c r="P48" s="38">
        <v>1</v>
      </c>
      <c r="Q48" s="38"/>
      <c r="R48" s="39">
        <v>22.25</v>
      </c>
      <c r="S48" s="39">
        <v>2.6</v>
      </c>
      <c r="T48" s="38"/>
      <c r="U48" s="38"/>
      <c r="V48" s="38">
        <v>2</v>
      </c>
      <c r="W48" s="40" t="s">
        <v>181</v>
      </c>
      <c r="X48" s="40" t="s">
        <v>182</v>
      </c>
      <c r="Y48" s="38">
        <v>0</v>
      </c>
      <c r="AA48" s="38">
        <v>0</v>
      </c>
      <c r="AB48" s="43"/>
      <c r="AC48" s="43"/>
      <c r="AD48" s="41">
        <v>195</v>
      </c>
      <c r="AE48" s="42">
        <v>325</v>
      </c>
      <c r="AF48" s="43"/>
      <c r="AG48" s="43">
        <v>130</v>
      </c>
      <c r="AI48" s="43">
        <f>(AE48-AD48)/AD48*100</f>
        <v>66.666666666666657</v>
      </c>
      <c r="AJ48" s="43"/>
      <c r="AK48" s="39">
        <v>78</v>
      </c>
      <c r="AL48">
        <f t="shared" si="2"/>
        <v>55.000000000000007</v>
      </c>
      <c r="AN48">
        <f t="shared" si="3"/>
        <v>85.526315789473685</v>
      </c>
      <c r="AO48">
        <f t="shared" si="4"/>
        <v>7.526315789473685</v>
      </c>
      <c r="AP48" s="38">
        <v>0</v>
      </c>
    </row>
    <row r="49" spans="1:42" x14ac:dyDescent="0.35">
      <c r="A49" s="60">
        <v>112</v>
      </c>
      <c r="D49" s="37" t="s">
        <v>219</v>
      </c>
      <c r="E49" s="25">
        <v>29</v>
      </c>
      <c r="F49" s="38">
        <v>42.816592999999997</v>
      </c>
      <c r="G49" s="38">
        <v>-77.700912000000002</v>
      </c>
      <c r="H49" s="38">
        <v>1384</v>
      </c>
      <c r="I49" s="38">
        <v>11.58</v>
      </c>
      <c r="J49" s="38">
        <v>20.12</v>
      </c>
      <c r="K49" s="38">
        <v>29.77</v>
      </c>
      <c r="L49" s="38">
        <v>14.5</v>
      </c>
      <c r="M49" s="38">
        <v>0.158</v>
      </c>
      <c r="N49" s="38">
        <v>15.1</v>
      </c>
      <c r="O49" s="38">
        <v>249</v>
      </c>
      <c r="P49" s="38">
        <v>1</v>
      </c>
      <c r="Q49" s="38"/>
      <c r="R49" s="39">
        <v>22.25</v>
      </c>
      <c r="S49" s="39">
        <v>2.6</v>
      </c>
      <c r="T49" s="38"/>
      <c r="U49" s="38"/>
      <c r="V49" s="38">
        <v>2</v>
      </c>
      <c r="W49" s="40" t="s">
        <v>181</v>
      </c>
      <c r="X49" s="40" t="s">
        <v>182</v>
      </c>
      <c r="Y49" s="38">
        <v>0</v>
      </c>
      <c r="AA49" s="38">
        <v>0</v>
      </c>
      <c r="AB49" s="43"/>
      <c r="AC49" s="43"/>
      <c r="AD49" s="41">
        <v>250</v>
      </c>
      <c r="AE49" s="42">
        <v>415</v>
      </c>
      <c r="AF49" s="43"/>
      <c r="AG49" s="43">
        <v>165</v>
      </c>
      <c r="AI49" s="43">
        <f>(AE49-AD49)/AD49*100</f>
        <v>66</v>
      </c>
      <c r="AJ49" s="43"/>
      <c r="AK49" s="39">
        <v>73.8</v>
      </c>
      <c r="AL49">
        <f t="shared" si="2"/>
        <v>88.75338753387534</v>
      </c>
      <c r="AN49">
        <f t="shared" si="3"/>
        <v>82.381580009145438</v>
      </c>
      <c r="AO49">
        <f t="shared" si="4"/>
        <v>8.5815800091454406</v>
      </c>
      <c r="AP49" s="38">
        <v>0</v>
      </c>
    </row>
    <row r="50" spans="1:42" x14ac:dyDescent="0.35">
      <c r="A50" s="60">
        <v>113</v>
      </c>
      <c r="D50" s="44" t="s">
        <v>220</v>
      </c>
      <c r="E50" s="25">
        <v>30</v>
      </c>
      <c r="F50" s="45">
        <v>44.896281999999999</v>
      </c>
      <c r="G50" s="45">
        <v>-93.543023000000005</v>
      </c>
      <c r="H50" s="45">
        <v>108.1</v>
      </c>
      <c r="I50" s="45">
        <v>10.97</v>
      </c>
      <c r="J50" s="45">
        <v>27</v>
      </c>
      <c r="K50" s="45">
        <v>6.0490000000000004</v>
      </c>
      <c r="L50" s="45">
        <v>4.21</v>
      </c>
      <c r="M50" s="45">
        <v>0.16900000000000001</v>
      </c>
      <c r="N50" s="45">
        <v>1.669</v>
      </c>
      <c r="O50" s="45">
        <v>285</v>
      </c>
      <c r="P50" s="45">
        <v>1</v>
      </c>
      <c r="Q50" s="45"/>
      <c r="R50" s="45">
        <v>13</v>
      </c>
      <c r="S50" s="57">
        <v>6</v>
      </c>
      <c r="T50" s="45"/>
      <c r="U50" s="45"/>
      <c r="V50" s="45">
        <v>3</v>
      </c>
      <c r="W50" s="46" t="s">
        <v>221</v>
      </c>
      <c r="X50" s="46" t="s">
        <v>186</v>
      </c>
      <c r="Y50" s="45">
        <v>1</v>
      </c>
      <c r="AA50" s="47">
        <v>13000</v>
      </c>
      <c r="AB50" s="48">
        <v>116.67</v>
      </c>
      <c r="AC50" s="48">
        <v>40.74</v>
      </c>
      <c r="AD50" s="45">
        <v>268</v>
      </c>
      <c r="AG50" s="48"/>
      <c r="AH50" s="45">
        <f>AC50-AB50</f>
        <v>-75.930000000000007</v>
      </c>
      <c r="AI50" s="43">
        <f>(AC50-AB50)/AB50*100</f>
        <v>-65.080997685780403</v>
      </c>
      <c r="AJ50" s="49"/>
      <c r="AK50" s="45">
        <v>100</v>
      </c>
      <c r="AM50">
        <f t="shared" si="5"/>
        <v>0</v>
      </c>
      <c r="AN50">
        <f>(AC50/(AM50+AC50))*100</f>
        <v>100</v>
      </c>
      <c r="AO50">
        <f t="shared" si="4"/>
        <v>0</v>
      </c>
      <c r="AP50" s="45">
        <v>1</v>
      </c>
    </row>
    <row r="51" spans="1:42" x14ac:dyDescent="0.35">
      <c r="A51" s="60">
        <v>114</v>
      </c>
      <c r="D51" s="44" t="s">
        <v>222</v>
      </c>
      <c r="E51" s="25">
        <v>30</v>
      </c>
      <c r="F51" s="45">
        <v>44.896281999999999</v>
      </c>
      <c r="G51" s="45">
        <v>-93.543023000000005</v>
      </c>
      <c r="H51" s="45">
        <v>108.1</v>
      </c>
      <c r="I51" s="45">
        <v>10.97</v>
      </c>
      <c r="J51" s="45">
        <v>27</v>
      </c>
      <c r="K51" s="45">
        <v>6.0490000000000004</v>
      </c>
      <c r="L51" s="45">
        <v>4.21</v>
      </c>
      <c r="M51" s="45">
        <v>0.16900000000000001</v>
      </c>
      <c r="N51" s="45">
        <v>1.669</v>
      </c>
      <c r="O51" s="45">
        <v>285</v>
      </c>
      <c r="P51" s="45">
        <v>1</v>
      </c>
      <c r="Q51" s="45"/>
      <c r="R51" s="45">
        <v>13</v>
      </c>
      <c r="S51" s="57">
        <v>6</v>
      </c>
      <c r="T51" s="45"/>
      <c r="U51" s="45"/>
      <c r="V51" s="45">
        <v>3</v>
      </c>
      <c r="W51" s="46" t="s">
        <v>223</v>
      </c>
      <c r="X51" s="46" t="s">
        <v>186</v>
      </c>
      <c r="Y51" s="45">
        <v>0</v>
      </c>
      <c r="AA51" s="45">
        <v>0</v>
      </c>
      <c r="AB51" s="48">
        <v>100</v>
      </c>
      <c r="AC51" s="48">
        <v>81.48</v>
      </c>
      <c r="AD51" s="45">
        <v>343</v>
      </c>
      <c r="AG51" s="48"/>
      <c r="AH51" s="45">
        <f>AC51-AB51</f>
        <v>-18.519999999999996</v>
      </c>
      <c r="AI51" s="43">
        <f>(AC51-AB51)/AB51*100</f>
        <v>-18.519999999999996</v>
      </c>
      <c r="AJ51" s="49"/>
      <c r="AK51" s="45">
        <v>100</v>
      </c>
      <c r="AM51">
        <f t="shared" si="5"/>
        <v>0</v>
      </c>
      <c r="AN51">
        <f>(AC51/(AM51+AC51))*100</f>
        <v>100</v>
      </c>
      <c r="AO51">
        <f t="shared" si="4"/>
        <v>0</v>
      </c>
      <c r="AP51" s="45">
        <v>1</v>
      </c>
    </row>
    <row r="52" spans="1:42" x14ac:dyDescent="0.35">
      <c r="A52" s="60">
        <v>115</v>
      </c>
      <c r="D52" s="44" t="s">
        <v>224</v>
      </c>
      <c r="E52" s="25">
        <v>30</v>
      </c>
      <c r="F52" s="45">
        <v>44.896281999999999</v>
      </c>
      <c r="G52" s="45">
        <v>-93.543023000000005</v>
      </c>
      <c r="H52" s="45">
        <v>108.1</v>
      </c>
      <c r="I52" s="45">
        <v>10.97</v>
      </c>
      <c r="J52" s="45">
        <v>27</v>
      </c>
      <c r="K52" s="45">
        <v>6.0490000000000004</v>
      </c>
      <c r="L52" s="45">
        <v>4.21</v>
      </c>
      <c r="M52" s="45">
        <v>0.16900000000000001</v>
      </c>
      <c r="N52" s="45">
        <v>1.669</v>
      </c>
      <c r="O52" s="45">
        <v>285</v>
      </c>
      <c r="P52" s="45">
        <v>1</v>
      </c>
      <c r="Q52" s="45"/>
      <c r="R52" s="45">
        <v>13</v>
      </c>
      <c r="S52" s="57">
        <v>6</v>
      </c>
      <c r="T52" s="45"/>
      <c r="U52" s="45"/>
      <c r="V52" s="45">
        <v>3</v>
      </c>
      <c r="W52" s="46" t="s">
        <v>221</v>
      </c>
      <c r="X52" s="46" t="s">
        <v>186</v>
      </c>
      <c r="Y52" s="45">
        <v>0</v>
      </c>
      <c r="AA52" s="45">
        <v>0</v>
      </c>
      <c r="AB52" s="48">
        <v>74.069999999999993</v>
      </c>
      <c r="AC52" s="48">
        <v>107.41</v>
      </c>
      <c r="AD52" s="45">
        <v>278</v>
      </c>
      <c r="AG52" s="48"/>
      <c r="AH52" s="45">
        <f>AC52-AB52</f>
        <v>33.340000000000003</v>
      </c>
      <c r="AI52" s="43">
        <f>(AC52-AB52)/AB52*100</f>
        <v>45.011475631159726</v>
      </c>
      <c r="AJ52" s="45"/>
      <c r="AK52" s="45">
        <v>100</v>
      </c>
      <c r="AM52">
        <f t="shared" si="5"/>
        <v>0</v>
      </c>
      <c r="AN52">
        <f>(AC52/(AM52+AC52))*100</f>
        <v>100</v>
      </c>
      <c r="AO52">
        <f t="shared" si="4"/>
        <v>0</v>
      </c>
      <c r="AP52" s="45">
        <v>1</v>
      </c>
    </row>
  </sheetData>
  <sheetProtection algorithmName="SHA-512" hashValue="E3ib10kmvfrD//CB5GocmG/XYlbRMd4NEdamkg9+9srgOgp1oRGDyz5hKEB5F0Ys3CSvrrV/iktTBJRCIc+FEw==" saltValue="4tnBUXVZzAShwlrAD6DYSQ==" spinCount="100000" sheet="1" objects="1" scenarios="1"/>
  <mergeCells count="5">
    <mergeCell ref="B1:C1"/>
    <mergeCell ref="D1:G1"/>
    <mergeCell ref="H1:Q1"/>
    <mergeCell ref="U1:AK1"/>
    <mergeCell ref="R1:T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All Augments</vt:lpstr>
      <vt:lpstr>Output Stem Density</vt:lpstr>
      <vt:lpstr>Output Dry Weight Density</vt:lpstr>
      <vt:lpstr>Output Percent</vt:lpstr>
      <vt:lpstr>Relative Abundance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16315</dc:creator>
  <cp:lastModifiedBy>Diana T. White - dtwhite</cp:lastModifiedBy>
  <dcterms:created xsi:type="dcterms:W3CDTF">2020-07-23T18:18:41Z</dcterms:created>
  <dcterms:modified xsi:type="dcterms:W3CDTF">2020-12-29T17:00:22Z</dcterms:modified>
  <cp:contentStatus/>
</cp:coreProperties>
</file>