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esktop\facultate\statistics\"/>
    </mc:Choice>
  </mc:AlternateContent>
  <bookViews>
    <workbookView xWindow="0" yWindow="0" windowWidth="20490" windowHeight="7755" firstSheet="7" activeTab="10"/>
  </bookViews>
  <sheets>
    <sheet name="GDP per capita" sheetId="6" r:id="rId1"/>
    <sheet name="Inflation rate" sheetId="3" r:id="rId2"/>
    <sheet name="Labor force participation rate" sheetId="4" r:id="rId3"/>
    <sheet name="Religion" sheetId="5" r:id="rId4"/>
    <sheet name="all dates" sheetId="2" r:id="rId5"/>
    <sheet name="Early school leavers" sheetId="1" r:id="rId6"/>
    <sheet name="Stratified random sampling" sheetId="7" r:id="rId7"/>
    <sheet name="Sampling data" sheetId="12" r:id="rId8"/>
    <sheet name="Confidence level" sheetId="13" r:id="rId9"/>
    <sheet name="descriptive statistics GDP" sheetId="15" r:id="rId10"/>
    <sheet name="Hypothesis testing" sheetId="8" r:id="rId11"/>
    <sheet name="ANOVA for European regions " sheetId="9" r:id="rId12"/>
    <sheet name="ANOVA for religions" sheetId="14" r:id="rId13"/>
    <sheet name="Simple linear regression" sheetId="11" r:id="rId14"/>
    <sheet name="Multiple linear regression" sheetId="10" r:id="rId15"/>
  </sheets>
  <externalReferences>
    <externalReference r:id="rId16"/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7" l="1"/>
  <c r="D35" i="7"/>
  <c r="D34" i="7"/>
  <c r="D33" i="7"/>
  <c r="D32" i="7"/>
  <c r="C36" i="7"/>
  <c r="C35" i="7"/>
  <c r="C34" i="7"/>
  <c r="C33" i="7"/>
  <c r="C32" i="7"/>
  <c r="D28" i="7"/>
  <c r="D27" i="7"/>
  <c r="D26" i="7"/>
  <c r="D25" i="7"/>
  <c r="D24" i="7"/>
  <c r="C28" i="7"/>
  <c r="C27" i="7"/>
  <c r="C26" i="7"/>
  <c r="C25" i="7"/>
  <c r="C24" i="7"/>
  <c r="G47" i="7" l="1"/>
  <c r="G46" i="7"/>
  <c r="J47" i="7"/>
  <c r="J46" i="7"/>
  <c r="R12" i="10" l="1"/>
  <c r="R11" i="10"/>
  <c r="R10" i="10"/>
  <c r="R9" i="10"/>
  <c r="R8" i="10"/>
  <c r="R7" i="10"/>
  <c r="R6" i="10"/>
  <c r="R5" i="10"/>
  <c r="R4" i="10"/>
  <c r="R3" i="10"/>
  <c r="C28" i="13" l="1"/>
  <c r="F26" i="8" l="1"/>
  <c r="F23" i="8"/>
  <c r="C45" i="13" l="1"/>
  <c r="C44" i="13"/>
  <c r="C43" i="13"/>
  <c r="C38" i="13"/>
  <c r="C37" i="13"/>
  <c r="C36" i="13"/>
  <c r="C30" i="13"/>
  <c r="C29" i="13"/>
  <c r="S47" i="7" l="1"/>
  <c r="S46" i="7"/>
  <c r="P47" i="7"/>
  <c r="P46" i="7"/>
  <c r="M47" i="7"/>
  <c r="M46" i="7"/>
  <c r="C29" i="12"/>
  <c r="C16" i="12"/>
  <c r="C24" i="12"/>
  <c r="C6" i="12"/>
  <c r="C17" i="12"/>
  <c r="C8" i="12"/>
  <c r="C22" i="12"/>
  <c r="C21" i="12"/>
  <c r="C32" i="12"/>
  <c r="C4" i="12"/>
  <c r="C34" i="12"/>
  <c r="C13" i="12"/>
  <c r="C5" i="12"/>
  <c r="C2" i="12"/>
  <c r="C30" i="12"/>
  <c r="C9" i="12"/>
  <c r="C19" i="12"/>
  <c r="C10" i="12"/>
  <c r="C36" i="12"/>
  <c r="C18" i="12"/>
  <c r="C12" i="12"/>
  <c r="C15" i="12"/>
  <c r="C27" i="12"/>
  <c r="C14" i="12"/>
  <c r="C31" i="12"/>
  <c r="C33" i="12"/>
  <c r="C26" i="12"/>
  <c r="C20" i="12"/>
  <c r="C7" i="12"/>
  <c r="C35" i="12"/>
  <c r="C25" i="12"/>
  <c r="C38" i="12"/>
  <c r="C28" i="12"/>
  <c r="C3" i="12"/>
  <c r="C39" i="12"/>
  <c r="C11" i="12"/>
  <c r="C23" i="12"/>
  <c r="C40" i="12"/>
  <c r="C37" i="12"/>
  <c r="Z3" i="7"/>
  <c r="Z4" i="7"/>
  <c r="Z5" i="7"/>
  <c r="Z6" i="7"/>
  <c r="Z7" i="7"/>
  <c r="Z8" i="7"/>
  <c r="Z2" i="7"/>
  <c r="W3" i="7"/>
  <c r="W4" i="7"/>
  <c r="W5" i="7"/>
  <c r="W6" i="7"/>
  <c r="W7" i="7"/>
  <c r="W8" i="7"/>
  <c r="W9" i="7"/>
  <c r="W10" i="7"/>
  <c r="W11" i="7"/>
  <c r="W2" i="7"/>
  <c r="T3" i="7"/>
  <c r="T4" i="7"/>
  <c r="T5" i="7"/>
  <c r="T6" i="7"/>
  <c r="T7" i="7"/>
  <c r="T8" i="7"/>
  <c r="T9" i="7"/>
  <c r="T10" i="7"/>
  <c r="T11" i="7"/>
  <c r="T2" i="7"/>
  <c r="Q3" i="7"/>
  <c r="Q4" i="7"/>
  <c r="Q5" i="7"/>
  <c r="Q6" i="7"/>
  <c r="Q7" i="7"/>
  <c r="Q8" i="7"/>
  <c r="Q9" i="7"/>
  <c r="Q10" i="7"/>
  <c r="Q11" i="7"/>
  <c r="Q12" i="7"/>
  <c r="Q13" i="7"/>
  <c r="Q2" i="7"/>
  <c r="O15" i="7"/>
  <c r="R15" i="7"/>
  <c r="U15" i="7"/>
  <c r="X15" i="7"/>
  <c r="K40" i="2" l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42" i="1"/>
  <c r="I6" i="1"/>
  <c r="I5" i="1" l="1"/>
  <c r="I4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<sst xmlns="http://schemas.openxmlformats.org/spreadsheetml/2006/main" count="1081" uniqueCount="203">
  <si>
    <t>Eastern Europe</t>
  </si>
  <si>
    <t>Germany</t>
  </si>
  <si>
    <t>Western Europe</t>
  </si>
  <si>
    <t>United Kingdom</t>
  </si>
  <si>
    <t>Northern Europe</t>
  </si>
  <si>
    <t>France</t>
  </si>
  <si>
    <t>Italy</t>
  </si>
  <si>
    <t>Southern Europe</t>
  </si>
  <si>
    <t>Spain</t>
  </si>
  <si>
    <t>Poland</t>
  </si>
  <si>
    <t>Romania</t>
  </si>
  <si>
    <t>Netherlands</t>
  </si>
  <si>
    <t>Belgium</t>
  </si>
  <si>
    <t>Czech Republic (Czechia)</t>
  </si>
  <si>
    <t>Greece</t>
  </si>
  <si>
    <t>Portugal</t>
  </si>
  <si>
    <t>Sweden</t>
  </si>
  <si>
    <t>Hungary</t>
  </si>
  <si>
    <t>Belarus</t>
  </si>
  <si>
    <t>Austria</t>
  </si>
  <si>
    <t>Serbia</t>
  </si>
  <si>
    <t>Switzerland</t>
  </si>
  <si>
    <t>Bulgaria</t>
  </si>
  <si>
    <t>Denmark</t>
  </si>
  <si>
    <t>Finland</t>
  </si>
  <si>
    <t>Slovakia</t>
  </si>
  <si>
    <t>Norway</t>
  </si>
  <si>
    <t>Ireland</t>
  </si>
  <si>
    <t>Croatia</t>
  </si>
  <si>
    <t>Moldova</t>
  </si>
  <si>
    <t>Bosnia and Herzegovina</t>
  </si>
  <si>
    <t>Albania</t>
  </si>
  <si>
    <t>Lithuania</t>
  </si>
  <si>
    <t>North Macedonia</t>
  </si>
  <si>
    <t>Slovenia</t>
  </si>
  <si>
    <t>Latvia</t>
  </si>
  <si>
    <t>Estonia</t>
  </si>
  <si>
    <t>Montenegro</t>
  </si>
  <si>
    <t>Luxembourg</t>
  </si>
  <si>
    <t>Malta</t>
  </si>
  <si>
    <t>Iceland</t>
  </si>
  <si>
    <t>Cyprus</t>
  </si>
  <si>
    <t>Country</t>
  </si>
  <si>
    <t>Region</t>
  </si>
  <si>
    <t>Years</t>
  </si>
  <si>
    <t xml:space="preserve">Nr crt </t>
  </si>
  <si>
    <t>Early school leavers rate in Europe in the past 5 years</t>
  </si>
  <si>
    <t xml:space="preserve">Southern Europe </t>
  </si>
  <si>
    <t xml:space="preserve">Eastern Europe </t>
  </si>
  <si>
    <t xml:space="preserve">Average </t>
  </si>
  <si>
    <t xml:space="preserve">Western Europe </t>
  </si>
  <si>
    <t>UK</t>
  </si>
  <si>
    <t>Bosnia &amp; Herz.</t>
  </si>
  <si>
    <t>GDP per capita 2020</t>
  </si>
  <si>
    <t>Turkey</t>
  </si>
  <si>
    <t>Czechia</t>
  </si>
  <si>
    <t>Inflation rate 2020</t>
  </si>
  <si>
    <t>Labor force participation rate 2020</t>
  </si>
  <si>
    <t>Predominant religion</t>
  </si>
  <si>
    <t>Islam</t>
  </si>
  <si>
    <t>Catholic</t>
  </si>
  <si>
    <t>Orthodox</t>
  </si>
  <si>
    <t>Unaffiliated</t>
  </si>
  <si>
    <t>Lutheran</t>
  </si>
  <si>
    <t>Protestant</t>
  </si>
  <si>
    <t>ESL 2017</t>
  </si>
  <si>
    <t>ESL 2018</t>
  </si>
  <si>
    <t>ESL 2019</t>
  </si>
  <si>
    <t>ESL 2020</t>
  </si>
  <si>
    <t>ESL 2021</t>
  </si>
  <si>
    <t>ESL AVERAGE</t>
  </si>
  <si>
    <t>Regions</t>
  </si>
  <si>
    <t xml:space="preserve">We have 39 countries </t>
  </si>
  <si>
    <t>We pick a sample of 20 countries</t>
  </si>
  <si>
    <t>RAND</t>
  </si>
  <si>
    <t>ESL</t>
  </si>
  <si>
    <t>Random</t>
  </si>
  <si>
    <t>We will pick 20 countries and we will do this 5 times.</t>
  </si>
  <si>
    <t>STRAT 1</t>
  </si>
  <si>
    <t>STRAT 2</t>
  </si>
  <si>
    <t>STRAT 3</t>
  </si>
  <si>
    <t>STRAT 4</t>
  </si>
  <si>
    <t>STRAT 5</t>
  </si>
  <si>
    <t>MEAN</t>
  </si>
  <si>
    <t>STANDARD DEVIATION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</si>
  <si>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</si>
  <si>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</si>
  <si>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</si>
  <si>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</si>
  <si>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</si>
  <si>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</si>
  <si>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</si>
  <si>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</si>
  <si>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</si>
  <si>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</si>
  <si>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</si>
  <si>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</si>
  <si>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</si>
  <si>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</si>
  <si>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 xml:space="preserve">Early school leaving </t>
  </si>
  <si>
    <t>1) 80% confidence level</t>
  </si>
  <si>
    <t>Margin of error E:</t>
  </si>
  <si>
    <t>Lower limit:</t>
  </si>
  <si>
    <t>Upper limit:</t>
  </si>
  <si>
    <t>Confidence Level(95.0%)</t>
  </si>
  <si>
    <t>Confidence Level(80.0%)</t>
  </si>
  <si>
    <t>Confidence Level(90.0%)</t>
  </si>
  <si>
    <t>2) 90% confidence level</t>
  </si>
  <si>
    <t>3) 95% confidence level</t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</si>
  <si>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 Light"/>
        <family val="2"/>
        <scheme val="major"/>
      </rPr>
      <t xml:space="preserve"> = 1 - 0.8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</si>
  <si>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 Light"/>
        <family val="2"/>
        <scheme val="major"/>
      </rPr>
      <t xml:space="preserve"> = 1 - 0.9</t>
    </r>
  </si>
  <si>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 Light"/>
        <family val="2"/>
        <scheme val="major"/>
      </rPr>
      <t xml:space="preserve"> = 1 - 0.95</t>
    </r>
  </si>
  <si>
    <t>We will use the RAND function to pick the respective number of countries from each region</t>
  </si>
  <si>
    <t>Variance</t>
  </si>
  <si>
    <t>Observations</t>
  </si>
  <si>
    <t>df</t>
  </si>
  <si>
    <t>One-tailed test</t>
  </si>
  <si>
    <t>Sample size (n)</t>
  </si>
  <si>
    <t>Average</t>
  </si>
  <si>
    <t xml:space="preserve">Hypothesized Mean </t>
  </si>
  <si>
    <t xml:space="preserve">variance </t>
  </si>
  <si>
    <t>One-tail</t>
  </si>
  <si>
    <t>Two-tail</t>
  </si>
  <si>
    <t>Two-tailed test</t>
  </si>
  <si>
    <t>Northern Europe has 26%</t>
  </si>
  <si>
    <t>Eastern Europe has 26%</t>
  </si>
  <si>
    <t>Western Europe has 18%</t>
  </si>
  <si>
    <t xml:space="preserve">Southern Europe has 31% </t>
  </si>
  <si>
    <t>ANOVA : Single factor</t>
  </si>
  <si>
    <t>SUMMARY</t>
  </si>
  <si>
    <t>Groups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</si>
  <si>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</si>
  <si>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</si>
  <si>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</si>
  <si>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</si>
  <si>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</si>
  <si>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</si>
  <si>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</si>
  <si>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</si>
  <si>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</si>
  <si>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</si>
  <si>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ANOVA </t>
  </si>
  <si>
    <t>a=0.05</t>
  </si>
  <si>
    <r>
      <rPr>
        <sz val="11"/>
        <color theme="0"/>
        <rFont val="Symbol"/>
        <family val="1"/>
        <charset val="2"/>
      </rPr>
      <t>a</t>
    </r>
    <r>
      <rPr>
        <sz val="11"/>
        <color theme="0"/>
        <rFont val="Calibri"/>
        <family val="2"/>
      </rPr>
      <t>=0.01</t>
    </r>
  </si>
  <si>
    <r>
      <rPr>
        <sz val="11"/>
        <color theme="0"/>
        <rFont val="Symbol"/>
        <family val="1"/>
        <charset val="2"/>
      </rPr>
      <t>a</t>
    </r>
    <r>
      <rPr>
        <sz val="11"/>
        <color theme="0"/>
        <rFont val="Calibri"/>
        <family val="2"/>
      </rPr>
      <t>=0.10</t>
    </r>
  </si>
  <si>
    <t>H0:</t>
  </si>
  <si>
    <t>H1:</t>
  </si>
  <si>
    <t xml:space="preserve">a = </t>
  </si>
  <si>
    <t>Uaffiliated</t>
  </si>
  <si>
    <t>Bosnia and herzegovina</t>
  </si>
  <si>
    <t>Anova: Single Factor</t>
  </si>
  <si>
    <t>ANOVA: Single Factor</t>
  </si>
  <si>
    <t>a=0.01</t>
  </si>
  <si>
    <t>a=0.10</t>
  </si>
  <si>
    <t>Bin</t>
  </si>
  <si>
    <t>More</t>
  </si>
  <si>
    <t>Frequency</t>
  </si>
  <si>
    <t>Standard Error</t>
  </si>
  <si>
    <t>GDP per capita</t>
  </si>
  <si>
    <t>Gdp per capital</t>
  </si>
  <si>
    <t>Labour force</t>
  </si>
  <si>
    <t>Inflation rate</t>
  </si>
  <si>
    <t>SUMMARY OUTPUT</t>
  </si>
  <si>
    <t>Regression Statistics</t>
  </si>
  <si>
    <t>Multiple R</t>
  </si>
  <si>
    <t>R Square</t>
  </si>
  <si>
    <t>Adjusted R Square</t>
  </si>
  <si>
    <t>Significance F</t>
  </si>
  <si>
    <t>Regression</t>
  </si>
  <si>
    <t>Residual</t>
  </si>
  <si>
    <t>Coefficients</t>
  </si>
  <si>
    <t>t Stat</t>
  </si>
  <si>
    <t>Lower 95%</t>
  </si>
  <si>
    <t>Upper 95%</t>
  </si>
  <si>
    <t>Lower 95.0%</t>
  </si>
  <si>
    <t>Upper 95.0%</t>
  </si>
  <si>
    <t>Intercept</t>
  </si>
  <si>
    <t>X Variable 1</t>
  </si>
  <si>
    <t>We are going to test if there is enough evidence to conclude that the population GDP per capita mean in Europe differs significantly from the world's average GDP</t>
  </si>
  <si>
    <t>The world's average GDP per capita in 2020 was 18918.72</t>
  </si>
  <si>
    <t>μ = 18918.72</t>
  </si>
  <si>
    <t>μ != 18918.72</t>
  </si>
  <si>
    <t xml:space="preserve">Interpretation: At 95% confidence we cannot conclude that the average GDP per capita in Europe value is equal to the average world's GDP per capita  </t>
  </si>
  <si>
    <t>μ &lt;= 18918.72</t>
  </si>
  <si>
    <t>μ &gt; 18918.72</t>
  </si>
  <si>
    <t>P(T&lt;=t) one-tail</t>
  </si>
  <si>
    <t>t Critical one-tail</t>
  </si>
  <si>
    <t>P(T&lt;=t) two-tail</t>
  </si>
  <si>
    <t>t Critical two-tail</t>
  </si>
  <si>
    <t>Interpretation: At 95% confidence we can conclude that the average GDP per capita in Europe is bigger than the average world's GDP per capita</t>
  </si>
  <si>
    <t xml:space="preserve">It is, so we reject the null hypothesis </t>
  </si>
  <si>
    <t>Critical value for t is 2.02</t>
  </si>
  <si>
    <t>We should verify if t* &lt; -2.02 or t* &gt; 2.02</t>
  </si>
  <si>
    <t>Critical value for t is 1.64485</t>
  </si>
  <si>
    <t>We have a right-tail distribution, which means that we should verify if t * &gt; 1.19</t>
  </si>
  <si>
    <t>Number of countries</t>
  </si>
  <si>
    <t>Standard deviation</t>
  </si>
  <si>
    <t>Strat 1</t>
  </si>
  <si>
    <t>Strat 2</t>
  </si>
  <si>
    <t>We will now take one random sample of our samples created</t>
  </si>
  <si>
    <t>Interpretation: We are 80% confident that our entire population mean is scored between 7.9328 and 11.1446</t>
  </si>
  <si>
    <t>Interpretation: We are 90% confident that our entire population mean is scored between 7.44733 and 11.63010</t>
  </si>
  <si>
    <t>Interpretation: We are 95% confident that our entire population mean is scored between 7.0072 and 12.0702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</si>
</sst>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0"/>
      <name val="Calibri Light"/>
      <family val="2"/>
      <scheme val="major"/>
    </font>
    <font>
      <i/>
      <sz val="12"/>
      <color theme="0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1"/>
      <color theme="1"/>
      <name val="Symbol"/>
      <family val="1"/>
      <charset val="2"/>
    </font>
    <font>
      <sz val="11"/>
      <color theme="0"/>
      <name val="Symbol"/>
      <family val="1"/>
      <charset val="2"/>
    </font>
    <font>
      <sz val="11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"/>
      <family val="2"/>
    </font>
    <font>
      <b/>
      <sz val="12"/>
      <color theme="0"/>
      <name val="Calibri Light"/>
      <family val="2"/>
      <scheme val="major"/>
    </font>
    <font>
      <b/>
      <sz val="12"/>
      <name val="Calibri Light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5" fillId="0" borderId="0" xfId="0" applyFont="1"/>
    <xf numFmtId="0" fontId="4" fillId="4" borderId="1" xfId="0" applyFont="1" applyFill="1" applyBorder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/>
    <xf numFmtId="0" fontId="11" fillId="0" borderId="0" xfId="0" applyFont="1" applyAlignment="1">
      <alignment vertical="center" wrapText="1"/>
    </xf>
    <xf numFmtId="0" fontId="3" fillId="0" borderId="0" xfId="0" applyFont="1"/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1" fillId="0" borderId="2" xfId="0" applyFont="1" applyBorder="1"/>
    <xf numFmtId="0" fontId="1" fillId="0" borderId="4" xfId="0" applyFont="1" applyBorder="1"/>
    <xf numFmtId="0" fontId="5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1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1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/>
    </xf>
    <xf numFmtId="0" fontId="4" fillId="0" borderId="20" xfId="0" applyFont="1" applyFill="1" applyBorder="1"/>
    <xf numFmtId="0" fontId="0" fillId="0" borderId="20" xfId="0" applyBorder="1"/>
    <xf numFmtId="0" fontId="4" fillId="0" borderId="2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3" xfId="0" applyFont="1" applyFill="1" applyBorder="1" applyAlignment="1">
      <alignment horizontal="center"/>
    </xf>
    <xf numFmtId="0" fontId="5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" fillId="0" borderId="15" xfId="0" applyFont="1" applyBorder="1"/>
    <xf numFmtId="0" fontId="1" fillId="0" borderId="22" xfId="0" applyFont="1" applyBorder="1" applyAlignment="1">
      <alignment horizontal="center"/>
    </xf>
    <xf numFmtId="0" fontId="5" fillId="0" borderId="23" xfId="0" applyFont="1" applyBorder="1"/>
    <xf numFmtId="0" fontId="0" fillId="0" borderId="23" xfId="0" applyBorder="1"/>
    <xf numFmtId="0" fontId="0" fillId="0" borderId="0" xfId="0" applyBorder="1" applyAlignment="1">
      <alignment horizontal="center"/>
    </xf>
    <xf numFmtId="0" fontId="4" fillId="0" borderId="21" xfId="0" applyFont="1" applyFill="1" applyBorder="1"/>
    <xf numFmtId="0" fontId="1" fillId="0" borderId="13" xfId="0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left"/>
    </xf>
    <xf numFmtId="164" fontId="5" fillId="11" borderId="0" xfId="0" applyNumberFormat="1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11" borderId="0" xfId="0" applyFont="1" applyFill="1" applyBorder="1" applyAlignment="1">
      <alignment horizontal="left" vertical="center"/>
    </xf>
    <xf numFmtId="0" fontId="0" fillId="14" borderId="7" xfId="0" applyFill="1" applyBorder="1" applyAlignment="1">
      <alignment horizontal="center"/>
    </xf>
    <xf numFmtId="164" fontId="0" fillId="14" borderId="9" xfId="0" applyNumberForma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14" borderId="9" xfId="0" applyNumberFormat="1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7" xfId="0" applyFill="1" applyBorder="1" applyAlignment="1"/>
    <xf numFmtId="0" fontId="13" fillId="0" borderId="25" xfId="0" applyFont="1" applyFill="1" applyBorder="1" applyAlignment="1">
      <alignment horizontal="center"/>
    </xf>
    <xf numFmtId="0" fontId="16" fillId="16" borderId="2" xfId="0" applyFont="1" applyFill="1" applyBorder="1" applyAlignment="1">
      <alignment horizontal="centerContinuous"/>
    </xf>
    <xf numFmtId="0" fontId="17" fillId="16" borderId="4" xfId="0" applyFont="1" applyFill="1" applyBorder="1" applyAlignment="1">
      <alignment horizontal="centerContinuous"/>
    </xf>
    <xf numFmtId="0" fontId="1" fillId="6" borderId="26" xfId="0" applyFont="1" applyFill="1" applyBorder="1" applyAlignment="1"/>
    <xf numFmtId="0" fontId="1" fillId="6" borderId="27" xfId="0" applyFont="1" applyFill="1" applyBorder="1" applyAlignment="1"/>
    <xf numFmtId="0" fontId="18" fillId="16" borderId="26" xfId="0" applyFont="1" applyFill="1" applyBorder="1" applyAlignment="1"/>
    <xf numFmtId="0" fontId="18" fillId="16" borderId="27" xfId="0" applyFont="1" applyFill="1" applyBorder="1" applyAlignment="1"/>
    <xf numFmtId="0" fontId="1" fillId="6" borderId="10" xfId="0" applyFont="1" applyFill="1" applyBorder="1" applyAlignment="1"/>
    <xf numFmtId="0" fontId="1" fillId="6" borderId="12" xfId="0" applyFont="1" applyFill="1" applyBorder="1" applyAlignment="1"/>
    <xf numFmtId="0" fontId="13" fillId="0" borderId="0" xfId="0" applyFont="1" applyFill="1" applyBorder="1" applyAlignment="1">
      <alignment horizontal="centerContinuous"/>
    </xf>
    <xf numFmtId="0" fontId="18" fillId="17" borderId="13" xfId="0" applyFont="1" applyFill="1" applyBorder="1" applyAlignment="1"/>
    <xf numFmtId="0" fontId="18" fillId="17" borderId="15" xfId="0" applyFont="1" applyFill="1" applyBorder="1" applyAlignment="1"/>
    <xf numFmtId="0" fontId="18" fillId="17" borderId="22" xfId="0" applyFont="1" applyFill="1" applyBorder="1"/>
    <xf numFmtId="0" fontId="18" fillId="17" borderId="23" xfId="0" applyFont="1" applyFill="1" applyBorder="1"/>
    <xf numFmtId="0" fontId="16" fillId="17" borderId="22" xfId="0" applyFont="1" applyFill="1" applyBorder="1" applyAlignment="1">
      <alignment horizontal="centerContinuous"/>
    </xf>
    <xf numFmtId="0" fontId="16" fillId="17" borderId="23" xfId="0" applyFont="1" applyFill="1" applyBorder="1" applyAlignment="1">
      <alignment horizontal="centerContinuous"/>
    </xf>
    <xf numFmtId="0" fontId="18" fillId="17" borderId="22" xfId="0" applyFont="1" applyFill="1" applyBorder="1" applyAlignment="1"/>
    <xf numFmtId="0" fontId="18" fillId="17" borderId="23" xfId="0" applyFont="1" applyFill="1" applyBorder="1" applyAlignment="1"/>
    <xf numFmtId="0" fontId="18" fillId="17" borderId="16" xfId="0" applyFont="1" applyFill="1" applyBorder="1" applyAlignment="1"/>
    <xf numFmtId="0" fontId="18" fillId="17" borderId="18" xfId="0" applyFont="1" applyFill="1" applyBorder="1" applyAlignment="1"/>
    <xf numFmtId="0" fontId="5" fillId="11" borderId="0" xfId="0" applyFont="1" applyFill="1"/>
    <xf numFmtId="0" fontId="0" fillId="11" borderId="0" xfId="0" applyFill="1"/>
    <xf numFmtId="0" fontId="21" fillId="15" borderId="0" xfId="0" applyFont="1" applyFill="1"/>
    <xf numFmtId="0" fontId="8" fillId="15" borderId="0" xfId="0" applyFont="1" applyFill="1"/>
    <xf numFmtId="0" fontId="18" fillId="15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8" fillId="7" borderId="0" xfId="0" applyFont="1" applyFill="1"/>
    <xf numFmtId="0" fontId="10" fillId="13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0" borderId="0" xfId="0" applyFont="1" applyFill="1" applyBorder="1" applyAlignment="1"/>
    <xf numFmtId="0" fontId="0" fillId="0" borderId="0" xfId="0" applyFill="1" applyBorder="1"/>
    <xf numFmtId="0" fontId="14" fillId="0" borderId="0" xfId="0" applyFont="1" applyFill="1" applyBorder="1" applyAlignment="1"/>
    <xf numFmtId="0" fontId="18" fillId="9" borderId="0" xfId="0" applyFont="1" applyFill="1"/>
    <xf numFmtId="0" fontId="1" fillId="13" borderId="0" xfId="0" applyFont="1" applyFill="1"/>
    <xf numFmtId="0" fontId="18" fillId="9" borderId="0" xfId="0" applyFont="1" applyFill="1" applyAlignment="1">
      <alignment vertical="center" wrapText="1"/>
    </xf>
    <xf numFmtId="0" fontId="16" fillId="12" borderId="0" xfId="0" applyFont="1" applyFill="1"/>
    <xf numFmtId="0" fontId="14" fillId="12" borderId="0" xfId="0" applyFont="1" applyFill="1"/>
    <xf numFmtId="0" fontId="0" fillId="19" borderId="0" xfId="0" applyFill="1"/>
    <xf numFmtId="0" fontId="4" fillId="0" borderId="0" xfId="0" applyFont="1" applyBorder="1" applyAlignment="1">
      <alignment horizontal="center"/>
    </xf>
    <xf numFmtId="0" fontId="5" fillId="0" borderId="26" xfId="0" applyFont="1" applyFill="1" applyBorder="1" applyAlignment="1">
      <alignment horizontal="left" vertical="center"/>
    </xf>
    <xf numFmtId="164" fontId="5" fillId="0" borderId="27" xfId="0" applyNumberFormat="1" applyFont="1" applyBorder="1" applyAlignment="1">
      <alignment horizontal="left"/>
    </xf>
    <xf numFmtId="164" fontId="5" fillId="0" borderId="26" xfId="0" applyNumberFormat="1" applyFont="1" applyBorder="1" applyAlignment="1">
      <alignment horizontal="left"/>
    </xf>
    <xf numFmtId="0" fontId="0" fillId="0" borderId="27" xfId="0" applyBorder="1" applyAlignment="1">
      <alignment horizontal="left"/>
    </xf>
    <xf numFmtId="0" fontId="5" fillId="0" borderId="27" xfId="0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3" fillId="7" borderId="7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0" fillId="7" borderId="0" xfId="0" applyFont="1" applyFill="1"/>
    <xf numFmtId="0" fontId="24" fillId="7" borderId="0" xfId="0" applyFont="1" applyFill="1"/>
    <xf numFmtId="0" fontId="3" fillId="20" borderId="0" xfId="0" applyFont="1" applyFill="1"/>
    <xf numFmtId="0" fontId="17" fillId="0" borderId="25" xfId="0" applyFont="1" applyFill="1" applyBorder="1" applyAlignment="1">
      <alignment horizontal="center"/>
    </xf>
    <xf numFmtId="0" fontId="1" fillId="0" borderId="17" xfId="0" applyFont="1" applyFill="1" applyBorder="1" applyAlignment="1"/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Border="1"/>
    <xf numFmtId="164" fontId="5" fillId="0" borderId="26" xfId="0" applyNumberFormat="1" applyFont="1" applyBorder="1"/>
    <xf numFmtId="164" fontId="5" fillId="0" borderId="27" xfId="0" applyNumberFormat="1" applyFont="1" applyBorder="1"/>
    <xf numFmtId="0" fontId="0" fillId="0" borderId="27" xfId="0" applyBorder="1"/>
    <xf numFmtId="0" fontId="1" fillId="0" borderId="26" xfId="0" applyFont="1" applyBorder="1"/>
    <xf numFmtId="0" fontId="1" fillId="0" borderId="10" xfId="0" applyFont="1" applyBorder="1"/>
    <xf numFmtId="164" fontId="5" fillId="0" borderId="11" xfId="0" applyNumberFormat="1" applyFont="1" applyBorder="1"/>
    <xf numFmtId="0" fontId="1" fillId="0" borderId="11" xfId="0" applyFont="1" applyBorder="1"/>
    <xf numFmtId="0" fontId="0" fillId="0" borderId="12" xfId="0" applyBorder="1"/>
    <xf numFmtId="0" fontId="25" fillId="7" borderId="7" xfId="0" applyFont="1" applyFill="1" applyBorder="1"/>
    <xf numFmtId="0" fontId="25" fillId="7" borderId="8" xfId="0" applyFont="1" applyFill="1" applyBorder="1"/>
    <xf numFmtId="0" fontId="25" fillId="7" borderId="9" xfId="0" applyFont="1" applyFill="1" applyBorder="1"/>
    <xf numFmtId="164" fontId="5" fillId="11" borderId="0" xfId="0" applyNumberFormat="1" applyFont="1" applyFill="1" applyBorder="1" applyAlignment="1">
      <alignment horizontal="right"/>
    </xf>
    <xf numFmtId="0" fontId="5" fillId="11" borderId="0" xfId="0" applyNumberFormat="1" applyFont="1" applyFill="1" applyBorder="1" applyAlignment="1">
      <alignment horizontal="right"/>
    </xf>
    <xf numFmtId="2" fontId="10" fillId="13" borderId="0" xfId="0" applyNumberFormat="1" applyFont="1" applyFill="1" applyAlignment="1">
      <alignment horizontal="center" vertical="center" wrapText="1"/>
    </xf>
    <xf numFmtId="0" fontId="15" fillId="7" borderId="25" xfId="0" applyFont="1" applyFill="1" applyBorder="1" applyAlignment="1">
      <alignment horizontal="centerContinuous"/>
    </xf>
    <xf numFmtId="0" fontId="5" fillId="18" borderId="0" xfId="0" applyFont="1" applyFill="1" applyBorder="1" applyAlignment="1"/>
    <xf numFmtId="0" fontId="5" fillId="18" borderId="17" xfId="0" applyFont="1" applyFill="1" applyBorder="1" applyAlignment="1"/>
    <xf numFmtId="0" fontId="5" fillId="18" borderId="7" xfId="0" applyFont="1" applyFill="1" applyBorder="1" applyAlignment="1"/>
    <xf numFmtId="0" fontId="5" fillId="18" borderId="26" xfId="0" applyFont="1" applyFill="1" applyBorder="1" applyAlignment="1">
      <alignment horizontal="center" vertical="center"/>
    </xf>
    <xf numFmtId="0" fontId="5" fillId="18" borderId="28" xfId="0" applyFont="1" applyFill="1" applyBorder="1" applyAlignment="1">
      <alignment horizontal="center" vertical="center"/>
    </xf>
    <xf numFmtId="165" fontId="0" fillId="0" borderId="0" xfId="0" applyNumberFormat="1" applyFill="1" applyBorder="1" applyAlignment="1"/>
    <xf numFmtId="165" fontId="0" fillId="0" borderId="17" xfId="0" applyNumberFormat="1" applyFill="1" applyBorder="1" applyAlignment="1"/>
    <xf numFmtId="166" fontId="0" fillId="0" borderId="0" xfId="0" applyNumberFormat="1"/>
    <xf numFmtId="0" fontId="8" fillId="21" borderId="0" xfId="0" applyFont="1" applyFill="1"/>
    <xf numFmtId="0" fontId="14" fillId="21" borderId="25" xfId="0" applyFont="1" applyFill="1" applyBorder="1" applyAlignment="1">
      <alignment horizontal="centerContinuous"/>
    </xf>
    <xf numFmtId="0" fontId="14" fillId="21" borderId="29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26" xfId="0" applyFill="1" applyBorder="1" applyAlignment="1"/>
    <xf numFmtId="0" fontId="0" fillId="4" borderId="17" xfId="0" applyFill="1" applyBorder="1" applyAlignment="1"/>
    <xf numFmtId="0" fontId="0" fillId="4" borderId="28" xfId="0" applyFill="1" applyBorder="1" applyAlignment="1"/>
    <xf numFmtId="0" fontId="14" fillId="21" borderId="25" xfId="0" applyFont="1" applyFill="1" applyBorder="1" applyAlignment="1">
      <alignment horizontal="center"/>
    </xf>
    <xf numFmtId="0" fontId="14" fillId="21" borderId="29" xfId="0" applyFont="1" applyFill="1" applyBorder="1" applyAlignment="1">
      <alignment horizontal="center"/>
    </xf>
    <xf numFmtId="0" fontId="8" fillId="22" borderId="0" xfId="0" applyFont="1" applyFill="1"/>
    <xf numFmtId="0" fontId="14" fillId="22" borderId="25" xfId="0" applyFont="1" applyFill="1" applyBorder="1" applyAlignment="1">
      <alignment horizontal="centerContinuous"/>
    </xf>
    <xf numFmtId="0" fontId="0" fillId="20" borderId="0" xfId="0" applyFill="1" applyBorder="1" applyAlignment="1"/>
    <xf numFmtId="0" fontId="0" fillId="20" borderId="17" xfId="0" applyFill="1" applyBorder="1" applyAlignment="1"/>
    <xf numFmtId="0" fontId="14" fillId="22" borderId="25" xfId="0" applyFont="1" applyFill="1" applyBorder="1" applyAlignment="1">
      <alignment horizontal="center"/>
    </xf>
    <xf numFmtId="0" fontId="14" fillId="22" borderId="29" xfId="0" applyFont="1" applyFill="1" applyBorder="1" applyAlignment="1">
      <alignment horizontal="center"/>
    </xf>
    <xf numFmtId="0" fontId="14" fillId="22" borderId="30" xfId="0" applyFont="1" applyFill="1" applyBorder="1" applyAlignment="1">
      <alignment horizontal="center"/>
    </xf>
    <xf numFmtId="0" fontId="0" fillId="20" borderId="26" xfId="0" applyFill="1" applyBorder="1" applyAlignment="1"/>
    <xf numFmtId="0" fontId="0" fillId="20" borderId="24" xfId="0" applyFill="1" applyBorder="1" applyAlignment="1"/>
    <xf numFmtId="0" fontId="0" fillId="20" borderId="28" xfId="0" applyFill="1" applyBorder="1" applyAlignment="1"/>
    <xf numFmtId="0" fontId="0" fillId="20" borderId="31" xfId="0" applyFill="1" applyBorder="1" applyAlignment="1"/>
    <xf numFmtId="0" fontId="8" fillId="23" borderId="0" xfId="0" applyFont="1" applyFill="1"/>
    <xf numFmtId="0" fontId="14" fillId="23" borderId="25" xfId="0" applyFont="1" applyFill="1" applyBorder="1" applyAlignment="1">
      <alignment horizontal="centerContinuous"/>
    </xf>
    <xf numFmtId="0" fontId="0" fillId="24" borderId="0" xfId="0" applyFill="1" applyBorder="1" applyAlignment="1"/>
    <xf numFmtId="0" fontId="0" fillId="24" borderId="7" xfId="0" applyFill="1" applyBorder="1" applyAlignment="1"/>
    <xf numFmtId="0" fontId="0" fillId="24" borderId="26" xfId="0" applyFill="1" applyBorder="1" applyAlignment="1"/>
    <xf numFmtId="0" fontId="0" fillId="24" borderId="17" xfId="0" applyFill="1" applyBorder="1" applyAlignment="1"/>
    <xf numFmtId="0" fontId="0" fillId="24" borderId="28" xfId="0" applyFill="1" applyBorder="1" applyAlignment="1"/>
    <xf numFmtId="0" fontId="14" fillId="23" borderId="25" xfId="0" applyFont="1" applyFill="1" applyBorder="1" applyAlignment="1">
      <alignment horizontal="center"/>
    </xf>
    <xf numFmtId="0" fontId="14" fillId="23" borderId="29" xfId="0" applyFont="1" applyFill="1" applyBorder="1" applyAlignment="1">
      <alignment horizontal="center"/>
    </xf>
    <xf numFmtId="166" fontId="0" fillId="24" borderId="7" xfId="0" applyNumberFormat="1" applyFill="1" applyBorder="1" applyAlignment="1"/>
    <xf numFmtId="166" fontId="0" fillId="24" borderId="26" xfId="0" applyNumberFormat="1" applyFill="1" applyBorder="1" applyAlignment="1"/>
    <xf numFmtId="165" fontId="0" fillId="24" borderId="26" xfId="0" applyNumberFormat="1" applyFill="1" applyBorder="1" applyAlignment="1"/>
    <xf numFmtId="165" fontId="0" fillId="24" borderId="28" xfId="0" applyNumberFormat="1" applyFill="1" applyBorder="1" applyAlignment="1"/>
    <xf numFmtId="166" fontId="0" fillId="24" borderId="28" xfId="0" applyNumberFormat="1" applyFill="1" applyBorder="1" applyAlignment="1"/>
    <xf numFmtId="0" fontId="1" fillId="4" borderId="0" xfId="0" applyFont="1" applyFill="1" applyBorder="1" applyAlignment="1">
      <alignment horizontal="left"/>
    </xf>
    <xf numFmtId="0" fontId="5" fillId="20" borderId="0" xfId="0" applyFont="1" applyFill="1" applyBorder="1" applyAlignment="1">
      <alignment horizontal="left"/>
    </xf>
    <xf numFmtId="0" fontId="1" fillId="25" borderId="0" xfId="0" applyFont="1" applyFill="1" applyBorder="1" applyAlignment="1">
      <alignment horizontal="left"/>
    </xf>
    <xf numFmtId="0" fontId="1" fillId="13" borderId="0" xfId="0" applyFont="1" applyFill="1" applyBorder="1" applyAlignment="1">
      <alignment horizontal="left"/>
    </xf>
    <xf numFmtId="0" fontId="1" fillId="20" borderId="0" xfId="0" applyFont="1" applyFill="1" applyBorder="1" applyAlignment="1">
      <alignment horizontal="left"/>
    </xf>
    <xf numFmtId="0" fontId="1" fillId="13" borderId="11" xfId="0" applyFont="1" applyFill="1" applyBorder="1" applyAlignment="1">
      <alignment horizontal="left"/>
    </xf>
    <xf numFmtId="0" fontId="1" fillId="25" borderId="8" xfId="0" applyFont="1" applyFill="1" applyBorder="1" applyAlignment="1">
      <alignment horizontal="left"/>
    </xf>
    <xf numFmtId="0" fontId="1" fillId="25" borderId="11" xfId="0" applyFont="1" applyFill="1" applyBorder="1" applyAlignment="1">
      <alignment horizontal="left"/>
    </xf>
    <xf numFmtId="0" fontId="1" fillId="20" borderId="8" xfId="0" applyFont="1" applyFill="1" applyBorder="1" applyAlignment="1">
      <alignment horizontal="left"/>
    </xf>
    <xf numFmtId="0" fontId="1" fillId="20" borderId="11" xfId="0" applyFont="1" applyFill="1" applyBorder="1" applyAlignment="1">
      <alignment horizontal="left"/>
    </xf>
    <xf numFmtId="164" fontId="5" fillId="13" borderId="26" xfId="0" applyNumberFormat="1" applyFont="1" applyFill="1" applyBorder="1" applyAlignment="1">
      <alignment horizontal="center"/>
    </xf>
    <xf numFmtId="164" fontId="5" fillId="13" borderId="10" xfId="0" applyNumberFormat="1" applyFont="1" applyFill="1" applyBorder="1" applyAlignment="1">
      <alignment horizontal="center"/>
    </xf>
    <xf numFmtId="164" fontId="5" fillId="25" borderId="7" xfId="0" applyNumberFormat="1" applyFont="1" applyFill="1" applyBorder="1" applyAlignment="1">
      <alignment horizontal="center"/>
    </xf>
    <xf numFmtId="164" fontId="5" fillId="25" borderId="26" xfId="0" applyNumberFormat="1" applyFont="1" applyFill="1" applyBorder="1" applyAlignment="1">
      <alignment horizontal="center"/>
    </xf>
    <xf numFmtId="164" fontId="5" fillId="25" borderId="10" xfId="0" applyNumberFormat="1" applyFont="1" applyFill="1" applyBorder="1" applyAlignment="1">
      <alignment horizontal="center"/>
    </xf>
    <xf numFmtId="164" fontId="5" fillId="20" borderId="7" xfId="0" applyNumberFormat="1" applyFont="1" applyFill="1" applyBorder="1" applyAlignment="1">
      <alignment horizontal="center"/>
    </xf>
    <xf numFmtId="164" fontId="5" fillId="20" borderId="26" xfId="0" applyNumberFormat="1" applyFont="1" applyFill="1" applyBorder="1" applyAlignment="1">
      <alignment horizontal="center"/>
    </xf>
    <xf numFmtId="164" fontId="5" fillId="20" borderId="10" xfId="0" applyNumberFormat="1" applyFont="1" applyFill="1" applyBorder="1" applyAlignment="1">
      <alignment horizontal="center"/>
    </xf>
    <xf numFmtId="164" fontId="5" fillId="4" borderId="26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164" fontId="5" fillId="4" borderId="7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0" fontId="3" fillId="12" borderId="0" xfId="0" applyFont="1" applyFill="1" applyBorder="1" applyAlignment="1">
      <alignment horizontal="center" wrapText="1"/>
    </xf>
    <xf numFmtId="0" fontId="0" fillId="12" borderId="0" xfId="0" applyFill="1" applyBorder="1" applyAlignment="1">
      <alignment horizontal="center" wrapText="1"/>
    </xf>
    <xf numFmtId="0" fontId="3" fillId="12" borderId="0" xfId="0" applyFont="1" applyFill="1" applyBorder="1" applyAlignment="1">
      <alignment horizontal="center"/>
    </xf>
    <xf numFmtId="0" fontId="12" fillId="12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22" fillId="7" borderId="0" xfId="0" applyFont="1" applyFill="1" applyAlignment="1">
      <alignment wrapText="1"/>
    </xf>
    <xf numFmtId="0" fontId="22" fillId="0" borderId="0" xfId="0" applyFont="1" applyFill="1"/>
    <xf numFmtId="0" fontId="8" fillId="0" borderId="0" xfId="0" applyFont="1" applyFill="1"/>
    <xf numFmtId="0" fontId="21" fillId="7" borderId="0" xfId="0" applyFont="1" applyFill="1"/>
    <xf numFmtId="0" fontId="23" fillId="8" borderId="0" xfId="0" applyFont="1" applyFill="1" applyAlignment="1">
      <alignment horizontal="center"/>
    </xf>
    <xf numFmtId="0" fontId="26" fillId="20" borderId="0" xfId="0" applyFont="1" applyFill="1"/>
    <xf numFmtId="0" fontId="1" fillId="18" borderId="0" xfId="0" applyFont="1" applyFill="1"/>
    <xf numFmtId="0" fontId="1" fillId="18" borderId="0" xfId="0" applyFont="1" applyFill="1" applyAlignment="1">
      <alignment horizontal="left" vertical="center"/>
    </xf>
    <xf numFmtId="0" fontId="1" fillId="18" borderId="0" xfId="0" applyFont="1" applyFill="1" applyAlignment="1">
      <alignment vertical="center"/>
    </xf>
    <xf numFmtId="0" fontId="1" fillId="18" borderId="0" xfId="0" applyFont="1" applyFill="1" applyAlignment="1">
      <alignment wrapText="1"/>
    </xf>
    <xf numFmtId="0" fontId="18" fillId="9" borderId="0" xfId="0" applyFont="1" applyFill="1" applyAlignment="1">
      <alignment vertical="center"/>
    </xf>
    <xf numFmtId="0" fontId="14" fillId="22" borderId="25" xfId="0" applyFont="1" applyFill="1" applyBorder="1" applyAlignment="1">
      <alignment horizontal="center"/>
    </xf>
    <xf numFmtId="0" fontId="0" fillId="20" borderId="7" xfId="0" applyFill="1" applyBorder="1" applyAlignment="1"/>
    <xf numFmtId="0" fontId="0" fillId="24" borderId="0" xfId="0" applyFill="1"/>
    <xf numFmtId="0" fontId="8" fillId="15" borderId="26" xfId="0" applyFont="1" applyFill="1" applyBorder="1"/>
    <xf numFmtId="0" fontId="0" fillId="24" borderId="26" xfId="0" applyFill="1" applyBorder="1"/>
    <xf numFmtId="164" fontId="0" fillId="24" borderId="26" xfId="0" applyNumberFormat="1" applyFill="1" applyBorder="1"/>
    <xf numFmtId="0" fontId="8" fillId="0" borderId="0" xfId="0" applyFont="1" applyFill="1" applyBorder="1"/>
    <xf numFmtId="164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</a:t>
            </a:r>
            <a:endParaRPr lang="ro-R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'Hypothesis testing'!$I$31:$I$37</c:f>
              <c:strCache>
                <c:ptCount val="7"/>
                <c:pt idx="0">
                  <c:v>12324.39</c:v>
                </c:pt>
                <c:pt idx="1">
                  <c:v>28974.81</c:v>
                </c:pt>
                <c:pt idx="2">
                  <c:v>45625.23</c:v>
                </c:pt>
                <c:pt idx="3">
                  <c:v>62275.65</c:v>
                </c:pt>
                <c:pt idx="4">
                  <c:v>78926.07</c:v>
                </c:pt>
                <c:pt idx="5">
                  <c:v>95576.49</c:v>
                </c:pt>
                <c:pt idx="6">
                  <c:v>More</c:v>
                </c:pt>
              </c:strCache>
            </c:strRef>
          </c:cat>
          <c:val>
            <c:numRef>
              <c:f>'Hypothesis testing'!$J$31:$J$37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15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7"/>
        <c:axId val="-788298640"/>
        <c:axId val="-788294832"/>
      </c:barChart>
      <c:catAx>
        <c:axId val="-788298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94832"/>
        <c:crosses val="autoZero"/>
        <c:auto val="1"/>
        <c:lblAlgn val="ctr"/>
        <c:lblOffset val="100"/>
        <c:noMultiLvlLbl val="0"/>
      </c:catAx>
      <c:valAx>
        <c:axId val="-78829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'[1]Simple regression'!$C$3</c:f>
              <c:strCache>
                <c:ptCount val="1"/>
                <c:pt idx="0">
                  <c:v>Labor force participation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20044994375704"/>
                  <c:y val="-0.29613866085888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</c:trendlineLbl>
          </c:trendline>
          <c:xVal>
            <c:numRef>
              <c:f>'[1]Simple regression'!$B$4:$B$42</c:f>
              <c:numCache>
                <c:formatCode>General</c:formatCode>
                <c:ptCount val="39"/>
                <c:pt idx="0">
                  <c:v>1.6</c:v>
                </c:pt>
                <c:pt idx="1">
                  <c:v>1.4</c:v>
                </c:pt>
                <c:pt idx="2">
                  <c:v>5.5</c:v>
                </c:pt>
                <c:pt idx="3">
                  <c:v>0.7</c:v>
                </c:pt>
                <c:pt idx="4">
                  <c:v>-1.1000000000000001</c:v>
                </c:pt>
                <c:pt idx="5">
                  <c:v>1.7</c:v>
                </c:pt>
                <c:pt idx="6">
                  <c:v>0.2</c:v>
                </c:pt>
                <c:pt idx="7">
                  <c:v>-0.6</c:v>
                </c:pt>
                <c:pt idx="8">
                  <c:v>3.2</c:v>
                </c:pt>
                <c:pt idx="9">
                  <c:v>0.4</c:v>
                </c:pt>
                <c:pt idx="10">
                  <c:v>-0.4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-1.2</c:v>
                </c:pt>
                <c:pt idx="15">
                  <c:v>3.3</c:v>
                </c:pt>
                <c:pt idx="16">
                  <c:v>2.8</c:v>
                </c:pt>
                <c:pt idx="17">
                  <c:v>-0.3</c:v>
                </c:pt>
                <c:pt idx="18">
                  <c:v>-0.1</c:v>
                </c:pt>
                <c:pt idx="19">
                  <c:v>0.2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3.8</c:v>
                </c:pt>
                <c:pt idx="24">
                  <c:v>-0.3</c:v>
                </c:pt>
                <c:pt idx="25">
                  <c:v>1.3</c:v>
                </c:pt>
                <c:pt idx="26">
                  <c:v>1.2</c:v>
                </c:pt>
                <c:pt idx="27">
                  <c:v>1.3</c:v>
                </c:pt>
                <c:pt idx="28">
                  <c:v>3.4</c:v>
                </c:pt>
                <c:pt idx="29">
                  <c:v>0</c:v>
                </c:pt>
                <c:pt idx="30">
                  <c:v>2.6</c:v>
                </c:pt>
                <c:pt idx="31">
                  <c:v>1.6</c:v>
                </c:pt>
                <c:pt idx="32">
                  <c:v>1.9</c:v>
                </c:pt>
                <c:pt idx="33">
                  <c:v>-0.1</c:v>
                </c:pt>
                <c:pt idx="34">
                  <c:v>-0.3</c:v>
                </c:pt>
                <c:pt idx="35">
                  <c:v>0.5</c:v>
                </c:pt>
                <c:pt idx="36">
                  <c:v>-0.7</c:v>
                </c:pt>
                <c:pt idx="37">
                  <c:v>12.3</c:v>
                </c:pt>
                <c:pt idx="38">
                  <c:v>1</c:v>
                </c:pt>
              </c:numCache>
            </c:numRef>
          </c:xVal>
          <c:yVal>
            <c:numRef>
              <c:f>'[1]Simple regression'!$C$4:$C$42</c:f>
              <c:numCache>
                <c:formatCode>General</c:formatCode>
                <c:ptCount val="39"/>
                <c:pt idx="0">
                  <c:v>57.79</c:v>
                </c:pt>
                <c:pt idx="1">
                  <c:v>60.77</c:v>
                </c:pt>
                <c:pt idx="2">
                  <c:v>64.05</c:v>
                </c:pt>
                <c:pt idx="3">
                  <c:v>53.83</c:v>
                </c:pt>
                <c:pt idx="4">
                  <c:v>42.58</c:v>
                </c:pt>
                <c:pt idx="5">
                  <c:v>55.55</c:v>
                </c:pt>
                <c:pt idx="6">
                  <c:v>51.03</c:v>
                </c:pt>
                <c:pt idx="7">
                  <c:v>62.7</c:v>
                </c:pt>
                <c:pt idx="8">
                  <c:v>59.79</c:v>
                </c:pt>
                <c:pt idx="9">
                  <c:v>62.02</c:v>
                </c:pt>
                <c:pt idx="10">
                  <c:v>63.63</c:v>
                </c:pt>
                <c:pt idx="11">
                  <c:v>59.03</c:v>
                </c:pt>
                <c:pt idx="12">
                  <c:v>54.53</c:v>
                </c:pt>
                <c:pt idx="13">
                  <c:v>61.6</c:v>
                </c:pt>
                <c:pt idx="14">
                  <c:v>51</c:v>
                </c:pt>
                <c:pt idx="15">
                  <c:v>56.9</c:v>
                </c:pt>
                <c:pt idx="16">
                  <c:v>72.28</c:v>
                </c:pt>
                <c:pt idx="17">
                  <c:v>61.13</c:v>
                </c:pt>
                <c:pt idx="18">
                  <c:v>48.51</c:v>
                </c:pt>
                <c:pt idx="19">
                  <c:v>61.67</c:v>
                </c:pt>
                <c:pt idx="20">
                  <c:v>62.61</c:v>
                </c:pt>
                <c:pt idx="21">
                  <c:v>60.8</c:v>
                </c:pt>
                <c:pt idx="22">
                  <c:v>62.34</c:v>
                </c:pt>
                <c:pt idx="23">
                  <c:v>40.32</c:v>
                </c:pt>
                <c:pt idx="24">
                  <c:v>53.35</c:v>
                </c:pt>
                <c:pt idx="25">
                  <c:v>64.55</c:v>
                </c:pt>
                <c:pt idx="26">
                  <c:v>52.39</c:v>
                </c:pt>
                <c:pt idx="27">
                  <c:v>63.83</c:v>
                </c:pt>
                <c:pt idx="28">
                  <c:v>56.09</c:v>
                </c:pt>
                <c:pt idx="29">
                  <c:v>58.02</c:v>
                </c:pt>
                <c:pt idx="30">
                  <c:v>55.06</c:v>
                </c:pt>
                <c:pt idx="31">
                  <c:v>53.96</c:v>
                </c:pt>
                <c:pt idx="32">
                  <c:v>59.05</c:v>
                </c:pt>
                <c:pt idx="33">
                  <c:v>57.77</c:v>
                </c:pt>
                <c:pt idx="34">
                  <c:v>56.71</c:v>
                </c:pt>
                <c:pt idx="35">
                  <c:v>64.37</c:v>
                </c:pt>
                <c:pt idx="36">
                  <c:v>67.87</c:v>
                </c:pt>
                <c:pt idx="37">
                  <c:v>49.3</c:v>
                </c:pt>
                <c:pt idx="38">
                  <c:v>62.8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1A-4EB5-AAFE-33174DD3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287216"/>
        <c:axId val="-788297552"/>
      </c:scatterChart>
      <c:valAx>
        <c:axId val="-788287216"/>
        <c:scaling>
          <c:orientation val="minMax"/>
          <c:max val="1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97552"/>
        <c:crosses val="autoZero"/>
        <c:crossBetween val="midCat"/>
      </c:valAx>
      <c:valAx>
        <c:axId val="-7882975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8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'[1]Simple regression'!$C$3</c:f>
              <c:strCache>
                <c:ptCount val="1"/>
                <c:pt idx="0">
                  <c:v>Labor force participation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20044994375704"/>
                  <c:y val="-0.29613866085888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</c:trendlineLbl>
          </c:trendline>
          <c:xVal>
            <c:numRef>
              <c:f>'[1]Simple regression'!$B$4:$B$42</c:f>
              <c:numCache>
                <c:formatCode>General</c:formatCode>
                <c:ptCount val="39"/>
                <c:pt idx="0">
                  <c:v>1.6</c:v>
                </c:pt>
                <c:pt idx="1">
                  <c:v>1.4</c:v>
                </c:pt>
                <c:pt idx="2">
                  <c:v>5.5</c:v>
                </c:pt>
                <c:pt idx="3">
                  <c:v>0.7</c:v>
                </c:pt>
                <c:pt idx="4">
                  <c:v>-1.1000000000000001</c:v>
                </c:pt>
                <c:pt idx="5">
                  <c:v>1.7</c:v>
                </c:pt>
                <c:pt idx="6">
                  <c:v>0.2</c:v>
                </c:pt>
                <c:pt idx="7">
                  <c:v>-0.6</c:v>
                </c:pt>
                <c:pt idx="8">
                  <c:v>3.2</c:v>
                </c:pt>
                <c:pt idx="9">
                  <c:v>0.4</c:v>
                </c:pt>
                <c:pt idx="10">
                  <c:v>-0.4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-1.2</c:v>
                </c:pt>
                <c:pt idx="15">
                  <c:v>3.3</c:v>
                </c:pt>
                <c:pt idx="16">
                  <c:v>2.8</c:v>
                </c:pt>
                <c:pt idx="17">
                  <c:v>-0.3</c:v>
                </c:pt>
                <c:pt idx="18">
                  <c:v>-0.1</c:v>
                </c:pt>
                <c:pt idx="19">
                  <c:v>0.2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3.8</c:v>
                </c:pt>
                <c:pt idx="24">
                  <c:v>-0.3</c:v>
                </c:pt>
                <c:pt idx="25">
                  <c:v>1.3</c:v>
                </c:pt>
                <c:pt idx="26">
                  <c:v>1.2</c:v>
                </c:pt>
                <c:pt idx="27">
                  <c:v>1.3</c:v>
                </c:pt>
                <c:pt idx="28">
                  <c:v>3.4</c:v>
                </c:pt>
                <c:pt idx="29">
                  <c:v>0</c:v>
                </c:pt>
                <c:pt idx="30">
                  <c:v>2.6</c:v>
                </c:pt>
                <c:pt idx="31">
                  <c:v>1.6</c:v>
                </c:pt>
                <c:pt idx="32">
                  <c:v>1.9</c:v>
                </c:pt>
                <c:pt idx="33">
                  <c:v>-0.1</c:v>
                </c:pt>
                <c:pt idx="34">
                  <c:v>-0.3</c:v>
                </c:pt>
                <c:pt idx="35">
                  <c:v>0.5</c:v>
                </c:pt>
                <c:pt idx="36">
                  <c:v>-0.7</c:v>
                </c:pt>
                <c:pt idx="37">
                  <c:v>12.3</c:v>
                </c:pt>
                <c:pt idx="38">
                  <c:v>1</c:v>
                </c:pt>
              </c:numCache>
            </c:numRef>
          </c:xVal>
          <c:yVal>
            <c:numRef>
              <c:f>'[1]Simple regression'!$C$4:$C$42</c:f>
              <c:numCache>
                <c:formatCode>General</c:formatCode>
                <c:ptCount val="39"/>
                <c:pt idx="0">
                  <c:v>57.79</c:v>
                </c:pt>
                <c:pt idx="1">
                  <c:v>60.77</c:v>
                </c:pt>
                <c:pt idx="2">
                  <c:v>64.05</c:v>
                </c:pt>
                <c:pt idx="3">
                  <c:v>53.83</c:v>
                </c:pt>
                <c:pt idx="4">
                  <c:v>42.58</c:v>
                </c:pt>
                <c:pt idx="5">
                  <c:v>55.55</c:v>
                </c:pt>
                <c:pt idx="6">
                  <c:v>51.03</c:v>
                </c:pt>
                <c:pt idx="7">
                  <c:v>62.7</c:v>
                </c:pt>
                <c:pt idx="8">
                  <c:v>59.79</c:v>
                </c:pt>
                <c:pt idx="9">
                  <c:v>62.02</c:v>
                </c:pt>
                <c:pt idx="10">
                  <c:v>63.63</c:v>
                </c:pt>
                <c:pt idx="11">
                  <c:v>59.03</c:v>
                </c:pt>
                <c:pt idx="12">
                  <c:v>54.53</c:v>
                </c:pt>
                <c:pt idx="13">
                  <c:v>61.6</c:v>
                </c:pt>
                <c:pt idx="14">
                  <c:v>51</c:v>
                </c:pt>
                <c:pt idx="15">
                  <c:v>56.9</c:v>
                </c:pt>
                <c:pt idx="16">
                  <c:v>72.28</c:v>
                </c:pt>
                <c:pt idx="17">
                  <c:v>61.13</c:v>
                </c:pt>
                <c:pt idx="18">
                  <c:v>48.51</c:v>
                </c:pt>
                <c:pt idx="19">
                  <c:v>61.67</c:v>
                </c:pt>
                <c:pt idx="20">
                  <c:v>62.61</c:v>
                </c:pt>
                <c:pt idx="21">
                  <c:v>60.8</c:v>
                </c:pt>
                <c:pt idx="22">
                  <c:v>62.34</c:v>
                </c:pt>
                <c:pt idx="23">
                  <c:v>40.32</c:v>
                </c:pt>
                <c:pt idx="24">
                  <c:v>53.35</c:v>
                </c:pt>
                <c:pt idx="25">
                  <c:v>64.55</c:v>
                </c:pt>
                <c:pt idx="26">
                  <c:v>52.39</c:v>
                </c:pt>
                <c:pt idx="27">
                  <c:v>63.83</c:v>
                </c:pt>
                <c:pt idx="28">
                  <c:v>56.09</c:v>
                </c:pt>
                <c:pt idx="29">
                  <c:v>58.02</c:v>
                </c:pt>
                <c:pt idx="30">
                  <c:v>55.06</c:v>
                </c:pt>
                <c:pt idx="31">
                  <c:v>53.96</c:v>
                </c:pt>
                <c:pt idx="32">
                  <c:v>59.05</c:v>
                </c:pt>
                <c:pt idx="33">
                  <c:v>57.77</c:v>
                </c:pt>
                <c:pt idx="34">
                  <c:v>56.71</c:v>
                </c:pt>
                <c:pt idx="35">
                  <c:v>64.37</c:v>
                </c:pt>
                <c:pt idx="36">
                  <c:v>67.87</c:v>
                </c:pt>
                <c:pt idx="37">
                  <c:v>49.3</c:v>
                </c:pt>
                <c:pt idx="38">
                  <c:v>62.8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1A-4EB5-AAFE-33174DD3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286672"/>
        <c:axId val="-788294288"/>
      </c:scatterChart>
      <c:valAx>
        <c:axId val="-788286672"/>
        <c:scaling>
          <c:orientation val="minMax"/>
          <c:max val="1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94288"/>
        <c:crosses val="autoZero"/>
        <c:crossBetween val="midCat"/>
      </c:valAx>
      <c:valAx>
        <c:axId val="-788294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788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'[2]Simple regression'!$C$3</c:f>
              <c:strCache>
                <c:ptCount val="1"/>
                <c:pt idx="0">
                  <c:v>Labor force participation rate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120044994375704"/>
                  <c:y val="-0.29613866085888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</c:trendlineLbl>
          </c:trendline>
          <c:xVal>
            <c:numRef>
              <c:f>'[2]Simple regression'!$B$4:$B$42</c:f>
              <c:numCache>
                <c:formatCode>General</c:formatCode>
                <c:ptCount val="39"/>
                <c:pt idx="0">
                  <c:v>1.6</c:v>
                </c:pt>
                <c:pt idx="1">
                  <c:v>1.4</c:v>
                </c:pt>
                <c:pt idx="2">
                  <c:v>5.5</c:v>
                </c:pt>
                <c:pt idx="3">
                  <c:v>0.7</c:v>
                </c:pt>
                <c:pt idx="4">
                  <c:v>-1.1000000000000001</c:v>
                </c:pt>
                <c:pt idx="5">
                  <c:v>1.7</c:v>
                </c:pt>
                <c:pt idx="6">
                  <c:v>0.2</c:v>
                </c:pt>
                <c:pt idx="7">
                  <c:v>-0.6</c:v>
                </c:pt>
                <c:pt idx="8">
                  <c:v>3.2</c:v>
                </c:pt>
                <c:pt idx="9">
                  <c:v>0.4</c:v>
                </c:pt>
                <c:pt idx="10">
                  <c:v>-0.4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-1.2</c:v>
                </c:pt>
                <c:pt idx="15">
                  <c:v>3.3</c:v>
                </c:pt>
                <c:pt idx="16">
                  <c:v>2.8</c:v>
                </c:pt>
                <c:pt idx="17">
                  <c:v>-0.3</c:v>
                </c:pt>
                <c:pt idx="18">
                  <c:v>-0.1</c:v>
                </c:pt>
                <c:pt idx="19">
                  <c:v>0.2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3.8</c:v>
                </c:pt>
                <c:pt idx="24">
                  <c:v>-0.3</c:v>
                </c:pt>
                <c:pt idx="25">
                  <c:v>1.3</c:v>
                </c:pt>
                <c:pt idx="26">
                  <c:v>1.2</c:v>
                </c:pt>
                <c:pt idx="27">
                  <c:v>1.3</c:v>
                </c:pt>
                <c:pt idx="28">
                  <c:v>3.4</c:v>
                </c:pt>
                <c:pt idx="29">
                  <c:v>0</c:v>
                </c:pt>
                <c:pt idx="30">
                  <c:v>2.6</c:v>
                </c:pt>
                <c:pt idx="31">
                  <c:v>1.6</c:v>
                </c:pt>
                <c:pt idx="32">
                  <c:v>1.9</c:v>
                </c:pt>
                <c:pt idx="33">
                  <c:v>-0.1</c:v>
                </c:pt>
                <c:pt idx="34">
                  <c:v>-0.3</c:v>
                </c:pt>
                <c:pt idx="35">
                  <c:v>0.5</c:v>
                </c:pt>
                <c:pt idx="36">
                  <c:v>-0.7</c:v>
                </c:pt>
                <c:pt idx="37">
                  <c:v>12.3</c:v>
                </c:pt>
                <c:pt idx="38">
                  <c:v>1</c:v>
                </c:pt>
              </c:numCache>
            </c:numRef>
          </c:xVal>
          <c:yVal>
            <c:numRef>
              <c:f>'[2]Simple regression'!$C$4:$C$42</c:f>
              <c:numCache>
                <c:formatCode>General</c:formatCode>
                <c:ptCount val="39"/>
                <c:pt idx="0">
                  <c:v>57.79</c:v>
                </c:pt>
                <c:pt idx="1">
                  <c:v>60.77</c:v>
                </c:pt>
                <c:pt idx="2">
                  <c:v>64.05</c:v>
                </c:pt>
                <c:pt idx="3">
                  <c:v>53.83</c:v>
                </c:pt>
                <c:pt idx="4">
                  <c:v>42.58</c:v>
                </c:pt>
                <c:pt idx="5">
                  <c:v>55.55</c:v>
                </c:pt>
                <c:pt idx="6">
                  <c:v>51.03</c:v>
                </c:pt>
                <c:pt idx="7">
                  <c:v>62.7</c:v>
                </c:pt>
                <c:pt idx="8">
                  <c:v>59.79</c:v>
                </c:pt>
                <c:pt idx="9">
                  <c:v>62.02</c:v>
                </c:pt>
                <c:pt idx="10">
                  <c:v>63.63</c:v>
                </c:pt>
                <c:pt idx="11">
                  <c:v>59.03</c:v>
                </c:pt>
                <c:pt idx="12">
                  <c:v>54.53</c:v>
                </c:pt>
                <c:pt idx="13">
                  <c:v>61.6</c:v>
                </c:pt>
                <c:pt idx="14">
                  <c:v>51</c:v>
                </c:pt>
                <c:pt idx="15">
                  <c:v>56.9</c:v>
                </c:pt>
                <c:pt idx="16">
                  <c:v>72.28</c:v>
                </c:pt>
                <c:pt idx="17">
                  <c:v>61.13</c:v>
                </c:pt>
                <c:pt idx="18">
                  <c:v>48.51</c:v>
                </c:pt>
                <c:pt idx="19">
                  <c:v>61.67</c:v>
                </c:pt>
                <c:pt idx="20">
                  <c:v>62.61</c:v>
                </c:pt>
                <c:pt idx="21">
                  <c:v>60.8</c:v>
                </c:pt>
                <c:pt idx="22">
                  <c:v>62.34</c:v>
                </c:pt>
                <c:pt idx="23">
                  <c:v>40.32</c:v>
                </c:pt>
                <c:pt idx="24">
                  <c:v>53.35</c:v>
                </c:pt>
                <c:pt idx="25">
                  <c:v>64.55</c:v>
                </c:pt>
                <c:pt idx="26">
                  <c:v>52.39</c:v>
                </c:pt>
                <c:pt idx="27">
                  <c:v>63.83</c:v>
                </c:pt>
                <c:pt idx="28">
                  <c:v>56.09</c:v>
                </c:pt>
                <c:pt idx="29">
                  <c:v>58.02</c:v>
                </c:pt>
                <c:pt idx="30">
                  <c:v>55.06</c:v>
                </c:pt>
                <c:pt idx="31">
                  <c:v>53.96</c:v>
                </c:pt>
                <c:pt idx="32">
                  <c:v>59.05</c:v>
                </c:pt>
                <c:pt idx="33">
                  <c:v>57.77</c:v>
                </c:pt>
                <c:pt idx="34">
                  <c:v>56.71</c:v>
                </c:pt>
                <c:pt idx="35">
                  <c:v>64.37</c:v>
                </c:pt>
                <c:pt idx="36">
                  <c:v>67.87</c:v>
                </c:pt>
                <c:pt idx="37">
                  <c:v>49.3</c:v>
                </c:pt>
                <c:pt idx="38">
                  <c:v>62.8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1A-4EB5-AAFE-33174DD3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052176"/>
        <c:axId val="-586044736"/>
      </c:scatterChart>
      <c:valAx>
        <c:axId val="-1025052176"/>
        <c:scaling>
          <c:orientation val="minMax"/>
          <c:max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inflation rate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586044736"/>
        <c:crosses val="autoZero"/>
        <c:crossBetween val="midCat"/>
      </c:valAx>
      <c:valAx>
        <c:axId val="-58604473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labor force</a:t>
                </a:r>
                <a:r>
                  <a:rPr lang="en-US" baseline="0"/>
                  <a:t> participation rate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10250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'[2]Simple regression'!$C$52</c:f>
              <c:strCache>
                <c:ptCount val="1"/>
                <c:pt idx="0">
                  <c:v>ESL 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64142607174103"/>
                  <c:y val="-0.14656277340332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o-RO"/>
                </a:p>
              </c:txPr>
            </c:trendlineLbl>
          </c:trendline>
          <c:xVal>
            <c:numRef>
              <c:f>'[2]Simple regression'!$B$53:$B$91</c:f>
              <c:numCache>
                <c:formatCode>General</c:formatCode>
                <c:ptCount val="39"/>
                <c:pt idx="0">
                  <c:v>1.6</c:v>
                </c:pt>
                <c:pt idx="1">
                  <c:v>1.4</c:v>
                </c:pt>
                <c:pt idx="2">
                  <c:v>5.5</c:v>
                </c:pt>
                <c:pt idx="3">
                  <c:v>0.7</c:v>
                </c:pt>
                <c:pt idx="4">
                  <c:v>-1.1000000000000001</c:v>
                </c:pt>
                <c:pt idx="5">
                  <c:v>1.7</c:v>
                </c:pt>
                <c:pt idx="6">
                  <c:v>0.2</c:v>
                </c:pt>
                <c:pt idx="7">
                  <c:v>-0.6</c:v>
                </c:pt>
                <c:pt idx="8">
                  <c:v>3.2</c:v>
                </c:pt>
                <c:pt idx="9">
                  <c:v>0.4</c:v>
                </c:pt>
                <c:pt idx="10">
                  <c:v>-0.4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-1.2</c:v>
                </c:pt>
                <c:pt idx="15">
                  <c:v>3.3</c:v>
                </c:pt>
                <c:pt idx="16">
                  <c:v>2.8</c:v>
                </c:pt>
                <c:pt idx="17">
                  <c:v>-0.3</c:v>
                </c:pt>
                <c:pt idx="18">
                  <c:v>-0.1</c:v>
                </c:pt>
                <c:pt idx="19">
                  <c:v>0.2</c:v>
                </c:pt>
                <c:pt idx="20">
                  <c:v>1.2</c:v>
                </c:pt>
                <c:pt idx="21">
                  <c:v>0.8</c:v>
                </c:pt>
                <c:pt idx="22">
                  <c:v>0.6</c:v>
                </c:pt>
                <c:pt idx="23">
                  <c:v>3.8</c:v>
                </c:pt>
                <c:pt idx="24">
                  <c:v>-0.3</c:v>
                </c:pt>
                <c:pt idx="25">
                  <c:v>1.3</c:v>
                </c:pt>
                <c:pt idx="26">
                  <c:v>1.2</c:v>
                </c:pt>
                <c:pt idx="27">
                  <c:v>1.3</c:v>
                </c:pt>
                <c:pt idx="28">
                  <c:v>3.4</c:v>
                </c:pt>
                <c:pt idx="29">
                  <c:v>0</c:v>
                </c:pt>
                <c:pt idx="30">
                  <c:v>2.6</c:v>
                </c:pt>
                <c:pt idx="31">
                  <c:v>1.6</c:v>
                </c:pt>
                <c:pt idx="32">
                  <c:v>1.9</c:v>
                </c:pt>
                <c:pt idx="33">
                  <c:v>-0.1</c:v>
                </c:pt>
                <c:pt idx="34">
                  <c:v>-0.3</c:v>
                </c:pt>
                <c:pt idx="35">
                  <c:v>0.5</c:v>
                </c:pt>
                <c:pt idx="36">
                  <c:v>-0.7</c:v>
                </c:pt>
                <c:pt idx="37">
                  <c:v>12.3</c:v>
                </c:pt>
                <c:pt idx="38">
                  <c:v>1</c:v>
                </c:pt>
              </c:numCache>
            </c:numRef>
          </c:xVal>
          <c:yVal>
            <c:numRef>
              <c:f>'[2]Simple regression'!$C$53:$C$91</c:f>
              <c:numCache>
                <c:formatCode>General</c:formatCode>
                <c:ptCount val="39"/>
                <c:pt idx="0">
                  <c:v>6.5480999946594203</c:v>
                </c:pt>
                <c:pt idx="1">
                  <c:v>8.1</c:v>
                </c:pt>
                <c:pt idx="2">
                  <c:v>12.474419593811</c:v>
                </c:pt>
                <c:pt idx="3">
                  <c:v>8.1</c:v>
                </c:pt>
                <c:pt idx="4">
                  <c:v>7.1375899314880398</c:v>
                </c:pt>
                <c:pt idx="5">
                  <c:v>12.8</c:v>
                </c:pt>
                <c:pt idx="6">
                  <c:v>2.2000000000000002</c:v>
                </c:pt>
                <c:pt idx="7">
                  <c:v>11.5</c:v>
                </c:pt>
                <c:pt idx="8">
                  <c:v>7.6</c:v>
                </c:pt>
                <c:pt idx="9">
                  <c:v>9.3000000000000007</c:v>
                </c:pt>
                <c:pt idx="10">
                  <c:v>8.5</c:v>
                </c:pt>
                <c:pt idx="11">
                  <c:v>8.1999999999999993</c:v>
                </c:pt>
                <c:pt idx="12">
                  <c:v>8</c:v>
                </c:pt>
                <c:pt idx="13">
                  <c:v>10.1</c:v>
                </c:pt>
                <c:pt idx="14">
                  <c:v>3.8</c:v>
                </c:pt>
                <c:pt idx="15">
                  <c:v>12.1</c:v>
                </c:pt>
                <c:pt idx="16">
                  <c:v>14.8</c:v>
                </c:pt>
                <c:pt idx="17">
                  <c:v>5</c:v>
                </c:pt>
                <c:pt idx="18">
                  <c:v>13.1</c:v>
                </c:pt>
                <c:pt idx="19">
                  <c:v>7.2</c:v>
                </c:pt>
                <c:pt idx="20">
                  <c:v>5.6</c:v>
                </c:pt>
                <c:pt idx="21">
                  <c:v>8.1999999999999993</c:v>
                </c:pt>
                <c:pt idx="22">
                  <c:v>12.6</c:v>
                </c:pt>
                <c:pt idx="23">
                  <c:v>9.8658399581909197</c:v>
                </c:pt>
                <c:pt idx="24">
                  <c:v>3.6</c:v>
                </c:pt>
                <c:pt idx="25">
                  <c:v>7</c:v>
                </c:pt>
                <c:pt idx="26">
                  <c:v>5.7</c:v>
                </c:pt>
                <c:pt idx="27">
                  <c:v>9.9</c:v>
                </c:pt>
                <c:pt idx="28">
                  <c:v>5.4</c:v>
                </c:pt>
                <c:pt idx="29">
                  <c:v>8.9</c:v>
                </c:pt>
                <c:pt idx="30">
                  <c:v>15.6</c:v>
                </c:pt>
                <c:pt idx="31">
                  <c:v>5.6</c:v>
                </c:pt>
                <c:pt idx="32">
                  <c:v>7.6</c:v>
                </c:pt>
                <c:pt idx="33">
                  <c:v>4.0999999999999996</c:v>
                </c:pt>
                <c:pt idx="34">
                  <c:v>16</c:v>
                </c:pt>
                <c:pt idx="35">
                  <c:v>7.7</c:v>
                </c:pt>
                <c:pt idx="36">
                  <c:v>4</c:v>
                </c:pt>
                <c:pt idx="37">
                  <c:v>26.7</c:v>
                </c:pt>
                <c:pt idx="38">
                  <c:v>10.9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4-430E-83D3-28DCEF78A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6044192"/>
        <c:axId val="-586046912"/>
      </c:scatterChart>
      <c:valAx>
        <c:axId val="-5860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inflation rate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586046912"/>
        <c:crosses val="autoZero"/>
        <c:crossBetween val="midCat"/>
      </c:valAx>
      <c:valAx>
        <c:axId val="-586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ESL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-5860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29</xdr:row>
      <xdr:rowOff>9525</xdr:rowOff>
    </xdr:from>
    <xdr:to>
      <xdr:col>17</xdr:col>
      <xdr:colOff>381000</xdr:colOff>
      <xdr:row>40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952501</xdr:colOff>
      <xdr:row>19</xdr:row>
      <xdr:rowOff>127001</xdr:rowOff>
    </xdr:from>
    <xdr:to>
      <xdr:col>15</xdr:col>
      <xdr:colOff>211667</xdr:colOff>
      <xdr:row>27</xdr:row>
      <xdr:rowOff>86885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8918" y="5376334"/>
          <a:ext cx="4656666" cy="25633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910165</xdr:colOff>
      <xdr:row>9</xdr:row>
      <xdr:rowOff>116416</xdr:rowOff>
    </xdr:from>
    <xdr:to>
      <xdr:col>15</xdr:col>
      <xdr:colOff>211666</xdr:colOff>
      <xdr:row>17</xdr:row>
      <xdr:rowOff>131822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6582" y="2592916"/>
          <a:ext cx="4699001" cy="24072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22</xdr:row>
      <xdr:rowOff>9525</xdr:rowOff>
    </xdr:from>
    <xdr:to>
      <xdr:col>13</xdr:col>
      <xdr:colOff>114300</xdr:colOff>
      <xdr:row>39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22</xdr:row>
      <xdr:rowOff>9525</xdr:rowOff>
    </xdr:from>
    <xdr:to>
      <xdr:col>13</xdr:col>
      <xdr:colOff>114300</xdr:colOff>
      <xdr:row>39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22</xdr:row>
      <xdr:rowOff>9525</xdr:rowOff>
    </xdr:from>
    <xdr:to>
      <xdr:col>13</xdr:col>
      <xdr:colOff>114300</xdr:colOff>
      <xdr:row>39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171449</xdr:colOff>
      <xdr:row>71</xdr:row>
      <xdr:rowOff>4761</xdr:rowOff>
    </xdr:from>
    <xdr:to>
      <xdr:col>12</xdr:col>
      <xdr:colOff>257174</xdr:colOff>
      <xdr:row>86</xdr:row>
      <xdr:rowOff>76199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%20Chrome\Databas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%20Chrome\Data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ly school leavers"/>
      <sheetName val="Sheet3"/>
      <sheetName val="GDP per capita"/>
      <sheetName val="Inflation rate"/>
      <sheetName val="Labor force participation rate"/>
      <sheetName val="Religion"/>
      <sheetName val="all dates"/>
      <sheetName val="Simple regression"/>
      <sheetName val="Multiple 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Labor force participation rate 2020</v>
          </cell>
        </row>
        <row r="4">
          <cell r="B4">
            <v>1.6</v>
          </cell>
          <cell r="C4">
            <v>57.79</v>
          </cell>
        </row>
        <row r="5">
          <cell r="B5">
            <v>1.4</v>
          </cell>
          <cell r="C5">
            <v>60.77</v>
          </cell>
        </row>
        <row r="6">
          <cell r="B6">
            <v>5.5</v>
          </cell>
          <cell r="C6">
            <v>64.05</v>
          </cell>
        </row>
        <row r="7">
          <cell r="B7">
            <v>0.7</v>
          </cell>
          <cell r="C7">
            <v>53.83</v>
          </cell>
        </row>
        <row r="8">
          <cell r="B8">
            <v>-1.1000000000000001</v>
          </cell>
          <cell r="C8">
            <v>42.58</v>
          </cell>
        </row>
        <row r="9">
          <cell r="B9">
            <v>1.7</v>
          </cell>
          <cell r="C9">
            <v>55.55</v>
          </cell>
        </row>
        <row r="10">
          <cell r="B10">
            <v>0.2</v>
          </cell>
          <cell r="C10">
            <v>51.03</v>
          </cell>
        </row>
        <row r="11">
          <cell r="B11">
            <v>-0.6</v>
          </cell>
          <cell r="C11">
            <v>62.7</v>
          </cell>
        </row>
        <row r="12">
          <cell r="B12">
            <v>3.2</v>
          </cell>
          <cell r="C12">
            <v>59.79</v>
          </cell>
        </row>
        <row r="13">
          <cell r="B13">
            <v>0.4</v>
          </cell>
          <cell r="C13">
            <v>62.02</v>
          </cell>
        </row>
        <row r="14">
          <cell r="B14">
            <v>-0.4</v>
          </cell>
          <cell r="C14">
            <v>63.63</v>
          </cell>
        </row>
        <row r="15">
          <cell r="B15">
            <v>0.3</v>
          </cell>
          <cell r="C15">
            <v>59.03</v>
          </cell>
        </row>
        <row r="16">
          <cell r="B16">
            <v>0.5</v>
          </cell>
          <cell r="C16">
            <v>54.53</v>
          </cell>
        </row>
        <row r="17">
          <cell r="B17">
            <v>0.5</v>
          </cell>
          <cell r="C17">
            <v>61.6</v>
          </cell>
        </row>
        <row r="18">
          <cell r="B18">
            <v>-1.2</v>
          </cell>
          <cell r="C18">
            <v>51</v>
          </cell>
        </row>
        <row r="19">
          <cell r="B19">
            <v>3.3</v>
          </cell>
          <cell r="C19">
            <v>56.9</v>
          </cell>
        </row>
        <row r="20">
          <cell r="B20">
            <v>2.8</v>
          </cell>
          <cell r="C20">
            <v>72.28</v>
          </cell>
        </row>
        <row r="21">
          <cell r="B21">
            <v>-0.3</v>
          </cell>
          <cell r="C21">
            <v>61.13</v>
          </cell>
        </row>
        <row r="22">
          <cell r="B22">
            <v>-0.1</v>
          </cell>
          <cell r="C22">
            <v>48.51</v>
          </cell>
        </row>
        <row r="23">
          <cell r="B23">
            <v>0.2</v>
          </cell>
          <cell r="C23">
            <v>61.67</v>
          </cell>
        </row>
        <row r="24">
          <cell r="B24">
            <v>1.2</v>
          </cell>
          <cell r="C24">
            <v>62.61</v>
          </cell>
        </row>
        <row r="25">
          <cell r="B25">
            <v>0.8</v>
          </cell>
          <cell r="C25">
            <v>60.8</v>
          </cell>
        </row>
        <row r="26">
          <cell r="B26">
            <v>0.6</v>
          </cell>
          <cell r="C26">
            <v>62.34</v>
          </cell>
        </row>
        <row r="27">
          <cell r="B27">
            <v>3.8</v>
          </cell>
          <cell r="C27">
            <v>40.32</v>
          </cell>
        </row>
        <row r="28">
          <cell r="B28">
            <v>-0.3</v>
          </cell>
          <cell r="C28">
            <v>53.35</v>
          </cell>
        </row>
        <row r="29">
          <cell r="B29">
            <v>1.3</v>
          </cell>
          <cell r="C29">
            <v>64.55</v>
          </cell>
        </row>
        <row r="30">
          <cell r="B30">
            <v>1.2</v>
          </cell>
          <cell r="C30">
            <v>52.39</v>
          </cell>
        </row>
        <row r="31">
          <cell r="B31">
            <v>1.3</v>
          </cell>
          <cell r="C31">
            <v>63.83</v>
          </cell>
        </row>
        <row r="32">
          <cell r="B32">
            <v>3.4</v>
          </cell>
          <cell r="C32">
            <v>56.09</v>
          </cell>
        </row>
        <row r="33">
          <cell r="B33">
            <v>0</v>
          </cell>
          <cell r="C33">
            <v>58.02</v>
          </cell>
        </row>
        <row r="34">
          <cell r="B34">
            <v>2.6</v>
          </cell>
          <cell r="C34">
            <v>55.06</v>
          </cell>
        </row>
        <row r="35">
          <cell r="B35">
            <v>1.6</v>
          </cell>
          <cell r="C35">
            <v>53.96</v>
          </cell>
        </row>
        <row r="36">
          <cell r="B36">
            <v>1.9</v>
          </cell>
          <cell r="C36">
            <v>59.05</v>
          </cell>
        </row>
        <row r="37">
          <cell r="B37">
            <v>-0.1</v>
          </cell>
          <cell r="C37">
            <v>57.77</v>
          </cell>
        </row>
        <row r="38">
          <cell r="B38">
            <v>-0.3</v>
          </cell>
          <cell r="C38">
            <v>56.71</v>
          </cell>
        </row>
        <row r="39">
          <cell r="B39">
            <v>0.5</v>
          </cell>
          <cell r="C39">
            <v>64.37</v>
          </cell>
        </row>
        <row r="40">
          <cell r="B40">
            <v>-0.7</v>
          </cell>
          <cell r="C40">
            <v>67.87</v>
          </cell>
        </row>
        <row r="41">
          <cell r="B41">
            <v>12.3</v>
          </cell>
          <cell r="C41">
            <v>49.3</v>
          </cell>
        </row>
        <row r="42">
          <cell r="B42">
            <v>1</v>
          </cell>
          <cell r="C42">
            <v>62.8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rly school leavers"/>
      <sheetName val="Sheet3"/>
      <sheetName val="GDP per capita"/>
      <sheetName val="Inflation rate"/>
      <sheetName val="Labor force participation rate"/>
      <sheetName val="Religion"/>
      <sheetName val="all dates"/>
      <sheetName val="Simple regression"/>
      <sheetName val="Multiple regress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Labor force participation rate 2020</v>
          </cell>
        </row>
        <row r="4">
          <cell r="B4">
            <v>1.6</v>
          </cell>
          <cell r="C4">
            <v>57.79</v>
          </cell>
        </row>
        <row r="5">
          <cell r="B5">
            <v>1.4</v>
          </cell>
          <cell r="C5">
            <v>60.77</v>
          </cell>
        </row>
        <row r="6">
          <cell r="B6">
            <v>5.5</v>
          </cell>
          <cell r="C6">
            <v>64.05</v>
          </cell>
        </row>
        <row r="7">
          <cell r="B7">
            <v>0.7</v>
          </cell>
          <cell r="C7">
            <v>53.83</v>
          </cell>
        </row>
        <row r="8">
          <cell r="B8">
            <v>-1.1000000000000001</v>
          </cell>
          <cell r="C8">
            <v>42.58</v>
          </cell>
        </row>
        <row r="9">
          <cell r="B9">
            <v>1.7</v>
          </cell>
          <cell r="C9">
            <v>55.55</v>
          </cell>
        </row>
        <row r="10">
          <cell r="B10">
            <v>0.2</v>
          </cell>
          <cell r="C10">
            <v>51.03</v>
          </cell>
        </row>
        <row r="11">
          <cell r="B11">
            <v>-0.6</v>
          </cell>
          <cell r="C11">
            <v>62.7</v>
          </cell>
        </row>
        <row r="12">
          <cell r="B12">
            <v>3.2</v>
          </cell>
          <cell r="C12">
            <v>59.79</v>
          </cell>
        </row>
        <row r="13">
          <cell r="B13">
            <v>0.4</v>
          </cell>
          <cell r="C13">
            <v>62.02</v>
          </cell>
        </row>
        <row r="14">
          <cell r="B14">
            <v>-0.4</v>
          </cell>
          <cell r="C14">
            <v>63.63</v>
          </cell>
        </row>
        <row r="15">
          <cell r="B15">
            <v>0.3</v>
          </cell>
          <cell r="C15">
            <v>59.03</v>
          </cell>
        </row>
        <row r="16">
          <cell r="B16">
            <v>0.5</v>
          </cell>
          <cell r="C16">
            <v>54.53</v>
          </cell>
        </row>
        <row r="17">
          <cell r="B17">
            <v>0.5</v>
          </cell>
          <cell r="C17">
            <v>61.6</v>
          </cell>
        </row>
        <row r="18">
          <cell r="B18">
            <v>-1.2</v>
          </cell>
          <cell r="C18">
            <v>51</v>
          </cell>
        </row>
        <row r="19">
          <cell r="B19">
            <v>3.3</v>
          </cell>
          <cell r="C19">
            <v>56.9</v>
          </cell>
        </row>
        <row r="20">
          <cell r="B20">
            <v>2.8</v>
          </cell>
          <cell r="C20">
            <v>72.28</v>
          </cell>
        </row>
        <row r="21">
          <cell r="B21">
            <v>-0.3</v>
          </cell>
          <cell r="C21">
            <v>61.13</v>
          </cell>
        </row>
        <row r="22">
          <cell r="B22">
            <v>-0.1</v>
          </cell>
          <cell r="C22">
            <v>48.51</v>
          </cell>
        </row>
        <row r="23">
          <cell r="B23">
            <v>0.2</v>
          </cell>
          <cell r="C23">
            <v>61.67</v>
          </cell>
        </row>
        <row r="24">
          <cell r="B24">
            <v>1.2</v>
          </cell>
          <cell r="C24">
            <v>62.61</v>
          </cell>
        </row>
        <row r="25">
          <cell r="B25">
            <v>0.8</v>
          </cell>
          <cell r="C25">
            <v>60.8</v>
          </cell>
        </row>
        <row r="26">
          <cell r="B26">
            <v>0.6</v>
          </cell>
          <cell r="C26">
            <v>62.34</v>
          </cell>
        </row>
        <row r="27">
          <cell r="B27">
            <v>3.8</v>
          </cell>
          <cell r="C27">
            <v>40.32</v>
          </cell>
        </row>
        <row r="28">
          <cell r="B28">
            <v>-0.3</v>
          </cell>
          <cell r="C28">
            <v>53.35</v>
          </cell>
        </row>
        <row r="29">
          <cell r="B29">
            <v>1.3</v>
          </cell>
          <cell r="C29">
            <v>64.55</v>
          </cell>
        </row>
        <row r="30">
          <cell r="B30">
            <v>1.2</v>
          </cell>
          <cell r="C30">
            <v>52.39</v>
          </cell>
        </row>
        <row r="31">
          <cell r="B31">
            <v>1.3</v>
          </cell>
          <cell r="C31">
            <v>63.83</v>
          </cell>
        </row>
        <row r="32">
          <cell r="B32">
            <v>3.4</v>
          </cell>
          <cell r="C32">
            <v>56.09</v>
          </cell>
        </row>
        <row r="33">
          <cell r="B33">
            <v>0</v>
          </cell>
          <cell r="C33">
            <v>58.02</v>
          </cell>
        </row>
        <row r="34">
          <cell r="B34">
            <v>2.6</v>
          </cell>
          <cell r="C34">
            <v>55.06</v>
          </cell>
        </row>
        <row r="35">
          <cell r="B35">
            <v>1.6</v>
          </cell>
          <cell r="C35">
            <v>53.96</v>
          </cell>
        </row>
        <row r="36">
          <cell r="B36">
            <v>1.9</v>
          </cell>
          <cell r="C36">
            <v>59.05</v>
          </cell>
        </row>
        <row r="37">
          <cell r="B37">
            <v>-0.1</v>
          </cell>
          <cell r="C37">
            <v>57.77</v>
          </cell>
        </row>
        <row r="38">
          <cell r="B38">
            <v>-0.3</v>
          </cell>
          <cell r="C38">
            <v>56.71</v>
          </cell>
        </row>
        <row r="39">
          <cell r="B39">
            <v>0.5</v>
          </cell>
          <cell r="C39">
            <v>64.37</v>
          </cell>
        </row>
        <row r="40">
          <cell r="B40">
            <v>-0.7</v>
          </cell>
          <cell r="C40">
            <v>67.87</v>
          </cell>
        </row>
        <row r="41">
          <cell r="B41">
            <v>12.3</v>
          </cell>
          <cell r="C41">
            <v>49.3</v>
          </cell>
        </row>
        <row r="42">
          <cell r="B42">
            <v>1</v>
          </cell>
          <cell r="C42">
            <v>62.8</v>
          </cell>
        </row>
        <row r="52">
          <cell r="C52" t="str">
            <v>ESL 2020</v>
          </cell>
        </row>
        <row r="53">
          <cell r="B53">
            <v>1.6</v>
          </cell>
          <cell r="C53">
            <v>6.5480999946594203</v>
          </cell>
        </row>
        <row r="54">
          <cell r="B54">
            <v>1.4</v>
          </cell>
          <cell r="C54">
            <v>8.1</v>
          </cell>
        </row>
        <row r="55">
          <cell r="B55">
            <v>5.5</v>
          </cell>
          <cell r="C55">
            <v>12.474419593811</v>
          </cell>
        </row>
        <row r="56">
          <cell r="B56">
            <v>0.7</v>
          </cell>
          <cell r="C56">
            <v>8.1</v>
          </cell>
        </row>
        <row r="57">
          <cell r="B57">
            <v>-1.1000000000000001</v>
          </cell>
          <cell r="C57">
            <v>7.1375899314880398</v>
          </cell>
        </row>
        <row r="58">
          <cell r="B58">
            <v>1.7</v>
          </cell>
          <cell r="C58">
            <v>12.8</v>
          </cell>
        </row>
        <row r="59">
          <cell r="B59">
            <v>0.2</v>
          </cell>
          <cell r="C59">
            <v>2.2000000000000002</v>
          </cell>
        </row>
        <row r="60">
          <cell r="B60">
            <v>-0.6</v>
          </cell>
          <cell r="C60">
            <v>11.5</v>
          </cell>
        </row>
        <row r="61">
          <cell r="B61">
            <v>3.2</v>
          </cell>
          <cell r="C61">
            <v>7.6</v>
          </cell>
        </row>
        <row r="62">
          <cell r="B62">
            <v>0.4</v>
          </cell>
          <cell r="C62">
            <v>9.3000000000000007</v>
          </cell>
        </row>
        <row r="63">
          <cell r="B63">
            <v>-0.4</v>
          </cell>
          <cell r="C63">
            <v>8.5</v>
          </cell>
        </row>
        <row r="64">
          <cell r="B64">
            <v>0.3</v>
          </cell>
          <cell r="C64">
            <v>8.1999999999999993</v>
          </cell>
        </row>
        <row r="65">
          <cell r="B65">
            <v>0.5</v>
          </cell>
          <cell r="C65">
            <v>8</v>
          </cell>
        </row>
        <row r="66">
          <cell r="B66">
            <v>0.5</v>
          </cell>
          <cell r="C66">
            <v>10.1</v>
          </cell>
        </row>
        <row r="67">
          <cell r="B67">
            <v>-1.2</v>
          </cell>
          <cell r="C67">
            <v>3.8</v>
          </cell>
        </row>
        <row r="68">
          <cell r="B68">
            <v>3.3</v>
          </cell>
          <cell r="C68">
            <v>12.1</v>
          </cell>
        </row>
        <row r="69">
          <cell r="B69">
            <v>2.8</v>
          </cell>
          <cell r="C69">
            <v>14.8</v>
          </cell>
        </row>
        <row r="70">
          <cell r="B70">
            <v>-0.3</v>
          </cell>
          <cell r="C70">
            <v>5</v>
          </cell>
        </row>
        <row r="71">
          <cell r="B71">
            <v>-0.1</v>
          </cell>
          <cell r="C71">
            <v>13.1</v>
          </cell>
        </row>
        <row r="72">
          <cell r="B72">
            <v>0.2</v>
          </cell>
          <cell r="C72">
            <v>7.2</v>
          </cell>
        </row>
        <row r="73">
          <cell r="B73">
            <v>1.2</v>
          </cell>
          <cell r="C73">
            <v>5.6</v>
          </cell>
        </row>
        <row r="74">
          <cell r="B74">
            <v>0.8</v>
          </cell>
          <cell r="C74">
            <v>8.1999999999999993</v>
          </cell>
        </row>
        <row r="75">
          <cell r="B75">
            <v>0.6</v>
          </cell>
          <cell r="C75">
            <v>12.6</v>
          </cell>
        </row>
        <row r="76">
          <cell r="B76">
            <v>3.8</v>
          </cell>
          <cell r="C76">
            <v>9.8658399581909197</v>
          </cell>
        </row>
        <row r="77">
          <cell r="B77">
            <v>-0.3</v>
          </cell>
          <cell r="C77">
            <v>3.6</v>
          </cell>
        </row>
        <row r="78">
          <cell r="B78">
            <v>1.3</v>
          </cell>
          <cell r="C78">
            <v>7</v>
          </cell>
        </row>
        <row r="79">
          <cell r="B79">
            <v>1.2</v>
          </cell>
          <cell r="C79">
            <v>5.7</v>
          </cell>
        </row>
        <row r="80">
          <cell r="B80">
            <v>1.3</v>
          </cell>
          <cell r="C80">
            <v>9.9</v>
          </cell>
        </row>
        <row r="81">
          <cell r="B81">
            <v>3.4</v>
          </cell>
          <cell r="C81">
            <v>5.4</v>
          </cell>
        </row>
        <row r="82">
          <cell r="B82">
            <v>0</v>
          </cell>
          <cell r="C82">
            <v>8.9</v>
          </cell>
        </row>
        <row r="83">
          <cell r="B83">
            <v>2.6</v>
          </cell>
          <cell r="C83">
            <v>15.6</v>
          </cell>
        </row>
        <row r="84">
          <cell r="B84">
            <v>1.6</v>
          </cell>
          <cell r="C84">
            <v>5.6</v>
          </cell>
        </row>
        <row r="85">
          <cell r="B85">
            <v>1.9</v>
          </cell>
          <cell r="C85">
            <v>7.6</v>
          </cell>
        </row>
        <row r="86">
          <cell r="B86">
            <v>-0.1</v>
          </cell>
          <cell r="C86">
            <v>4.0999999999999996</v>
          </cell>
        </row>
        <row r="87">
          <cell r="B87">
            <v>-0.3</v>
          </cell>
          <cell r="C87">
            <v>16</v>
          </cell>
        </row>
        <row r="88">
          <cell r="B88">
            <v>0.5</v>
          </cell>
          <cell r="C88">
            <v>7.7</v>
          </cell>
        </row>
        <row r="89">
          <cell r="B89">
            <v>-0.7</v>
          </cell>
          <cell r="C89">
            <v>4</v>
          </cell>
        </row>
        <row r="90">
          <cell r="B90">
            <v>12.3</v>
          </cell>
          <cell r="C90">
            <v>26.7</v>
          </cell>
        </row>
        <row r="91">
          <cell r="B91">
            <v>1</v>
          </cell>
          <cell r="C91">
            <v>10.9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4" workbookViewId="0">
      <selection activeCell="J34" sqref="J34"/>
    </sheetView>
  </sheetViews>
  <sheetFormatPr defaultRowHeight="15" x14ac:dyDescent="0.25"/>
  <cols>
    <col min="1" max="1" width="23.5703125" customWidth="1"/>
    <col min="2" max="2" width="21.140625" customWidth="1"/>
  </cols>
  <sheetData>
    <row r="1" spans="1:2" x14ac:dyDescent="0.25">
      <c r="A1" s="27"/>
      <c r="B1" s="27" t="s">
        <v>53</v>
      </c>
    </row>
    <row r="2" spans="1:2" x14ac:dyDescent="0.25">
      <c r="A2" s="23" t="s">
        <v>31</v>
      </c>
      <c r="B2" s="23">
        <v>13192.45</v>
      </c>
    </row>
    <row r="3" spans="1:2" x14ac:dyDescent="0.25">
      <c r="A3" s="23" t="s">
        <v>19</v>
      </c>
      <c r="B3" s="23">
        <v>51855.71</v>
      </c>
    </row>
    <row r="4" spans="1:2" x14ac:dyDescent="0.25">
      <c r="A4" s="23" t="s">
        <v>18</v>
      </c>
      <c r="B4" s="23">
        <v>19186.78</v>
      </c>
    </row>
    <row r="5" spans="1:2" x14ac:dyDescent="0.25">
      <c r="A5" s="23" t="s">
        <v>12</v>
      </c>
      <c r="B5" s="23">
        <v>48720.11</v>
      </c>
    </row>
    <row r="6" spans="1:2" ht="30" x14ac:dyDescent="0.25">
      <c r="A6" s="23" t="s">
        <v>52</v>
      </c>
      <c r="B6" s="23">
        <v>14509.27</v>
      </c>
    </row>
    <row r="7" spans="1:2" x14ac:dyDescent="0.25">
      <c r="A7" s="23" t="s">
        <v>22</v>
      </c>
      <c r="B7" s="23">
        <v>22379.09</v>
      </c>
    </row>
    <row r="8" spans="1:2" x14ac:dyDescent="0.25">
      <c r="A8" s="23" t="s">
        <v>28</v>
      </c>
      <c r="B8" s="23">
        <v>27080.19</v>
      </c>
    </row>
    <row r="9" spans="1:2" x14ac:dyDescent="0.25">
      <c r="A9" s="23" t="s">
        <v>41</v>
      </c>
      <c r="B9" s="23">
        <v>38816.089999999997</v>
      </c>
    </row>
    <row r="10" spans="1:2" x14ac:dyDescent="0.25">
      <c r="A10" s="23" t="s">
        <v>55</v>
      </c>
      <c r="B10" s="23">
        <v>38507.53</v>
      </c>
    </row>
    <row r="11" spans="1:2" x14ac:dyDescent="0.25">
      <c r="A11" s="23" t="s">
        <v>23</v>
      </c>
      <c r="B11" s="23">
        <v>55819.91</v>
      </c>
    </row>
    <row r="12" spans="1:2" x14ac:dyDescent="0.25">
      <c r="A12" s="23" t="s">
        <v>36</v>
      </c>
      <c r="B12" s="23">
        <v>35215.360000000001</v>
      </c>
    </row>
    <row r="13" spans="1:2" x14ac:dyDescent="0.25">
      <c r="A13" s="23" t="s">
        <v>24</v>
      </c>
      <c r="B13" s="23">
        <v>47144.4</v>
      </c>
    </row>
    <row r="14" spans="1:2" x14ac:dyDescent="0.25">
      <c r="A14" s="23" t="s">
        <v>5</v>
      </c>
      <c r="B14" s="23">
        <v>42313.19</v>
      </c>
    </row>
    <row r="15" spans="1:2" x14ac:dyDescent="0.25">
      <c r="A15" s="23" t="s">
        <v>1</v>
      </c>
      <c r="B15" s="23">
        <v>51374.03</v>
      </c>
    </row>
    <row r="16" spans="1:2" x14ac:dyDescent="0.25">
      <c r="A16" s="23" t="s">
        <v>14</v>
      </c>
      <c r="B16" s="23">
        <v>27034.74</v>
      </c>
    </row>
    <row r="17" spans="1:2" x14ac:dyDescent="0.25">
      <c r="A17" s="23" t="s">
        <v>17</v>
      </c>
      <c r="B17" s="23">
        <v>31099.63</v>
      </c>
    </row>
    <row r="18" spans="1:2" x14ac:dyDescent="0.25">
      <c r="A18" s="23" t="s">
        <v>40</v>
      </c>
      <c r="B18" s="23">
        <v>52381.11</v>
      </c>
    </row>
    <row r="19" spans="1:2" x14ac:dyDescent="0.25">
      <c r="A19" s="23" t="s">
        <v>27</v>
      </c>
      <c r="B19" s="23">
        <v>90624.72</v>
      </c>
    </row>
    <row r="20" spans="1:2" x14ac:dyDescent="0.25">
      <c r="A20" s="23" t="s">
        <v>6</v>
      </c>
      <c r="B20" s="23">
        <v>39004.86</v>
      </c>
    </row>
    <row r="21" spans="1:2" x14ac:dyDescent="0.25">
      <c r="A21" s="23" t="s">
        <v>35</v>
      </c>
      <c r="B21" s="23">
        <v>30082.87</v>
      </c>
    </row>
    <row r="22" spans="1:2" x14ac:dyDescent="0.25">
      <c r="A22" s="23" t="s">
        <v>32</v>
      </c>
      <c r="B22" s="23">
        <v>37109.51</v>
      </c>
    </row>
    <row r="23" spans="1:2" x14ac:dyDescent="0.25">
      <c r="A23" s="25" t="s">
        <v>38</v>
      </c>
      <c r="B23" s="23">
        <v>112226.91</v>
      </c>
    </row>
    <row r="24" spans="1:2" x14ac:dyDescent="0.25">
      <c r="A24" s="23" t="s">
        <v>39</v>
      </c>
      <c r="B24" s="23">
        <v>39222.17</v>
      </c>
    </row>
    <row r="25" spans="1:2" x14ac:dyDescent="0.25">
      <c r="A25" s="23" t="s">
        <v>29</v>
      </c>
      <c r="B25" s="23">
        <v>12324.39</v>
      </c>
    </row>
    <row r="26" spans="1:2" ht="30" x14ac:dyDescent="0.25">
      <c r="A26" s="23" t="s">
        <v>37</v>
      </c>
      <c r="B26" s="23">
        <v>18258.95</v>
      </c>
    </row>
    <row r="27" spans="1:2" ht="30" x14ac:dyDescent="0.25">
      <c r="A27" s="23" t="s">
        <v>11</v>
      </c>
      <c r="B27" s="23">
        <v>54325.51</v>
      </c>
    </row>
    <row r="28" spans="1:2" ht="45" x14ac:dyDescent="0.25">
      <c r="A28" s="23" t="s">
        <v>33</v>
      </c>
      <c r="B28" s="23">
        <v>15931.36</v>
      </c>
    </row>
    <row r="29" spans="1:2" x14ac:dyDescent="0.25">
      <c r="A29" s="23" t="s">
        <v>26</v>
      </c>
      <c r="B29" s="23">
        <v>63548</v>
      </c>
    </row>
    <row r="30" spans="1:2" x14ac:dyDescent="0.25">
      <c r="A30" s="23" t="s">
        <v>9</v>
      </c>
      <c r="B30" s="23">
        <v>32354.54</v>
      </c>
    </row>
    <row r="31" spans="1:2" x14ac:dyDescent="0.25">
      <c r="A31" s="23" t="s">
        <v>15</v>
      </c>
      <c r="B31" s="23">
        <v>31935.47</v>
      </c>
    </row>
    <row r="32" spans="1:2" x14ac:dyDescent="0.25">
      <c r="A32" s="23" t="s">
        <v>10</v>
      </c>
      <c r="B32" s="23">
        <v>28828.11</v>
      </c>
    </row>
    <row r="33" spans="1:2" x14ac:dyDescent="0.25">
      <c r="A33" s="23" t="s">
        <v>20</v>
      </c>
      <c r="B33" s="23">
        <v>18231.009999999998</v>
      </c>
    </row>
    <row r="34" spans="1:2" x14ac:dyDescent="0.25">
      <c r="A34" s="23" t="s">
        <v>25</v>
      </c>
      <c r="B34" s="23">
        <v>30509.77</v>
      </c>
    </row>
    <row r="35" spans="1:2" x14ac:dyDescent="0.25">
      <c r="A35" s="23" t="s">
        <v>34</v>
      </c>
      <c r="B35" s="23">
        <v>37091</v>
      </c>
    </row>
    <row r="36" spans="1:2" x14ac:dyDescent="0.25">
      <c r="A36" s="23" t="s">
        <v>8</v>
      </c>
      <c r="B36" s="23">
        <v>36219.94</v>
      </c>
    </row>
    <row r="37" spans="1:2" x14ac:dyDescent="0.25">
      <c r="A37" s="23" t="s">
        <v>16</v>
      </c>
      <c r="B37" s="23">
        <v>50923.11</v>
      </c>
    </row>
    <row r="38" spans="1:2" ht="30" x14ac:dyDescent="0.25">
      <c r="A38" s="23" t="s">
        <v>21</v>
      </c>
      <c r="B38" s="23">
        <v>68752.77</v>
      </c>
    </row>
    <row r="39" spans="1:2" x14ac:dyDescent="0.25">
      <c r="A39" s="26" t="s">
        <v>54</v>
      </c>
      <c r="B39" s="23">
        <v>28393.47</v>
      </c>
    </row>
    <row r="40" spans="1:2" x14ac:dyDescent="0.25">
      <c r="A40" s="23" t="s">
        <v>51</v>
      </c>
      <c r="B40" s="23">
        <v>42675.78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5" sqref="F5"/>
    </sheetView>
  </sheetViews>
  <sheetFormatPr defaultRowHeight="15" x14ac:dyDescent="0.25"/>
  <cols>
    <col min="1" max="1" width="27.42578125" customWidth="1"/>
    <col min="2" max="2" width="25" customWidth="1"/>
  </cols>
  <sheetData>
    <row r="1" spans="1:2" x14ac:dyDescent="0.25">
      <c r="A1" s="156" t="s">
        <v>158</v>
      </c>
      <c r="B1" s="156"/>
    </row>
    <row r="2" spans="1:2" x14ac:dyDescent="0.25">
      <c r="A2" s="157"/>
      <c r="B2" s="159"/>
    </row>
    <row r="3" spans="1:2" x14ac:dyDescent="0.25">
      <c r="A3" s="157" t="s">
        <v>85</v>
      </c>
      <c r="B3" s="160">
        <v>39364.200256410266</v>
      </c>
    </row>
    <row r="4" spans="1:2" x14ac:dyDescent="0.25">
      <c r="A4" s="157" t="s">
        <v>157</v>
      </c>
      <c r="B4" s="160">
        <v>3258.0704936947154</v>
      </c>
    </row>
    <row r="5" spans="1:2" x14ac:dyDescent="0.25">
      <c r="A5" s="157" t="s">
        <v>86</v>
      </c>
      <c r="B5" s="160">
        <v>37091</v>
      </c>
    </row>
    <row r="6" spans="1:2" x14ac:dyDescent="0.25">
      <c r="A6" s="157" t="s">
        <v>87</v>
      </c>
      <c r="B6" s="160" t="e">
        <v>#N/A</v>
      </c>
    </row>
    <row r="7" spans="1:2" x14ac:dyDescent="0.25">
      <c r="A7" s="157" t="s">
        <v>88</v>
      </c>
      <c r="B7" s="160">
        <v>20346.64371176438</v>
      </c>
    </row>
    <row r="8" spans="1:2" x14ac:dyDescent="0.25">
      <c r="A8" s="157" t="s">
        <v>89</v>
      </c>
      <c r="B8" s="160">
        <v>413985910.33348101</v>
      </c>
    </row>
    <row r="9" spans="1:2" x14ac:dyDescent="0.25">
      <c r="A9" s="157" t="s">
        <v>90</v>
      </c>
      <c r="B9" s="160">
        <v>3.7314962522728807</v>
      </c>
    </row>
    <row r="10" spans="1:2" x14ac:dyDescent="0.25">
      <c r="A10" s="157" t="s">
        <v>91</v>
      </c>
      <c r="B10" s="160">
        <v>1.5497377467169791</v>
      </c>
    </row>
    <row r="11" spans="1:2" x14ac:dyDescent="0.25">
      <c r="A11" s="157" t="s">
        <v>92</v>
      </c>
      <c r="B11" s="160">
        <v>99902.52</v>
      </c>
    </row>
    <row r="12" spans="1:2" x14ac:dyDescent="0.25">
      <c r="A12" s="157" t="s">
        <v>93</v>
      </c>
      <c r="B12" s="160">
        <v>12324.39</v>
      </c>
    </row>
    <row r="13" spans="1:2" x14ac:dyDescent="0.25">
      <c r="A13" s="157" t="s">
        <v>94</v>
      </c>
      <c r="B13" s="160">
        <v>112226.91</v>
      </c>
    </row>
    <row r="14" spans="1:2" x14ac:dyDescent="0.25">
      <c r="A14" s="157" t="s">
        <v>95</v>
      </c>
      <c r="B14" s="160">
        <v>1535203.8100000003</v>
      </c>
    </row>
    <row r="15" spans="1:2" x14ac:dyDescent="0.25">
      <c r="A15" s="157" t="s">
        <v>96</v>
      </c>
      <c r="B15" s="160">
        <v>39</v>
      </c>
    </row>
    <row r="16" spans="1:2" x14ac:dyDescent="0.25">
      <c r="A16" s="157" t="s">
        <v>97</v>
      </c>
      <c r="B16" s="160">
        <v>112226.91</v>
      </c>
    </row>
    <row r="17" spans="1:2" x14ac:dyDescent="0.25">
      <c r="A17" s="157" t="s">
        <v>98</v>
      </c>
      <c r="B17" s="160">
        <v>12324.39</v>
      </c>
    </row>
    <row r="18" spans="1:2" ht="15.75" thickBot="1" x14ac:dyDescent="0.3">
      <c r="A18" s="158" t="s">
        <v>104</v>
      </c>
      <c r="B18" s="161">
        <v>6595.6188930493736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C13" zoomScale="90" zoomScaleNormal="90" workbookViewId="0">
      <selection activeCell="H34" sqref="H34"/>
    </sheetView>
  </sheetViews>
  <sheetFormatPr defaultRowHeight="15" x14ac:dyDescent="0.25"/>
  <cols>
    <col min="1" max="1" width="70" customWidth="1"/>
    <col min="2" max="3" width="27.28515625" customWidth="1"/>
    <col min="5" max="5" width="24.7109375" customWidth="1"/>
    <col min="6" max="6" width="21" customWidth="1"/>
    <col min="7" max="7" width="12" bestFit="1" customWidth="1"/>
    <col min="8" max="8" width="38.7109375" customWidth="1"/>
    <col min="9" max="9" width="25.7109375" customWidth="1"/>
  </cols>
  <sheetData>
    <row r="1" spans="1:10" ht="75" x14ac:dyDescent="0.3">
      <c r="A1" s="250" t="s">
        <v>178</v>
      </c>
      <c r="B1" s="251"/>
      <c r="C1" s="251"/>
      <c r="D1" s="251"/>
      <c r="E1" s="251"/>
      <c r="F1" s="251"/>
      <c r="G1" s="252"/>
      <c r="H1" s="252"/>
    </row>
    <row r="3" spans="1:10" x14ac:dyDescent="0.25">
      <c r="A3" s="253" t="s">
        <v>179</v>
      </c>
      <c r="B3" s="254" t="s">
        <v>42</v>
      </c>
      <c r="C3" s="254" t="s">
        <v>53</v>
      </c>
    </row>
    <row r="4" spans="1:10" x14ac:dyDescent="0.25">
      <c r="B4" s="107" t="s">
        <v>31</v>
      </c>
      <c r="C4" s="155">
        <v>13192.45</v>
      </c>
    </row>
    <row r="5" spans="1:10" x14ac:dyDescent="0.25">
      <c r="B5" s="107" t="s">
        <v>19</v>
      </c>
      <c r="C5" s="155">
        <v>51855.71</v>
      </c>
      <c r="H5" s="111"/>
      <c r="I5" s="111"/>
    </row>
    <row r="6" spans="1:10" x14ac:dyDescent="0.25">
      <c r="B6" s="107" t="s">
        <v>18</v>
      </c>
      <c r="C6" s="155">
        <v>19186.78</v>
      </c>
      <c r="H6" s="111"/>
      <c r="I6" s="111"/>
    </row>
    <row r="7" spans="1:10" x14ac:dyDescent="0.25">
      <c r="B7" s="107" t="s">
        <v>12</v>
      </c>
      <c r="C7" s="155">
        <v>48720.11</v>
      </c>
      <c r="H7" s="112"/>
      <c r="I7" s="112"/>
      <c r="J7" s="105"/>
    </row>
    <row r="8" spans="1:10" x14ac:dyDescent="0.25">
      <c r="B8" s="107" t="s">
        <v>52</v>
      </c>
      <c r="C8" s="155">
        <v>14509.27</v>
      </c>
      <c r="H8" s="110"/>
      <c r="I8" s="78"/>
      <c r="J8" s="78"/>
    </row>
    <row r="9" spans="1:10" x14ac:dyDescent="0.25">
      <c r="B9" s="107" t="s">
        <v>22</v>
      </c>
      <c r="C9" s="155">
        <v>22379.09</v>
      </c>
      <c r="H9" s="110"/>
      <c r="I9" s="78"/>
      <c r="J9" s="78"/>
    </row>
    <row r="10" spans="1:10" x14ac:dyDescent="0.25">
      <c r="B10" s="107" t="s">
        <v>28</v>
      </c>
      <c r="C10" s="155">
        <v>27080.19</v>
      </c>
      <c r="H10" s="110"/>
      <c r="I10" s="78"/>
      <c r="J10" s="78"/>
    </row>
    <row r="11" spans="1:10" ht="15.75" x14ac:dyDescent="0.25">
      <c r="B11" s="107" t="s">
        <v>41</v>
      </c>
      <c r="C11" s="155">
        <v>38816.089999999997</v>
      </c>
      <c r="E11" s="113" t="s">
        <v>123</v>
      </c>
      <c r="F11" s="113"/>
      <c r="G11" s="113"/>
      <c r="H11" s="113" t="s">
        <v>122</v>
      </c>
      <c r="I11" s="78"/>
      <c r="J11" s="78"/>
    </row>
    <row r="12" spans="1:10" ht="15.75" x14ac:dyDescent="0.25">
      <c r="B12" s="107" t="s">
        <v>55</v>
      </c>
      <c r="C12" s="155">
        <v>38507.53</v>
      </c>
      <c r="E12" s="114" t="s">
        <v>145</v>
      </c>
      <c r="F12" s="114" t="s">
        <v>180</v>
      </c>
      <c r="G12" s="114"/>
      <c r="H12" s="114" t="s">
        <v>191</v>
      </c>
      <c r="I12" s="78"/>
      <c r="J12" s="78"/>
    </row>
    <row r="13" spans="1:10" ht="15.75" x14ac:dyDescent="0.25">
      <c r="B13" s="107" t="s">
        <v>23</v>
      </c>
      <c r="C13" s="155">
        <v>55819.91</v>
      </c>
      <c r="E13" s="114" t="s">
        <v>146</v>
      </c>
      <c r="F13" s="114" t="s">
        <v>181</v>
      </c>
      <c r="G13" s="114"/>
      <c r="H13" s="114" t="s">
        <v>192</v>
      </c>
      <c r="I13" s="78"/>
      <c r="J13" s="78"/>
    </row>
    <row r="14" spans="1:10" ht="15.75" x14ac:dyDescent="0.25">
      <c r="B14" s="107" t="s">
        <v>36</v>
      </c>
      <c r="C14" s="155">
        <v>35215.360000000001</v>
      </c>
      <c r="E14" s="114"/>
      <c r="F14" s="114"/>
      <c r="G14" s="114"/>
      <c r="H14" s="114" t="s">
        <v>190</v>
      </c>
      <c r="I14" s="78"/>
      <c r="J14" s="78"/>
    </row>
    <row r="15" spans="1:10" ht="15.75" x14ac:dyDescent="0.25">
      <c r="B15" s="107" t="s">
        <v>24</v>
      </c>
      <c r="C15" s="155">
        <v>47144.4</v>
      </c>
      <c r="E15" s="114"/>
      <c r="F15" s="114"/>
      <c r="G15" s="114"/>
      <c r="H15" s="114"/>
      <c r="I15" s="78"/>
      <c r="J15" s="78"/>
    </row>
    <row r="16" spans="1:10" ht="78.75" x14ac:dyDescent="0.25">
      <c r="B16" s="107" t="s">
        <v>5</v>
      </c>
      <c r="C16" s="155">
        <v>42313.19</v>
      </c>
      <c r="E16" s="114"/>
      <c r="F16" s="114"/>
      <c r="G16" s="114"/>
      <c r="H16" s="115" t="s">
        <v>182</v>
      </c>
      <c r="I16" s="78"/>
      <c r="J16" s="78"/>
    </row>
    <row r="17" spans="2:10" x14ac:dyDescent="0.25">
      <c r="B17" s="107" t="s">
        <v>1</v>
      </c>
      <c r="C17" s="155">
        <v>51374.03</v>
      </c>
      <c r="H17" s="110"/>
      <c r="I17" s="78"/>
      <c r="J17" s="78"/>
    </row>
    <row r="18" spans="2:10" x14ac:dyDescent="0.25">
      <c r="B18" s="107" t="s">
        <v>14</v>
      </c>
      <c r="C18" s="155">
        <v>27034.74</v>
      </c>
    </row>
    <row r="19" spans="2:10" x14ac:dyDescent="0.25">
      <c r="B19" s="107" t="s">
        <v>17</v>
      </c>
      <c r="C19" s="155">
        <v>31099.63</v>
      </c>
    </row>
    <row r="20" spans="2:10" x14ac:dyDescent="0.25">
      <c r="B20" s="107" t="s">
        <v>40</v>
      </c>
      <c r="C20" s="155">
        <v>52381.11</v>
      </c>
    </row>
    <row r="21" spans="2:10" ht="15.75" x14ac:dyDescent="0.25">
      <c r="B21" s="107" t="s">
        <v>27</v>
      </c>
      <c r="C21" s="155">
        <v>90624.72</v>
      </c>
      <c r="E21" s="113" t="s">
        <v>116</v>
      </c>
      <c r="F21" s="113"/>
      <c r="G21" s="113"/>
      <c r="H21" s="113" t="s">
        <v>121</v>
      </c>
    </row>
    <row r="22" spans="2:10" ht="15.75" x14ac:dyDescent="0.25">
      <c r="B22" s="107" t="s">
        <v>6</v>
      </c>
      <c r="C22" s="155">
        <v>39004.86</v>
      </c>
      <c r="E22" s="256" t="s">
        <v>117</v>
      </c>
      <c r="F22" s="257">
        <v>39</v>
      </c>
      <c r="G22" s="256"/>
      <c r="H22" s="256" t="s">
        <v>193</v>
      </c>
    </row>
    <row r="23" spans="2:10" ht="47.25" x14ac:dyDescent="0.25">
      <c r="B23" s="107" t="s">
        <v>35</v>
      </c>
      <c r="C23" s="155">
        <v>30082.87</v>
      </c>
      <c r="E23" s="258" t="s">
        <v>118</v>
      </c>
      <c r="F23" s="257">
        <f>AVERAGE(C4:C42)</f>
        <v>39364.200256410266</v>
      </c>
      <c r="G23" s="256"/>
      <c r="H23" s="259" t="s">
        <v>194</v>
      </c>
    </row>
    <row r="24" spans="2:10" ht="15.75" x14ac:dyDescent="0.25">
      <c r="B24" s="107" t="s">
        <v>32</v>
      </c>
      <c r="C24" s="155">
        <v>37109.51</v>
      </c>
      <c r="E24" s="256" t="s">
        <v>145</v>
      </c>
      <c r="F24" s="256" t="s">
        <v>183</v>
      </c>
      <c r="G24" s="256"/>
      <c r="H24" s="256" t="s">
        <v>190</v>
      </c>
    </row>
    <row r="25" spans="2:10" ht="15.75" x14ac:dyDescent="0.25">
      <c r="B25" s="108" t="s">
        <v>38</v>
      </c>
      <c r="C25" s="155">
        <v>112226.91</v>
      </c>
      <c r="E25" s="256" t="s">
        <v>146</v>
      </c>
      <c r="F25" s="256" t="s">
        <v>184</v>
      </c>
      <c r="G25" s="256"/>
      <c r="H25" s="256"/>
    </row>
    <row r="26" spans="2:10" ht="63" x14ac:dyDescent="0.25">
      <c r="B26" s="107" t="s">
        <v>39</v>
      </c>
      <c r="C26" s="155">
        <v>39222.17</v>
      </c>
      <c r="E26" s="258" t="s">
        <v>120</v>
      </c>
      <c r="F26" s="257">
        <f>_xlfn.VAR.S(C4:C42)</f>
        <v>413985910.33348101</v>
      </c>
      <c r="G26" s="256"/>
      <c r="H26" s="115" t="s">
        <v>189</v>
      </c>
    </row>
    <row r="27" spans="2:10" ht="15.75" x14ac:dyDescent="0.25">
      <c r="B27" s="107" t="s">
        <v>29</v>
      </c>
      <c r="C27" s="155">
        <v>12324.39</v>
      </c>
      <c r="E27" s="256" t="s">
        <v>147</v>
      </c>
      <c r="F27" s="257">
        <v>0.05</v>
      </c>
      <c r="G27" s="256"/>
      <c r="H27" s="260"/>
    </row>
    <row r="28" spans="2:10" x14ac:dyDescent="0.25">
      <c r="B28" s="107" t="s">
        <v>37</v>
      </c>
      <c r="C28" s="155">
        <v>18258.95</v>
      </c>
    </row>
    <row r="29" spans="2:10" ht="15.75" thickBot="1" x14ac:dyDescent="0.3">
      <c r="B29" s="107" t="s">
        <v>11</v>
      </c>
      <c r="C29" s="155">
        <v>54325.51</v>
      </c>
    </row>
    <row r="30" spans="2:10" x14ac:dyDescent="0.25">
      <c r="B30" s="107" t="s">
        <v>33</v>
      </c>
      <c r="C30" s="155">
        <v>15931.36</v>
      </c>
      <c r="I30" s="80" t="s">
        <v>154</v>
      </c>
      <c r="J30" s="80" t="s">
        <v>156</v>
      </c>
    </row>
    <row r="31" spans="2:10" ht="15.75" thickBot="1" x14ac:dyDescent="0.3">
      <c r="B31" s="107" t="s">
        <v>26</v>
      </c>
      <c r="C31" s="155">
        <v>63548</v>
      </c>
      <c r="I31" s="78">
        <v>12324.39</v>
      </c>
      <c r="J31" s="78">
        <v>1</v>
      </c>
    </row>
    <row r="32" spans="2:10" x14ac:dyDescent="0.25">
      <c r="B32" s="107" t="s">
        <v>9</v>
      </c>
      <c r="C32" s="155">
        <v>32354.54</v>
      </c>
      <c r="E32" s="261" t="s">
        <v>53</v>
      </c>
      <c r="F32" s="261"/>
      <c r="G32" s="105"/>
      <c r="I32" s="78">
        <v>28974.81</v>
      </c>
      <c r="J32" s="78">
        <v>11</v>
      </c>
    </row>
    <row r="33" spans="2:10" x14ac:dyDescent="0.25">
      <c r="B33" s="107" t="s">
        <v>15</v>
      </c>
      <c r="C33" s="155">
        <v>31935.47</v>
      </c>
      <c r="E33" s="176" t="s">
        <v>85</v>
      </c>
      <c r="F33" s="262">
        <v>39364.200256410266</v>
      </c>
      <c r="G33" s="78"/>
      <c r="I33" s="78">
        <v>45625.23</v>
      </c>
      <c r="J33" s="78">
        <v>15</v>
      </c>
    </row>
    <row r="34" spans="2:10" x14ac:dyDescent="0.25">
      <c r="B34" s="107" t="s">
        <v>10</v>
      </c>
      <c r="C34" s="155">
        <v>28828.11</v>
      </c>
      <c r="E34" s="176" t="s">
        <v>113</v>
      </c>
      <c r="F34" s="181">
        <v>413985910.33348101</v>
      </c>
      <c r="G34" s="78"/>
      <c r="I34" s="78">
        <v>62275.650000000009</v>
      </c>
      <c r="J34" s="78">
        <v>8</v>
      </c>
    </row>
    <row r="35" spans="2:10" x14ac:dyDescent="0.25">
      <c r="B35" s="107" t="s">
        <v>20</v>
      </c>
      <c r="C35" s="155">
        <v>18231.009999999998</v>
      </c>
      <c r="E35" s="176" t="s">
        <v>114</v>
      </c>
      <c r="F35" s="181">
        <v>39</v>
      </c>
      <c r="G35" s="78"/>
      <c r="I35" s="78">
        <v>78926.070000000007</v>
      </c>
      <c r="J35" s="78">
        <v>2</v>
      </c>
    </row>
    <row r="36" spans="2:10" x14ac:dyDescent="0.25">
      <c r="B36" s="107" t="s">
        <v>25</v>
      </c>
      <c r="C36" s="155">
        <v>30509.77</v>
      </c>
      <c r="E36" s="176" t="s">
        <v>119</v>
      </c>
      <c r="F36" s="181">
        <v>18918.72</v>
      </c>
      <c r="G36" s="78"/>
      <c r="I36" s="78">
        <v>95576.49</v>
      </c>
      <c r="J36" s="78">
        <v>1</v>
      </c>
    </row>
    <row r="37" spans="2:10" ht="15.75" thickBot="1" x14ac:dyDescent="0.3">
      <c r="B37" s="107" t="s">
        <v>34</v>
      </c>
      <c r="C37" s="155">
        <v>37091</v>
      </c>
      <c r="E37" s="176" t="s">
        <v>115</v>
      </c>
      <c r="F37" s="181">
        <v>38</v>
      </c>
      <c r="G37" s="78"/>
      <c r="I37" s="79" t="s">
        <v>155</v>
      </c>
      <c r="J37" s="79">
        <v>1</v>
      </c>
    </row>
    <row r="38" spans="2:10" x14ac:dyDescent="0.25">
      <c r="B38" s="107" t="s">
        <v>8</v>
      </c>
      <c r="C38" s="155">
        <v>36219.94</v>
      </c>
      <c r="E38" s="176" t="s">
        <v>171</v>
      </c>
      <c r="F38" s="181">
        <v>6.2753339118898834</v>
      </c>
      <c r="G38" s="78"/>
    </row>
    <row r="39" spans="2:10" x14ac:dyDescent="0.25">
      <c r="B39" s="107" t="s">
        <v>16</v>
      </c>
      <c r="C39" s="155">
        <v>50923.11</v>
      </c>
      <c r="E39" s="176" t="s">
        <v>185</v>
      </c>
      <c r="F39" s="181">
        <v>1.1936133998943559E-7</v>
      </c>
      <c r="G39" s="78"/>
    </row>
    <row r="40" spans="2:10" x14ac:dyDescent="0.25">
      <c r="B40" s="107" t="s">
        <v>21</v>
      </c>
      <c r="C40" s="155">
        <v>68752.77</v>
      </c>
      <c r="E40" s="176" t="s">
        <v>186</v>
      </c>
      <c r="F40" s="181">
        <v>1.6859544601667387</v>
      </c>
      <c r="G40" s="78"/>
    </row>
    <row r="41" spans="2:10" x14ac:dyDescent="0.25">
      <c r="B41" s="107" t="s">
        <v>54</v>
      </c>
      <c r="C41" s="155">
        <v>28393.47</v>
      </c>
      <c r="E41" s="176" t="s">
        <v>187</v>
      </c>
      <c r="F41" s="181">
        <v>2.3872267997887118E-7</v>
      </c>
      <c r="G41" s="78"/>
    </row>
    <row r="42" spans="2:10" ht="15.75" thickBot="1" x14ac:dyDescent="0.3">
      <c r="B42" s="107" t="s">
        <v>51</v>
      </c>
      <c r="C42" s="155">
        <v>42675.78</v>
      </c>
      <c r="E42" s="177" t="s">
        <v>188</v>
      </c>
      <c r="F42" s="183">
        <v>2.0243941639119702</v>
      </c>
      <c r="G42" s="78"/>
    </row>
    <row r="43" spans="2:10" x14ac:dyDescent="0.25">
      <c r="G43" s="105"/>
    </row>
    <row r="44" spans="2:10" x14ac:dyDescent="0.25">
      <c r="G44" s="78"/>
    </row>
    <row r="45" spans="2:10" x14ac:dyDescent="0.25">
      <c r="G45" s="78"/>
    </row>
    <row r="46" spans="2:10" x14ac:dyDescent="0.25">
      <c r="G46" s="78"/>
    </row>
    <row r="47" spans="2:10" x14ac:dyDescent="0.25">
      <c r="G47" s="78"/>
    </row>
    <row r="48" spans="2:10" x14ac:dyDescent="0.25">
      <c r="G48" s="78"/>
    </row>
    <row r="49" spans="7:7" x14ac:dyDescent="0.25">
      <c r="G49" s="78"/>
    </row>
    <row r="50" spans="7:7" x14ac:dyDescent="0.25">
      <c r="G50" s="78"/>
    </row>
    <row r="51" spans="7:7" x14ac:dyDescent="0.25">
      <c r="G51" s="78"/>
    </row>
    <row r="52" spans="7:7" x14ac:dyDescent="0.25">
      <c r="G52" s="78"/>
    </row>
  </sheetData>
  <mergeCells count="1">
    <mergeCell ref="E32:F3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2" sqref="F2"/>
    </sheetView>
  </sheetViews>
  <sheetFormatPr defaultRowHeight="15" x14ac:dyDescent="0.25"/>
  <cols>
    <col min="1" max="1" width="18.7109375" customWidth="1"/>
    <col min="2" max="2" width="21.140625" customWidth="1"/>
    <col min="3" max="3" width="19.28515625" customWidth="1"/>
    <col min="4" max="4" width="23.5703125" customWidth="1"/>
    <col min="6" max="6" width="25.42578125" customWidth="1"/>
    <col min="12" max="12" width="12.5703125" customWidth="1"/>
  </cols>
  <sheetData>
    <row r="1" spans="1:10" x14ac:dyDescent="0.25">
      <c r="A1" s="128" t="s">
        <v>47</v>
      </c>
      <c r="B1" s="129" t="s">
        <v>4</v>
      </c>
      <c r="C1" s="129" t="s">
        <v>48</v>
      </c>
      <c r="D1" s="130" t="s">
        <v>50</v>
      </c>
      <c r="E1" s="31"/>
      <c r="F1" s="119"/>
    </row>
    <row r="2" spans="1:10" ht="15.75" x14ac:dyDescent="0.25">
      <c r="A2" s="120">
        <v>6.5</v>
      </c>
      <c r="B2" s="66">
        <v>9.3000000000000007</v>
      </c>
      <c r="C2" s="66">
        <v>12.474419593811</v>
      </c>
      <c r="D2" s="121">
        <v>8.1</v>
      </c>
      <c r="E2" s="32"/>
      <c r="F2" s="133" t="s">
        <v>128</v>
      </c>
    </row>
    <row r="3" spans="1:10" x14ac:dyDescent="0.25">
      <c r="A3" s="122">
        <v>7.1375899314880398</v>
      </c>
      <c r="B3" s="66">
        <v>8.5</v>
      </c>
      <c r="C3" s="66">
        <v>12.8</v>
      </c>
      <c r="D3" s="121">
        <v>8.1</v>
      </c>
      <c r="E3" s="32"/>
    </row>
    <row r="4" spans="1:10" x14ac:dyDescent="0.25">
      <c r="A4" s="122">
        <v>2.2000000000000002</v>
      </c>
      <c r="B4" s="66">
        <v>8.1999999999999993</v>
      </c>
      <c r="C4" s="66">
        <v>11.5</v>
      </c>
      <c r="D4" s="121">
        <v>8</v>
      </c>
      <c r="E4" s="32"/>
    </row>
    <row r="5" spans="1:10" x14ac:dyDescent="0.25">
      <c r="A5" s="122">
        <v>3.8</v>
      </c>
      <c r="B5" s="66">
        <v>14.8</v>
      </c>
      <c r="C5" s="66">
        <v>7.6</v>
      </c>
      <c r="D5" s="121">
        <v>10.1</v>
      </c>
      <c r="E5" s="32"/>
    </row>
    <row r="6" spans="1:10" ht="16.5" thickBot="1" x14ac:dyDescent="0.3">
      <c r="A6" s="122">
        <v>13.1</v>
      </c>
      <c r="B6" s="66">
        <v>5</v>
      </c>
      <c r="C6" s="66">
        <v>12.1</v>
      </c>
      <c r="D6" s="121">
        <v>8.1999999999999993</v>
      </c>
      <c r="E6" s="32"/>
      <c r="F6" s="1" t="s">
        <v>129</v>
      </c>
      <c r="G6" s="1"/>
      <c r="H6" s="1"/>
      <c r="I6" s="1"/>
      <c r="J6" s="1"/>
    </row>
    <row r="7" spans="1:10" ht="15.75" x14ac:dyDescent="0.25">
      <c r="A7" s="122">
        <v>12.6</v>
      </c>
      <c r="B7" s="66">
        <v>7.2</v>
      </c>
      <c r="C7" s="66">
        <v>9.8658399581909197</v>
      </c>
      <c r="D7" s="121">
        <v>7</v>
      </c>
      <c r="E7" s="32"/>
      <c r="F7" s="134" t="s">
        <v>130</v>
      </c>
      <c r="G7" s="134" t="s">
        <v>96</v>
      </c>
      <c r="H7" s="134" t="s">
        <v>95</v>
      </c>
      <c r="I7" s="134" t="s">
        <v>118</v>
      </c>
      <c r="J7" s="134" t="s">
        <v>113</v>
      </c>
    </row>
    <row r="8" spans="1:10" ht="15.75" x14ac:dyDescent="0.25">
      <c r="A8" s="122">
        <v>3.6</v>
      </c>
      <c r="B8" s="66">
        <v>5.6</v>
      </c>
      <c r="C8" s="66">
        <v>5.4</v>
      </c>
      <c r="D8" s="121">
        <v>4</v>
      </c>
      <c r="E8" s="32"/>
      <c r="F8" s="20" t="s">
        <v>47</v>
      </c>
      <c r="G8" s="20">
        <v>12</v>
      </c>
      <c r="H8" s="20">
        <v>89.237589931488031</v>
      </c>
      <c r="I8" s="20">
        <v>7.4364658276240023</v>
      </c>
      <c r="J8" s="20">
        <v>18.914809269549529</v>
      </c>
    </row>
    <row r="9" spans="1:10" ht="15.75" x14ac:dyDescent="0.25">
      <c r="A9" s="122">
        <v>5.7</v>
      </c>
      <c r="B9" s="66">
        <v>9.9</v>
      </c>
      <c r="C9" s="66">
        <v>15.6</v>
      </c>
      <c r="D9" s="123"/>
      <c r="E9" s="31"/>
      <c r="F9" s="20" t="s">
        <v>4</v>
      </c>
      <c r="G9" s="20">
        <v>10</v>
      </c>
      <c r="H9" s="20">
        <v>87.100000000000009</v>
      </c>
      <c r="I9" s="20">
        <v>8.7100000000000009</v>
      </c>
      <c r="J9" s="20">
        <v>7.8543333333333045</v>
      </c>
    </row>
    <row r="10" spans="1:10" ht="15.75" x14ac:dyDescent="0.25">
      <c r="A10" s="122">
        <v>8.9</v>
      </c>
      <c r="B10" s="66">
        <v>7.7</v>
      </c>
      <c r="C10" s="66">
        <v>7.6</v>
      </c>
      <c r="D10" s="123"/>
      <c r="E10" s="31"/>
      <c r="F10" s="20" t="s">
        <v>48</v>
      </c>
      <c r="G10" s="20">
        <v>10</v>
      </c>
      <c r="H10" s="20">
        <v>121.64025955200192</v>
      </c>
      <c r="I10" s="20">
        <v>12.164025955200191</v>
      </c>
      <c r="J10" s="20">
        <v>35.193407543916969</v>
      </c>
    </row>
    <row r="11" spans="1:10" ht="16.5" thickBot="1" x14ac:dyDescent="0.3">
      <c r="A11" s="122">
        <v>5.6</v>
      </c>
      <c r="B11" s="66">
        <v>10.9</v>
      </c>
      <c r="C11" s="66">
        <v>26.7</v>
      </c>
      <c r="D11" s="123"/>
      <c r="E11" s="31"/>
      <c r="F11" s="135" t="s">
        <v>50</v>
      </c>
      <c r="G11" s="135">
        <v>7</v>
      </c>
      <c r="H11" s="135">
        <v>53.5</v>
      </c>
      <c r="I11" s="135">
        <v>7.6428571428571432</v>
      </c>
      <c r="J11" s="135">
        <v>3.4295238095238099</v>
      </c>
    </row>
    <row r="12" spans="1:10" x14ac:dyDescent="0.25">
      <c r="A12" s="122">
        <v>4.0999999999999996</v>
      </c>
      <c r="B12" s="67"/>
      <c r="C12" s="67"/>
      <c r="D12" s="124"/>
      <c r="E12" s="31"/>
    </row>
    <row r="13" spans="1:10" x14ac:dyDescent="0.25">
      <c r="A13" s="125">
        <v>16</v>
      </c>
      <c r="B13" s="126"/>
      <c r="C13" s="126"/>
      <c r="D13" s="127"/>
      <c r="E13" s="55"/>
    </row>
    <row r="14" spans="1:10" x14ac:dyDescent="0.25">
      <c r="A14" s="31"/>
      <c r="B14" s="31"/>
      <c r="C14" s="31"/>
      <c r="D14" s="31"/>
      <c r="E14" s="31"/>
    </row>
    <row r="15" spans="1:10" ht="15.75" thickBot="1" x14ac:dyDescent="0.3">
      <c r="A15" t="s">
        <v>141</v>
      </c>
      <c r="B15" s="131" t="s">
        <v>142</v>
      </c>
    </row>
    <row r="16" spans="1:10" x14ac:dyDescent="0.25">
      <c r="A16" s="80" t="s">
        <v>132</v>
      </c>
      <c r="B16" s="80" t="s">
        <v>133</v>
      </c>
      <c r="C16" s="80" t="s">
        <v>115</v>
      </c>
      <c r="D16" s="80" t="s">
        <v>134</v>
      </c>
      <c r="E16" s="80" t="s">
        <v>135</v>
      </c>
      <c r="F16" s="80" t="s">
        <v>136</v>
      </c>
      <c r="G16" s="80" t="s">
        <v>137</v>
      </c>
    </row>
    <row r="17" spans="1:7" x14ac:dyDescent="0.25">
      <c r="A17" s="78" t="s">
        <v>138</v>
      </c>
      <c r="B17" s="78">
        <v>143.17427401781265</v>
      </c>
      <c r="C17" s="78">
        <v>3</v>
      </c>
      <c r="D17" s="78">
        <v>47.724758005937552</v>
      </c>
      <c r="E17" s="78">
        <v>2.7113271367292899</v>
      </c>
      <c r="F17" s="78">
        <v>5.9779299877103578E-2</v>
      </c>
      <c r="G17" s="78">
        <v>2.8741874835008505</v>
      </c>
    </row>
    <row r="18" spans="1:7" x14ac:dyDescent="0.25">
      <c r="A18" s="78" t="s">
        <v>139</v>
      </c>
      <c r="B18" s="78">
        <v>616.06971271744055</v>
      </c>
      <c r="C18" s="78">
        <v>35</v>
      </c>
      <c r="D18" s="78">
        <v>17.601991791926874</v>
      </c>
      <c r="E18" s="78"/>
      <c r="F18" s="78"/>
      <c r="G18" s="78"/>
    </row>
    <row r="19" spans="1:7" x14ac:dyDescent="0.25">
      <c r="A19" s="78"/>
      <c r="B19" s="78"/>
      <c r="C19" s="78"/>
      <c r="D19" s="78"/>
      <c r="E19" s="78"/>
      <c r="F19" s="78"/>
      <c r="G19" s="78"/>
    </row>
    <row r="20" spans="1:7" ht="15.75" thickBot="1" x14ac:dyDescent="0.3">
      <c r="A20" s="79" t="s">
        <v>140</v>
      </c>
      <c r="B20" s="79">
        <v>759.2439867352532</v>
      </c>
      <c r="C20" s="79">
        <v>38</v>
      </c>
      <c r="D20" s="79"/>
      <c r="E20" s="79"/>
      <c r="F20" s="79"/>
      <c r="G20" s="79"/>
    </row>
    <row r="24" spans="1:7" ht="15.75" thickBot="1" x14ac:dyDescent="0.3">
      <c r="A24" t="s">
        <v>131</v>
      </c>
      <c r="B24" s="132" t="s">
        <v>143</v>
      </c>
    </row>
    <row r="25" spans="1:7" x14ac:dyDescent="0.25">
      <c r="A25" s="80" t="s">
        <v>132</v>
      </c>
      <c r="B25" s="80" t="s">
        <v>133</v>
      </c>
      <c r="C25" s="80" t="s">
        <v>115</v>
      </c>
      <c r="D25" s="80" t="s">
        <v>134</v>
      </c>
      <c r="E25" s="80" t="s">
        <v>135</v>
      </c>
      <c r="F25" s="80" t="s">
        <v>136</v>
      </c>
      <c r="G25" s="80" t="s">
        <v>137</v>
      </c>
    </row>
    <row r="26" spans="1:7" x14ac:dyDescent="0.25">
      <c r="A26" s="78" t="s">
        <v>138</v>
      </c>
      <c r="B26" s="78">
        <v>143.17427401781265</v>
      </c>
      <c r="C26" s="78">
        <v>3</v>
      </c>
      <c r="D26" s="78">
        <v>47.724758005937552</v>
      </c>
      <c r="E26" s="78">
        <v>2.7113271367292899</v>
      </c>
      <c r="F26" s="78">
        <v>5.9779299877103578E-2</v>
      </c>
      <c r="G26" s="78">
        <v>4.3957490946751001</v>
      </c>
    </row>
    <row r="27" spans="1:7" x14ac:dyDescent="0.25">
      <c r="A27" s="78" t="s">
        <v>139</v>
      </c>
      <c r="B27" s="78">
        <v>616.06971271744055</v>
      </c>
      <c r="C27" s="78">
        <v>35</v>
      </c>
      <c r="D27" s="78">
        <v>17.601991791926874</v>
      </c>
      <c r="E27" s="78"/>
      <c r="F27" s="78"/>
      <c r="G27" s="78"/>
    </row>
    <row r="28" spans="1:7" x14ac:dyDescent="0.25">
      <c r="A28" s="78"/>
      <c r="B28" s="78"/>
      <c r="C28" s="78"/>
      <c r="D28" s="78"/>
      <c r="E28" s="78"/>
      <c r="F28" s="78"/>
      <c r="G28" s="78"/>
    </row>
    <row r="29" spans="1:7" ht="15.75" thickBot="1" x14ac:dyDescent="0.3">
      <c r="A29" s="79" t="s">
        <v>140</v>
      </c>
      <c r="B29" s="79">
        <v>759.2439867352532</v>
      </c>
      <c r="C29" s="79">
        <v>38</v>
      </c>
      <c r="D29" s="79"/>
      <c r="E29" s="79"/>
      <c r="F29" s="79"/>
      <c r="G29" s="79"/>
    </row>
    <row r="33" spans="1:7" ht="15.75" thickBot="1" x14ac:dyDescent="0.3">
      <c r="A33" t="s">
        <v>131</v>
      </c>
      <c r="B33" s="132" t="s">
        <v>144</v>
      </c>
    </row>
    <row r="34" spans="1:7" x14ac:dyDescent="0.25">
      <c r="A34" s="80" t="s">
        <v>132</v>
      </c>
      <c r="B34" s="80" t="s">
        <v>133</v>
      </c>
      <c r="C34" s="80" t="s">
        <v>115</v>
      </c>
      <c r="D34" s="80" t="s">
        <v>134</v>
      </c>
      <c r="E34" s="80" t="s">
        <v>135</v>
      </c>
      <c r="F34" s="80" t="s">
        <v>136</v>
      </c>
      <c r="G34" s="80" t="s">
        <v>137</v>
      </c>
    </row>
    <row r="35" spans="1:7" x14ac:dyDescent="0.25">
      <c r="A35" s="78" t="s">
        <v>138</v>
      </c>
      <c r="B35" s="78">
        <v>143.17427401781265</v>
      </c>
      <c r="C35" s="78">
        <v>3</v>
      </c>
      <c r="D35" s="78">
        <v>47.724758005937552</v>
      </c>
      <c r="E35" s="78">
        <v>2.7113271367292899</v>
      </c>
      <c r="F35" s="78">
        <v>5.9779299877103578E-2</v>
      </c>
      <c r="G35" s="78">
        <v>2.2473501520092167</v>
      </c>
    </row>
    <row r="36" spans="1:7" x14ac:dyDescent="0.25">
      <c r="A36" s="78" t="s">
        <v>139</v>
      </c>
      <c r="B36" s="78">
        <v>616.06971271744055</v>
      </c>
      <c r="C36" s="78">
        <v>35</v>
      </c>
      <c r="D36" s="78">
        <v>17.601991791926874</v>
      </c>
      <c r="E36" s="78"/>
      <c r="F36" s="78"/>
      <c r="G36" s="78"/>
    </row>
    <row r="37" spans="1:7" x14ac:dyDescent="0.25">
      <c r="A37" s="78"/>
      <c r="B37" s="78"/>
      <c r="C37" s="78"/>
      <c r="D37" s="78"/>
      <c r="E37" s="78"/>
      <c r="F37" s="78"/>
      <c r="G37" s="78"/>
    </row>
    <row r="38" spans="1:7" ht="15.75" thickBot="1" x14ac:dyDescent="0.3">
      <c r="A38" s="79" t="s">
        <v>140</v>
      </c>
      <c r="B38" s="79">
        <v>759.2439867352532</v>
      </c>
      <c r="C38" s="79">
        <v>38</v>
      </c>
      <c r="D38" s="79"/>
      <c r="E38" s="79"/>
      <c r="F38" s="79"/>
      <c r="G38" s="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I18" sqref="I18"/>
    </sheetView>
  </sheetViews>
  <sheetFormatPr defaultRowHeight="15" x14ac:dyDescent="0.25"/>
  <cols>
    <col min="1" max="1" width="20.7109375" customWidth="1"/>
    <col min="2" max="2" width="13.28515625" customWidth="1"/>
    <col min="3" max="3" width="13.42578125" customWidth="1"/>
    <col min="4" max="4" width="13.7109375" customWidth="1"/>
    <col min="5" max="5" width="14" customWidth="1"/>
    <col min="6" max="6" width="12.140625" customWidth="1"/>
    <col min="9" max="9" width="25.140625" customWidth="1"/>
    <col min="10" max="10" width="13" customWidth="1"/>
    <col min="11" max="11" width="13.140625" customWidth="1"/>
    <col min="12" max="12" width="12.28515625" customWidth="1"/>
    <col min="13" max="13" width="13.28515625" customWidth="1"/>
  </cols>
  <sheetData>
    <row r="1" spans="1:13" ht="15.75" x14ac:dyDescent="0.25">
      <c r="A1" s="150" t="s">
        <v>59</v>
      </c>
      <c r="B1" s="151" t="s">
        <v>60</v>
      </c>
      <c r="C1" s="151" t="s">
        <v>61</v>
      </c>
      <c r="D1" s="151" t="s">
        <v>63</v>
      </c>
      <c r="E1" s="151" t="s">
        <v>148</v>
      </c>
      <c r="F1" s="152" t="s">
        <v>64</v>
      </c>
    </row>
    <row r="2" spans="1:13" x14ac:dyDescent="0.25">
      <c r="A2" s="142">
        <v>6.5480999946594203</v>
      </c>
      <c r="B2" s="29">
        <v>8.1</v>
      </c>
      <c r="C2" s="29">
        <v>12.474419593811</v>
      </c>
      <c r="D2" s="29">
        <v>9.3000000000000007</v>
      </c>
      <c r="E2" s="29">
        <v>7.6</v>
      </c>
      <c r="F2" s="143">
        <v>10.1</v>
      </c>
    </row>
    <row r="3" spans="1:13" ht="15.75" x14ac:dyDescent="0.25">
      <c r="A3" s="142">
        <v>7.1375899314880398</v>
      </c>
      <c r="B3" s="29">
        <v>8.1</v>
      </c>
      <c r="C3" s="29">
        <v>12.8</v>
      </c>
      <c r="D3" s="29">
        <v>8.1999999999999993</v>
      </c>
      <c r="E3" s="29">
        <v>8.5</v>
      </c>
      <c r="F3" s="144"/>
      <c r="I3" s="255" t="s">
        <v>151</v>
      </c>
      <c r="J3" s="1"/>
      <c r="K3" s="1"/>
      <c r="L3" s="1"/>
      <c r="M3" s="1"/>
    </row>
    <row r="4" spans="1:13" ht="15.75" x14ac:dyDescent="0.25">
      <c r="A4" s="142">
        <v>26.7</v>
      </c>
      <c r="B4" s="29">
        <v>2.2000000000000002</v>
      </c>
      <c r="C4" s="29">
        <v>11.5</v>
      </c>
      <c r="D4" s="29">
        <v>14.8</v>
      </c>
      <c r="E4" s="141"/>
      <c r="F4" s="144"/>
      <c r="I4" s="1"/>
      <c r="J4" s="1"/>
      <c r="K4" s="1"/>
      <c r="L4" s="1"/>
      <c r="M4" s="1"/>
    </row>
    <row r="5" spans="1:13" ht="16.5" thickBot="1" x14ac:dyDescent="0.3">
      <c r="A5" s="145"/>
      <c r="B5" s="29">
        <v>8</v>
      </c>
      <c r="C5" s="29">
        <v>3.8</v>
      </c>
      <c r="D5" s="29">
        <v>7.2</v>
      </c>
      <c r="E5" s="141"/>
      <c r="F5" s="144"/>
      <c r="I5" s="1" t="s">
        <v>129</v>
      </c>
      <c r="J5" s="1"/>
      <c r="K5" s="1"/>
      <c r="L5" s="1"/>
      <c r="M5" s="1"/>
    </row>
    <row r="6" spans="1:13" ht="15.75" x14ac:dyDescent="0.25">
      <c r="A6" s="145"/>
      <c r="B6" s="29">
        <v>12.1</v>
      </c>
      <c r="C6" s="29">
        <v>9.8658399581909197</v>
      </c>
      <c r="D6" s="29">
        <v>9.9</v>
      </c>
      <c r="E6" s="141"/>
      <c r="F6" s="144"/>
      <c r="I6" s="134" t="s">
        <v>130</v>
      </c>
      <c r="J6" s="134" t="s">
        <v>96</v>
      </c>
      <c r="K6" s="134" t="s">
        <v>95</v>
      </c>
      <c r="L6" s="134" t="s">
        <v>118</v>
      </c>
      <c r="M6" s="134" t="s">
        <v>113</v>
      </c>
    </row>
    <row r="7" spans="1:13" ht="15.75" x14ac:dyDescent="0.25">
      <c r="A7" s="145"/>
      <c r="B7" s="29">
        <v>5</v>
      </c>
      <c r="C7" s="29">
        <v>3.6</v>
      </c>
      <c r="D7" s="29">
        <v>7.7</v>
      </c>
      <c r="E7" s="141"/>
      <c r="F7" s="144"/>
      <c r="I7" s="20" t="s">
        <v>59</v>
      </c>
      <c r="J7" s="20">
        <v>3</v>
      </c>
      <c r="K7" s="20">
        <v>40.385689926147464</v>
      </c>
      <c r="L7" s="20">
        <v>13.461896642049155</v>
      </c>
      <c r="M7" s="20">
        <v>131.5224099832476</v>
      </c>
    </row>
    <row r="8" spans="1:13" ht="15.75" x14ac:dyDescent="0.25">
      <c r="A8" s="145"/>
      <c r="B8" s="29">
        <v>13.1</v>
      </c>
      <c r="C8" s="29">
        <v>5.7</v>
      </c>
      <c r="D8" s="141"/>
      <c r="E8" s="141"/>
      <c r="F8" s="144"/>
      <c r="I8" s="20" t="s">
        <v>60</v>
      </c>
      <c r="J8" s="20">
        <v>18</v>
      </c>
      <c r="K8" s="20">
        <v>146.9</v>
      </c>
      <c r="L8" s="20">
        <v>8.1611111111111114</v>
      </c>
      <c r="M8" s="20">
        <v>13.195457516339877</v>
      </c>
    </row>
    <row r="9" spans="1:13" ht="15.75" x14ac:dyDescent="0.25">
      <c r="A9" s="145"/>
      <c r="B9" s="29">
        <v>5.6</v>
      </c>
      <c r="C9" s="29">
        <v>15.6</v>
      </c>
      <c r="D9" s="141"/>
      <c r="E9" s="141"/>
      <c r="F9" s="144"/>
      <c r="I9" s="20" t="s">
        <v>61</v>
      </c>
      <c r="J9" s="20">
        <v>9</v>
      </c>
      <c r="K9" s="20">
        <v>80.940259552001919</v>
      </c>
      <c r="L9" s="20">
        <v>8.9933621724446571</v>
      </c>
      <c r="M9" s="20">
        <v>19.46510922503326</v>
      </c>
    </row>
    <row r="10" spans="1:13" ht="15.75" x14ac:dyDescent="0.25">
      <c r="A10" s="145"/>
      <c r="B10" s="29">
        <v>8.1999999999999993</v>
      </c>
      <c r="C10" s="29">
        <v>5.6</v>
      </c>
      <c r="D10" s="141"/>
      <c r="E10" s="141"/>
      <c r="F10" s="144"/>
      <c r="I10" s="20" t="s">
        <v>63</v>
      </c>
      <c r="J10" s="20">
        <v>6</v>
      </c>
      <c r="K10" s="20">
        <v>57.1</v>
      </c>
      <c r="L10" s="20">
        <v>9.5166666666666675</v>
      </c>
      <c r="M10" s="20">
        <v>7.7016666666666422</v>
      </c>
    </row>
    <row r="11" spans="1:13" ht="15.75" x14ac:dyDescent="0.25">
      <c r="A11" s="145"/>
      <c r="B11" s="29">
        <v>12.6</v>
      </c>
      <c r="C11" s="141"/>
      <c r="D11" s="141"/>
      <c r="E11" s="141"/>
      <c r="F11" s="144"/>
      <c r="I11" s="20" t="s">
        <v>148</v>
      </c>
      <c r="J11" s="20">
        <v>2</v>
      </c>
      <c r="K11" s="20">
        <v>16.100000000000001</v>
      </c>
      <c r="L11" s="20">
        <v>8.0500000000000007</v>
      </c>
      <c r="M11" s="20">
        <v>0.4050000000000003</v>
      </c>
    </row>
    <row r="12" spans="1:13" ht="16.5" thickBot="1" x14ac:dyDescent="0.3">
      <c r="A12" s="145"/>
      <c r="B12" s="29">
        <v>7</v>
      </c>
      <c r="C12" s="141"/>
      <c r="D12" s="141"/>
      <c r="E12" s="141"/>
      <c r="F12" s="144"/>
      <c r="I12" s="135" t="s">
        <v>64</v>
      </c>
      <c r="J12" s="135">
        <v>1</v>
      </c>
      <c r="K12" s="135">
        <v>10.1</v>
      </c>
      <c r="L12" s="135">
        <v>10.1</v>
      </c>
      <c r="M12" s="135" t="e">
        <v>#DIV/0!</v>
      </c>
    </row>
    <row r="13" spans="1:13" ht="15.75" x14ac:dyDescent="0.25">
      <c r="A13" s="145"/>
      <c r="B13" s="29">
        <v>5.4</v>
      </c>
      <c r="C13" s="141"/>
      <c r="D13" s="141"/>
      <c r="E13" s="141"/>
      <c r="F13" s="144"/>
    </row>
    <row r="14" spans="1:13" ht="15.75" x14ac:dyDescent="0.25">
      <c r="A14" s="145"/>
      <c r="B14" s="29">
        <v>8.9</v>
      </c>
      <c r="C14" s="141"/>
      <c r="D14" s="141"/>
      <c r="E14" s="141"/>
      <c r="F14" s="144"/>
    </row>
    <row r="15" spans="1:13" ht="15.75" x14ac:dyDescent="0.25">
      <c r="A15" s="145"/>
      <c r="B15" s="29">
        <v>7.6</v>
      </c>
      <c r="C15" s="141"/>
      <c r="D15" s="141"/>
      <c r="E15" s="141"/>
      <c r="F15" s="144"/>
    </row>
    <row r="16" spans="1:13" ht="15.75" x14ac:dyDescent="0.25">
      <c r="A16" s="145"/>
      <c r="B16" s="29">
        <v>4.0999999999999996</v>
      </c>
      <c r="C16" s="141"/>
      <c r="D16" s="141"/>
      <c r="E16" s="141"/>
      <c r="F16" s="144"/>
    </row>
    <row r="17" spans="1:7" ht="15.75" x14ac:dyDescent="0.25">
      <c r="A17" s="145"/>
      <c r="B17" s="29">
        <v>16</v>
      </c>
      <c r="C17" s="141"/>
      <c r="D17" s="141"/>
      <c r="E17" s="141"/>
      <c r="F17" s="144"/>
    </row>
    <row r="18" spans="1:7" ht="15.75" x14ac:dyDescent="0.25">
      <c r="A18" s="145"/>
      <c r="B18" s="29">
        <v>4</v>
      </c>
      <c r="C18" s="141"/>
      <c r="D18" s="141"/>
      <c r="E18" s="141"/>
      <c r="F18" s="144"/>
    </row>
    <row r="19" spans="1:7" ht="15.75" x14ac:dyDescent="0.25">
      <c r="A19" s="146"/>
      <c r="B19" s="147">
        <v>10.9</v>
      </c>
      <c r="C19" s="148"/>
      <c r="D19" s="148"/>
      <c r="E19" s="148"/>
      <c r="F19" s="149"/>
    </row>
    <row r="21" spans="1:7" ht="15.75" thickBot="1" x14ac:dyDescent="0.3">
      <c r="A21" t="s">
        <v>131</v>
      </c>
      <c r="B21" s="131" t="s">
        <v>142</v>
      </c>
    </row>
    <row r="22" spans="1:7" x14ac:dyDescent="0.25">
      <c r="A22" s="80" t="s">
        <v>132</v>
      </c>
      <c r="B22" s="80" t="s">
        <v>133</v>
      </c>
      <c r="C22" s="80" t="s">
        <v>115</v>
      </c>
      <c r="D22" s="80" t="s">
        <v>134</v>
      </c>
      <c r="E22" s="80" t="s">
        <v>135</v>
      </c>
      <c r="F22" s="80" t="s">
        <v>136</v>
      </c>
      <c r="G22" s="80" t="s">
        <v>137</v>
      </c>
    </row>
    <row r="23" spans="1:7" x14ac:dyDescent="0.25">
      <c r="A23" s="78" t="s">
        <v>138</v>
      </c>
      <c r="B23" s="78">
        <v>77.00275747498813</v>
      </c>
      <c r="C23" s="78">
        <v>5</v>
      </c>
      <c r="D23" s="78">
        <v>15.400551494997625</v>
      </c>
      <c r="E23" s="78">
        <v>0.74518600346802522</v>
      </c>
      <c r="F23" s="78">
        <v>0.59537280821980865</v>
      </c>
      <c r="G23" s="78">
        <v>2.5026350074153667</v>
      </c>
    </row>
    <row r="24" spans="1:7" x14ac:dyDescent="0.25">
      <c r="A24" s="78" t="s">
        <v>139</v>
      </c>
      <c r="B24" s="78">
        <v>682.00180487787236</v>
      </c>
      <c r="C24" s="78">
        <v>33</v>
      </c>
      <c r="D24" s="78">
        <v>20.666721359935526</v>
      </c>
      <c r="E24" s="78"/>
      <c r="F24" s="78"/>
      <c r="G24" s="78"/>
    </row>
    <row r="25" spans="1:7" x14ac:dyDescent="0.25">
      <c r="A25" s="78"/>
      <c r="B25" s="78"/>
      <c r="C25" s="78"/>
      <c r="D25" s="78"/>
      <c r="E25" s="78"/>
      <c r="F25" s="78"/>
      <c r="G25" s="78"/>
    </row>
    <row r="26" spans="1:7" ht="15.75" thickBot="1" x14ac:dyDescent="0.3">
      <c r="A26" s="79" t="s">
        <v>140</v>
      </c>
      <c r="B26" s="79">
        <v>759.00456235286049</v>
      </c>
      <c r="C26" s="79">
        <v>38</v>
      </c>
      <c r="D26" s="79"/>
      <c r="E26" s="79"/>
      <c r="F26" s="79"/>
      <c r="G26" s="79"/>
    </row>
    <row r="28" spans="1:7" x14ac:dyDescent="0.25">
      <c r="A28" t="s">
        <v>150</v>
      </c>
    </row>
    <row r="32" spans="1:7" ht="15.75" thickBot="1" x14ac:dyDescent="0.3">
      <c r="A32" t="s">
        <v>131</v>
      </c>
      <c r="B32" s="131" t="s">
        <v>152</v>
      </c>
    </row>
    <row r="33" spans="1:7" x14ac:dyDescent="0.25">
      <c r="A33" s="80" t="s">
        <v>132</v>
      </c>
      <c r="B33" s="80" t="s">
        <v>133</v>
      </c>
      <c r="C33" s="80" t="s">
        <v>115</v>
      </c>
      <c r="D33" s="80" t="s">
        <v>134</v>
      </c>
      <c r="E33" s="80" t="s">
        <v>135</v>
      </c>
      <c r="F33" s="80" t="s">
        <v>136</v>
      </c>
      <c r="G33" s="80" t="s">
        <v>137</v>
      </c>
    </row>
    <row r="34" spans="1:7" x14ac:dyDescent="0.25">
      <c r="A34" s="78" t="s">
        <v>138</v>
      </c>
      <c r="B34" s="78">
        <v>77.00275747498813</v>
      </c>
      <c r="C34" s="78">
        <v>5</v>
      </c>
      <c r="D34" s="78">
        <v>15.400551494997625</v>
      </c>
      <c r="E34" s="78">
        <v>0.74518600346802522</v>
      </c>
      <c r="F34" s="78">
        <v>0.59537280821980865</v>
      </c>
      <c r="G34" s="78">
        <v>2.0300268419813592</v>
      </c>
    </row>
    <row r="35" spans="1:7" x14ac:dyDescent="0.25">
      <c r="A35" s="78" t="s">
        <v>139</v>
      </c>
      <c r="B35" s="78">
        <v>682.00180487787236</v>
      </c>
      <c r="C35" s="78">
        <v>33</v>
      </c>
      <c r="D35" s="78">
        <v>20.666721359935526</v>
      </c>
      <c r="E35" s="78"/>
      <c r="F35" s="78"/>
      <c r="G35" s="78"/>
    </row>
    <row r="36" spans="1:7" x14ac:dyDescent="0.25">
      <c r="A36" s="78"/>
      <c r="B36" s="78"/>
      <c r="C36" s="78"/>
      <c r="D36" s="78"/>
      <c r="E36" s="78"/>
      <c r="F36" s="78"/>
      <c r="G36" s="78"/>
    </row>
    <row r="37" spans="1:7" ht="15.75" thickBot="1" x14ac:dyDescent="0.3">
      <c r="A37" s="79" t="s">
        <v>140</v>
      </c>
      <c r="B37" s="79">
        <v>759.00456235286049</v>
      </c>
      <c r="C37" s="79">
        <v>38</v>
      </c>
      <c r="D37" s="79"/>
      <c r="E37" s="79"/>
      <c r="F37" s="79"/>
      <c r="G37" s="79"/>
    </row>
    <row r="41" spans="1:7" ht="15.75" thickBot="1" x14ac:dyDescent="0.3">
      <c r="A41" t="s">
        <v>131</v>
      </c>
      <c r="B41" s="131" t="s">
        <v>153</v>
      </c>
    </row>
    <row r="42" spans="1:7" x14ac:dyDescent="0.25">
      <c r="A42" s="80" t="s">
        <v>132</v>
      </c>
      <c r="B42" s="80" t="s">
        <v>133</v>
      </c>
      <c r="C42" s="80" t="s">
        <v>115</v>
      </c>
      <c r="D42" s="80" t="s">
        <v>134</v>
      </c>
      <c r="E42" s="80" t="s">
        <v>135</v>
      </c>
      <c r="F42" s="80" t="s">
        <v>136</v>
      </c>
      <c r="G42" s="80" t="s">
        <v>137</v>
      </c>
    </row>
    <row r="43" spans="1:7" x14ac:dyDescent="0.25">
      <c r="A43" s="78" t="s">
        <v>138</v>
      </c>
      <c r="B43" s="78">
        <v>77.00275747498813</v>
      </c>
      <c r="C43" s="78">
        <v>5</v>
      </c>
      <c r="D43" s="78">
        <v>15.400551494997625</v>
      </c>
      <c r="E43" s="78">
        <v>0.74518600346802522</v>
      </c>
      <c r="F43" s="78">
        <v>0.59537280821980865</v>
      </c>
      <c r="G43" s="78">
        <v>2.0300268419813592</v>
      </c>
    </row>
    <row r="44" spans="1:7" x14ac:dyDescent="0.25">
      <c r="A44" s="78" t="s">
        <v>139</v>
      </c>
      <c r="B44" s="78">
        <v>682.00180487787236</v>
      </c>
      <c r="C44" s="78">
        <v>33</v>
      </c>
      <c r="D44" s="78">
        <v>20.666721359935526</v>
      </c>
      <c r="E44" s="78"/>
      <c r="F44" s="78"/>
      <c r="G44" s="78"/>
    </row>
    <row r="45" spans="1:7" x14ac:dyDescent="0.25">
      <c r="A45" s="78"/>
      <c r="B45" s="78"/>
      <c r="C45" s="78"/>
      <c r="D45" s="78"/>
      <c r="E45" s="78"/>
      <c r="F45" s="78"/>
      <c r="G45" s="78"/>
    </row>
    <row r="46" spans="1:7" ht="15.75" thickBot="1" x14ac:dyDescent="0.3">
      <c r="A46" s="79" t="s">
        <v>140</v>
      </c>
      <c r="B46" s="79">
        <v>759.00456235286049</v>
      </c>
      <c r="C46" s="79">
        <v>38</v>
      </c>
      <c r="D46" s="79"/>
      <c r="E46" s="79"/>
      <c r="F46" s="79"/>
      <c r="G46" s="7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1"/>
  <sheetViews>
    <sheetView topLeftCell="C2" workbookViewId="0">
      <selection activeCell="D7" sqref="D7"/>
    </sheetView>
  </sheetViews>
  <sheetFormatPr defaultRowHeight="15" x14ac:dyDescent="0.25"/>
  <cols>
    <col min="2" max="2" width="23.85546875" customWidth="1"/>
    <col min="3" max="3" width="52.42578125" customWidth="1"/>
    <col min="7" max="7" width="19.28515625" customWidth="1"/>
    <col min="8" max="8" width="19.7109375" customWidth="1"/>
    <col min="9" max="9" width="16.140625" customWidth="1"/>
    <col min="12" max="12" width="13.140625" customWidth="1"/>
    <col min="13" max="13" width="11.28515625" customWidth="1"/>
    <col min="14" max="14" width="13" customWidth="1"/>
    <col min="15" max="15" width="16.5703125" customWidth="1"/>
  </cols>
  <sheetData>
    <row r="3" spans="2:12" ht="15.75" x14ac:dyDescent="0.25">
      <c r="B3" s="28" t="s">
        <v>56</v>
      </c>
      <c r="C3" s="28" t="s">
        <v>57</v>
      </c>
    </row>
    <row r="4" spans="2:12" ht="15.75" x14ac:dyDescent="0.25">
      <c r="B4" s="24">
        <v>1.6</v>
      </c>
      <c r="C4" s="24">
        <v>57.79</v>
      </c>
      <c r="G4" s="165" t="s">
        <v>162</v>
      </c>
    </row>
    <row r="5" spans="2:12" ht="16.5" thickBot="1" x14ac:dyDescent="0.3">
      <c r="B5" s="24">
        <v>1.4</v>
      </c>
      <c r="C5" s="24">
        <v>60.77</v>
      </c>
    </row>
    <row r="6" spans="2:12" ht="15.75" x14ac:dyDescent="0.25">
      <c r="B6" s="24">
        <v>5.5</v>
      </c>
      <c r="C6" s="24">
        <v>64.05</v>
      </c>
      <c r="G6" s="166" t="s">
        <v>163</v>
      </c>
      <c r="H6" s="167"/>
    </row>
    <row r="7" spans="2:12" ht="15.75" x14ac:dyDescent="0.25">
      <c r="B7" s="24">
        <v>0.7</v>
      </c>
      <c r="C7" s="24">
        <v>53.83</v>
      </c>
      <c r="G7" s="168" t="s">
        <v>164</v>
      </c>
      <c r="H7" s="169">
        <v>0.13400630436494149</v>
      </c>
    </row>
    <row r="8" spans="2:12" ht="15.75" x14ac:dyDescent="0.25">
      <c r="B8" s="24">
        <v>-1.1000000000000001</v>
      </c>
      <c r="C8" s="24">
        <v>42.58</v>
      </c>
      <c r="G8" s="168" t="s">
        <v>165</v>
      </c>
      <c r="H8" s="169">
        <v>1.7957689609549334E-2</v>
      </c>
    </row>
    <row r="9" spans="2:12" ht="15.75" x14ac:dyDescent="0.25">
      <c r="B9" s="24">
        <v>1.7</v>
      </c>
      <c r="C9" s="24">
        <v>55.55</v>
      </c>
      <c r="G9" s="168" t="s">
        <v>166</v>
      </c>
      <c r="H9" s="169">
        <v>-8.5839944550574407E-3</v>
      </c>
    </row>
    <row r="10" spans="2:12" ht="15.75" x14ac:dyDescent="0.25">
      <c r="B10" s="24">
        <v>0.2</v>
      </c>
      <c r="C10" s="24">
        <v>51.03</v>
      </c>
      <c r="G10" s="168" t="s">
        <v>157</v>
      </c>
      <c r="H10" s="169">
        <v>2.3310112744700096</v>
      </c>
    </row>
    <row r="11" spans="2:12" ht="16.5" thickBot="1" x14ac:dyDescent="0.3">
      <c r="B11" s="24">
        <v>-0.6</v>
      </c>
      <c r="C11" s="24">
        <v>62.7</v>
      </c>
      <c r="G11" s="170" t="s">
        <v>114</v>
      </c>
      <c r="H11" s="171">
        <v>39</v>
      </c>
    </row>
    <row r="12" spans="2:12" ht="15.75" x14ac:dyDescent="0.25">
      <c r="B12" s="24">
        <v>3.2</v>
      </c>
      <c r="C12" s="24">
        <v>59.79</v>
      </c>
    </row>
    <row r="13" spans="2:12" ht="16.5" thickBot="1" x14ac:dyDescent="0.3">
      <c r="B13" s="24">
        <v>0.4</v>
      </c>
      <c r="C13" s="24">
        <v>62.02</v>
      </c>
      <c r="G13" s="165" t="s">
        <v>131</v>
      </c>
    </row>
    <row r="14" spans="2:12" ht="15.75" x14ac:dyDescent="0.25">
      <c r="B14" s="24">
        <v>-0.4</v>
      </c>
      <c r="C14" s="24">
        <v>63.63</v>
      </c>
      <c r="G14" s="172"/>
      <c r="H14" s="173" t="s">
        <v>115</v>
      </c>
      <c r="I14" s="173" t="s">
        <v>133</v>
      </c>
      <c r="J14" s="173" t="s">
        <v>134</v>
      </c>
      <c r="K14" s="173" t="s">
        <v>135</v>
      </c>
      <c r="L14" s="173" t="s">
        <v>167</v>
      </c>
    </row>
    <row r="15" spans="2:12" ht="15.75" x14ac:dyDescent="0.25">
      <c r="B15" s="24">
        <v>0.3</v>
      </c>
      <c r="C15" s="24">
        <v>59.03</v>
      </c>
      <c r="G15" s="168" t="s">
        <v>168</v>
      </c>
      <c r="H15" s="169">
        <v>1</v>
      </c>
      <c r="I15" s="169">
        <v>3.6762982168669396</v>
      </c>
      <c r="J15" s="169">
        <v>3.6762982168669396</v>
      </c>
      <c r="K15" s="169">
        <v>0.67658440835319256</v>
      </c>
      <c r="L15" s="169">
        <v>0.41603510246276443</v>
      </c>
    </row>
    <row r="16" spans="2:12" ht="15.75" x14ac:dyDescent="0.25">
      <c r="B16" s="24">
        <v>0.5</v>
      </c>
      <c r="C16" s="24">
        <v>54.53</v>
      </c>
      <c r="G16" s="168" t="s">
        <v>169</v>
      </c>
      <c r="H16" s="169">
        <v>37</v>
      </c>
      <c r="I16" s="169">
        <v>201.04370178313306</v>
      </c>
      <c r="J16" s="169">
        <v>5.4336135617062986</v>
      </c>
      <c r="K16" s="169"/>
      <c r="L16" s="169"/>
    </row>
    <row r="17" spans="2:15" ht="16.5" thickBot="1" x14ac:dyDescent="0.3">
      <c r="B17" s="24">
        <v>0.5</v>
      </c>
      <c r="C17" s="24">
        <v>61.6</v>
      </c>
      <c r="G17" s="170" t="s">
        <v>140</v>
      </c>
      <c r="H17" s="171">
        <v>38</v>
      </c>
      <c r="I17" s="171">
        <v>204.72</v>
      </c>
      <c r="J17" s="171"/>
      <c r="K17" s="171"/>
      <c r="L17" s="171"/>
    </row>
    <row r="18" spans="2:15" ht="16.5" thickBot="1" x14ac:dyDescent="0.3">
      <c r="B18" s="24">
        <v>-1.2</v>
      </c>
      <c r="C18" s="24">
        <v>51</v>
      </c>
    </row>
    <row r="19" spans="2:15" ht="15.75" x14ac:dyDescent="0.25">
      <c r="B19" s="24">
        <v>3.3</v>
      </c>
      <c r="C19" s="24">
        <v>56.9</v>
      </c>
      <c r="G19" s="172"/>
      <c r="H19" s="173" t="s">
        <v>170</v>
      </c>
      <c r="I19" s="173" t="s">
        <v>157</v>
      </c>
      <c r="J19" s="173" t="s">
        <v>171</v>
      </c>
      <c r="K19" s="173" t="s">
        <v>136</v>
      </c>
      <c r="L19" s="173" t="s">
        <v>172</v>
      </c>
      <c r="M19" s="173" t="s">
        <v>173</v>
      </c>
      <c r="N19" s="173" t="s">
        <v>174</v>
      </c>
      <c r="O19" s="173" t="s">
        <v>175</v>
      </c>
    </row>
    <row r="20" spans="2:15" ht="15.75" x14ac:dyDescent="0.25">
      <c r="B20" s="24">
        <v>2.8</v>
      </c>
      <c r="C20" s="24">
        <v>72.28</v>
      </c>
      <c r="G20" s="168" t="s">
        <v>176</v>
      </c>
      <c r="H20" s="169">
        <v>4.0977493887637513</v>
      </c>
      <c r="I20" s="169">
        <v>3.4217420171700184</v>
      </c>
      <c r="J20" s="169">
        <v>1.1975623434500859</v>
      </c>
      <c r="K20" s="169">
        <v>0.23870338797599028</v>
      </c>
      <c r="L20" s="169">
        <v>-2.8353584968561671</v>
      </c>
      <c r="M20" s="169">
        <v>11.030857274383671</v>
      </c>
      <c r="N20" s="169">
        <v>-2.8353584968561671</v>
      </c>
      <c r="O20" s="169">
        <v>11.030857274383671</v>
      </c>
    </row>
    <row r="21" spans="2:15" ht="16.5" thickBot="1" x14ac:dyDescent="0.3">
      <c r="B21" s="24">
        <v>-0.3</v>
      </c>
      <c r="C21" s="24">
        <v>61.13</v>
      </c>
      <c r="G21" s="170" t="s">
        <v>177</v>
      </c>
      <c r="H21" s="171">
        <v>-4.8246016573274569E-2</v>
      </c>
      <c r="I21" s="171">
        <v>5.8654382768432496E-2</v>
      </c>
      <c r="J21" s="171">
        <v>-0.82254751130448078</v>
      </c>
      <c r="K21" s="171">
        <v>0.41603510246276354</v>
      </c>
      <c r="L21" s="171">
        <v>-0.16709108486229707</v>
      </c>
      <c r="M21" s="171">
        <v>7.0599051715747915E-2</v>
      </c>
      <c r="N21" s="171">
        <v>-0.16709108486229707</v>
      </c>
      <c r="O21" s="171">
        <v>7.0599051715747915E-2</v>
      </c>
    </row>
    <row r="22" spans="2:15" ht="15.75" x14ac:dyDescent="0.25">
      <c r="B22" s="24">
        <v>-0.1</v>
      </c>
      <c r="C22" s="24">
        <v>48.51</v>
      </c>
    </row>
    <row r="23" spans="2:15" ht="15.75" x14ac:dyDescent="0.25">
      <c r="B23" s="24">
        <v>0.2</v>
      </c>
      <c r="C23" s="24">
        <v>61.67</v>
      </c>
    </row>
    <row r="24" spans="2:15" ht="15.75" x14ac:dyDescent="0.25">
      <c r="B24" s="24">
        <v>1.2</v>
      </c>
      <c r="C24" s="24">
        <v>62.61</v>
      </c>
    </row>
    <row r="25" spans="2:15" ht="15.75" x14ac:dyDescent="0.25">
      <c r="B25" s="24">
        <v>0.8</v>
      </c>
      <c r="C25" s="24">
        <v>60.8</v>
      </c>
    </row>
    <row r="26" spans="2:15" ht="15.75" x14ac:dyDescent="0.25">
      <c r="B26" s="24">
        <v>0.6</v>
      </c>
      <c r="C26" s="24">
        <v>62.34</v>
      </c>
    </row>
    <row r="27" spans="2:15" ht="15.75" x14ac:dyDescent="0.25">
      <c r="B27" s="24">
        <v>3.8</v>
      </c>
      <c r="C27" s="24">
        <v>40.32</v>
      </c>
    </row>
    <row r="28" spans="2:15" ht="15.75" x14ac:dyDescent="0.25">
      <c r="B28" s="24">
        <v>-0.3</v>
      </c>
      <c r="C28" s="24">
        <v>53.35</v>
      </c>
    </row>
    <row r="29" spans="2:15" ht="15.75" x14ac:dyDescent="0.25">
      <c r="B29" s="24">
        <v>1.3</v>
      </c>
      <c r="C29" s="24">
        <v>64.55</v>
      </c>
    </row>
    <row r="30" spans="2:15" ht="15.75" x14ac:dyDescent="0.25">
      <c r="B30" s="24">
        <v>1.2</v>
      </c>
      <c r="C30" s="24">
        <v>52.39</v>
      </c>
    </row>
    <row r="31" spans="2:15" ht="15.75" x14ac:dyDescent="0.25">
      <c r="B31" s="24">
        <v>1.3</v>
      </c>
      <c r="C31" s="24">
        <v>63.83</v>
      </c>
    </row>
    <row r="32" spans="2:15" ht="15.75" x14ac:dyDescent="0.25">
      <c r="B32" s="24">
        <v>3.4</v>
      </c>
      <c r="C32" s="24">
        <v>56.09</v>
      </c>
    </row>
    <row r="33" spans="2:3" ht="15.75" x14ac:dyDescent="0.25">
      <c r="B33" s="24">
        <v>0</v>
      </c>
      <c r="C33" s="24">
        <v>58.02</v>
      </c>
    </row>
    <row r="34" spans="2:3" ht="15.75" x14ac:dyDescent="0.25">
      <c r="B34" s="24">
        <v>2.6</v>
      </c>
      <c r="C34" s="24">
        <v>55.06</v>
      </c>
    </row>
    <row r="35" spans="2:3" ht="15.75" x14ac:dyDescent="0.25">
      <c r="B35" s="24">
        <v>1.6</v>
      </c>
      <c r="C35" s="24">
        <v>53.96</v>
      </c>
    </row>
    <row r="36" spans="2:3" ht="15.75" x14ac:dyDescent="0.25">
      <c r="B36" s="24">
        <v>1.9</v>
      </c>
      <c r="C36" s="24">
        <v>59.05</v>
      </c>
    </row>
    <row r="37" spans="2:3" ht="15.75" x14ac:dyDescent="0.25">
      <c r="B37" s="24">
        <v>-0.1</v>
      </c>
      <c r="C37" s="24">
        <v>57.77</v>
      </c>
    </row>
    <row r="38" spans="2:3" ht="15.75" x14ac:dyDescent="0.25">
      <c r="B38" s="24">
        <v>-0.3</v>
      </c>
      <c r="C38" s="24">
        <v>56.71</v>
      </c>
    </row>
    <row r="39" spans="2:3" ht="15.75" x14ac:dyDescent="0.25">
      <c r="B39" s="24">
        <v>0.5</v>
      </c>
      <c r="C39" s="24">
        <v>64.37</v>
      </c>
    </row>
    <row r="40" spans="2:3" ht="15.75" x14ac:dyDescent="0.25">
      <c r="B40" s="24">
        <v>-0.7</v>
      </c>
      <c r="C40" s="24">
        <v>67.87</v>
      </c>
    </row>
    <row r="41" spans="2:3" ht="15.75" x14ac:dyDescent="0.25">
      <c r="B41" s="24">
        <v>12.3</v>
      </c>
      <c r="C41" s="24">
        <v>49.3</v>
      </c>
    </row>
    <row r="42" spans="2:3" ht="15.75" x14ac:dyDescent="0.25">
      <c r="B42" s="24">
        <v>1</v>
      </c>
      <c r="C42" s="24">
        <v>62.8</v>
      </c>
    </row>
    <row r="52" spans="2:12" ht="15.75" x14ac:dyDescent="0.25">
      <c r="B52" s="28" t="s">
        <v>56</v>
      </c>
      <c r="C52" s="27" t="s">
        <v>68</v>
      </c>
      <c r="G52" s="174" t="s">
        <v>162</v>
      </c>
    </row>
    <row r="53" spans="2:12" ht="16.5" thickBot="1" x14ac:dyDescent="0.3">
      <c r="B53" s="24">
        <v>1.6</v>
      </c>
      <c r="C53" s="29">
        <v>6.5480999946594203</v>
      </c>
    </row>
    <row r="54" spans="2:12" ht="15.75" x14ac:dyDescent="0.25">
      <c r="B54" s="24">
        <v>1.4</v>
      </c>
      <c r="C54" s="29">
        <v>8.1</v>
      </c>
      <c r="G54" s="175" t="s">
        <v>163</v>
      </c>
      <c r="H54" s="175"/>
    </row>
    <row r="55" spans="2:12" ht="15.75" x14ac:dyDescent="0.25">
      <c r="B55" s="24">
        <v>5.5</v>
      </c>
      <c r="C55" s="29">
        <v>12.474419593811</v>
      </c>
      <c r="G55" s="176" t="s">
        <v>164</v>
      </c>
      <c r="H55" s="176">
        <v>0.66385080419936737</v>
      </c>
    </row>
    <row r="56" spans="2:12" ht="15.75" x14ac:dyDescent="0.25">
      <c r="B56" s="24">
        <v>0.7</v>
      </c>
      <c r="C56" s="29">
        <v>8.1</v>
      </c>
      <c r="G56" s="176" t="s">
        <v>165</v>
      </c>
      <c r="H56" s="176">
        <v>0.44069789023614686</v>
      </c>
    </row>
    <row r="57" spans="2:12" ht="15.75" x14ac:dyDescent="0.25">
      <c r="B57" s="24">
        <v>-1.1000000000000001</v>
      </c>
      <c r="C57" s="29">
        <v>7.1375899314880398</v>
      </c>
      <c r="G57" s="176" t="s">
        <v>166</v>
      </c>
      <c r="H57" s="176">
        <v>0.42558161699928598</v>
      </c>
    </row>
    <row r="58" spans="2:12" ht="15.75" x14ac:dyDescent="0.25">
      <c r="B58" s="24">
        <v>1.7</v>
      </c>
      <c r="C58" s="29">
        <v>12.8</v>
      </c>
      <c r="G58" s="176" t="s">
        <v>157</v>
      </c>
      <c r="H58" s="176">
        <v>1.7591485034101477</v>
      </c>
    </row>
    <row r="59" spans="2:12" ht="16.5" thickBot="1" x14ac:dyDescent="0.3">
      <c r="B59" s="24">
        <v>0.2</v>
      </c>
      <c r="C59" s="29">
        <v>2.2000000000000002</v>
      </c>
      <c r="G59" s="177" t="s">
        <v>114</v>
      </c>
      <c r="H59" s="177">
        <v>39</v>
      </c>
    </row>
    <row r="60" spans="2:12" ht="15.75" x14ac:dyDescent="0.25">
      <c r="B60" s="24">
        <v>-0.6</v>
      </c>
      <c r="C60" s="29">
        <v>11.5</v>
      </c>
    </row>
    <row r="61" spans="2:12" ht="16.5" thickBot="1" x14ac:dyDescent="0.3">
      <c r="B61" s="24">
        <v>3.2</v>
      </c>
      <c r="C61" s="29">
        <v>7.6</v>
      </c>
      <c r="G61" s="174" t="s">
        <v>131</v>
      </c>
    </row>
    <row r="62" spans="2:12" ht="16.5" customHeight="1" x14ac:dyDescent="0.25">
      <c r="B62" s="24">
        <v>0.4</v>
      </c>
      <c r="C62" s="29">
        <v>9.3000000000000007</v>
      </c>
      <c r="G62" s="178"/>
      <c r="H62" s="179" t="s">
        <v>115</v>
      </c>
      <c r="I62" s="179" t="s">
        <v>133</v>
      </c>
      <c r="J62" s="180" t="s">
        <v>134</v>
      </c>
      <c r="K62" s="179" t="s">
        <v>135</v>
      </c>
      <c r="L62" s="179" t="s">
        <v>167</v>
      </c>
    </row>
    <row r="63" spans="2:12" ht="15.75" x14ac:dyDescent="0.25">
      <c r="B63" s="24">
        <v>-0.4</v>
      </c>
      <c r="C63" s="29">
        <v>8.5</v>
      </c>
      <c r="G63" s="176" t="s">
        <v>168</v>
      </c>
      <c r="H63" s="181">
        <v>1</v>
      </c>
      <c r="I63" s="181">
        <v>90.219672089143984</v>
      </c>
      <c r="J63" s="182">
        <v>90.219672089143984</v>
      </c>
      <c r="K63" s="181">
        <v>29.153871680587848</v>
      </c>
      <c r="L63" s="181">
        <v>4.084257180516376E-6</v>
      </c>
    </row>
    <row r="64" spans="2:12" ht="15.75" x14ac:dyDescent="0.25">
      <c r="B64" s="24">
        <v>0.3</v>
      </c>
      <c r="C64" s="29">
        <v>8.1999999999999993</v>
      </c>
      <c r="G64" s="176" t="s">
        <v>169</v>
      </c>
      <c r="H64" s="181">
        <v>37</v>
      </c>
      <c r="I64" s="181">
        <v>114.50032791085602</v>
      </c>
      <c r="J64" s="182">
        <v>3.0946034570501624</v>
      </c>
      <c r="K64" s="181"/>
      <c r="L64" s="181"/>
    </row>
    <row r="65" spans="2:15" ht="16.5" thickBot="1" x14ac:dyDescent="0.3">
      <c r="B65" s="24">
        <v>0.5</v>
      </c>
      <c r="C65" s="29">
        <v>8</v>
      </c>
      <c r="G65" s="177" t="s">
        <v>140</v>
      </c>
      <c r="H65" s="183">
        <v>38</v>
      </c>
      <c r="I65" s="183">
        <v>204.72</v>
      </c>
      <c r="J65" s="184"/>
      <c r="K65" s="183"/>
      <c r="L65" s="183"/>
    </row>
    <row r="66" spans="2:15" ht="16.5" thickBot="1" x14ac:dyDescent="0.3">
      <c r="B66" s="24">
        <v>0.5</v>
      </c>
      <c r="C66" s="29">
        <v>10.1</v>
      </c>
    </row>
    <row r="67" spans="2:15" ht="15.75" x14ac:dyDescent="0.25">
      <c r="B67" s="24">
        <v>-1.2</v>
      </c>
      <c r="C67" s="29">
        <v>3.8</v>
      </c>
      <c r="G67" s="178"/>
      <c r="H67" s="179" t="s">
        <v>170</v>
      </c>
      <c r="I67" s="179" t="s">
        <v>157</v>
      </c>
      <c r="J67" s="179" t="s">
        <v>171</v>
      </c>
      <c r="K67" s="179" t="s">
        <v>136</v>
      </c>
      <c r="L67" s="179" t="s">
        <v>172</v>
      </c>
      <c r="M67" s="179" t="s">
        <v>173</v>
      </c>
      <c r="N67" s="179" t="s">
        <v>174</v>
      </c>
      <c r="O67" s="179" t="s">
        <v>175</v>
      </c>
    </row>
    <row r="68" spans="2:15" ht="15.75" x14ac:dyDescent="0.25">
      <c r="B68" s="24">
        <v>3.3</v>
      </c>
      <c r="C68" s="29">
        <v>12.1</v>
      </c>
      <c r="G68" s="176" t="s">
        <v>176</v>
      </c>
      <c r="H68" s="181">
        <v>-1.807572086997707</v>
      </c>
      <c r="I68" s="181">
        <v>0.64077406883300914</v>
      </c>
      <c r="J68" s="181">
        <v>-2.8209195329793766</v>
      </c>
      <c r="K68" s="181">
        <v>7.6548037812822342E-3</v>
      </c>
      <c r="L68" s="181">
        <v>-3.1059036757716472</v>
      </c>
      <c r="M68" s="181">
        <v>-0.50924049822376705</v>
      </c>
      <c r="N68" s="181">
        <v>-3.1059036757716472</v>
      </c>
      <c r="O68" s="181">
        <v>-0.50924049822376705</v>
      </c>
    </row>
    <row r="69" spans="2:15" ht="16.5" thickBot="1" x14ac:dyDescent="0.3">
      <c r="B69" s="24">
        <v>2.8</v>
      </c>
      <c r="C69" s="29">
        <v>14.8</v>
      </c>
      <c r="G69" s="177" t="s">
        <v>68</v>
      </c>
      <c r="H69" s="183">
        <v>0.34476917443172717</v>
      </c>
      <c r="I69" s="183">
        <v>6.3852853482612756E-2</v>
      </c>
      <c r="J69" s="183">
        <v>5.3994325332008604</v>
      </c>
      <c r="K69" s="183">
        <v>4.084257180516376E-6</v>
      </c>
      <c r="L69" s="183">
        <v>0.21539100396235508</v>
      </c>
      <c r="M69" s="183">
        <v>0.47414734490109922</v>
      </c>
      <c r="N69" s="183">
        <v>0.21539100396235508</v>
      </c>
      <c r="O69" s="183">
        <v>0.47414734490109922</v>
      </c>
    </row>
    <row r="70" spans="2:15" ht="15.75" x14ac:dyDescent="0.25">
      <c r="B70" s="24">
        <v>-0.3</v>
      </c>
      <c r="C70" s="29">
        <v>5</v>
      </c>
    </row>
    <row r="71" spans="2:15" ht="15.75" x14ac:dyDescent="0.25">
      <c r="B71" s="24">
        <v>-0.1</v>
      </c>
      <c r="C71" s="29">
        <v>13.1</v>
      </c>
    </row>
    <row r="72" spans="2:15" ht="15.75" x14ac:dyDescent="0.25">
      <c r="B72" s="24">
        <v>0.2</v>
      </c>
      <c r="C72" s="29">
        <v>7.2</v>
      </c>
    </row>
    <row r="73" spans="2:15" ht="15.75" x14ac:dyDescent="0.25">
      <c r="B73" s="24">
        <v>1.2</v>
      </c>
      <c r="C73" s="29">
        <v>5.6</v>
      </c>
    </row>
    <row r="74" spans="2:15" ht="15.75" x14ac:dyDescent="0.25">
      <c r="B74" s="24">
        <v>0.8</v>
      </c>
      <c r="C74" s="29">
        <v>8.1999999999999993</v>
      </c>
    </row>
    <row r="75" spans="2:15" ht="15.75" x14ac:dyDescent="0.25">
      <c r="B75" s="24">
        <v>0.6</v>
      </c>
      <c r="C75" s="29">
        <v>12.6</v>
      </c>
    </row>
    <row r="76" spans="2:15" ht="15.75" x14ac:dyDescent="0.25">
      <c r="B76" s="24">
        <v>3.8</v>
      </c>
      <c r="C76" s="29">
        <v>9.8658399581909197</v>
      </c>
    </row>
    <row r="77" spans="2:15" ht="15.75" x14ac:dyDescent="0.25">
      <c r="B77" s="24">
        <v>-0.3</v>
      </c>
      <c r="C77" s="29">
        <v>3.6</v>
      </c>
    </row>
    <row r="78" spans="2:15" ht="15.75" x14ac:dyDescent="0.25">
      <c r="B78" s="24">
        <v>1.3</v>
      </c>
      <c r="C78" s="29">
        <v>7</v>
      </c>
    </row>
    <row r="79" spans="2:15" ht="15.75" x14ac:dyDescent="0.25">
      <c r="B79" s="24">
        <v>1.2</v>
      </c>
      <c r="C79" s="29">
        <v>5.7</v>
      </c>
    </row>
    <row r="80" spans="2:15" ht="15.75" x14ac:dyDescent="0.25">
      <c r="B80" s="24">
        <v>1.3</v>
      </c>
      <c r="C80" s="29">
        <v>9.9</v>
      </c>
    </row>
    <row r="81" spans="2:3" ht="15.75" x14ac:dyDescent="0.25">
      <c r="B81" s="24">
        <v>3.4</v>
      </c>
      <c r="C81" s="29">
        <v>5.4</v>
      </c>
    </row>
    <row r="82" spans="2:3" ht="15.75" x14ac:dyDescent="0.25">
      <c r="B82" s="24">
        <v>0</v>
      </c>
      <c r="C82" s="29">
        <v>8.9</v>
      </c>
    </row>
    <row r="83" spans="2:3" ht="15.75" x14ac:dyDescent="0.25">
      <c r="B83" s="24">
        <v>2.6</v>
      </c>
      <c r="C83" s="29">
        <v>15.6</v>
      </c>
    </row>
    <row r="84" spans="2:3" ht="15.75" x14ac:dyDescent="0.25">
      <c r="B84" s="24">
        <v>1.6</v>
      </c>
      <c r="C84" s="29">
        <v>5.6</v>
      </c>
    </row>
    <row r="85" spans="2:3" ht="15.75" x14ac:dyDescent="0.25">
      <c r="B85" s="24">
        <v>1.9</v>
      </c>
      <c r="C85" s="29">
        <v>7.6</v>
      </c>
    </row>
    <row r="86" spans="2:3" ht="15.75" x14ac:dyDescent="0.25">
      <c r="B86" s="24">
        <v>-0.1</v>
      </c>
      <c r="C86" s="29">
        <v>4.0999999999999996</v>
      </c>
    </row>
    <row r="87" spans="2:3" ht="15.75" x14ac:dyDescent="0.25">
      <c r="B87" s="24">
        <v>-0.3</v>
      </c>
      <c r="C87" s="29">
        <v>16</v>
      </c>
    </row>
    <row r="88" spans="2:3" ht="15.75" x14ac:dyDescent="0.25">
      <c r="B88" s="24">
        <v>0.5</v>
      </c>
      <c r="C88" s="29">
        <v>7.7</v>
      </c>
    </row>
    <row r="89" spans="2:3" ht="15.75" x14ac:dyDescent="0.25">
      <c r="B89" s="24">
        <v>-0.7</v>
      </c>
      <c r="C89" s="29">
        <v>4</v>
      </c>
    </row>
    <row r="90" spans="2:3" ht="15.75" x14ac:dyDescent="0.25">
      <c r="B90" s="24">
        <v>12.3</v>
      </c>
      <c r="C90" s="29">
        <v>26.7</v>
      </c>
    </row>
    <row r="91" spans="2:3" ht="15.75" x14ac:dyDescent="0.25">
      <c r="B91" s="24">
        <v>1</v>
      </c>
      <c r="C91" s="29">
        <v>10.9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topLeftCell="B1" workbookViewId="0">
      <selection activeCell="I28" sqref="I28"/>
    </sheetView>
  </sheetViews>
  <sheetFormatPr defaultRowHeight="15" x14ac:dyDescent="0.25"/>
  <cols>
    <col min="2" max="2" width="13" customWidth="1"/>
    <col min="3" max="3" width="22.28515625" customWidth="1"/>
    <col min="4" max="4" width="40" customWidth="1"/>
    <col min="5" max="5" width="26.5703125" customWidth="1"/>
    <col min="6" max="6" width="35.28515625" customWidth="1"/>
    <col min="7" max="7" width="11.7109375" customWidth="1"/>
    <col min="8" max="8" width="26.28515625" customWidth="1"/>
    <col min="9" max="9" width="19.140625" customWidth="1"/>
    <col min="10" max="10" width="17.42578125" customWidth="1"/>
    <col min="11" max="11" width="24.5703125" customWidth="1"/>
    <col min="12" max="12" width="19" customWidth="1"/>
    <col min="13" max="13" width="16.85546875" customWidth="1"/>
    <col min="14" max="14" width="16.42578125" customWidth="1"/>
    <col min="15" max="15" width="17.7109375" customWidth="1"/>
    <col min="16" max="16" width="16.140625" customWidth="1"/>
    <col min="18" max="18" width="13.140625" customWidth="1"/>
    <col min="19" max="19" width="14.5703125" customWidth="1"/>
    <col min="20" max="20" width="12" bestFit="1" customWidth="1"/>
    <col min="21" max="21" width="12.5703125" bestFit="1" customWidth="1"/>
  </cols>
  <sheetData>
    <row r="1" spans="2:21" x14ac:dyDescent="0.25">
      <c r="S1" t="s">
        <v>159</v>
      </c>
      <c r="T1" t="s">
        <v>160</v>
      </c>
      <c r="U1" t="s">
        <v>161</v>
      </c>
    </row>
    <row r="2" spans="2:21" ht="16.5" thickBot="1" x14ac:dyDescent="0.3">
      <c r="B2" s="27" t="s">
        <v>42</v>
      </c>
      <c r="C2" s="27" t="s">
        <v>53</v>
      </c>
      <c r="D2" s="28" t="s">
        <v>57</v>
      </c>
      <c r="E2" s="28" t="s">
        <v>56</v>
      </c>
      <c r="F2" s="27" t="s">
        <v>68</v>
      </c>
      <c r="R2" t="s">
        <v>75</v>
      </c>
      <c r="S2" s="162">
        <v>2.4445561361442604E-5</v>
      </c>
      <c r="T2" s="162">
        <v>3.0651834224909883E-3</v>
      </c>
      <c r="U2" s="163">
        <v>1.3222898646161001</v>
      </c>
    </row>
    <row r="3" spans="2:21" ht="15.75" x14ac:dyDescent="0.25">
      <c r="B3" s="23" t="s">
        <v>31</v>
      </c>
      <c r="C3" s="23">
        <v>13192.45</v>
      </c>
      <c r="D3" s="24">
        <v>57.79</v>
      </c>
      <c r="E3" s="24">
        <v>0</v>
      </c>
      <c r="F3" s="29">
        <v>6.7049798965454102</v>
      </c>
      <c r="R3" s="164">
        <f t="shared" ref="R3:R12" si="0">SUMPRODUCT( $S$2:$U$2,S3:U3)</f>
        <v>7.9379508614175984</v>
      </c>
      <c r="S3" s="23">
        <v>19186.78</v>
      </c>
      <c r="T3" s="24">
        <v>64.05</v>
      </c>
      <c r="U3" s="24">
        <v>5.5</v>
      </c>
    </row>
    <row r="4" spans="2:21" ht="15.75" x14ac:dyDescent="0.25">
      <c r="B4" s="23" t="s">
        <v>19</v>
      </c>
      <c r="C4" s="23">
        <v>51855.71</v>
      </c>
      <c r="D4" s="24">
        <v>60.77</v>
      </c>
      <c r="E4" s="24">
        <v>0</v>
      </c>
      <c r="F4" s="29">
        <v>8</v>
      </c>
      <c r="R4" s="164">
        <f t="shared" si="0"/>
        <v>5.3559330710948485</v>
      </c>
      <c r="S4" s="23">
        <v>38507.53</v>
      </c>
      <c r="T4" s="24">
        <v>59.79</v>
      </c>
      <c r="U4" s="24">
        <v>3.2</v>
      </c>
    </row>
    <row r="5" spans="2:21" ht="15.75" x14ac:dyDescent="0.25">
      <c r="B5" s="23" t="s">
        <v>18</v>
      </c>
      <c r="C5" s="23">
        <v>19186.78</v>
      </c>
      <c r="D5" s="24">
        <v>64.05</v>
      </c>
      <c r="E5" s="24">
        <v>1</v>
      </c>
      <c r="F5" s="29">
        <v>9.8982000350952095</v>
      </c>
      <c r="H5" s="185" t="s">
        <v>162</v>
      </c>
      <c r="I5" s="185"/>
      <c r="R5" s="164">
        <f t="shared" si="0"/>
        <v>3.3051189477934901</v>
      </c>
      <c r="S5" s="23">
        <v>51855.71</v>
      </c>
      <c r="T5" s="24">
        <v>60.77</v>
      </c>
      <c r="U5" s="24">
        <v>1.4</v>
      </c>
    </row>
    <row r="6" spans="2:21" ht="16.5" thickBot="1" x14ac:dyDescent="0.3">
      <c r="B6" s="23" t="s">
        <v>12</v>
      </c>
      <c r="C6" s="23">
        <v>48720.11</v>
      </c>
      <c r="D6" s="24">
        <v>53.83</v>
      </c>
      <c r="E6" s="24">
        <v>0</v>
      </c>
      <c r="F6" s="29">
        <v>6.7</v>
      </c>
      <c r="R6" s="164">
        <f t="shared" si="0"/>
        <v>2.965233126774991</v>
      </c>
      <c r="S6" s="23">
        <v>22379.09</v>
      </c>
      <c r="T6" s="24">
        <v>55.55</v>
      </c>
      <c r="U6" s="24">
        <v>1.7</v>
      </c>
    </row>
    <row r="7" spans="2:21" ht="30" x14ac:dyDescent="0.25">
      <c r="B7" s="23" t="s">
        <v>52</v>
      </c>
      <c r="C7" s="23">
        <v>14509.27</v>
      </c>
      <c r="D7" s="24">
        <v>42.58</v>
      </c>
      <c r="E7" s="24">
        <v>0</v>
      </c>
      <c r="F7" s="29">
        <v>7.1808099746704102</v>
      </c>
      <c r="H7" s="186" t="s">
        <v>163</v>
      </c>
      <c r="I7" s="186"/>
      <c r="R7" s="164">
        <f t="shared" si="0"/>
        <v>2.6152975793542783</v>
      </c>
      <c r="S7" s="23">
        <v>13192.45</v>
      </c>
      <c r="T7" s="24">
        <v>57.79</v>
      </c>
      <c r="U7" s="24">
        <v>1.6</v>
      </c>
    </row>
    <row r="8" spans="2:21" ht="15.75" x14ac:dyDescent="0.25">
      <c r="B8" s="23" t="s">
        <v>22</v>
      </c>
      <c r="C8" s="23">
        <v>22379.09</v>
      </c>
      <c r="D8" s="24">
        <v>55.55</v>
      </c>
      <c r="E8" s="24">
        <v>0</v>
      </c>
      <c r="F8" s="29">
        <v>12.2</v>
      </c>
      <c r="H8" s="187" t="s">
        <v>164</v>
      </c>
      <c r="I8" s="188">
        <v>0.67774344732517044</v>
      </c>
      <c r="R8" s="164">
        <f t="shared" si="0"/>
        <v>2.2815921674051935</v>
      </c>
      <c r="S8" s="23">
        <v>48720.11</v>
      </c>
      <c r="T8" s="24">
        <v>53.83</v>
      </c>
      <c r="U8" s="24">
        <v>0.7</v>
      </c>
    </row>
    <row r="9" spans="2:21" ht="15.75" x14ac:dyDescent="0.25">
      <c r="B9" s="23" t="s">
        <v>28</v>
      </c>
      <c r="C9" s="23">
        <v>27080.19</v>
      </c>
      <c r="D9" s="24">
        <v>51.03</v>
      </c>
      <c r="E9" s="24">
        <v>0</v>
      </c>
      <c r="F9" s="29">
        <v>2.4</v>
      </c>
      <c r="H9" s="187" t="s">
        <v>165</v>
      </c>
      <c r="I9" s="189">
        <v>0.45933618039220614</v>
      </c>
      <c r="R9" s="164">
        <f t="shared" si="0"/>
        <v>2.0835676568045347</v>
      </c>
      <c r="S9" s="23">
        <v>55819.91</v>
      </c>
      <c r="T9" s="24">
        <v>62.02</v>
      </c>
      <c r="U9" s="24">
        <v>0.4</v>
      </c>
    </row>
    <row r="10" spans="2:21" ht="15.75" x14ac:dyDescent="0.25">
      <c r="B10" s="23" t="s">
        <v>41</v>
      </c>
      <c r="C10" s="23">
        <v>38816.089999999997</v>
      </c>
      <c r="D10" s="24">
        <v>62.7</v>
      </c>
      <c r="E10" s="24">
        <v>0</v>
      </c>
      <c r="F10" s="29">
        <v>10.199999999999999</v>
      </c>
      <c r="H10" s="187" t="s">
        <v>166</v>
      </c>
      <c r="I10" s="189">
        <v>0.4129935672829666</v>
      </c>
      <c r="R10" s="164">
        <f t="shared" si="0"/>
        <v>1.0828647292974596</v>
      </c>
      <c r="S10" s="23">
        <v>27080.19</v>
      </c>
      <c r="T10" s="24">
        <v>51.03</v>
      </c>
      <c r="U10" s="24">
        <v>0.2</v>
      </c>
    </row>
    <row r="11" spans="2:21" ht="15.75" x14ac:dyDescent="0.25">
      <c r="B11" s="23" t="s">
        <v>55</v>
      </c>
      <c r="C11" s="23">
        <v>38507.53</v>
      </c>
      <c r="D11" s="24">
        <v>59.79</v>
      </c>
      <c r="E11" s="24">
        <v>1</v>
      </c>
      <c r="F11" s="29">
        <v>6.4</v>
      </c>
      <c r="H11" s="187" t="s">
        <v>157</v>
      </c>
      <c r="I11" s="189">
        <v>3.3955889957161474</v>
      </c>
      <c r="R11" s="164">
        <f t="shared" si="0"/>
        <v>0.34769419172680349</v>
      </c>
      <c r="S11" s="23">
        <v>38816.089999999997</v>
      </c>
      <c r="T11" s="24">
        <v>62.7</v>
      </c>
      <c r="U11" s="24">
        <v>-0.6</v>
      </c>
    </row>
    <row r="12" spans="2:21" ht="16.5" thickBot="1" x14ac:dyDescent="0.3">
      <c r="B12" s="23" t="s">
        <v>23</v>
      </c>
      <c r="C12" s="23">
        <v>55819.91</v>
      </c>
      <c r="D12" s="24">
        <v>62.02</v>
      </c>
      <c r="E12" s="24">
        <v>0</v>
      </c>
      <c r="F12" s="29">
        <v>9.8000000000000007</v>
      </c>
      <c r="H12" s="190" t="s">
        <v>114</v>
      </c>
      <c r="I12" s="191">
        <v>39</v>
      </c>
      <c r="R12" s="164">
        <f t="shared" si="0"/>
        <v>-0.96931609085330561</v>
      </c>
      <c r="S12" s="23">
        <v>14509.27</v>
      </c>
      <c r="T12" s="24">
        <v>42.58</v>
      </c>
      <c r="U12" s="24">
        <v>-1.1000000000000001</v>
      </c>
    </row>
    <row r="13" spans="2:21" ht="15.75" x14ac:dyDescent="0.25">
      <c r="B13" s="23" t="s">
        <v>36</v>
      </c>
      <c r="C13" s="23">
        <v>35215.360000000001</v>
      </c>
      <c r="D13" s="24">
        <v>63.63</v>
      </c>
      <c r="E13" s="24">
        <v>0</v>
      </c>
      <c r="F13" s="29">
        <v>9.8000000000000007</v>
      </c>
    </row>
    <row r="14" spans="2:21" ht="16.5" thickBot="1" x14ac:dyDescent="0.3">
      <c r="B14" s="23" t="s">
        <v>24</v>
      </c>
      <c r="C14" s="23">
        <v>47144.4</v>
      </c>
      <c r="D14" s="24">
        <v>59.03</v>
      </c>
      <c r="E14" s="24">
        <v>0</v>
      </c>
      <c r="F14" s="29">
        <v>8.1999999999999993</v>
      </c>
      <c r="H14" s="185" t="s">
        <v>131</v>
      </c>
    </row>
    <row r="15" spans="2:21" ht="15.75" x14ac:dyDescent="0.25">
      <c r="B15" s="23" t="s">
        <v>5</v>
      </c>
      <c r="C15" s="23">
        <v>42313.19</v>
      </c>
      <c r="D15" s="24">
        <v>54.53</v>
      </c>
      <c r="E15" s="24">
        <v>0</v>
      </c>
      <c r="F15" s="29">
        <v>7.8</v>
      </c>
      <c r="H15" s="192"/>
      <c r="I15" s="193" t="s">
        <v>115</v>
      </c>
      <c r="J15" s="193" t="s">
        <v>133</v>
      </c>
      <c r="K15" s="193" t="s">
        <v>134</v>
      </c>
      <c r="L15" s="193" t="s">
        <v>135</v>
      </c>
      <c r="M15" s="193" t="s">
        <v>167</v>
      </c>
    </row>
    <row r="16" spans="2:21" ht="15.75" x14ac:dyDescent="0.25">
      <c r="B16" s="23" t="s">
        <v>1</v>
      </c>
      <c r="C16" s="23">
        <v>51374.03</v>
      </c>
      <c r="D16" s="24">
        <v>61.6</v>
      </c>
      <c r="E16" s="24">
        <v>0</v>
      </c>
      <c r="F16" s="29">
        <v>11.8</v>
      </c>
      <c r="H16" s="187" t="s">
        <v>168</v>
      </c>
      <c r="I16" s="189">
        <v>3</v>
      </c>
      <c r="J16" s="189">
        <v>342.8480042692463</v>
      </c>
      <c r="K16" s="189">
        <v>114.28266808974877</v>
      </c>
      <c r="L16" s="189">
        <v>9.9117453586281883</v>
      </c>
      <c r="M16" s="189">
        <v>7.1388334934940651E-5</v>
      </c>
    </row>
    <row r="17" spans="2:16" ht="15.75" x14ac:dyDescent="0.25">
      <c r="B17" s="23" t="s">
        <v>14</v>
      </c>
      <c r="C17" s="23">
        <v>27034.74</v>
      </c>
      <c r="D17" s="24">
        <v>51</v>
      </c>
      <c r="E17" s="24">
        <v>0</v>
      </c>
      <c r="F17" s="29">
        <v>3.2</v>
      </c>
      <c r="H17" s="187" t="s">
        <v>169</v>
      </c>
      <c r="I17" s="189">
        <v>35</v>
      </c>
      <c r="J17" s="189">
        <v>403.55086197400078</v>
      </c>
      <c r="K17" s="189">
        <v>11.530024627828594</v>
      </c>
      <c r="L17" s="189"/>
      <c r="M17" s="189"/>
    </row>
    <row r="18" spans="2:16" ht="16.5" thickBot="1" x14ac:dyDescent="0.3">
      <c r="B18" s="23" t="s">
        <v>17</v>
      </c>
      <c r="C18" s="23">
        <v>31099.63</v>
      </c>
      <c r="D18" s="24">
        <v>56.9</v>
      </c>
      <c r="E18" s="24">
        <v>1</v>
      </c>
      <c r="F18" s="29">
        <v>12</v>
      </c>
      <c r="H18" s="190" t="s">
        <v>140</v>
      </c>
      <c r="I18" s="191">
        <v>38</v>
      </c>
      <c r="J18" s="191">
        <v>746.39886624324708</v>
      </c>
      <c r="K18" s="191"/>
      <c r="L18" s="191"/>
      <c r="M18" s="191"/>
    </row>
    <row r="19" spans="2:16" ht="16.5" thickBot="1" x14ac:dyDescent="0.3">
      <c r="B19" s="23" t="s">
        <v>40</v>
      </c>
      <c r="C19" s="23">
        <v>52381.11</v>
      </c>
      <c r="D19" s="24">
        <v>72.28</v>
      </c>
      <c r="E19" s="24">
        <v>0</v>
      </c>
      <c r="F19" s="29">
        <v>14.4</v>
      </c>
    </row>
    <row r="20" spans="2:16" ht="15.75" x14ac:dyDescent="0.25">
      <c r="B20" s="23" t="s">
        <v>27</v>
      </c>
      <c r="C20" s="23">
        <v>90624.72</v>
      </c>
      <c r="D20" s="24">
        <v>61.13</v>
      </c>
      <c r="E20" s="24">
        <v>0</v>
      </c>
      <c r="F20" s="29">
        <v>3.3</v>
      </c>
      <c r="H20" s="192"/>
      <c r="I20" s="193" t="s">
        <v>170</v>
      </c>
      <c r="J20" s="193" t="s">
        <v>157</v>
      </c>
      <c r="K20" s="193" t="s">
        <v>171</v>
      </c>
      <c r="L20" s="193" t="s">
        <v>136</v>
      </c>
      <c r="M20" s="193" t="s">
        <v>172</v>
      </c>
      <c r="N20" s="193" t="s">
        <v>173</v>
      </c>
      <c r="O20" s="193" t="s">
        <v>174</v>
      </c>
      <c r="P20" s="193" t="s">
        <v>175</v>
      </c>
    </row>
    <row r="21" spans="2:16" ht="15.75" x14ac:dyDescent="0.25">
      <c r="B21" s="23" t="s">
        <v>6</v>
      </c>
      <c r="C21" s="23">
        <v>39004.86</v>
      </c>
      <c r="D21" s="24">
        <v>48.51</v>
      </c>
      <c r="E21" s="24">
        <v>0</v>
      </c>
      <c r="F21" s="29">
        <v>12.7</v>
      </c>
      <c r="H21" s="187" t="s">
        <v>176</v>
      </c>
      <c r="I21" s="194">
        <v>5.8915853167660197</v>
      </c>
      <c r="J21" s="195">
        <v>5.3474411662126666</v>
      </c>
      <c r="K21" s="195">
        <v>1.101757856447581</v>
      </c>
      <c r="L21" s="195">
        <v>0.27808605327764924</v>
      </c>
      <c r="M21" s="189">
        <v>-4.96429739061458</v>
      </c>
      <c r="N21" s="189">
        <v>16.74746802414662</v>
      </c>
      <c r="O21" s="189">
        <v>-4.96429739061458</v>
      </c>
      <c r="P21" s="189">
        <v>16.74746802414662</v>
      </c>
    </row>
    <row r="22" spans="2:16" ht="15.75" x14ac:dyDescent="0.25">
      <c r="B22" s="23" t="s">
        <v>35</v>
      </c>
      <c r="C22" s="23">
        <v>30082.87</v>
      </c>
      <c r="D22" s="24">
        <v>61.67</v>
      </c>
      <c r="E22" s="24">
        <v>0</v>
      </c>
      <c r="F22" s="29">
        <v>7.3</v>
      </c>
      <c r="H22" s="187" t="s">
        <v>53</v>
      </c>
      <c r="I22" s="196">
        <v>2.4445561361442604E-5</v>
      </c>
      <c r="J22" s="195">
        <v>3.2263395803831854E-5</v>
      </c>
      <c r="K22" s="195">
        <v>0.7576871793061305</v>
      </c>
      <c r="L22" s="195">
        <v>0.45370972276599375</v>
      </c>
      <c r="M22" s="189">
        <v>-4.1052614252195318E-5</v>
      </c>
      <c r="N22" s="189">
        <v>8.994373697508052E-5</v>
      </c>
      <c r="O22" s="189">
        <v>-4.1052614252195318E-5</v>
      </c>
      <c r="P22" s="189">
        <v>8.994373697508052E-5</v>
      </c>
    </row>
    <row r="23" spans="2:16" ht="15.75" x14ac:dyDescent="0.25">
      <c r="B23" s="23" t="s">
        <v>32</v>
      </c>
      <c r="C23" s="23">
        <v>37109.51</v>
      </c>
      <c r="D23" s="24">
        <v>62.61</v>
      </c>
      <c r="E23" s="24">
        <v>0</v>
      </c>
      <c r="F23" s="29">
        <v>5.3</v>
      </c>
      <c r="H23" s="187" t="s">
        <v>57</v>
      </c>
      <c r="I23" s="196">
        <v>3.0651834224909883E-3</v>
      </c>
      <c r="J23" s="195">
        <v>0.10047453506838137</v>
      </c>
      <c r="K23" s="195">
        <v>3.0507067491328754E-2</v>
      </c>
      <c r="L23" s="195">
        <v>0.97583595933891032</v>
      </c>
      <c r="M23" s="189">
        <v>-0.20090896680709724</v>
      </c>
      <c r="N23" s="189">
        <v>0.20703933365207922</v>
      </c>
      <c r="O23" s="189">
        <v>-0.20090896680709724</v>
      </c>
      <c r="P23" s="189">
        <v>0.20703933365207922</v>
      </c>
    </row>
    <row r="24" spans="2:16" ht="16.5" thickBot="1" x14ac:dyDescent="0.3">
      <c r="B24" s="25" t="s">
        <v>38</v>
      </c>
      <c r="C24" s="23">
        <v>112226.91</v>
      </c>
      <c r="D24" s="24">
        <v>60.8</v>
      </c>
      <c r="E24" s="24">
        <v>0</v>
      </c>
      <c r="F24" s="29">
        <v>9.3000000000000007</v>
      </c>
      <c r="H24" s="190" t="s">
        <v>56</v>
      </c>
      <c r="I24" s="197">
        <v>1.3222898646160997</v>
      </c>
      <c r="J24" s="198">
        <v>0.24279806971356524</v>
      </c>
      <c r="K24" s="198">
        <v>5.4460476814170597</v>
      </c>
      <c r="L24" s="198">
        <v>4.1517761918580286E-6</v>
      </c>
      <c r="M24" s="191">
        <v>0.82938357832671117</v>
      </c>
      <c r="N24" s="191">
        <v>1.8151961509054881</v>
      </c>
      <c r="O24" s="191">
        <v>0.82938357832671117</v>
      </c>
      <c r="P24" s="191">
        <v>1.8151961509054881</v>
      </c>
    </row>
    <row r="25" spans="2:16" ht="15.75" x14ac:dyDescent="0.25">
      <c r="B25" s="23" t="s">
        <v>39</v>
      </c>
      <c r="C25" s="23">
        <v>39222.17</v>
      </c>
      <c r="D25" s="24">
        <v>62.34</v>
      </c>
      <c r="E25" s="24">
        <v>0</v>
      </c>
      <c r="F25" s="29">
        <v>11</v>
      </c>
    </row>
    <row r="26" spans="2:16" ht="15.75" x14ac:dyDescent="0.25">
      <c r="B26" s="23" t="s">
        <v>29</v>
      </c>
      <c r="C26" s="23">
        <v>12324.39</v>
      </c>
      <c r="D26" s="24">
        <v>40.32</v>
      </c>
      <c r="E26" s="24">
        <v>1</v>
      </c>
      <c r="F26" s="29">
        <v>10.289010047912599</v>
      </c>
      <c r="H26" s="22"/>
      <c r="I26" s="22"/>
      <c r="J26" s="22"/>
      <c r="K26" s="22"/>
    </row>
    <row r="27" spans="2:16" ht="21.75" customHeight="1" x14ac:dyDescent="0.25">
      <c r="B27" s="23" t="s">
        <v>37</v>
      </c>
      <c r="C27" s="23">
        <v>18258.95</v>
      </c>
      <c r="D27" s="24">
        <v>53.35</v>
      </c>
      <c r="E27" s="24">
        <v>0</v>
      </c>
      <c r="F27" s="29">
        <v>3.6</v>
      </c>
    </row>
    <row r="28" spans="2:16" ht="21.75" customHeight="1" x14ac:dyDescent="0.25">
      <c r="B28" s="23" t="s">
        <v>11</v>
      </c>
      <c r="C28" s="23">
        <v>54325.51</v>
      </c>
      <c r="D28" s="24">
        <v>64.55</v>
      </c>
      <c r="E28" s="24">
        <v>0</v>
      </c>
      <c r="F28" s="29">
        <v>5.3</v>
      </c>
    </row>
    <row r="29" spans="2:16" ht="18.75" customHeight="1" x14ac:dyDescent="0.25">
      <c r="B29" s="23" t="s">
        <v>33</v>
      </c>
      <c r="C29" s="23">
        <v>15931.36</v>
      </c>
      <c r="D29" s="24">
        <v>52.39</v>
      </c>
      <c r="E29" s="24">
        <v>0</v>
      </c>
      <c r="F29" s="29">
        <v>5.7</v>
      </c>
    </row>
    <row r="30" spans="2:16" ht="15.75" x14ac:dyDescent="0.25">
      <c r="B30" s="23" t="s">
        <v>26</v>
      </c>
      <c r="C30" s="23">
        <v>63548</v>
      </c>
      <c r="D30" s="24">
        <v>63.83</v>
      </c>
      <c r="E30" s="24">
        <v>0</v>
      </c>
      <c r="F30" s="29">
        <v>12.3</v>
      </c>
    </row>
    <row r="31" spans="2:16" ht="15.75" x14ac:dyDescent="0.25">
      <c r="B31" s="23" t="s">
        <v>9</v>
      </c>
      <c r="C31" s="23">
        <v>32354.54</v>
      </c>
      <c r="D31" s="24">
        <v>56.09</v>
      </c>
      <c r="E31" s="24">
        <v>1</v>
      </c>
      <c r="F31" s="29">
        <v>5.9</v>
      </c>
    </row>
    <row r="32" spans="2:16" ht="15.75" x14ac:dyDescent="0.25">
      <c r="B32" s="23" t="s">
        <v>15</v>
      </c>
      <c r="C32" s="23">
        <v>31935.47</v>
      </c>
      <c r="D32" s="24">
        <v>58.02</v>
      </c>
      <c r="E32" s="24">
        <v>0</v>
      </c>
      <c r="F32" s="29">
        <v>5.9</v>
      </c>
    </row>
    <row r="33" spans="2:6" ht="15.75" x14ac:dyDescent="0.25">
      <c r="B33" s="23" t="s">
        <v>10</v>
      </c>
      <c r="C33" s="23">
        <v>28828.11</v>
      </c>
      <c r="D33" s="24">
        <v>55.06</v>
      </c>
      <c r="E33" s="24">
        <v>0</v>
      </c>
      <c r="F33" s="29">
        <v>15.3</v>
      </c>
    </row>
    <row r="34" spans="2:6" ht="15.75" x14ac:dyDescent="0.25">
      <c r="B34" s="23" t="s">
        <v>20</v>
      </c>
      <c r="C34" s="23">
        <v>18231.009999999998</v>
      </c>
      <c r="D34" s="24">
        <v>53.96</v>
      </c>
      <c r="E34" s="24">
        <v>0</v>
      </c>
      <c r="F34" s="29">
        <v>6.3</v>
      </c>
    </row>
    <row r="35" spans="2:6" ht="15.75" x14ac:dyDescent="0.25">
      <c r="B35" s="23" t="s">
        <v>25</v>
      </c>
      <c r="C35" s="23">
        <v>30509.77</v>
      </c>
      <c r="D35" s="24">
        <v>59.05</v>
      </c>
      <c r="E35" s="24">
        <v>0</v>
      </c>
      <c r="F35" s="29">
        <v>7.8</v>
      </c>
    </row>
    <row r="36" spans="2:6" ht="15.75" x14ac:dyDescent="0.25">
      <c r="B36" s="23" t="s">
        <v>34</v>
      </c>
      <c r="C36" s="23">
        <v>37091</v>
      </c>
      <c r="D36" s="24">
        <v>57.77</v>
      </c>
      <c r="E36" s="24">
        <v>0</v>
      </c>
      <c r="F36" s="29">
        <v>3.1</v>
      </c>
    </row>
    <row r="37" spans="2:6" ht="15.75" x14ac:dyDescent="0.25">
      <c r="B37" s="23" t="s">
        <v>8</v>
      </c>
      <c r="C37" s="23">
        <v>36219.94</v>
      </c>
      <c r="D37" s="24">
        <v>56.71</v>
      </c>
      <c r="E37" s="24">
        <v>0</v>
      </c>
      <c r="F37" s="29">
        <v>13.3</v>
      </c>
    </row>
    <row r="38" spans="2:6" ht="15.75" x14ac:dyDescent="0.25">
      <c r="B38" s="23" t="s">
        <v>16</v>
      </c>
      <c r="C38" s="23">
        <v>50923.11</v>
      </c>
      <c r="D38" s="24">
        <v>64.37</v>
      </c>
      <c r="E38" s="24">
        <v>0</v>
      </c>
      <c r="F38" s="29">
        <v>8.4</v>
      </c>
    </row>
    <row r="39" spans="2:6" ht="14.25" customHeight="1" x14ac:dyDescent="0.25">
      <c r="B39" s="23" t="s">
        <v>21</v>
      </c>
      <c r="C39" s="23">
        <v>68752.77</v>
      </c>
      <c r="D39" s="24">
        <v>67.87</v>
      </c>
      <c r="E39" s="24">
        <v>0</v>
      </c>
      <c r="F39" s="29">
        <v>4.9000000000000004</v>
      </c>
    </row>
    <row r="40" spans="2:6" ht="15.75" x14ac:dyDescent="0.25">
      <c r="B40" s="26" t="s">
        <v>54</v>
      </c>
      <c r="C40" s="23">
        <v>28393.47</v>
      </c>
      <c r="D40" s="24">
        <v>49.3</v>
      </c>
      <c r="E40" s="24">
        <v>1</v>
      </c>
      <c r="F40" s="29">
        <v>26.7</v>
      </c>
    </row>
    <row r="41" spans="2:6" ht="15.75" x14ac:dyDescent="0.25">
      <c r="B41" s="23" t="s">
        <v>51</v>
      </c>
      <c r="C41" s="23">
        <v>42675.78</v>
      </c>
      <c r="D41" s="24">
        <v>62.8</v>
      </c>
      <c r="E41" s="24">
        <v>0</v>
      </c>
      <c r="F41" s="29">
        <v>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E13" sqref="E13"/>
    </sheetView>
  </sheetViews>
  <sheetFormatPr defaultRowHeight="15" x14ac:dyDescent="0.25"/>
  <cols>
    <col min="1" max="1" width="13.42578125" customWidth="1"/>
    <col min="2" max="2" width="23" customWidth="1"/>
  </cols>
  <sheetData>
    <row r="1" spans="1:2" ht="15.75" x14ac:dyDescent="0.25">
      <c r="A1" s="1"/>
      <c r="B1" s="12" t="s">
        <v>56</v>
      </c>
    </row>
    <row r="2" spans="1:2" ht="15.75" x14ac:dyDescent="0.25">
      <c r="A2" s="11" t="s">
        <v>31</v>
      </c>
      <c r="B2" s="11">
        <v>1.6</v>
      </c>
    </row>
    <row r="3" spans="1:2" ht="15.75" x14ac:dyDescent="0.25">
      <c r="A3" s="11" t="s">
        <v>19</v>
      </c>
      <c r="B3" s="11">
        <v>1.4</v>
      </c>
    </row>
    <row r="4" spans="1:2" ht="15.75" x14ac:dyDescent="0.25">
      <c r="A4" s="11" t="s">
        <v>18</v>
      </c>
      <c r="B4" s="11">
        <v>5.5</v>
      </c>
    </row>
    <row r="5" spans="1:2" ht="15.75" x14ac:dyDescent="0.25">
      <c r="A5" s="11" t="s">
        <v>12</v>
      </c>
      <c r="B5" s="11">
        <v>0.7</v>
      </c>
    </row>
    <row r="6" spans="1:2" ht="31.5" x14ac:dyDescent="0.25">
      <c r="A6" s="11" t="s">
        <v>52</v>
      </c>
      <c r="B6" s="11">
        <v>-1.1000000000000001</v>
      </c>
    </row>
    <row r="7" spans="1:2" ht="15.75" x14ac:dyDescent="0.25">
      <c r="A7" s="11" t="s">
        <v>22</v>
      </c>
      <c r="B7" s="11">
        <v>1.7</v>
      </c>
    </row>
    <row r="8" spans="1:2" ht="15.75" x14ac:dyDescent="0.25">
      <c r="A8" s="11" t="s">
        <v>28</v>
      </c>
      <c r="B8" s="11">
        <v>0.2</v>
      </c>
    </row>
    <row r="9" spans="1:2" ht="15.75" x14ac:dyDescent="0.25">
      <c r="A9" s="11" t="s">
        <v>41</v>
      </c>
      <c r="B9" s="11">
        <v>-0.6</v>
      </c>
    </row>
    <row r="10" spans="1:2" ht="15.75" x14ac:dyDescent="0.25">
      <c r="A10" s="11" t="s">
        <v>55</v>
      </c>
      <c r="B10" s="11">
        <v>3.2</v>
      </c>
    </row>
    <row r="11" spans="1:2" ht="15.75" x14ac:dyDescent="0.25">
      <c r="A11" s="11" t="s">
        <v>23</v>
      </c>
      <c r="B11" s="11">
        <v>0.4</v>
      </c>
    </row>
    <row r="12" spans="1:2" ht="15.75" x14ac:dyDescent="0.25">
      <c r="A12" s="11" t="s">
        <v>36</v>
      </c>
      <c r="B12" s="11">
        <v>-0.4</v>
      </c>
    </row>
    <row r="13" spans="1:2" ht="15.75" x14ac:dyDescent="0.25">
      <c r="A13" s="11" t="s">
        <v>24</v>
      </c>
      <c r="B13" s="11">
        <v>0.3</v>
      </c>
    </row>
    <row r="14" spans="1:2" ht="15.75" x14ac:dyDescent="0.25">
      <c r="A14" s="11" t="s">
        <v>5</v>
      </c>
      <c r="B14" s="11">
        <v>0.5</v>
      </c>
    </row>
    <row r="15" spans="1:2" ht="15.75" x14ac:dyDescent="0.25">
      <c r="A15" s="11" t="s">
        <v>1</v>
      </c>
      <c r="B15" s="11">
        <v>0.5</v>
      </c>
    </row>
    <row r="16" spans="1:2" ht="15.75" x14ac:dyDescent="0.25">
      <c r="A16" s="11" t="s">
        <v>14</v>
      </c>
      <c r="B16" s="11">
        <v>-1.2</v>
      </c>
    </row>
    <row r="17" spans="1:2" ht="15.75" x14ac:dyDescent="0.25">
      <c r="A17" s="11" t="s">
        <v>17</v>
      </c>
      <c r="B17" s="11">
        <v>3.3</v>
      </c>
    </row>
    <row r="18" spans="1:2" ht="15.75" x14ac:dyDescent="0.25">
      <c r="A18" s="11" t="s">
        <v>40</v>
      </c>
      <c r="B18" s="11">
        <v>2.8</v>
      </c>
    </row>
    <row r="19" spans="1:2" ht="15.75" x14ac:dyDescent="0.25">
      <c r="A19" s="11" t="s">
        <v>27</v>
      </c>
      <c r="B19" s="11">
        <v>-0.3</v>
      </c>
    </row>
    <row r="20" spans="1:2" ht="15.75" x14ac:dyDescent="0.25">
      <c r="A20" s="11" t="s">
        <v>6</v>
      </c>
      <c r="B20" s="11">
        <v>-0.1</v>
      </c>
    </row>
    <row r="21" spans="1:2" ht="15.75" x14ac:dyDescent="0.25">
      <c r="A21" s="11" t="s">
        <v>35</v>
      </c>
      <c r="B21" s="11">
        <v>0.2</v>
      </c>
    </row>
    <row r="22" spans="1:2" ht="15.75" x14ac:dyDescent="0.25">
      <c r="A22" s="11" t="s">
        <v>32</v>
      </c>
      <c r="B22" s="11">
        <v>1.2</v>
      </c>
    </row>
    <row r="23" spans="1:2" ht="15.75" x14ac:dyDescent="0.25">
      <c r="A23" s="11" t="s">
        <v>38</v>
      </c>
      <c r="B23" s="11">
        <v>0.8</v>
      </c>
    </row>
    <row r="24" spans="1:2" ht="15.75" x14ac:dyDescent="0.25">
      <c r="A24" s="11" t="s">
        <v>39</v>
      </c>
      <c r="B24" s="11">
        <v>0.6</v>
      </c>
    </row>
    <row r="25" spans="1:2" ht="15.75" x14ac:dyDescent="0.25">
      <c r="A25" s="11" t="s">
        <v>29</v>
      </c>
      <c r="B25" s="11">
        <v>3.8</v>
      </c>
    </row>
    <row r="26" spans="1:2" ht="15.75" x14ac:dyDescent="0.25">
      <c r="A26" s="11" t="s">
        <v>37</v>
      </c>
      <c r="B26" s="11">
        <v>-0.3</v>
      </c>
    </row>
    <row r="27" spans="1:2" ht="15.75" x14ac:dyDescent="0.25">
      <c r="A27" s="11" t="s">
        <v>11</v>
      </c>
      <c r="B27" s="11">
        <v>1.3</v>
      </c>
    </row>
    <row r="28" spans="1:2" ht="31.5" x14ac:dyDescent="0.25">
      <c r="A28" s="11" t="s">
        <v>33</v>
      </c>
      <c r="B28" s="11">
        <v>1.2</v>
      </c>
    </row>
    <row r="29" spans="1:2" ht="15.75" x14ac:dyDescent="0.25">
      <c r="A29" s="11" t="s">
        <v>26</v>
      </c>
      <c r="B29" s="11">
        <v>1.3</v>
      </c>
    </row>
    <row r="30" spans="1:2" ht="15.75" x14ac:dyDescent="0.25">
      <c r="A30" s="11" t="s">
        <v>9</v>
      </c>
      <c r="B30" s="11">
        <v>3.4</v>
      </c>
    </row>
    <row r="31" spans="1:2" ht="15.75" x14ac:dyDescent="0.25">
      <c r="A31" s="11" t="s">
        <v>15</v>
      </c>
      <c r="B31" s="11">
        <v>0</v>
      </c>
    </row>
    <row r="32" spans="1:2" ht="15.75" x14ac:dyDescent="0.25">
      <c r="A32" s="11" t="s">
        <v>10</v>
      </c>
      <c r="B32" s="11">
        <v>2.6</v>
      </c>
    </row>
    <row r="33" spans="1:2" ht="15.75" x14ac:dyDescent="0.25">
      <c r="A33" s="11" t="s">
        <v>20</v>
      </c>
      <c r="B33" s="11">
        <v>1.6</v>
      </c>
    </row>
    <row r="34" spans="1:2" ht="15.75" x14ac:dyDescent="0.25">
      <c r="A34" s="11" t="s">
        <v>25</v>
      </c>
      <c r="B34" s="11">
        <v>1.9</v>
      </c>
    </row>
    <row r="35" spans="1:2" ht="15.75" x14ac:dyDescent="0.25">
      <c r="A35" s="11" t="s">
        <v>34</v>
      </c>
      <c r="B35" s="11">
        <v>-0.1</v>
      </c>
    </row>
    <row r="36" spans="1:2" ht="15.75" x14ac:dyDescent="0.25">
      <c r="A36" s="11" t="s">
        <v>8</v>
      </c>
      <c r="B36" s="11">
        <v>-0.3</v>
      </c>
    </row>
    <row r="37" spans="1:2" ht="15.75" x14ac:dyDescent="0.25">
      <c r="A37" s="11" t="s">
        <v>16</v>
      </c>
      <c r="B37" s="11">
        <v>0.5</v>
      </c>
    </row>
    <row r="38" spans="1:2" ht="15.75" x14ac:dyDescent="0.25">
      <c r="A38" s="11" t="s">
        <v>21</v>
      </c>
      <c r="B38" s="11">
        <v>-0.7</v>
      </c>
    </row>
    <row r="39" spans="1:2" ht="15.75" x14ac:dyDescent="0.25">
      <c r="A39" s="1" t="s">
        <v>54</v>
      </c>
      <c r="B39" s="11">
        <v>12.3</v>
      </c>
    </row>
    <row r="40" spans="1:2" ht="15.75" x14ac:dyDescent="0.25">
      <c r="A40" s="11" t="s">
        <v>51</v>
      </c>
      <c r="B40" s="11">
        <v>1</v>
      </c>
    </row>
  </sheetData>
  <sortState ref="A3:B4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E34" sqref="E34"/>
    </sheetView>
  </sheetViews>
  <sheetFormatPr defaultRowHeight="15" x14ac:dyDescent="0.25"/>
  <cols>
    <col min="1" max="1" width="19" customWidth="1"/>
    <col min="2" max="2" width="40.7109375" customWidth="1"/>
  </cols>
  <sheetData>
    <row r="1" spans="1:2" ht="15.75" x14ac:dyDescent="0.25">
      <c r="A1" s="1"/>
      <c r="B1" s="12" t="s">
        <v>57</v>
      </c>
    </row>
    <row r="2" spans="1:2" ht="15.75" x14ac:dyDescent="0.25">
      <c r="A2" s="11" t="s">
        <v>31</v>
      </c>
      <c r="B2" s="11">
        <v>57.79</v>
      </c>
    </row>
    <row r="3" spans="1:2" ht="15.75" x14ac:dyDescent="0.25">
      <c r="A3" s="11" t="s">
        <v>19</v>
      </c>
      <c r="B3" s="11">
        <v>60.77</v>
      </c>
    </row>
    <row r="4" spans="1:2" ht="15.75" x14ac:dyDescent="0.25">
      <c r="A4" s="11" t="s">
        <v>18</v>
      </c>
      <c r="B4" s="11">
        <v>64.05</v>
      </c>
    </row>
    <row r="5" spans="1:2" ht="15.75" x14ac:dyDescent="0.25">
      <c r="A5" s="11" t="s">
        <v>12</v>
      </c>
      <c r="B5" s="11">
        <v>53.83</v>
      </c>
    </row>
    <row r="6" spans="1:2" ht="31.5" x14ac:dyDescent="0.25">
      <c r="A6" s="11" t="s">
        <v>52</v>
      </c>
      <c r="B6" s="11">
        <v>42.58</v>
      </c>
    </row>
    <row r="7" spans="1:2" ht="15.75" x14ac:dyDescent="0.25">
      <c r="A7" s="11" t="s">
        <v>22</v>
      </c>
      <c r="B7" s="11">
        <v>55.55</v>
      </c>
    </row>
    <row r="8" spans="1:2" ht="15.75" x14ac:dyDescent="0.25">
      <c r="A8" s="11" t="s">
        <v>28</v>
      </c>
      <c r="B8" s="11">
        <v>51.03</v>
      </c>
    </row>
    <row r="9" spans="1:2" ht="15.75" x14ac:dyDescent="0.25">
      <c r="A9" s="11" t="s">
        <v>41</v>
      </c>
      <c r="B9" s="11">
        <v>62.7</v>
      </c>
    </row>
    <row r="10" spans="1:2" ht="15.75" x14ac:dyDescent="0.25">
      <c r="A10" s="11" t="s">
        <v>55</v>
      </c>
      <c r="B10" s="11">
        <v>59.79</v>
      </c>
    </row>
    <row r="11" spans="1:2" ht="15.75" x14ac:dyDescent="0.25">
      <c r="A11" s="11" t="s">
        <v>23</v>
      </c>
      <c r="B11" s="11">
        <v>62.02</v>
      </c>
    </row>
    <row r="12" spans="1:2" ht="15.75" x14ac:dyDescent="0.25">
      <c r="A12" s="11" t="s">
        <v>36</v>
      </c>
      <c r="B12" s="11">
        <v>63.63</v>
      </c>
    </row>
    <row r="13" spans="1:2" ht="15.75" x14ac:dyDescent="0.25">
      <c r="A13" s="11" t="s">
        <v>24</v>
      </c>
      <c r="B13" s="11">
        <v>59.03</v>
      </c>
    </row>
    <row r="14" spans="1:2" ht="15.75" x14ac:dyDescent="0.25">
      <c r="A14" s="11" t="s">
        <v>5</v>
      </c>
      <c r="B14" s="11">
        <v>54.53</v>
      </c>
    </row>
    <row r="15" spans="1:2" ht="15.75" x14ac:dyDescent="0.25">
      <c r="A15" s="11" t="s">
        <v>1</v>
      </c>
      <c r="B15" s="11">
        <v>61.6</v>
      </c>
    </row>
    <row r="16" spans="1:2" ht="15.75" x14ac:dyDescent="0.25">
      <c r="A16" s="11" t="s">
        <v>14</v>
      </c>
      <c r="B16" s="11">
        <v>51</v>
      </c>
    </row>
    <row r="17" spans="1:2" ht="15.75" x14ac:dyDescent="0.25">
      <c r="A17" s="11" t="s">
        <v>17</v>
      </c>
      <c r="B17" s="11">
        <v>56.9</v>
      </c>
    </row>
    <row r="18" spans="1:2" ht="15.75" x14ac:dyDescent="0.25">
      <c r="A18" s="1" t="s">
        <v>40</v>
      </c>
      <c r="B18" s="11">
        <v>72.28</v>
      </c>
    </row>
    <row r="19" spans="1:2" ht="15.75" x14ac:dyDescent="0.25">
      <c r="A19" s="11" t="s">
        <v>27</v>
      </c>
      <c r="B19" s="11">
        <v>61.13</v>
      </c>
    </row>
    <row r="20" spans="1:2" ht="15.75" x14ac:dyDescent="0.25">
      <c r="A20" s="11" t="s">
        <v>6</v>
      </c>
      <c r="B20" s="11">
        <v>48.51</v>
      </c>
    </row>
    <row r="21" spans="1:2" ht="15.75" x14ac:dyDescent="0.25">
      <c r="A21" s="11" t="s">
        <v>35</v>
      </c>
      <c r="B21" s="11">
        <v>61.67</v>
      </c>
    </row>
    <row r="22" spans="1:2" ht="15.75" x14ac:dyDescent="0.25">
      <c r="A22" s="11" t="s">
        <v>32</v>
      </c>
      <c r="B22" s="11">
        <v>62.61</v>
      </c>
    </row>
    <row r="23" spans="1:2" ht="15.75" x14ac:dyDescent="0.25">
      <c r="A23" s="11" t="s">
        <v>38</v>
      </c>
      <c r="B23" s="11">
        <v>60.8</v>
      </c>
    </row>
    <row r="24" spans="1:2" ht="15.75" x14ac:dyDescent="0.25">
      <c r="A24" s="11" t="s">
        <v>39</v>
      </c>
      <c r="B24" s="11">
        <v>62.34</v>
      </c>
    </row>
    <row r="25" spans="1:2" ht="15.75" x14ac:dyDescent="0.25">
      <c r="A25" s="11" t="s">
        <v>29</v>
      </c>
      <c r="B25" s="11">
        <v>40.32</v>
      </c>
    </row>
    <row r="26" spans="1:2" ht="15.75" x14ac:dyDescent="0.25">
      <c r="A26" s="11" t="s">
        <v>37</v>
      </c>
      <c r="B26" s="11">
        <v>53.35</v>
      </c>
    </row>
    <row r="27" spans="1:2" ht="15.75" x14ac:dyDescent="0.25">
      <c r="A27" s="11" t="s">
        <v>11</v>
      </c>
      <c r="B27" s="11">
        <v>64.55</v>
      </c>
    </row>
    <row r="28" spans="1:2" ht="15.75" x14ac:dyDescent="0.25">
      <c r="A28" s="11" t="s">
        <v>33</v>
      </c>
      <c r="B28" s="11">
        <v>52.39</v>
      </c>
    </row>
    <row r="29" spans="1:2" ht="15.75" x14ac:dyDescent="0.25">
      <c r="A29" s="11" t="s">
        <v>26</v>
      </c>
      <c r="B29" s="11">
        <v>63.83</v>
      </c>
    </row>
    <row r="30" spans="1:2" ht="15.75" x14ac:dyDescent="0.25">
      <c r="A30" s="11" t="s">
        <v>9</v>
      </c>
      <c r="B30" s="11">
        <v>56.09</v>
      </c>
    </row>
    <row r="31" spans="1:2" ht="15.75" x14ac:dyDescent="0.25">
      <c r="A31" s="11" t="s">
        <v>15</v>
      </c>
      <c r="B31" s="11">
        <v>58.02</v>
      </c>
    </row>
    <row r="32" spans="1:2" ht="15.75" x14ac:dyDescent="0.25">
      <c r="A32" s="11" t="s">
        <v>10</v>
      </c>
      <c r="B32" s="11">
        <v>55.06</v>
      </c>
    </row>
    <row r="33" spans="1:2" ht="15.75" x14ac:dyDescent="0.25">
      <c r="A33" s="11" t="s">
        <v>20</v>
      </c>
      <c r="B33" s="11">
        <v>53.96</v>
      </c>
    </row>
    <row r="34" spans="1:2" ht="15.75" x14ac:dyDescent="0.25">
      <c r="A34" s="11" t="s">
        <v>25</v>
      </c>
      <c r="B34" s="11">
        <v>59.05</v>
      </c>
    </row>
    <row r="35" spans="1:2" ht="15.75" x14ac:dyDescent="0.25">
      <c r="A35" s="11" t="s">
        <v>34</v>
      </c>
      <c r="B35" s="11">
        <v>57.77</v>
      </c>
    </row>
    <row r="36" spans="1:2" ht="15.75" x14ac:dyDescent="0.25">
      <c r="A36" s="11" t="s">
        <v>8</v>
      </c>
      <c r="B36" s="11">
        <v>56.71</v>
      </c>
    </row>
    <row r="37" spans="1:2" ht="15.75" x14ac:dyDescent="0.25">
      <c r="A37" s="11" t="s">
        <v>16</v>
      </c>
      <c r="B37" s="11">
        <v>64.37</v>
      </c>
    </row>
    <row r="38" spans="1:2" ht="15.75" x14ac:dyDescent="0.25">
      <c r="A38" s="11" t="s">
        <v>21</v>
      </c>
      <c r="B38" s="11">
        <v>67.87</v>
      </c>
    </row>
    <row r="39" spans="1:2" ht="15.75" x14ac:dyDescent="0.25">
      <c r="A39" s="11" t="s">
        <v>54</v>
      </c>
      <c r="B39" s="11">
        <v>49.3</v>
      </c>
    </row>
    <row r="40" spans="1:2" ht="15.75" x14ac:dyDescent="0.25">
      <c r="A40" s="11" t="s">
        <v>51</v>
      </c>
      <c r="B40" s="11">
        <v>62.8</v>
      </c>
    </row>
    <row r="41" spans="1:2" x14ac:dyDescent="0.25">
      <c r="B41" s="8"/>
    </row>
    <row r="42" spans="1:2" x14ac:dyDescent="0.25">
      <c r="B42" s="8"/>
    </row>
    <row r="43" spans="1:2" x14ac:dyDescent="0.25">
      <c r="B43" s="8"/>
    </row>
    <row r="44" spans="1:2" x14ac:dyDescent="0.25">
      <c r="B44" s="8"/>
    </row>
    <row r="45" spans="1:2" x14ac:dyDescent="0.25">
      <c r="B45" s="8"/>
    </row>
  </sheetData>
  <sortState ref="A2:B9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F1" workbookViewId="0">
      <selection activeCell="F15" sqref="F15"/>
    </sheetView>
  </sheetViews>
  <sheetFormatPr defaultRowHeight="15" x14ac:dyDescent="0.25"/>
  <cols>
    <col min="1" max="1" width="22.140625" customWidth="1"/>
    <col min="2" max="2" width="23.140625" customWidth="1"/>
    <col min="7" max="7" width="23.28515625" customWidth="1"/>
    <col min="8" max="8" width="10" customWidth="1"/>
    <col min="9" max="9" width="13.42578125" customWidth="1"/>
    <col min="10" max="10" width="8.7109375" customWidth="1"/>
    <col min="11" max="11" width="22.85546875" customWidth="1"/>
    <col min="12" max="12" width="8.5703125" customWidth="1"/>
    <col min="13" max="13" width="14.7109375" customWidth="1"/>
    <col min="14" max="14" width="8.7109375" customWidth="1"/>
    <col min="15" max="15" width="12.85546875" customWidth="1"/>
    <col min="16" max="16" width="8.7109375" customWidth="1"/>
    <col min="17" max="17" width="13.140625" customWidth="1"/>
  </cols>
  <sheetData>
    <row r="1" spans="1:18" ht="15.75" x14ac:dyDescent="0.25">
      <c r="A1" s="1"/>
      <c r="B1" s="27" t="s">
        <v>58</v>
      </c>
      <c r="C1" s="27" t="s">
        <v>75</v>
      </c>
    </row>
    <row r="2" spans="1:18" ht="15.75" x14ac:dyDescent="0.25">
      <c r="A2" s="11" t="s">
        <v>31</v>
      </c>
      <c r="B2" s="138" t="s">
        <v>59</v>
      </c>
      <c r="C2" s="5">
        <v>6.5480999946594203</v>
      </c>
      <c r="G2" s="12" t="s">
        <v>59</v>
      </c>
      <c r="H2" s="12"/>
      <c r="I2" s="12" t="s">
        <v>60</v>
      </c>
      <c r="J2" s="12"/>
      <c r="K2" s="12" t="s">
        <v>61</v>
      </c>
      <c r="L2" s="12"/>
      <c r="M2" s="12" t="s">
        <v>63</v>
      </c>
      <c r="N2" s="12"/>
      <c r="O2" s="12" t="s">
        <v>148</v>
      </c>
      <c r="P2" s="12"/>
      <c r="Q2" s="12" t="s">
        <v>64</v>
      </c>
    </row>
    <row r="3" spans="1:18" ht="15.75" x14ac:dyDescent="0.25">
      <c r="A3" s="11" t="s">
        <v>19</v>
      </c>
      <c r="B3" s="139" t="s">
        <v>60</v>
      </c>
      <c r="C3" s="5">
        <v>8.1</v>
      </c>
      <c r="G3" s="1" t="s">
        <v>31</v>
      </c>
      <c r="H3" s="5">
        <v>6.5480999946594203</v>
      </c>
      <c r="I3" s="1" t="s">
        <v>19</v>
      </c>
      <c r="J3" s="5">
        <v>8.1</v>
      </c>
      <c r="K3" s="11" t="s">
        <v>18</v>
      </c>
      <c r="L3" s="5">
        <v>12.474419593811</v>
      </c>
      <c r="M3" s="11" t="s">
        <v>23</v>
      </c>
      <c r="N3" s="5">
        <v>9.3000000000000007</v>
      </c>
      <c r="O3" s="11" t="s">
        <v>55</v>
      </c>
      <c r="P3" s="5">
        <v>7.6</v>
      </c>
      <c r="Q3" s="11" t="s">
        <v>1</v>
      </c>
      <c r="R3" s="5">
        <v>10.1</v>
      </c>
    </row>
    <row r="4" spans="1:18" ht="15.75" x14ac:dyDescent="0.25">
      <c r="A4" s="11" t="s">
        <v>18</v>
      </c>
      <c r="B4" s="136" t="s">
        <v>61</v>
      </c>
      <c r="C4" s="5">
        <v>12.474419593811</v>
      </c>
      <c r="G4" s="1" t="s">
        <v>149</v>
      </c>
      <c r="H4" s="5">
        <v>7.1375899314880398</v>
      </c>
      <c r="I4" s="1" t="s">
        <v>12</v>
      </c>
      <c r="J4" s="5">
        <v>8.1</v>
      </c>
      <c r="K4" s="11" t="s">
        <v>22</v>
      </c>
      <c r="L4" s="5">
        <v>12.8</v>
      </c>
      <c r="M4" s="11" t="s">
        <v>24</v>
      </c>
      <c r="N4" s="5">
        <v>8.1999999999999993</v>
      </c>
      <c r="O4" s="11" t="s">
        <v>36</v>
      </c>
      <c r="P4" s="5">
        <v>8.5</v>
      </c>
      <c r="Q4" s="1"/>
    </row>
    <row r="5" spans="1:18" ht="15.75" x14ac:dyDescent="0.25">
      <c r="A5" s="11" t="s">
        <v>12</v>
      </c>
      <c r="B5" s="139" t="s">
        <v>60</v>
      </c>
      <c r="C5" s="5">
        <v>8.1</v>
      </c>
      <c r="G5" s="1" t="s">
        <v>54</v>
      </c>
      <c r="H5" s="5">
        <v>26.7</v>
      </c>
      <c r="I5" s="1" t="s">
        <v>28</v>
      </c>
      <c r="J5" s="5">
        <v>2.2000000000000002</v>
      </c>
      <c r="K5" s="11" t="s">
        <v>41</v>
      </c>
      <c r="L5" s="5">
        <v>11.5</v>
      </c>
      <c r="M5" s="11" t="s">
        <v>40</v>
      </c>
      <c r="N5" s="5">
        <v>14.8</v>
      </c>
      <c r="O5" s="1"/>
      <c r="P5" s="1"/>
      <c r="Q5" s="1"/>
    </row>
    <row r="6" spans="1:18" ht="15.75" x14ac:dyDescent="0.25">
      <c r="A6" s="11" t="s">
        <v>52</v>
      </c>
      <c r="B6" s="138" t="s">
        <v>59</v>
      </c>
      <c r="C6" s="5">
        <v>7.1375899314880398</v>
      </c>
      <c r="G6" s="1"/>
      <c r="H6" s="1"/>
      <c r="I6" s="1" t="s">
        <v>5</v>
      </c>
      <c r="J6" s="5">
        <v>8</v>
      </c>
      <c r="K6" s="11" t="s">
        <v>14</v>
      </c>
      <c r="L6" s="5">
        <v>3.8</v>
      </c>
      <c r="M6" s="11" t="s">
        <v>35</v>
      </c>
      <c r="N6" s="5">
        <v>7.2</v>
      </c>
      <c r="O6" s="1"/>
      <c r="P6" s="1"/>
      <c r="Q6" s="1"/>
    </row>
    <row r="7" spans="1:18" ht="15.75" x14ac:dyDescent="0.25">
      <c r="A7" s="11" t="s">
        <v>22</v>
      </c>
      <c r="B7" s="136" t="s">
        <v>61</v>
      </c>
      <c r="C7" s="5">
        <v>12.8</v>
      </c>
      <c r="G7" s="1"/>
      <c r="H7" s="1"/>
      <c r="I7" s="1" t="s">
        <v>17</v>
      </c>
      <c r="J7" s="5">
        <v>12.1</v>
      </c>
      <c r="K7" s="11" t="s">
        <v>29</v>
      </c>
      <c r="L7" s="5">
        <v>9.8658399581909197</v>
      </c>
      <c r="M7" s="11" t="s">
        <v>26</v>
      </c>
      <c r="N7" s="5">
        <v>9.9</v>
      </c>
      <c r="O7" s="1"/>
      <c r="P7" s="1"/>
      <c r="Q7" s="1"/>
    </row>
    <row r="8" spans="1:18" ht="15.75" x14ac:dyDescent="0.25">
      <c r="A8" s="11" t="s">
        <v>28</v>
      </c>
      <c r="B8" s="139" t="s">
        <v>60</v>
      </c>
      <c r="C8" s="5">
        <v>2.2000000000000002</v>
      </c>
      <c r="G8" s="1"/>
      <c r="H8" s="1"/>
      <c r="I8" s="1" t="s">
        <v>27</v>
      </c>
      <c r="J8" s="5">
        <v>5</v>
      </c>
      <c r="K8" s="11" t="s">
        <v>37</v>
      </c>
      <c r="L8" s="5">
        <v>3.6</v>
      </c>
      <c r="M8" s="11" t="s">
        <v>16</v>
      </c>
      <c r="N8" s="5">
        <v>7.7</v>
      </c>
      <c r="O8" s="1"/>
      <c r="P8" s="1"/>
      <c r="Q8" s="1"/>
    </row>
    <row r="9" spans="1:18" ht="15.75" x14ac:dyDescent="0.25">
      <c r="A9" s="11" t="s">
        <v>41</v>
      </c>
      <c r="B9" s="136" t="s">
        <v>61</v>
      </c>
      <c r="C9" s="5">
        <v>11.5</v>
      </c>
      <c r="G9" s="1"/>
      <c r="H9" s="1"/>
      <c r="I9" s="1" t="s">
        <v>6</v>
      </c>
      <c r="J9" s="5">
        <v>13.1</v>
      </c>
      <c r="K9" s="11" t="s">
        <v>33</v>
      </c>
      <c r="L9" s="5">
        <v>5.7</v>
      </c>
      <c r="M9" s="1"/>
      <c r="N9" s="1"/>
      <c r="O9" s="1"/>
      <c r="P9" s="1"/>
      <c r="Q9" s="1"/>
    </row>
    <row r="10" spans="1:18" ht="15.75" x14ac:dyDescent="0.25">
      <c r="A10" s="11" t="s">
        <v>55</v>
      </c>
      <c r="B10" s="109" t="s">
        <v>62</v>
      </c>
      <c r="C10" s="5">
        <v>7.6</v>
      </c>
      <c r="G10" s="1"/>
      <c r="H10" s="1"/>
      <c r="I10" s="1" t="s">
        <v>32</v>
      </c>
      <c r="J10" s="5">
        <v>5.6</v>
      </c>
      <c r="K10" s="11" t="s">
        <v>10</v>
      </c>
      <c r="L10" s="5">
        <v>15.6</v>
      </c>
      <c r="M10" s="1"/>
      <c r="N10" s="1"/>
      <c r="O10" s="1"/>
      <c r="P10" s="1"/>
      <c r="Q10" s="1"/>
    </row>
    <row r="11" spans="1:18" ht="15.75" x14ac:dyDescent="0.25">
      <c r="A11" s="11" t="s">
        <v>23</v>
      </c>
      <c r="B11" s="137" t="s">
        <v>63</v>
      </c>
      <c r="C11" s="5">
        <v>9.3000000000000007</v>
      </c>
      <c r="G11" s="1"/>
      <c r="H11" s="1"/>
      <c r="I11" s="11" t="s">
        <v>38</v>
      </c>
      <c r="J11" s="5">
        <v>8.1999999999999993</v>
      </c>
      <c r="K11" s="11" t="s">
        <v>20</v>
      </c>
      <c r="L11" s="5">
        <v>5.6</v>
      </c>
      <c r="M11" s="1"/>
      <c r="N11" s="1"/>
      <c r="O11" s="1"/>
      <c r="P11" s="1"/>
      <c r="Q11" s="1"/>
    </row>
    <row r="12" spans="1:18" ht="15.75" x14ac:dyDescent="0.25">
      <c r="A12" s="11" t="s">
        <v>36</v>
      </c>
      <c r="B12" s="109" t="s">
        <v>62</v>
      </c>
      <c r="C12" s="5">
        <v>8.5</v>
      </c>
      <c r="G12" s="1"/>
      <c r="H12" s="1"/>
      <c r="I12" s="11" t="s">
        <v>39</v>
      </c>
      <c r="J12" s="5">
        <v>12.6</v>
      </c>
      <c r="K12" s="1"/>
      <c r="L12" s="1"/>
      <c r="M12" s="1"/>
      <c r="N12" s="1"/>
      <c r="O12" s="1"/>
      <c r="P12" s="1"/>
      <c r="Q12" s="1"/>
    </row>
    <row r="13" spans="1:18" ht="15.75" x14ac:dyDescent="0.25">
      <c r="A13" s="11" t="s">
        <v>24</v>
      </c>
      <c r="B13" s="137" t="s">
        <v>63</v>
      </c>
      <c r="C13" s="5">
        <v>8.1999999999999993</v>
      </c>
      <c r="G13" s="1"/>
      <c r="H13" s="1"/>
      <c r="I13" s="11" t="s">
        <v>11</v>
      </c>
      <c r="J13" s="5">
        <v>7</v>
      </c>
      <c r="K13" s="1"/>
      <c r="L13" s="1"/>
      <c r="M13" s="1"/>
      <c r="N13" s="1"/>
      <c r="O13" s="1"/>
      <c r="P13" s="1"/>
      <c r="Q13" s="1"/>
    </row>
    <row r="14" spans="1:18" ht="15.75" x14ac:dyDescent="0.25">
      <c r="A14" s="11" t="s">
        <v>5</v>
      </c>
      <c r="B14" s="139" t="s">
        <v>60</v>
      </c>
      <c r="C14" s="5">
        <v>8</v>
      </c>
      <c r="G14" s="1"/>
      <c r="H14" s="1"/>
      <c r="I14" s="11" t="s">
        <v>9</v>
      </c>
      <c r="J14" s="5">
        <v>5.4</v>
      </c>
      <c r="K14" s="1"/>
      <c r="L14" s="1"/>
      <c r="M14" s="1"/>
      <c r="N14" s="1"/>
      <c r="O14" s="1"/>
      <c r="P14" s="1"/>
      <c r="Q14" s="1"/>
    </row>
    <row r="15" spans="1:18" ht="15.75" x14ac:dyDescent="0.25">
      <c r="A15" s="11" t="s">
        <v>1</v>
      </c>
      <c r="B15" s="140" t="s">
        <v>64</v>
      </c>
      <c r="C15" s="5">
        <v>10.1</v>
      </c>
      <c r="G15" s="1"/>
      <c r="H15" s="1"/>
      <c r="I15" s="11" t="s">
        <v>15</v>
      </c>
      <c r="J15" s="5">
        <v>8.9</v>
      </c>
      <c r="K15" s="1"/>
      <c r="L15" s="1"/>
      <c r="M15" s="1"/>
      <c r="N15" s="1"/>
      <c r="O15" s="1"/>
      <c r="P15" s="1"/>
      <c r="Q15" s="1"/>
    </row>
    <row r="16" spans="1:18" ht="15.75" x14ac:dyDescent="0.25">
      <c r="A16" s="11" t="s">
        <v>14</v>
      </c>
      <c r="B16" s="136" t="s">
        <v>61</v>
      </c>
      <c r="C16" s="5">
        <v>3.8</v>
      </c>
      <c r="G16" s="1"/>
      <c r="H16" s="1"/>
      <c r="I16" s="11" t="s">
        <v>25</v>
      </c>
      <c r="J16" s="5">
        <v>7.6</v>
      </c>
      <c r="K16" s="1"/>
      <c r="L16" s="1"/>
      <c r="M16" s="1"/>
      <c r="N16" s="1"/>
      <c r="O16" s="1"/>
      <c r="P16" s="1"/>
      <c r="Q16" s="1"/>
    </row>
    <row r="17" spans="1:17" ht="15.75" x14ac:dyDescent="0.25">
      <c r="A17" s="11" t="s">
        <v>17</v>
      </c>
      <c r="B17" s="139" t="s">
        <v>60</v>
      </c>
      <c r="C17" s="5">
        <v>12.1</v>
      </c>
      <c r="G17" s="1"/>
      <c r="H17" s="1"/>
      <c r="I17" s="11" t="s">
        <v>34</v>
      </c>
      <c r="J17" s="5">
        <v>4.0999999999999996</v>
      </c>
      <c r="K17" s="1"/>
      <c r="L17" s="1"/>
      <c r="M17" s="1"/>
      <c r="N17" s="1"/>
      <c r="O17" s="1"/>
      <c r="P17" s="1"/>
      <c r="Q17" s="1"/>
    </row>
    <row r="18" spans="1:17" ht="15.75" x14ac:dyDescent="0.25">
      <c r="A18" s="11" t="s">
        <v>40</v>
      </c>
      <c r="B18" s="137" t="s">
        <v>63</v>
      </c>
      <c r="C18" s="5">
        <v>14.8</v>
      </c>
      <c r="G18" s="1"/>
      <c r="H18" s="1"/>
      <c r="I18" s="11" t="s">
        <v>8</v>
      </c>
      <c r="J18" s="5">
        <v>16</v>
      </c>
      <c r="K18" s="1"/>
      <c r="L18" s="1"/>
      <c r="M18" s="1"/>
      <c r="N18" s="1"/>
      <c r="O18" s="1"/>
      <c r="P18" s="1"/>
      <c r="Q18" s="1"/>
    </row>
    <row r="19" spans="1:17" ht="15.75" x14ac:dyDescent="0.25">
      <c r="A19" s="11" t="s">
        <v>27</v>
      </c>
      <c r="B19" s="139" t="s">
        <v>60</v>
      </c>
      <c r="C19" s="5">
        <v>5</v>
      </c>
      <c r="G19" s="1"/>
      <c r="H19" s="1"/>
      <c r="I19" s="11" t="s">
        <v>21</v>
      </c>
      <c r="J19" s="5">
        <v>4</v>
      </c>
      <c r="K19" s="1"/>
      <c r="L19" s="1"/>
      <c r="M19" s="1"/>
      <c r="N19" s="1"/>
      <c r="O19" s="1"/>
      <c r="P19" s="1"/>
      <c r="Q19" s="1"/>
    </row>
    <row r="20" spans="1:17" ht="15.75" x14ac:dyDescent="0.25">
      <c r="A20" s="11" t="s">
        <v>6</v>
      </c>
      <c r="B20" s="139" t="s">
        <v>60</v>
      </c>
      <c r="C20" s="5">
        <v>13.1</v>
      </c>
      <c r="G20" s="1"/>
      <c r="H20" s="1"/>
      <c r="I20" s="11" t="s">
        <v>51</v>
      </c>
      <c r="J20" s="5">
        <v>10.9</v>
      </c>
      <c r="K20" s="1"/>
      <c r="L20" s="1"/>
      <c r="M20" s="1"/>
      <c r="N20" s="1"/>
      <c r="O20" s="1"/>
      <c r="P20" s="1"/>
      <c r="Q20" s="1"/>
    </row>
    <row r="21" spans="1:17" ht="15.75" x14ac:dyDescent="0.25">
      <c r="A21" s="11" t="s">
        <v>35</v>
      </c>
      <c r="B21" s="137" t="s">
        <v>63</v>
      </c>
      <c r="C21" s="5">
        <v>7.2</v>
      </c>
    </row>
    <row r="22" spans="1:17" ht="15.75" x14ac:dyDescent="0.25">
      <c r="A22" s="11" t="s">
        <v>32</v>
      </c>
      <c r="B22" s="139" t="s">
        <v>60</v>
      </c>
      <c r="C22" s="5">
        <v>5.6</v>
      </c>
    </row>
    <row r="23" spans="1:17" ht="15.75" x14ac:dyDescent="0.25">
      <c r="A23" s="11" t="s">
        <v>38</v>
      </c>
      <c r="B23" s="139" t="s">
        <v>60</v>
      </c>
      <c r="C23" s="5">
        <v>8.1999999999999993</v>
      </c>
    </row>
    <row r="24" spans="1:17" ht="15.75" x14ac:dyDescent="0.25">
      <c r="A24" s="11" t="s">
        <v>39</v>
      </c>
      <c r="B24" s="139" t="s">
        <v>60</v>
      </c>
      <c r="C24" s="5">
        <v>12.6</v>
      </c>
    </row>
    <row r="25" spans="1:17" ht="15.75" x14ac:dyDescent="0.25">
      <c r="A25" s="11" t="s">
        <v>29</v>
      </c>
      <c r="B25" s="136" t="s">
        <v>61</v>
      </c>
      <c r="C25" s="5">
        <v>9.8658399581909197</v>
      </c>
    </row>
    <row r="26" spans="1:17" ht="15.75" x14ac:dyDescent="0.25">
      <c r="A26" s="11" t="s">
        <v>37</v>
      </c>
      <c r="B26" s="136" t="s">
        <v>61</v>
      </c>
      <c r="C26" s="5">
        <v>3.6</v>
      </c>
    </row>
    <row r="27" spans="1:17" ht="15.75" x14ac:dyDescent="0.25">
      <c r="A27" s="11" t="s">
        <v>11</v>
      </c>
      <c r="B27" s="139" t="s">
        <v>60</v>
      </c>
      <c r="C27" s="5">
        <v>7</v>
      </c>
    </row>
    <row r="28" spans="1:17" ht="15.75" x14ac:dyDescent="0.25">
      <c r="A28" s="11" t="s">
        <v>33</v>
      </c>
      <c r="B28" s="136" t="s">
        <v>61</v>
      </c>
      <c r="C28" s="5">
        <v>5.7</v>
      </c>
    </row>
    <row r="29" spans="1:17" ht="15.75" x14ac:dyDescent="0.25">
      <c r="A29" s="11" t="s">
        <v>26</v>
      </c>
      <c r="B29" s="137" t="s">
        <v>63</v>
      </c>
      <c r="C29" s="5">
        <v>9.9</v>
      </c>
    </row>
    <row r="30" spans="1:17" ht="15.75" x14ac:dyDescent="0.25">
      <c r="A30" s="11" t="s">
        <v>9</v>
      </c>
      <c r="B30" s="139" t="s">
        <v>60</v>
      </c>
      <c r="C30" s="5">
        <v>5.4</v>
      </c>
    </row>
    <row r="31" spans="1:17" ht="15.75" x14ac:dyDescent="0.25">
      <c r="A31" s="11" t="s">
        <v>15</v>
      </c>
      <c r="B31" s="139" t="s">
        <v>60</v>
      </c>
      <c r="C31" s="5">
        <v>8.9</v>
      </c>
    </row>
    <row r="32" spans="1:17" ht="15.75" x14ac:dyDescent="0.25">
      <c r="A32" s="11" t="s">
        <v>10</v>
      </c>
      <c r="B32" s="136" t="s">
        <v>61</v>
      </c>
      <c r="C32" s="5">
        <v>15.6</v>
      </c>
    </row>
    <row r="33" spans="1:3" ht="15.75" x14ac:dyDescent="0.25">
      <c r="A33" s="11" t="s">
        <v>20</v>
      </c>
      <c r="B33" s="136" t="s">
        <v>61</v>
      </c>
      <c r="C33" s="5">
        <v>5.6</v>
      </c>
    </row>
    <row r="34" spans="1:3" ht="15.75" x14ac:dyDescent="0.25">
      <c r="A34" s="11" t="s">
        <v>25</v>
      </c>
      <c r="B34" s="139" t="s">
        <v>60</v>
      </c>
      <c r="C34" s="5">
        <v>7.6</v>
      </c>
    </row>
    <row r="35" spans="1:3" ht="15.75" x14ac:dyDescent="0.25">
      <c r="A35" s="11" t="s">
        <v>34</v>
      </c>
      <c r="B35" s="139" t="s">
        <v>60</v>
      </c>
      <c r="C35" s="5">
        <v>4.0999999999999996</v>
      </c>
    </row>
    <row r="36" spans="1:3" ht="15.75" x14ac:dyDescent="0.25">
      <c r="A36" s="11" t="s">
        <v>8</v>
      </c>
      <c r="B36" s="139" t="s">
        <v>60</v>
      </c>
      <c r="C36" s="5">
        <v>16</v>
      </c>
    </row>
    <row r="37" spans="1:3" ht="15.75" x14ac:dyDescent="0.25">
      <c r="A37" s="11" t="s">
        <v>16</v>
      </c>
      <c r="B37" s="137" t="s">
        <v>63</v>
      </c>
      <c r="C37" s="5">
        <v>7.7</v>
      </c>
    </row>
    <row r="38" spans="1:3" ht="15.75" x14ac:dyDescent="0.25">
      <c r="A38" s="11" t="s">
        <v>21</v>
      </c>
      <c r="B38" s="139" t="s">
        <v>60</v>
      </c>
      <c r="C38" s="5">
        <v>4</v>
      </c>
    </row>
    <row r="39" spans="1:3" ht="15.75" x14ac:dyDescent="0.25">
      <c r="A39" s="1" t="s">
        <v>54</v>
      </c>
      <c r="B39" s="138" t="s">
        <v>59</v>
      </c>
      <c r="C39" s="5">
        <v>26.7</v>
      </c>
    </row>
    <row r="40" spans="1:3" ht="15.75" x14ac:dyDescent="0.25">
      <c r="A40" s="11" t="s">
        <v>51</v>
      </c>
      <c r="B40" s="139" t="s">
        <v>60</v>
      </c>
      <c r="C40" s="5">
        <v>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G8" sqref="G8"/>
    </sheetView>
  </sheetViews>
  <sheetFormatPr defaultRowHeight="15" x14ac:dyDescent="0.25"/>
  <cols>
    <col min="1" max="1" width="25.7109375" customWidth="1"/>
    <col min="2" max="2" width="23.7109375" customWidth="1"/>
    <col min="3" max="3" width="24.42578125" customWidth="1"/>
    <col min="4" max="4" width="43" customWidth="1"/>
    <col min="5" max="5" width="23.7109375" customWidth="1"/>
    <col min="6" max="6" width="13" customWidth="1"/>
    <col min="7" max="7" width="11.42578125" customWidth="1"/>
    <col min="8" max="8" width="12.140625" customWidth="1"/>
    <col min="9" max="9" width="12.5703125" customWidth="1"/>
    <col min="10" max="10" width="10.5703125" customWidth="1"/>
    <col min="11" max="11" width="13.7109375" customWidth="1"/>
  </cols>
  <sheetData>
    <row r="1" spans="1:11" ht="15.75" x14ac:dyDescent="0.25">
      <c r="A1" s="27" t="s">
        <v>42</v>
      </c>
      <c r="B1" s="27" t="s">
        <v>53</v>
      </c>
      <c r="C1" s="28" t="s">
        <v>56</v>
      </c>
      <c r="D1" s="28" t="s">
        <v>57</v>
      </c>
      <c r="E1" s="27" t="s">
        <v>58</v>
      </c>
      <c r="F1" s="27" t="s">
        <v>65</v>
      </c>
      <c r="G1" s="27" t="s">
        <v>66</v>
      </c>
      <c r="H1" s="27" t="s">
        <v>67</v>
      </c>
      <c r="I1" s="27" t="s">
        <v>68</v>
      </c>
      <c r="J1" s="27" t="s">
        <v>69</v>
      </c>
      <c r="K1" s="27" t="s">
        <v>70</v>
      </c>
    </row>
    <row r="2" spans="1:11" ht="15.75" x14ac:dyDescent="0.25">
      <c r="A2" s="23" t="s">
        <v>31</v>
      </c>
      <c r="B2" s="23">
        <v>13192.45</v>
      </c>
      <c r="C2" s="24">
        <v>1.6</v>
      </c>
      <c r="D2" s="24">
        <v>57.79</v>
      </c>
      <c r="E2" s="25" t="s">
        <v>59</v>
      </c>
      <c r="F2" s="29">
        <v>6.99468994140625</v>
      </c>
      <c r="G2" s="29">
        <v>6.4450697898864702</v>
      </c>
      <c r="H2" s="29">
        <v>7.7234301567077601</v>
      </c>
      <c r="I2" s="29">
        <v>6.5480999946594203</v>
      </c>
      <c r="J2" s="29">
        <v>6.7049798965454102</v>
      </c>
      <c r="K2" s="29">
        <f t="shared" ref="K2:K40" si="0">AVERAGE(F2:J2)</f>
        <v>6.8832539558410613</v>
      </c>
    </row>
    <row r="3" spans="1:11" ht="15.75" x14ac:dyDescent="0.25">
      <c r="A3" s="23" t="s">
        <v>19</v>
      </c>
      <c r="B3" s="23">
        <v>51855.71</v>
      </c>
      <c r="C3" s="24">
        <v>1.4</v>
      </c>
      <c r="D3" s="24">
        <v>60.77</v>
      </c>
      <c r="E3" s="25" t="s">
        <v>60</v>
      </c>
      <c r="F3" s="29">
        <v>7.4</v>
      </c>
      <c r="G3" s="29">
        <v>7.3</v>
      </c>
      <c r="H3" s="29">
        <v>7.8</v>
      </c>
      <c r="I3" s="29">
        <v>8.1</v>
      </c>
      <c r="J3" s="29">
        <v>8</v>
      </c>
      <c r="K3" s="29">
        <f>AVERAGE(F3:J3)</f>
        <v>7.7200000000000006</v>
      </c>
    </row>
    <row r="4" spans="1:11" ht="15.75" x14ac:dyDescent="0.25">
      <c r="A4" s="23" t="s">
        <v>18</v>
      </c>
      <c r="B4" s="23">
        <v>19186.78</v>
      </c>
      <c r="C4" s="24">
        <v>5.5</v>
      </c>
      <c r="D4" s="24">
        <v>64.05</v>
      </c>
      <c r="E4" s="25" t="s">
        <v>61</v>
      </c>
      <c r="F4" s="29">
        <v>13.1863203048706</v>
      </c>
      <c r="G4" s="29">
        <v>13.3261003494263</v>
      </c>
      <c r="H4" s="29">
        <v>11.974280357360801</v>
      </c>
      <c r="I4" s="29">
        <v>12.474419593811</v>
      </c>
      <c r="J4" s="29">
        <v>9.8982000350952095</v>
      </c>
      <c r="K4" s="29">
        <f t="shared" si="0"/>
        <v>12.171864128112782</v>
      </c>
    </row>
    <row r="5" spans="1:11" ht="15.75" x14ac:dyDescent="0.25">
      <c r="A5" s="23" t="s">
        <v>12</v>
      </c>
      <c r="B5" s="23">
        <v>48720.11</v>
      </c>
      <c r="C5" s="24">
        <v>0.7</v>
      </c>
      <c r="D5" s="24">
        <v>53.83</v>
      </c>
      <c r="E5" s="25" t="s">
        <v>60</v>
      </c>
      <c r="F5" s="29">
        <v>8.9</v>
      </c>
      <c r="G5" s="29">
        <v>8.6</v>
      </c>
      <c r="H5" s="29">
        <v>8.4</v>
      </c>
      <c r="I5" s="29">
        <v>8.1</v>
      </c>
      <c r="J5" s="29">
        <v>6.7</v>
      </c>
      <c r="K5" s="29">
        <f t="shared" si="0"/>
        <v>8.14</v>
      </c>
    </row>
    <row r="6" spans="1:11" ht="15.75" x14ac:dyDescent="0.25">
      <c r="A6" s="23" t="s">
        <v>52</v>
      </c>
      <c r="B6" s="23">
        <v>14509.27</v>
      </c>
      <c r="C6" s="24">
        <v>-1.1000000000000001</v>
      </c>
      <c r="D6" s="24">
        <v>42.58</v>
      </c>
      <c r="E6" s="25" t="s">
        <v>59</v>
      </c>
      <c r="F6" s="29">
        <v>8.0109796524047905</v>
      </c>
      <c r="G6" s="29">
        <v>7.44801998138428</v>
      </c>
      <c r="H6" s="29">
        <v>7.3054099082946804</v>
      </c>
      <c r="I6" s="29">
        <v>7.1375899314880398</v>
      </c>
      <c r="J6" s="29">
        <v>7.1808099746704102</v>
      </c>
      <c r="K6" s="29">
        <f t="shared" si="0"/>
        <v>7.41656188964844</v>
      </c>
    </row>
    <row r="7" spans="1:11" ht="15.75" x14ac:dyDescent="0.25">
      <c r="A7" s="23" t="s">
        <v>22</v>
      </c>
      <c r="B7" s="23">
        <v>22379.09</v>
      </c>
      <c r="C7" s="24">
        <v>1.7</v>
      </c>
      <c r="D7" s="24">
        <v>55.55</v>
      </c>
      <c r="E7" s="25" t="s">
        <v>61</v>
      </c>
      <c r="F7" s="29">
        <v>12.7</v>
      </c>
      <c r="G7" s="29">
        <v>12.7</v>
      </c>
      <c r="H7" s="29">
        <v>13.9</v>
      </c>
      <c r="I7" s="29">
        <v>12.8</v>
      </c>
      <c r="J7" s="29">
        <v>12.2</v>
      </c>
      <c r="K7" s="29">
        <f t="shared" si="0"/>
        <v>12.86</v>
      </c>
    </row>
    <row r="8" spans="1:11" ht="15.75" x14ac:dyDescent="0.25">
      <c r="A8" s="23" t="s">
        <v>28</v>
      </c>
      <c r="B8" s="23">
        <v>27080.19</v>
      </c>
      <c r="C8" s="24">
        <v>0.2</v>
      </c>
      <c r="D8" s="24">
        <v>51.03</v>
      </c>
      <c r="E8" s="25" t="s">
        <v>60</v>
      </c>
      <c r="F8" s="29">
        <v>3.1</v>
      </c>
      <c r="G8" s="29">
        <v>3.3</v>
      </c>
      <c r="H8" s="29">
        <v>3</v>
      </c>
      <c r="I8" s="29">
        <v>2.2000000000000002</v>
      </c>
      <c r="J8" s="29">
        <v>2.4</v>
      </c>
      <c r="K8" s="29">
        <f t="shared" si="0"/>
        <v>2.8000000000000003</v>
      </c>
    </row>
    <row r="9" spans="1:11" ht="15.75" x14ac:dyDescent="0.25">
      <c r="A9" s="23" t="s">
        <v>41</v>
      </c>
      <c r="B9" s="23">
        <v>38816.089999999997</v>
      </c>
      <c r="C9" s="24">
        <v>-0.6</v>
      </c>
      <c r="D9" s="24">
        <v>62.7</v>
      </c>
      <c r="E9" s="25" t="s">
        <v>61</v>
      </c>
      <c r="F9" s="29">
        <v>8.5</v>
      </c>
      <c r="G9" s="29">
        <v>7.8</v>
      </c>
      <c r="H9" s="29">
        <v>9.1999999999999993</v>
      </c>
      <c r="I9" s="29">
        <v>11.5</v>
      </c>
      <c r="J9" s="29">
        <v>10.199999999999999</v>
      </c>
      <c r="K9" s="29">
        <f t="shared" si="0"/>
        <v>9.4400000000000013</v>
      </c>
    </row>
    <row r="10" spans="1:11" ht="15.75" x14ac:dyDescent="0.25">
      <c r="A10" s="23" t="s">
        <v>55</v>
      </c>
      <c r="B10" s="23">
        <v>38507.53</v>
      </c>
      <c r="C10" s="24">
        <v>3.2</v>
      </c>
      <c r="D10" s="24">
        <v>59.79</v>
      </c>
      <c r="E10" s="25" t="s">
        <v>62</v>
      </c>
      <c r="F10" s="29">
        <v>6.7</v>
      </c>
      <c r="G10" s="29">
        <v>6.2</v>
      </c>
      <c r="H10" s="29">
        <v>6.7</v>
      </c>
      <c r="I10" s="29">
        <v>7.6</v>
      </c>
      <c r="J10" s="29">
        <v>6.4</v>
      </c>
      <c r="K10" s="29">
        <f t="shared" si="0"/>
        <v>6.7200000000000006</v>
      </c>
    </row>
    <row r="11" spans="1:11" ht="15.75" x14ac:dyDescent="0.25">
      <c r="A11" s="23" t="s">
        <v>23</v>
      </c>
      <c r="B11" s="23">
        <v>55819.91</v>
      </c>
      <c r="C11" s="24">
        <v>0.4</v>
      </c>
      <c r="D11" s="24">
        <v>62.02</v>
      </c>
      <c r="E11" s="25" t="s">
        <v>63</v>
      </c>
      <c r="F11" s="29">
        <v>8.8000000000000007</v>
      </c>
      <c r="G11" s="29">
        <v>10.4</v>
      </c>
      <c r="H11" s="29">
        <v>9.9</v>
      </c>
      <c r="I11" s="29">
        <v>9.3000000000000007</v>
      </c>
      <c r="J11" s="29">
        <v>9.8000000000000007</v>
      </c>
      <c r="K11" s="29">
        <f t="shared" si="0"/>
        <v>9.64</v>
      </c>
    </row>
    <row r="12" spans="1:11" ht="15.75" x14ac:dyDescent="0.25">
      <c r="A12" s="23" t="s">
        <v>36</v>
      </c>
      <c r="B12" s="23">
        <v>35215.360000000001</v>
      </c>
      <c r="C12" s="24">
        <v>-0.4</v>
      </c>
      <c r="D12" s="24">
        <v>63.63</v>
      </c>
      <c r="E12" s="25" t="s">
        <v>62</v>
      </c>
      <c r="F12" s="29">
        <v>11.8</v>
      </c>
      <c r="G12" s="29">
        <v>12</v>
      </c>
      <c r="H12" s="29">
        <v>11.2</v>
      </c>
      <c r="I12" s="29">
        <v>8.5</v>
      </c>
      <c r="J12" s="29">
        <v>9.8000000000000007</v>
      </c>
      <c r="K12" s="29">
        <f t="shared" si="0"/>
        <v>10.66</v>
      </c>
    </row>
    <row r="13" spans="1:11" ht="15.75" x14ac:dyDescent="0.25">
      <c r="A13" s="23" t="s">
        <v>24</v>
      </c>
      <c r="B13" s="23">
        <v>47144.4</v>
      </c>
      <c r="C13" s="24">
        <v>0.3</v>
      </c>
      <c r="D13" s="24">
        <v>59.03</v>
      </c>
      <c r="E13" s="25" t="s">
        <v>63</v>
      </c>
      <c r="F13" s="29">
        <v>8.1999999999999993</v>
      </c>
      <c r="G13" s="29">
        <v>8.3000000000000007</v>
      </c>
      <c r="H13" s="29">
        <v>7.3</v>
      </c>
      <c r="I13" s="29">
        <v>8.1999999999999993</v>
      </c>
      <c r="J13" s="29">
        <v>8.1999999999999993</v>
      </c>
      <c r="K13" s="29">
        <f t="shared" si="0"/>
        <v>8.0400000000000009</v>
      </c>
    </row>
    <row r="14" spans="1:11" ht="15.75" x14ac:dyDescent="0.25">
      <c r="A14" s="23" t="s">
        <v>5</v>
      </c>
      <c r="B14" s="23">
        <v>42313.19</v>
      </c>
      <c r="C14" s="24">
        <v>0.5</v>
      </c>
      <c r="D14" s="24">
        <v>54.53</v>
      </c>
      <c r="E14" s="25" t="s">
        <v>60</v>
      </c>
      <c r="F14" s="29">
        <v>8.8000000000000007</v>
      </c>
      <c r="G14" s="29">
        <v>8.6999999999999993</v>
      </c>
      <c r="H14" s="29">
        <v>8.1999999999999993</v>
      </c>
      <c r="I14" s="29">
        <v>8</v>
      </c>
      <c r="J14" s="29">
        <v>7.8</v>
      </c>
      <c r="K14" s="29">
        <f t="shared" si="0"/>
        <v>8.3000000000000007</v>
      </c>
    </row>
    <row r="15" spans="1:11" ht="15.75" x14ac:dyDescent="0.25">
      <c r="A15" s="23" t="s">
        <v>1</v>
      </c>
      <c r="B15" s="23">
        <v>51374.03</v>
      </c>
      <c r="C15" s="24">
        <v>0.5</v>
      </c>
      <c r="D15" s="24">
        <v>61.6</v>
      </c>
      <c r="E15" s="25" t="s">
        <v>64</v>
      </c>
      <c r="F15" s="29">
        <v>10.1</v>
      </c>
      <c r="G15" s="29">
        <v>10.3</v>
      </c>
      <c r="H15" s="29">
        <v>10.3</v>
      </c>
      <c r="I15" s="29">
        <v>10.1</v>
      </c>
      <c r="J15" s="29">
        <v>11.8</v>
      </c>
      <c r="K15" s="29">
        <f t="shared" si="0"/>
        <v>10.52</v>
      </c>
    </row>
    <row r="16" spans="1:11" ht="15.75" x14ac:dyDescent="0.25">
      <c r="A16" s="23" t="s">
        <v>14</v>
      </c>
      <c r="B16" s="23">
        <v>27034.74</v>
      </c>
      <c r="C16" s="24">
        <v>-1.2</v>
      </c>
      <c r="D16" s="24">
        <v>51</v>
      </c>
      <c r="E16" s="25" t="s">
        <v>61</v>
      </c>
      <c r="F16" s="29">
        <v>6</v>
      </c>
      <c r="G16" s="29">
        <v>4.7</v>
      </c>
      <c r="H16" s="29">
        <v>4.0999999999999996</v>
      </c>
      <c r="I16" s="29">
        <v>3.8</v>
      </c>
      <c r="J16" s="29">
        <v>3.2</v>
      </c>
      <c r="K16" s="29">
        <f t="shared" si="0"/>
        <v>4.3599999999999994</v>
      </c>
    </row>
    <row r="17" spans="1:11" ht="15.75" x14ac:dyDescent="0.25">
      <c r="A17" s="23" t="s">
        <v>17</v>
      </c>
      <c r="B17" s="23">
        <v>31099.63</v>
      </c>
      <c r="C17" s="24">
        <v>3.3</v>
      </c>
      <c r="D17" s="24">
        <v>56.9</v>
      </c>
      <c r="E17" s="25" t="s">
        <v>60</v>
      </c>
      <c r="F17" s="29">
        <v>12.5</v>
      </c>
      <c r="G17" s="29">
        <v>12.5</v>
      </c>
      <c r="H17" s="29">
        <v>11.8</v>
      </c>
      <c r="I17" s="29">
        <v>12.1</v>
      </c>
      <c r="J17" s="29">
        <v>12</v>
      </c>
      <c r="K17" s="29">
        <f t="shared" si="0"/>
        <v>12.18</v>
      </c>
    </row>
    <row r="18" spans="1:11" ht="15.75" x14ac:dyDescent="0.25">
      <c r="A18" s="23" t="s">
        <v>40</v>
      </c>
      <c r="B18" s="23">
        <v>52381.11</v>
      </c>
      <c r="C18" s="24">
        <v>2.8</v>
      </c>
      <c r="D18" s="24">
        <v>72.28</v>
      </c>
      <c r="E18" s="25" t="s">
        <v>63</v>
      </c>
      <c r="F18" s="29">
        <v>17.8</v>
      </c>
      <c r="G18" s="29">
        <v>21.5</v>
      </c>
      <c r="H18" s="29">
        <v>17.899999999999999</v>
      </c>
      <c r="I18" s="29">
        <v>14.8</v>
      </c>
      <c r="J18" s="29">
        <v>14.4</v>
      </c>
      <c r="K18" s="29">
        <f t="shared" si="0"/>
        <v>17.28</v>
      </c>
    </row>
    <row r="19" spans="1:11" ht="15.75" x14ac:dyDescent="0.25">
      <c r="A19" s="23" t="s">
        <v>27</v>
      </c>
      <c r="B19" s="23">
        <v>90624.72</v>
      </c>
      <c r="C19" s="24">
        <v>-0.3</v>
      </c>
      <c r="D19" s="24">
        <v>61.13</v>
      </c>
      <c r="E19" s="25" t="s">
        <v>60</v>
      </c>
      <c r="F19" s="29">
        <v>5</v>
      </c>
      <c r="G19" s="29">
        <v>5</v>
      </c>
      <c r="H19" s="29">
        <v>5.0999999999999996</v>
      </c>
      <c r="I19" s="29">
        <v>5</v>
      </c>
      <c r="J19" s="29">
        <v>3.3</v>
      </c>
      <c r="K19" s="29">
        <f t="shared" si="0"/>
        <v>4.6800000000000006</v>
      </c>
    </row>
    <row r="20" spans="1:11" ht="15.75" x14ac:dyDescent="0.25">
      <c r="A20" s="23" t="s">
        <v>6</v>
      </c>
      <c r="B20" s="23">
        <v>39004.86</v>
      </c>
      <c r="C20" s="24">
        <v>-0.1</v>
      </c>
      <c r="D20" s="24">
        <v>48.51</v>
      </c>
      <c r="E20" s="25" t="s">
        <v>60</v>
      </c>
      <c r="F20" s="29">
        <v>14</v>
      </c>
      <c r="G20" s="29">
        <v>14.5</v>
      </c>
      <c r="H20" s="29">
        <v>13.5</v>
      </c>
      <c r="I20" s="29">
        <v>13.1</v>
      </c>
      <c r="J20" s="29">
        <v>12.7</v>
      </c>
      <c r="K20" s="29">
        <f t="shared" si="0"/>
        <v>13.559999999999999</v>
      </c>
    </row>
    <row r="21" spans="1:11" ht="15.75" x14ac:dyDescent="0.25">
      <c r="A21" s="23" t="s">
        <v>35</v>
      </c>
      <c r="B21" s="23">
        <v>30082.87</v>
      </c>
      <c r="C21" s="24">
        <v>0.2</v>
      </c>
      <c r="D21" s="24">
        <v>61.67</v>
      </c>
      <c r="E21" s="25" t="s">
        <v>63</v>
      </c>
      <c r="F21" s="29">
        <v>8.6</v>
      </c>
      <c r="G21" s="29">
        <v>8.3000000000000007</v>
      </c>
      <c r="H21" s="29">
        <v>8.6999999999999993</v>
      </c>
      <c r="I21" s="29">
        <v>7.2</v>
      </c>
      <c r="J21" s="29">
        <v>7.3</v>
      </c>
      <c r="K21" s="29">
        <f t="shared" si="0"/>
        <v>8.02</v>
      </c>
    </row>
    <row r="22" spans="1:11" ht="15.75" x14ac:dyDescent="0.25">
      <c r="A22" s="23" t="s">
        <v>32</v>
      </c>
      <c r="B22" s="23">
        <v>37109.51</v>
      </c>
      <c r="C22" s="24">
        <v>1.2</v>
      </c>
      <c r="D22" s="24">
        <v>62.61</v>
      </c>
      <c r="E22" s="25" t="s">
        <v>60</v>
      </c>
      <c r="F22" s="29">
        <v>5.4</v>
      </c>
      <c r="G22" s="29">
        <v>4.5999999999999996</v>
      </c>
      <c r="H22" s="29">
        <v>4</v>
      </c>
      <c r="I22" s="29">
        <v>5.6</v>
      </c>
      <c r="J22" s="29">
        <v>5.3</v>
      </c>
      <c r="K22" s="29">
        <f t="shared" si="0"/>
        <v>4.9800000000000004</v>
      </c>
    </row>
    <row r="23" spans="1:11" ht="15.75" x14ac:dyDescent="0.25">
      <c r="A23" s="25" t="s">
        <v>38</v>
      </c>
      <c r="B23" s="23">
        <v>112226.91</v>
      </c>
      <c r="C23" s="24">
        <v>0.8</v>
      </c>
      <c r="D23" s="24">
        <v>60.8</v>
      </c>
      <c r="E23" s="25" t="s">
        <v>60</v>
      </c>
      <c r="F23" s="29">
        <v>7.3</v>
      </c>
      <c r="G23" s="29">
        <v>6.3</v>
      </c>
      <c r="H23" s="29">
        <v>7.2</v>
      </c>
      <c r="I23" s="29">
        <v>8.1999999999999993</v>
      </c>
      <c r="J23" s="29">
        <v>9.3000000000000007</v>
      </c>
      <c r="K23" s="29">
        <f t="shared" si="0"/>
        <v>7.6599999999999993</v>
      </c>
    </row>
    <row r="24" spans="1:11" ht="15.75" x14ac:dyDescent="0.25">
      <c r="A24" s="23" t="s">
        <v>39</v>
      </c>
      <c r="B24" s="23">
        <v>39222.17</v>
      </c>
      <c r="C24" s="24">
        <v>0.6</v>
      </c>
      <c r="D24" s="24">
        <v>62.34</v>
      </c>
      <c r="E24" s="25" t="s">
        <v>60</v>
      </c>
      <c r="F24" s="29">
        <v>14</v>
      </c>
      <c r="G24" s="29">
        <v>14</v>
      </c>
      <c r="H24" s="29">
        <v>13.9</v>
      </c>
      <c r="I24" s="29">
        <v>12.6</v>
      </c>
      <c r="J24" s="29">
        <v>11</v>
      </c>
      <c r="K24" s="29">
        <f t="shared" si="0"/>
        <v>13.1</v>
      </c>
    </row>
    <row r="25" spans="1:11" ht="15.75" x14ac:dyDescent="0.25">
      <c r="A25" s="23" t="s">
        <v>29</v>
      </c>
      <c r="B25" s="23">
        <v>12324.39</v>
      </c>
      <c r="C25" s="24">
        <v>3.8</v>
      </c>
      <c r="D25" s="24">
        <v>40.32</v>
      </c>
      <c r="E25" s="25" t="s">
        <v>61</v>
      </c>
      <c r="F25" s="29">
        <v>11.0475101470947</v>
      </c>
      <c r="G25" s="29">
        <v>8.5250196456909197</v>
      </c>
      <c r="H25" s="29">
        <v>9.0517702102661097</v>
      </c>
      <c r="I25" s="29">
        <v>9.8658399581909197</v>
      </c>
      <c r="J25" s="29">
        <v>10.289010047912599</v>
      </c>
      <c r="K25" s="29">
        <f t="shared" si="0"/>
        <v>9.7558300018310486</v>
      </c>
    </row>
    <row r="26" spans="1:11" ht="15.75" x14ac:dyDescent="0.25">
      <c r="A26" s="23" t="s">
        <v>37</v>
      </c>
      <c r="B26" s="23">
        <v>18258.95</v>
      </c>
      <c r="C26" s="24">
        <v>-0.3</v>
      </c>
      <c r="D26" s="24">
        <v>53.35</v>
      </c>
      <c r="E26" s="25" t="s">
        <v>61</v>
      </c>
      <c r="F26" s="29">
        <v>5.4</v>
      </c>
      <c r="G26" s="29">
        <v>4.5999999999999996</v>
      </c>
      <c r="H26" s="29">
        <v>5</v>
      </c>
      <c r="I26" s="29">
        <v>3.6</v>
      </c>
      <c r="J26" s="29">
        <v>3.6</v>
      </c>
      <c r="K26" s="29">
        <f t="shared" si="0"/>
        <v>4.4400000000000004</v>
      </c>
    </row>
    <row r="27" spans="1:11" ht="15.75" x14ac:dyDescent="0.25">
      <c r="A27" s="23" t="s">
        <v>11</v>
      </c>
      <c r="B27" s="23">
        <v>54325.51</v>
      </c>
      <c r="C27" s="24">
        <v>1.3</v>
      </c>
      <c r="D27" s="24">
        <v>64.55</v>
      </c>
      <c r="E27" s="25" t="s">
        <v>60</v>
      </c>
      <c r="F27" s="29">
        <v>7.1</v>
      </c>
      <c r="G27" s="29">
        <v>7.3</v>
      </c>
      <c r="H27" s="29">
        <v>7.5</v>
      </c>
      <c r="I27" s="29">
        <v>7</v>
      </c>
      <c r="J27" s="29">
        <v>5.3</v>
      </c>
      <c r="K27" s="29">
        <f t="shared" si="0"/>
        <v>6.839999999999999</v>
      </c>
    </row>
    <row r="28" spans="1:11" ht="15.75" x14ac:dyDescent="0.25">
      <c r="A28" s="23" t="s">
        <v>33</v>
      </c>
      <c r="B28" s="23">
        <v>15931.36</v>
      </c>
      <c r="C28" s="24">
        <v>1.2</v>
      </c>
      <c r="D28" s="24">
        <v>52.39</v>
      </c>
      <c r="E28" s="25" t="s">
        <v>61</v>
      </c>
      <c r="F28" s="29">
        <v>8.5</v>
      </c>
      <c r="G28" s="29">
        <v>7.1</v>
      </c>
      <c r="H28" s="29">
        <v>7.1</v>
      </c>
      <c r="I28" s="29">
        <v>5.7</v>
      </c>
      <c r="J28" s="29">
        <v>5.7</v>
      </c>
      <c r="K28" s="29">
        <f t="shared" si="0"/>
        <v>6.82</v>
      </c>
    </row>
    <row r="29" spans="1:11" ht="15.75" x14ac:dyDescent="0.25">
      <c r="A29" s="23" t="s">
        <v>26</v>
      </c>
      <c r="B29" s="23">
        <v>63548</v>
      </c>
      <c r="C29" s="24">
        <v>1.3</v>
      </c>
      <c r="D29" s="24">
        <v>63.83</v>
      </c>
      <c r="E29" s="25" t="s">
        <v>63</v>
      </c>
      <c r="F29" s="29">
        <v>10.4</v>
      </c>
      <c r="G29" s="29">
        <v>9.9</v>
      </c>
      <c r="H29" s="29">
        <v>9.9</v>
      </c>
      <c r="I29" s="29">
        <v>9.9</v>
      </c>
      <c r="J29" s="29">
        <v>12.3</v>
      </c>
      <c r="K29" s="29">
        <f t="shared" si="0"/>
        <v>10.48</v>
      </c>
    </row>
    <row r="30" spans="1:11" ht="15.75" x14ac:dyDescent="0.25">
      <c r="A30" s="23" t="s">
        <v>9</v>
      </c>
      <c r="B30" s="23">
        <v>32354.54</v>
      </c>
      <c r="C30" s="24">
        <v>3.4</v>
      </c>
      <c r="D30" s="24">
        <v>56.09</v>
      </c>
      <c r="E30" s="25" t="s">
        <v>60</v>
      </c>
      <c r="F30" s="29">
        <v>5</v>
      </c>
      <c r="G30" s="29">
        <v>4.8</v>
      </c>
      <c r="H30" s="29">
        <v>5.2</v>
      </c>
      <c r="I30" s="29">
        <v>5.4</v>
      </c>
      <c r="J30" s="29">
        <v>5.9</v>
      </c>
      <c r="K30" s="29">
        <f t="shared" si="0"/>
        <v>5.26</v>
      </c>
    </row>
    <row r="31" spans="1:11" ht="15.75" x14ac:dyDescent="0.25">
      <c r="A31" s="23" t="s">
        <v>15</v>
      </c>
      <c r="B31" s="23">
        <v>31935.47</v>
      </c>
      <c r="C31" s="24">
        <v>0</v>
      </c>
      <c r="D31" s="24">
        <v>58.02</v>
      </c>
      <c r="E31" s="25" t="s">
        <v>60</v>
      </c>
      <c r="F31" s="29">
        <v>12.6</v>
      </c>
      <c r="G31" s="29">
        <v>11.8</v>
      </c>
      <c r="H31" s="29">
        <v>10.6</v>
      </c>
      <c r="I31" s="29">
        <v>8.9</v>
      </c>
      <c r="J31" s="29">
        <v>5.9</v>
      </c>
      <c r="K31" s="29">
        <f t="shared" si="0"/>
        <v>9.9599999999999991</v>
      </c>
    </row>
    <row r="32" spans="1:11" ht="15.75" x14ac:dyDescent="0.25">
      <c r="A32" s="23" t="s">
        <v>10</v>
      </c>
      <c r="B32" s="23">
        <v>28828.11</v>
      </c>
      <c r="C32" s="24">
        <v>2.6</v>
      </c>
      <c r="D32" s="24">
        <v>55.06</v>
      </c>
      <c r="E32" s="25" t="s">
        <v>61</v>
      </c>
      <c r="F32" s="29">
        <v>18.100000000000001</v>
      </c>
      <c r="G32" s="29">
        <v>16.399999999999999</v>
      </c>
      <c r="H32" s="29">
        <v>15.3</v>
      </c>
      <c r="I32" s="29">
        <v>15.6</v>
      </c>
      <c r="J32" s="29">
        <v>15.3</v>
      </c>
      <c r="K32" s="29">
        <f t="shared" si="0"/>
        <v>16.139999999999997</v>
      </c>
    </row>
    <row r="33" spans="1:11" ht="15.75" x14ac:dyDescent="0.25">
      <c r="A33" s="23" t="s">
        <v>20</v>
      </c>
      <c r="B33" s="23">
        <v>18231.009999999998</v>
      </c>
      <c r="C33" s="24">
        <v>1.6</v>
      </c>
      <c r="D33" s="24">
        <v>53.96</v>
      </c>
      <c r="E33" s="25" t="s">
        <v>61</v>
      </c>
      <c r="F33" s="29">
        <v>6.2</v>
      </c>
      <c r="G33" s="29">
        <v>6.8</v>
      </c>
      <c r="H33" s="29">
        <v>6.6</v>
      </c>
      <c r="I33" s="29">
        <v>5.6</v>
      </c>
      <c r="J33" s="29">
        <v>6.3</v>
      </c>
      <c r="K33" s="29">
        <f t="shared" si="0"/>
        <v>6.3000000000000007</v>
      </c>
    </row>
    <row r="34" spans="1:11" ht="15.75" x14ac:dyDescent="0.25">
      <c r="A34" s="23" t="s">
        <v>25</v>
      </c>
      <c r="B34" s="23">
        <v>30509.77</v>
      </c>
      <c r="C34" s="24">
        <v>1.9</v>
      </c>
      <c r="D34" s="24">
        <v>59.05</v>
      </c>
      <c r="E34" s="25" t="s">
        <v>60</v>
      </c>
      <c r="F34" s="29">
        <v>9.3000000000000007</v>
      </c>
      <c r="G34" s="29">
        <v>8.6</v>
      </c>
      <c r="H34" s="29">
        <v>8.3000000000000007</v>
      </c>
      <c r="I34" s="29">
        <v>7.6</v>
      </c>
      <c r="J34" s="29">
        <v>7.8</v>
      </c>
      <c r="K34" s="29">
        <f t="shared" si="0"/>
        <v>8.3199999999999985</v>
      </c>
    </row>
    <row r="35" spans="1:11" ht="15.75" x14ac:dyDescent="0.25">
      <c r="A35" s="23" t="s">
        <v>34</v>
      </c>
      <c r="B35" s="23">
        <v>37091</v>
      </c>
      <c r="C35" s="24">
        <v>-0.1</v>
      </c>
      <c r="D35" s="24">
        <v>57.77</v>
      </c>
      <c r="E35" s="25" t="s">
        <v>60</v>
      </c>
      <c r="F35" s="29">
        <v>4.3</v>
      </c>
      <c r="G35" s="29">
        <v>4.2</v>
      </c>
      <c r="H35" s="29">
        <v>4.5999999999999996</v>
      </c>
      <c r="I35" s="29">
        <v>4.0999999999999996</v>
      </c>
      <c r="J35" s="29">
        <v>3.1</v>
      </c>
      <c r="K35" s="29">
        <f t="shared" si="0"/>
        <v>4.0600000000000005</v>
      </c>
    </row>
    <row r="36" spans="1:11" ht="15.75" x14ac:dyDescent="0.25">
      <c r="A36" s="23" t="s">
        <v>8</v>
      </c>
      <c r="B36" s="23">
        <v>36219.94</v>
      </c>
      <c r="C36" s="24">
        <v>-0.3</v>
      </c>
      <c r="D36" s="24">
        <v>56.71</v>
      </c>
      <c r="E36" s="25" t="s">
        <v>60</v>
      </c>
      <c r="F36" s="29">
        <v>18.3</v>
      </c>
      <c r="G36" s="29">
        <v>17.899999999999999</v>
      </c>
      <c r="H36" s="29">
        <v>17.3</v>
      </c>
      <c r="I36" s="29">
        <v>16</v>
      </c>
      <c r="J36" s="29">
        <v>13.3</v>
      </c>
      <c r="K36" s="29">
        <f t="shared" si="0"/>
        <v>16.559999999999999</v>
      </c>
    </row>
    <row r="37" spans="1:11" ht="15.75" x14ac:dyDescent="0.25">
      <c r="A37" s="23" t="s">
        <v>16</v>
      </c>
      <c r="B37" s="23">
        <v>50923.11</v>
      </c>
      <c r="C37" s="24">
        <v>0.5</v>
      </c>
      <c r="D37" s="24">
        <v>64.37</v>
      </c>
      <c r="E37" s="25" t="s">
        <v>63</v>
      </c>
      <c r="F37" s="29">
        <v>7.7</v>
      </c>
      <c r="G37" s="29">
        <v>7.5</v>
      </c>
      <c r="H37" s="29">
        <v>6.5</v>
      </c>
      <c r="I37" s="29">
        <v>7.7</v>
      </c>
      <c r="J37" s="29">
        <v>8.4</v>
      </c>
      <c r="K37" s="29">
        <f t="shared" si="0"/>
        <v>7.56</v>
      </c>
    </row>
    <row r="38" spans="1:11" ht="15.75" x14ac:dyDescent="0.25">
      <c r="A38" s="23" t="s">
        <v>21</v>
      </c>
      <c r="B38" s="23">
        <v>68752.77</v>
      </c>
      <c r="C38" s="24">
        <v>-0.7</v>
      </c>
      <c r="D38" s="24">
        <v>67.87</v>
      </c>
      <c r="E38" s="25" t="s">
        <v>60</v>
      </c>
      <c r="F38" s="29">
        <v>4.5</v>
      </c>
      <c r="G38" s="29">
        <v>4.4000000000000004</v>
      </c>
      <c r="H38" s="29">
        <v>4.4000000000000004</v>
      </c>
      <c r="I38" s="29">
        <v>4</v>
      </c>
      <c r="J38" s="29">
        <v>4.9000000000000004</v>
      </c>
      <c r="K38" s="29">
        <f t="shared" si="0"/>
        <v>4.4400000000000004</v>
      </c>
    </row>
    <row r="39" spans="1:11" ht="15.75" x14ac:dyDescent="0.25">
      <c r="A39" s="26" t="s">
        <v>54</v>
      </c>
      <c r="B39" s="23">
        <v>28393.47</v>
      </c>
      <c r="C39" s="24">
        <v>12.3</v>
      </c>
      <c r="D39" s="24">
        <v>49.3</v>
      </c>
      <c r="E39" s="25" t="s">
        <v>59</v>
      </c>
      <c r="F39" s="29">
        <v>32.5</v>
      </c>
      <c r="G39" s="29">
        <v>31</v>
      </c>
      <c r="H39" s="29">
        <v>28.7</v>
      </c>
      <c r="I39" s="29">
        <v>26.7</v>
      </c>
      <c r="J39" s="29">
        <v>26.7</v>
      </c>
      <c r="K39" s="29">
        <f t="shared" si="0"/>
        <v>29.119999999999997</v>
      </c>
    </row>
    <row r="40" spans="1:11" ht="15.75" x14ac:dyDescent="0.25">
      <c r="A40" s="23" t="s">
        <v>51</v>
      </c>
      <c r="B40" s="23">
        <v>42675.78</v>
      </c>
      <c r="C40" s="24">
        <v>1</v>
      </c>
      <c r="D40" s="24">
        <v>62.8</v>
      </c>
      <c r="E40" s="25" t="s">
        <v>60</v>
      </c>
      <c r="F40" s="29">
        <v>10.6</v>
      </c>
      <c r="G40" s="29">
        <v>10.7</v>
      </c>
      <c r="H40" s="29">
        <v>10.9</v>
      </c>
      <c r="I40" s="29">
        <v>10.9</v>
      </c>
      <c r="J40" s="29">
        <v>10.9</v>
      </c>
      <c r="K40" s="29">
        <f t="shared" si="0"/>
        <v>10.799999999999999</v>
      </c>
    </row>
    <row r="41" spans="1:11" x14ac:dyDescent="0.25">
      <c r="B41" s="10"/>
      <c r="C41" s="9"/>
    </row>
    <row r="42" spans="1:11" x14ac:dyDescent="0.25">
      <c r="B42" s="8"/>
      <c r="C42" s="9"/>
    </row>
    <row r="43" spans="1:11" x14ac:dyDescent="0.25">
      <c r="B43" s="8"/>
      <c r="C43" s="9"/>
    </row>
    <row r="44" spans="1:11" x14ac:dyDescent="0.25">
      <c r="B44" s="8"/>
      <c r="C44" s="8"/>
    </row>
    <row r="45" spans="1:11" x14ac:dyDescent="0.25">
      <c r="B45" s="8"/>
      <c r="C45" s="8"/>
    </row>
    <row r="46" spans="1:11" x14ac:dyDescent="0.25">
      <c r="B46" s="8"/>
      <c r="C46" s="8"/>
    </row>
    <row r="47" spans="1:11" x14ac:dyDescent="0.25">
      <c r="C47" s="8"/>
    </row>
    <row r="48" spans="1:11" x14ac:dyDescent="0.25">
      <c r="C48" s="8"/>
    </row>
  </sheetData>
  <sortState ref="A1:B9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E7" zoomScale="90" zoomScaleNormal="90" workbookViewId="0">
      <selection activeCell="J16" sqref="J16"/>
    </sheetView>
  </sheetViews>
  <sheetFormatPr defaultRowHeight="15.75" x14ac:dyDescent="0.25"/>
  <cols>
    <col min="1" max="1" width="9.140625" style="1" customWidth="1"/>
    <col min="2" max="2" width="26.140625" style="1" customWidth="1"/>
    <col min="3" max="3" width="17.85546875" style="19" customWidth="1"/>
    <col min="9" max="9" width="15.42578125" customWidth="1"/>
    <col min="10" max="10" width="14.85546875" customWidth="1"/>
    <col min="11" max="11" width="20.28515625" customWidth="1"/>
    <col min="12" max="12" width="24.42578125" customWidth="1"/>
    <col min="13" max="13" width="18.140625" customWidth="1"/>
    <col min="14" max="14" width="25.28515625" customWidth="1"/>
    <col min="15" max="15" width="22.85546875" customWidth="1"/>
  </cols>
  <sheetData>
    <row r="1" spans="1:14" ht="13.5" customHeight="1" x14ac:dyDescent="0.25">
      <c r="A1" s="225" t="s">
        <v>46</v>
      </c>
      <c r="B1" s="226"/>
      <c r="C1" s="226"/>
      <c r="D1" s="226"/>
      <c r="E1" s="226"/>
      <c r="F1" s="226"/>
      <c r="G1" s="226"/>
      <c r="H1" s="226"/>
      <c r="I1" s="227"/>
      <c r="J1" s="20"/>
      <c r="K1" s="222" t="s">
        <v>71</v>
      </c>
      <c r="L1" s="223"/>
      <c r="M1" s="223"/>
      <c r="N1" s="223"/>
    </row>
    <row r="2" spans="1:14" ht="15.75" customHeight="1" x14ac:dyDescent="0.25">
      <c r="A2" s="228"/>
      <c r="B2" s="229"/>
      <c r="C2" s="229"/>
      <c r="D2" s="229"/>
      <c r="E2" s="229"/>
      <c r="F2" s="229"/>
      <c r="G2" s="229"/>
      <c r="H2" s="229"/>
      <c r="I2" s="230"/>
      <c r="J2" s="20"/>
      <c r="K2" s="224"/>
      <c r="L2" s="224"/>
      <c r="M2" s="224"/>
      <c r="N2" s="224"/>
    </row>
    <row r="3" spans="1:14" x14ac:dyDescent="0.25">
      <c r="A3" s="234" t="s">
        <v>45</v>
      </c>
      <c r="B3" s="236" t="s">
        <v>42</v>
      </c>
      <c r="C3" s="236" t="s">
        <v>43</v>
      </c>
      <c r="D3" s="231" t="s">
        <v>44</v>
      </c>
      <c r="E3" s="232"/>
      <c r="F3" s="232"/>
      <c r="G3" s="232"/>
      <c r="H3" s="233"/>
      <c r="I3" s="13" t="s">
        <v>49</v>
      </c>
      <c r="J3" s="21"/>
      <c r="K3" s="7" t="s">
        <v>47</v>
      </c>
      <c r="L3" s="7" t="s">
        <v>4</v>
      </c>
      <c r="M3" s="7" t="s">
        <v>48</v>
      </c>
      <c r="N3" s="7" t="s">
        <v>50</v>
      </c>
    </row>
    <row r="4" spans="1:14" x14ac:dyDescent="0.25">
      <c r="A4" s="235"/>
      <c r="B4" s="237"/>
      <c r="C4" s="237"/>
      <c r="D4" s="4">
        <v>2017</v>
      </c>
      <c r="E4" s="4">
        <v>2018</v>
      </c>
      <c r="F4" s="4">
        <v>2019</v>
      </c>
      <c r="G4" s="4">
        <v>2020</v>
      </c>
      <c r="H4" s="4">
        <v>2021</v>
      </c>
      <c r="I4" s="14"/>
      <c r="J4" s="22"/>
      <c r="K4" s="37" t="s">
        <v>31</v>
      </c>
      <c r="L4" s="15" t="s">
        <v>23</v>
      </c>
      <c r="M4" s="3" t="s">
        <v>18</v>
      </c>
      <c r="N4" s="16" t="s">
        <v>19</v>
      </c>
    </row>
    <row r="5" spans="1:14" x14ac:dyDescent="0.25">
      <c r="A5" s="2">
        <v>1</v>
      </c>
      <c r="B5" s="3" t="s">
        <v>31</v>
      </c>
      <c r="C5" s="18" t="s">
        <v>7</v>
      </c>
      <c r="D5" s="5">
        <v>6.99468994140625</v>
      </c>
      <c r="E5" s="5">
        <v>6.4450697898864702</v>
      </c>
      <c r="F5" s="5">
        <v>7.7234301567077601</v>
      </c>
      <c r="G5" s="5">
        <v>6.5480999946594203</v>
      </c>
      <c r="H5" s="5">
        <v>6.7049798965454102</v>
      </c>
      <c r="I5" s="5">
        <f t="shared" ref="I5:I43" si="0">AVERAGE(D5:H5)</f>
        <v>6.8832539558410613</v>
      </c>
      <c r="K5" s="3" t="s">
        <v>30</v>
      </c>
      <c r="L5" s="15" t="s">
        <v>36</v>
      </c>
      <c r="M5" s="3" t="s">
        <v>22</v>
      </c>
      <c r="N5" s="16" t="s">
        <v>12</v>
      </c>
    </row>
    <row r="6" spans="1:14" x14ac:dyDescent="0.25">
      <c r="A6" s="2">
        <v>2</v>
      </c>
      <c r="B6" s="3" t="s">
        <v>19</v>
      </c>
      <c r="C6" s="18" t="s">
        <v>2</v>
      </c>
      <c r="D6" s="5">
        <v>7.4</v>
      </c>
      <c r="E6" s="5">
        <v>7.3</v>
      </c>
      <c r="F6" s="5">
        <v>7.8</v>
      </c>
      <c r="G6" s="5">
        <v>8.1</v>
      </c>
      <c r="H6" s="5">
        <v>8</v>
      </c>
      <c r="I6" s="5">
        <f>AVERAGE(D6:H6)</f>
        <v>7.7200000000000006</v>
      </c>
      <c r="K6" s="3" t="s">
        <v>28</v>
      </c>
      <c r="L6" s="15" t="s">
        <v>24</v>
      </c>
      <c r="M6" s="3" t="s">
        <v>41</v>
      </c>
      <c r="N6" s="16" t="s">
        <v>5</v>
      </c>
    </row>
    <row r="7" spans="1:14" x14ac:dyDescent="0.25">
      <c r="A7" s="2">
        <v>3</v>
      </c>
      <c r="B7" s="3" t="s">
        <v>18</v>
      </c>
      <c r="C7" s="18" t="s">
        <v>0</v>
      </c>
      <c r="D7" s="5">
        <v>13.1863203048706</v>
      </c>
      <c r="E7" s="5">
        <v>13.3261003494263</v>
      </c>
      <c r="F7" s="5">
        <v>11.974280357360801</v>
      </c>
      <c r="G7" s="5">
        <v>12.474419593811</v>
      </c>
      <c r="H7" s="5">
        <v>9.8982000350952095</v>
      </c>
      <c r="I7" s="5">
        <f t="shared" si="0"/>
        <v>12.171864128112782</v>
      </c>
      <c r="K7" s="3" t="s">
        <v>14</v>
      </c>
      <c r="L7" s="15" t="s">
        <v>40</v>
      </c>
      <c r="M7" s="3" t="s">
        <v>13</v>
      </c>
      <c r="N7" s="16" t="s">
        <v>1</v>
      </c>
    </row>
    <row r="8" spans="1:14" x14ac:dyDescent="0.25">
      <c r="A8" s="2">
        <v>4</v>
      </c>
      <c r="B8" s="3" t="s">
        <v>12</v>
      </c>
      <c r="C8" s="18" t="s">
        <v>2</v>
      </c>
      <c r="D8" s="5">
        <v>8.9</v>
      </c>
      <c r="E8" s="5">
        <v>8.6</v>
      </c>
      <c r="F8" s="5">
        <v>8.4</v>
      </c>
      <c r="G8" s="5">
        <v>8.1</v>
      </c>
      <c r="H8" s="5">
        <v>6.7</v>
      </c>
      <c r="I8" s="5">
        <f t="shared" si="0"/>
        <v>8.14</v>
      </c>
      <c r="K8" s="3" t="s">
        <v>6</v>
      </c>
      <c r="L8" s="15" t="s">
        <v>27</v>
      </c>
      <c r="M8" s="3" t="s">
        <v>17</v>
      </c>
      <c r="N8" s="16" t="s">
        <v>38</v>
      </c>
    </row>
    <row r="9" spans="1:14" x14ac:dyDescent="0.25">
      <c r="A9" s="2">
        <v>5</v>
      </c>
      <c r="B9" s="3" t="s">
        <v>30</v>
      </c>
      <c r="C9" s="18" t="s">
        <v>7</v>
      </c>
      <c r="D9" s="5">
        <v>8.0109796524047905</v>
      </c>
      <c r="E9" s="5">
        <v>7.44801998138428</v>
      </c>
      <c r="F9" s="5">
        <v>7.3054099082946804</v>
      </c>
      <c r="G9" s="5">
        <v>7.1375899314880398</v>
      </c>
      <c r="H9" s="5">
        <v>7.1808099746704102</v>
      </c>
      <c r="I9" s="5">
        <f t="shared" si="0"/>
        <v>7.41656188964844</v>
      </c>
      <c r="K9" s="3" t="s">
        <v>39</v>
      </c>
      <c r="L9" s="15" t="s">
        <v>35</v>
      </c>
      <c r="M9" s="3" t="s">
        <v>29</v>
      </c>
      <c r="N9" s="16" t="s">
        <v>11</v>
      </c>
    </row>
    <row r="10" spans="1:14" x14ac:dyDescent="0.25">
      <c r="A10" s="2">
        <v>6</v>
      </c>
      <c r="B10" s="3" t="s">
        <v>22</v>
      </c>
      <c r="C10" s="18" t="s">
        <v>0</v>
      </c>
      <c r="D10" s="5">
        <v>12.7</v>
      </c>
      <c r="E10" s="5">
        <v>12.7</v>
      </c>
      <c r="F10" s="5">
        <v>13.9</v>
      </c>
      <c r="G10" s="5">
        <v>12.8</v>
      </c>
      <c r="H10" s="5">
        <v>12.2</v>
      </c>
      <c r="I10" s="5">
        <f t="shared" si="0"/>
        <v>12.86</v>
      </c>
      <c r="K10" s="3" t="s">
        <v>37</v>
      </c>
      <c r="L10" s="15" t="s">
        <v>32</v>
      </c>
      <c r="M10" s="3" t="s">
        <v>9</v>
      </c>
      <c r="N10" s="16" t="s">
        <v>21</v>
      </c>
    </row>
    <row r="11" spans="1:14" x14ac:dyDescent="0.25">
      <c r="A11" s="2">
        <v>7</v>
      </c>
      <c r="B11" s="3" t="s">
        <v>28</v>
      </c>
      <c r="C11" s="18" t="s">
        <v>7</v>
      </c>
      <c r="D11" s="5">
        <v>3.1</v>
      </c>
      <c r="E11" s="5">
        <v>3.3</v>
      </c>
      <c r="F11" s="5">
        <v>3</v>
      </c>
      <c r="G11" s="5">
        <v>2.2000000000000002</v>
      </c>
      <c r="H11" s="5">
        <v>2.4</v>
      </c>
      <c r="I11" s="5">
        <f t="shared" si="0"/>
        <v>2.8000000000000003</v>
      </c>
      <c r="K11" s="3" t="s">
        <v>33</v>
      </c>
      <c r="L11" s="15" t="s">
        <v>26</v>
      </c>
      <c r="M11" s="3" t="s">
        <v>10</v>
      </c>
      <c r="N11" s="6"/>
    </row>
    <row r="12" spans="1:14" x14ac:dyDescent="0.25">
      <c r="A12" s="2">
        <v>8</v>
      </c>
      <c r="B12" s="3" t="s">
        <v>41</v>
      </c>
      <c r="C12" s="18" t="s">
        <v>0</v>
      </c>
      <c r="D12" s="5">
        <v>8.5</v>
      </c>
      <c r="E12" s="5">
        <v>7.8</v>
      </c>
      <c r="F12" s="5">
        <v>9.1999999999999993</v>
      </c>
      <c r="G12" s="5">
        <v>11.5</v>
      </c>
      <c r="H12" s="5">
        <v>10.199999999999999</v>
      </c>
      <c r="I12" s="5">
        <f t="shared" si="0"/>
        <v>9.4400000000000013</v>
      </c>
      <c r="K12" s="3" t="s">
        <v>15</v>
      </c>
      <c r="L12" s="15" t="s">
        <v>16</v>
      </c>
      <c r="M12" s="3" t="s">
        <v>25</v>
      </c>
      <c r="N12" s="6"/>
    </row>
    <row r="13" spans="1:14" x14ac:dyDescent="0.25">
      <c r="A13" s="2">
        <v>9</v>
      </c>
      <c r="B13" s="3" t="s">
        <v>13</v>
      </c>
      <c r="C13" s="18" t="s">
        <v>0</v>
      </c>
      <c r="D13" s="5">
        <v>6.7</v>
      </c>
      <c r="E13" s="5">
        <v>6.2</v>
      </c>
      <c r="F13" s="5">
        <v>6.7</v>
      </c>
      <c r="G13" s="5">
        <v>7.6</v>
      </c>
      <c r="H13" s="5">
        <v>6.4</v>
      </c>
      <c r="I13" s="5">
        <f t="shared" si="0"/>
        <v>6.7200000000000006</v>
      </c>
      <c r="K13" s="3" t="s">
        <v>20</v>
      </c>
      <c r="L13" s="15" t="s">
        <v>3</v>
      </c>
      <c r="M13" s="17" t="s">
        <v>54</v>
      </c>
      <c r="N13" s="6"/>
    </row>
    <row r="14" spans="1:14" x14ac:dyDescent="0.25">
      <c r="A14" s="2">
        <v>10</v>
      </c>
      <c r="B14" s="3" t="s">
        <v>23</v>
      </c>
      <c r="C14" s="18" t="s">
        <v>4</v>
      </c>
      <c r="D14" s="5">
        <v>8.8000000000000007</v>
      </c>
      <c r="E14" s="5">
        <v>10.4</v>
      </c>
      <c r="F14" s="5">
        <v>9.9</v>
      </c>
      <c r="G14" s="5">
        <v>9.3000000000000007</v>
      </c>
      <c r="H14" s="5">
        <v>9.8000000000000007</v>
      </c>
      <c r="I14" s="5">
        <f t="shared" si="0"/>
        <v>9.64</v>
      </c>
      <c r="K14" s="3" t="s">
        <v>34</v>
      </c>
      <c r="L14" s="6"/>
      <c r="M14" s="6"/>
      <c r="N14" s="6"/>
    </row>
    <row r="15" spans="1:14" x14ac:dyDescent="0.25">
      <c r="A15" s="2">
        <v>11</v>
      </c>
      <c r="B15" s="3" t="s">
        <v>36</v>
      </c>
      <c r="C15" s="18" t="s">
        <v>4</v>
      </c>
      <c r="D15" s="5">
        <v>11.8</v>
      </c>
      <c r="E15" s="5">
        <v>12</v>
      </c>
      <c r="F15" s="5">
        <v>11.2</v>
      </c>
      <c r="G15" s="5">
        <v>8.5</v>
      </c>
      <c r="H15" s="5">
        <v>9.8000000000000007</v>
      </c>
      <c r="I15" s="5">
        <f t="shared" si="0"/>
        <v>10.66</v>
      </c>
      <c r="K15" s="3" t="s">
        <v>8</v>
      </c>
      <c r="L15" s="6"/>
      <c r="N15" s="6"/>
    </row>
    <row r="16" spans="1:14" x14ac:dyDescent="0.25">
      <c r="A16" s="2">
        <v>12</v>
      </c>
      <c r="B16" s="3" t="s">
        <v>24</v>
      </c>
      <c r="C16" s="18" t="s">
        <v>4</v>
      </c>
      <c r="D16" s="5">
        <v>8.1999999999999993</v>
      </c>
      <c r="E16" s="5">
        <v>8.3000000000000007</v>
      </c>
      <c r="F16" s="5">
        <v>7.3</v>
      </c>
      <c r="G16" s="5">
        <v>8.1999999999999993</v>
      </c>
      <c r="H16" s="5">
        <v>8.1999999999999993</v>
      </c>
      <c r="I16" s="5">
        <f t="shared" si="0"/>
        <v>8.0400000000000009</v>
      </c>
      <c r="L16" s="6"/>
    </row>
    <row r="17" spans="1:9" x14ac:dyDescent="0.25">
      <c r="A17" s="2">
        <v>13</v>
      </c>
      <c r="B17" s="3" t="s">
        <v>5</v>
      </c>
      <c r="C17" s="18" t="s">
        <v>2</v>
      </c>
      <c r="D17" s="5">
        <v>8.8000000000000007</v>
      </c>
      <c r="E17" s="5">
        <v>8.6999999999999993</v>
      </c>
      <c r="F17" s="5">
        <v>8.1999999999999993</v>
      </c>
      <c r="G17" s="5">
        <v>8</v>
      </c>
      <c r="H17" s="5">
        <v>7.8</v>
      </c>
      <c r="I17" s="5">
        <f t="shared" si="0"/>
        <v>8.3000000000000007</v>
      </c>
    </row>
    <row r="18" spans="1:9" x14ac:dyDescent="0.25">
      <c r="A18" s="2">
        <v>14</v>
      </c>
      <c r="B18" s="3" t="s">
        <v>1</v>
      </c>
      <c r="C18" s="18" t="s">
        <v>2</v>
      </c>
      <c r="D18" s="5">
        <v>10.1</v>
      </c>
      <c r="E18" s="5">
        <v>10.3</v>
      </c>
      <c r="F18" s="5">
        <v>10.3</v>
      </c>
      <c r="G18" s="5">
        <v>10.1</v>
      </c>
      <c r="H18" s="5">
        <v>11.8</v>
      </c>
      <c r="I18" s="5">
        <f t="shared" si="0"/>
        <v>10.52</v>
      </c>
    </row>
    <row r="19" spans="1:9" x14ac:dyDescent="0.25">
      <c r="A19" s="2">
        <v>15</v>
      </c>
      <c r="B19" s="3" t="s">
        <v>14</v>
      </c>
      <c r="C19" s="18" t="s">
        <v>7</v>
      </c>
      <c r="D19" s="5">
        <v>6</v>
      </c>
      <c r="E19" s="5">
        <v>4.7</v>
      </c>
      <c r="F19" s="5">
        <v>4.0999999999999996</v>
      </c>
      <c r="G19" s="5">
        <v>3.8</v>
      </c>
      <c r="H19" s="5">
        <v>3.2</v>
      </c>
      <c r="I19" s="5">
        <f t="shared" si="0"/>
        <v>4.3599999999999994</v>
      </c>
    </row>
    <row r="20" spans="1:9" x14ac:dyDescent="0.25">
      <c r="A20" s="2">
        <v>16</v>
      </c>
      <c r="B20" s="3" t="s">
        <v>17</v>
      </c>
      <c r="C20" s="18" t="s">
        <v>0</v>
      </c>
      <c r="D20" s="5">
        <v>12.5</v>
      </c>
      <c r="E20" s="5">
        <v>12.5</v>
      </c>
      <c r="F20" s="5">
        <v>11.8</v>
      </c>
      <c r="G20" s="5">
        <v>12.1</v>
      </c>
      <c r="H20" s="5">
        <v>12</v>
      </c>
      <c r="I20" s="5">
        <f t="shared" si="0"/>
        <v>12.18</v>
      </c>
    </row>
    <row r="21" spans="1:9" x14ac:dyDescent="0.25">
      <c r="A21" s="2">
        <v>17</v>
      </c>
      <c r="B21" s="3" t="s">
        <v>40</v>
      </c>
      <c r="C21" s="18" t="s">
        <v>4</v>
      </c>
      <c r="D21" s="5">
        <v>17.8</v>
      </c>
      <c r="E21" s="5">
        <v>21.5</v>
      </c>
      <c r="F21" s="5">
        <v>17.899999999999999</v>
      </c>
      <c r="G21" s="5">
        <v>14.8</v>
      </c>
      <c r="H21" s="5">
        <v>14.4</v>
      </c>
      <c r="I21" s="5">
        <f t="shared" si="0"/>
        <v>17.28</v>
      </c>
    </row>
    <row r="22" spans="1:9" x14ac:dyDescent="0.25">
      <c r="A22" s="2">
        <v>18</v>
      </c>
      <c r="B22" s="3" t="s">
        <v>27</v>
      </c>
      <c r="C22" s="18" t="s">
        <v>4</v>
      </c>
      <c r="D22" s="5">
        <v>5</v>
      </c>
      <c r="E22" s="5">
        <v>5</v>
      </c>
      <c r="F22" s="5">
        <v>5.0999999999999996</v>
      </c>
      <c r="G22" s="5">
        <v>5</v>
      </c>
      <c r="H22" s="5">
        <v>3.3</v>
      </c>
      <c r="I22" s="5">
        <f t="shared" si="0"/>
        <v>4.6800000000000006</v>
      </c>
    </row>
    <row r="23" spans="1:9" x14ac:dyDescent="0.25">
      <c r="A23" s="2">
        <v>19</v>
      </c>
      <c r="B23" s="3" t="s">
        <v>6</v>
      </c>
      <c r="C23" s="18" t="s">
        <v>7</v>
      </c>
      <c r="D23" s="5">
        <v>14</v>
      </c>
      <c r="E23" s="5">
        <v>14.5</v>
      </c>
      <c r="F23" s="5">
        <v>13.5</v>
      </c>
      <c r="G23" s="5">
        <v>13.1</v>
      </c>
      <c r="H23" s="5">
        <v>12.7</v>
      </c>
      <c r="I23" s="5">
        <f t="shared" si="0"/>
        <v>13.559999999999999</v>
      </c>
    </row>
    <row r="24" spans="1:9" x14ac:dyDescent="0.25">
      <c r="A24" s="2">
        <v>20</v>
      </c>
      <c r="B24" s="3" t="s">
        <v>35</v>
      </c>
      <c r="C24" s="18" t="s">
        <v>4</v>
      </c>
      <c r="D24" s="5">
        <v>8.6</v>
      </c>
      <c r="E24" s="5">
        <v>8.3000000000000007</v>
      </c>
      <c r="F24" s="5">
        <v>8.6999999999999993</v>
      </c>
      <c r="G24" s="5">
        <v>7.2</v>
      </c>
      <c r="H24" s="5">
        <v>7.3</v>
      </c>
      <c r="I24" s="5">
        <f t="shared" si="0"/>
        <v>8.02</v>
      </c>
    </row>
    <row r="25" spans="1:9" x14ac:dyDescent="0.25">
      <c r="A25" s="2">
        <v>21</v>
      </c>
      <c r="B25" s="3" t="s">
        <v>32</v>
      </c>
      <c r="C25" s="18" t="s">
        <v>4</v>
      </c>
      <c r="D25" s="5">
        <v>5.4</v>
      </c>
      <c r="E25" s="5">
        <v>4.5999999999999996</v>
      </c>
      <c r="F25" s="5">
        <v>4</v>
      </c>
      <c r="G25" s="5">
        <v>5.6</v>
      </c>
      <c r="H25" s="5">
        <v>5.3</v>
      </c>
      <c r="I25" s="5">
        <f t="shared" si="0"/>
        <v>4.9800000000000004</v>
      </c>
    </row>
    <row r="26" spans="1:9" x14ac:dyDescent="0.25">
      <c r="A26" s="2">
        <v>22</v>
      </c>
      <c r="B26" s="3" t="s">
        <v>38</v>
      </c>
      <c r="C26" s="18" t="s">
        <v>2</v>
      </c>
      <c r="D26" s="5">
        <v>7.3</v>
      </c>
      <c r="E26" s="5">
        <v>6.3</v>
      </c>
      <c r="F26" s="5">
        <v>7.2</v>
      </c>
      <c r="G26" s="5">
        <v>8.1999999999999993</v>
      </c>
      <c r="H26" s="5">
        <v>9.3000000000000007</v>
      </c>
      <c r="I26" s="5">
        <f t="shared" si="0"/>
        <v>7.6599999999999993</v>
      </c>
    </row>
    <row r="27" spans="1:9" x14ac:dyDescent="0.25">
      <c r="A27" s="2">
        <v>23</v>
      </c>
      <c r="B27" s="3" t="s">
        <v>39</v>
      </c>
      <c r="C27" s="18" t="s">
        <v>7</v>
      </c>
      <c r="D27" s="5">
        <v>14</v>
      </c>
      <c r="E27" s="5">
        <v>14</v>
      </c>
      <c r="F27" s="5">
        <v>13.9</v>
      </c>
      <c r="G27" s="5">
        <v>12.6</v>
      </c>
      <c r="H27" s="5">
        <v>11</v>
      </c>
      <c r="I27" s="5">
        <f t="shared" si="0"/>
        <v>13.1</v>
      </c>
    </row>
    <row r="28" spans="1:9" x14ac:dyDescent="0.25">
      <c r="A28" s="2">
        <v>24</v>
      </c>
      <c r="B28" s="3" t="s">
        <v>29</v>
      </c>
      <c r="C28" s="18" t="s">
        <v>0</v>
      </c>
      <c r="D28" s="5">
        <v>11.0475101470947</v>
      </c>
      <c r="E28" s="5">
        <v>8.5250196456909197</v>
      </c>
      <c r="F28" s="5">
        <v>9.0517702102661097</v>
      </c>
      <c r="G28" s="5">
        <v>9.8658399581909197</v>
      </c>
      <c r="H28" s="5">
        <v>10.289010047912599</v>
      </c>
      <c r="I28" s="5">
        <f t="shared" si="0"/>
        <v>9.7558300018310486</v>
      </c>
    </row>
    <row r="29" spans="1:9" x14ac:dyDescent="0.25">
      <c r="A29" s="2">
        <v>25</v>
      </c>
      <c r="B29" s="3" t="s">
        <v>37</v>
      </c>
      <c r="C29" s="18" t="s">
        <v>7</v>
      </c>
      <c r="D29" s="5">
        <v>5.4</v>
      </c>
      <c r="E29" s="5">
        <v>4.5999999999999996</v>
      </c>
      <c r="F29" s="5">
        <v>5</v>
      </c>
      <c r="G29" s="5">
        <v>3.6</v>
      </c>
      <c r="H29" s="5">
        <v>3.6</v>
      </c>
      <c r="I29" s="5">
        <f t="shared" si="0"/>
        <v>4.4400000000000004</v>
      </c>
    </row>
    <row r="30" spans="1:9" x14ac:dyDescent="0.25">
      <c r="A30" s="2">
        <v>26</v>
      </c>
      <c r="B30" s="3" t="s">
        <v>11</v>
      </c>
      <c r="C30" s="18" t="s">
        <v>2</v>
      </c>
      <c r="D30" s="5">
        <v>7.1</v>
      </c>
      <c r="E30" s="5">
        <v>7.3</v>
      </c>
      <c r="F30" s="5">
        <v>7.5</v>
      </c>
      <c r="G30" s="5">
        <v>7</v>
      </c>
      <c r="H30" s="5">
        <v>5.3</v>
      </c>
      <c r="I30" s="5">
        <f t="shared" si="0"/>
        <v>6.839999999999999</v>
      </c>
    </row>
    <row r="31" spans="1:9" x14ac:dyDescent="0.25">
      <c r="A31" s="2">
        <v>27</v>
      </c>
      <c r="B31" s="3" t="s">
        <v>33</v>
      </c>
      <c r="C31" s="18" t="s">
        <v>7</v>
      </c>
      <c r="D31" s="5">
        <v>8.5</v>
      </c>
      <c r="E31" s="5">
        <v>7.1</v>
      </c>
      <c r="F31" s="5">
        <v>7.1</v>
      </c>
      <c r="G31" s="5">
        <v>5.7</v>
      </c>
      <c r="H31" s="5">
        <v>5.7</v>
      </c>
      <c r="I31" s="5">
        <f t="shared" si="0"/>
        <v>6.82</v>
      </c>
    </row>
    <row r="32" spans="1:9" x14ac:dyDescent="0.25">
      <c r="A32" s="2">
        <v>28</v>
      </c>
      <c r="B32" s="3" t="s">
        <v>26</v>
      </c>
      <c r="C32" s="18" t="s">
        <v>4</v>
      </c>
      <c r="D32" s="5">
        <v>10.4</v>
      </c>
      <c r="E32" s="5">
        <v>9.9</v>
      </c>
      <c r="F32" s="5">
        <v>9.9</v>
      </c>
      <c r="G32" s="5">
        <v>9.9</v>
      </c>
      <c r="H32" s="5">
        <v>12.3</v>
      </c>
      <c r="I32" s="5">
        <f t="shared" si="0"/>
        <v>10.48</v>
      </c>
    </row>
    <row r="33" spans="1:9" x14ac:dyDescent="0.25">
      <c r="A33" s="2">
        <v>29</v>
      </c>
      <c r="B33" s="3" t="s">
        <v>9</v>
      </c>
      <c r="C33" s="18" t="s">
        <v>0</v>
      </c>
      <c r="D33" s="5">
        <v>5</v>
      </c>
      <c r="E33" s="5">
        <v>4.8</v>
      </c>
      <c r="F33" s="5">
        <v>5.2</v>
      </c>
      <c r="G33" s="5">
        <v>5.4</v>
      </c>
      <c r="H33" s="5">
        <v>5.9</v>
      </c>
      <c r="I33" s="5">
        <f t="shared" si="0"/>
        <v>5.26</v>
      </c>
    </row>
    <row r="34" spans="1:9" x14ac:dyDescent="0.25">
      <c r="A34" s="2">
        <v>30</v>
      </c>
      <c r="B34" s="3" t="s">
        <v>15</v>
      </c>
      <c r="C34" s="18" t="s">
        <v>7</v>
      </c>
      <c r="D34" s="5">
        <v>12.6</v>
      </c>
      <c r="E34" s="5">
        <v>11.8</v>
      </c>
      <c r="F34" s="5">
        <v>10.6</v>
      </c>
      <c r="G34" s="5">
        <v>8.9</v>
      </c>
      <c r="H34" s="5">
        <v>5.9</v>
      </c>
      <c r="I34" s="5">
        <f t="shared" si="0"/>
        <v>9.9599999999999991</v>
      </c>
    </row>
    <row r="35" spans="1:9" x14ac:dyDescent="0.25">
      <c r="A35" s="2">
        <v>31</v>
      </c>
      <c r="B35" s="3" t="s">
        <v>10</v>
      </c>
      <c r="C35" s="18" t="s">
        <v>0</v>
      </c>
      <c r="D35" s="5">
        <v>18.100000000000001</v>
      </c>
      <c r="E35" s="5">
        <v>16.399999999999999</v>
      </c>
      <c r="F35" s="5">
        <v>15.3</v>
      </c>
      <c r="G35" s="5">
        <v>15.6</v>
      </c>
      <c r="H35" s="5">
        <v>15.3</v>
      </c>
      <c r="I35" s="5">
        <f t="shared" si="0"/>
        <v>16.139999999999997</v>
      </c>
    </row>
    <row r="36" spans="1:9" x14ac:dyDescent="0.25">
      <c r="A36" s="2">
        <v>32</v>
      </c>
      <c r="B36" s="3" t="s">
        <v>20</v>
      </c>
      <c r="C36" s="18" t="s">
        <v>7</v>
      </c>
      <c r="D36" s="5">
        <v>6.2</v>
      </c>
      <c r="E36" s="5">
        <v>6.8</v>
      </c>
      <c r="F36" s="5">
        <v>6.6</v>
      </c>
      <c r="G36" s="5">
        <v>5.6</v>
      </c>
      <c r="H36" s="5">
        <v>6.3</v>
      </c>
      <c r="I36" s="5">
        <f t="shared" si="0"/>
        <v>6.3000000000000007</v>
      </c>
    </row>
    <row r="37" spans="1:9" x14ac:dyDescent="0.25">
      <c r="A37" s="2">
        <v>33</v>
      </c>
      <c r="B37" s="3" t="s">
        <v>25</v>
      </c>
      <c r="C37" s="18" t="s">
        <v>0</v>
      </c>
      <c r="D37" s="5">
        <v>9.3000000000000007</v>
      </c>
      <c r="E37" s="5">
        <v>8.6</v>
      </c>
      <c r="F37" s="5">
        <v>8.3000000000000007</v>
      </c>
      <c r="G37" s="5">
        <v>7.6</v>
      </c>
      <c r="H37" s="5">
        <v>7.8</v>
      </c>
      <c r="I37" s="5">
        <f t="shared" si="0"/>
        <v>8.3199999999999985</v>
      </c>
    </row>
    <row r="38" spans="1:9" x14ac:dyDescent="0.25">
      <c r="A38" s="2">
        <v>34</v>
      </c>
      <c r="B38" s="3" t="s">
        <v>34</v>
      </c>
      <c r="C38" s="18" t="s">
        <v>7</v>
      </c>
      <c r="D38" s="5">
        <v>4.3</v>
      </c>
      <c r="E38" s="5">
        <v>4.2</v>
      </c>
      <c r="F38" s="5">
        <v>4.5999999999999996</v>
      </c>
      <c r="G38" s="5">
        <v>4.0999999999999996</v>
      </c>
      <c r="H38" s="5">
        <v>3.1</v>
      </c>
      <c r="I38" s="5">
        <f t="shared" si="0"/>
        <v>4.0600000000000005</v>
      </c>
    </row>
    <row r="39" spans="1:9" x14ac:dyDescent="0.25">
      <c r="A39" s="2">
        <v>35</v>
      </c>
      <c r="B39" s="3" t="s">
        <v>8</v>
      </c>
      <c r="C39" s="18" t="s">
        <v>7</v>
      </c>
      <c r="D39" s="5">
        <v>18.3</v>
      </c>
      <c r="E39" s="5">
        <v>17.899999999999999</v>
      </c>
      <c r="F39" s="5">
        <v>17.3</v>
      </c>
      <c r="G39" s="5">
        <v>16</v>
      </c>
      <c r="H39" s="5">
        <v>13.3</v>
      </c>
      <c r="I39" s="5">
        <f t="shared" si="0"/>
        <v>16.559999999999999</v>
      </c>
    </row>
    <row r="40" spans="1:9" x14ac:dyDescent="0.25">
      <c r="A40" s="2">
        <v>36</v>
      </c>
      <c r="B40" s="3" t="s">
        <v>16</v>
      </c>
      <c r="C40" s="18" t="s">
        <v>4</v>
      </c>
      <c r="D40" s="5">
        <v>7.7</v>
      </c>
      <c r="E40" s="5">
        <v>7.5</v>
      </c>
      <c r="F40" s="5">
        <v>6.5</v>
      </c>
      <c r="G40" s="5">
        <v>7.7</v>
      </c>
      <c r="H40" s="5">
        <v>8.4</v>
      </c>
      <c r="I40" s="5">
        <f t="shared" si="0"/>
        <v>7.56</v>
      </c>
    </row>
    <row r="41" spans="1:9" x14ac:dyDescent="0.25">
      <c r="A41" s="2">
        <v>37</v>
      </c>
      <c r="B41" s="3" t="s">
        <v>21</v>
      </c>
      <c r="C41" s="18" t="s">
        <v>2</v>
      </c>
      <c r="D41" s="5">
        <v>4.5</v>
      </c>
      <c r="E41" s="5">
        <v>4.4000000000000004</v>
      </c>
      <c r="F41" s="5">
        <v>4.4000000000000004</v>
      </c>
      <c r="G41" s="5">
        <v>4</v>
      </c>
      <c r="H41" s="5">
        <v>4.9000000000000004</v>
      </c>
      <c r="I41" s="5">
        <f t="shared" si="0"/>
        <v>4.4400000000000004</v>
      </c>
    </row>
    <row r="42" spans="1:9" x14ac:dyDescent="0.25">
      <c r="A42" s="2">
        <v>38</v>
      </c>
      <c r="B42" s="3" t="s">
        <v>54</v>
      </c>
      <c r="C42" s="18" t="s">
        <v>0</v>
      </c>
      <c r="D42" s="5">
        <v>32.5</v>
      </c>
      <c r="E42" s="5">
        <v>31</v>
      </c>
      <c r="F42" s="5">
        <v>28.7</v>
      </c>
      <c r="G42" s="5">
        <v>26.7</v>
      </c>
      <c r="H42" s="5">
        <v>26.7</v>
      </c>
      <c r="I42" s="5">
        <f t="shared" si="0"/>
        <v>29.119999999999997</v>
      </c>
    </row>
    <row r="43" spans="1:9" x14ac:dyDescent="0.25">
      <c r="A43" s="2">
        <v>39</v>
      </c>
      <c r="B43" s="3" t="s">
        <v>3</v>
      </c>
      <c r="C43" s="18" t="s">
        <v>4</v>
      </c>
      <c r="D43" s="5">
        <v>10.6</v>
      </c>
      <c r="E43" s="5">
        <v>10.7</v>
      </c>
      <c r="F43" s="5">
        <v>10.9</v>
      </c>
      <c r="G43" s="5">
        <v>10.9</v>
      </c>
      <c r="H43" s="5">
        <v>10.9</v>
      </c>
      <c r="I43" s="5">
        <f t="shared" si="0"/>
        <v>10.799999999999999</v>
      </c>
    </row>
  </sheetData>
  <sortState ref="A2:J48">
    <sortCondition ref="B2:B48"/>
  </sortState>
  <mergeCells count="6">
    <mergeCell ref="K1:N2"/>
    <mergeCell ref="A1:I2"/>
    <mergeCell ref="D3:H3"/>
    <mergeCell ref="A3:A4"/>
    <mergeCell ref="B3:B4"/>
    <mergeCell ref="C3:C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9" zoomScale="86" zoomScaleNormal="86" workbookViewId="0">
      <selection activeCell="A42" sqref="A42"/>
    </sheetView>
  </sheetViews>
  <sheetFormatPr defaultRowHeight="15" x14ac:dyDescent="0.25"/>
  <cols>
    <col min="1" max="1" width="19.140625" customWidth="1"/>
    <col min="2" max="2" width="19.5703125" customWidth="1"/>
    <col min="3" max="3" width="14.7109375" customWidth="1"/>
    <col min="4" max="4" width="32.28515625" customWidth="1"/>
    <col min="5" max="5" width="32.28515625" style="22" customWidth="1"/>
    <col min="6" max="6" width="23.7109375" customWidth="1"/>
    <col min="7" max="7" width="14.85546875" customWidth="1"/>
    <col min="9" max="9" width="24.7109375" customWidth="1"/>
    <col min="10" max="10" width="20.42578125" customWidth="1"/>
    <col min="12" max="12" width="23.140625" customWidth="1"/>
    <col min="13" max="13" width="17.140625" customWidth="1"/>
    <col min="15" max="15" width="27.5703125" style="30" customWidth="1"/>
    <col min="16" max="16" width="12" style="33" customWidth="1"/>
    <col min="17" max="17" width="8.7109375" style="33" customWidth="1"/>
    <col min="18" max="18" width="27.140625" style="30" customWidth="1"/>
    <col min="19" max="19" width="19.140625" customWidth="1"/>
    <col min="20" max="20" width="11.7109375" customWidth="1"/>
    <col min="21" max="21" width="28.5703125" style="30" customWidth="1"/>
    <col min="22" max="23" width="10.140625" customWidth="1"/>
    <col min="24" max="24" width="25.28515625" style="30" customWidth="1"/>
    <col min="26" max="26" width="12.42578125" customWidth="1"/>
  </cols>
  <sheetData>
    <row r="1" spans="1:26" ht="15.75" thickBot="1" x14ac:dyDescent="0.3">
      <c r="O1" s="40" t="s">
        <v>47</v>
      </c>
      <c r="P1" s="41"/>
      <c r="Q1" s="41" t="s">
        <v>74</v>
      </c>
      <c r="R1" s="40" t="s">
        <v>4</v>
      </c>
      <c r="S1" s="43"/>
      <c r="T1" s="56" t="s">
        <v>74</v>
      </c>
      <c r="U1" s="42" t="s">
        <v>48</v>
      </c>
      <c r="V1" s="43"/>
      <c r="W1" s="43" t="s">
        <v>74</v>
      </c>
      <c r="X1" s="40" t="s">
        <v>50</v>
      </c>
      <c r="Y1" s="44"/>
      <c r="Z1" s="45" t="s">
        <v>74</v>
      </c>
    </row>
    <row r="2" spans="1:26" ht="16.5" thickBot="1" x14ac:dyDescent="0.3">
      <c r="A2" s="6" t="s">
        <v>72</v>
      </c>
      <c r="B2" s="6"/>
      <c r="O2" s="47" t="s">
        <v>31</v>
      </c>
      <c r="P2" s="61">
        <v>6.5</v>
      </c>
      <c r="Q2" s="48">
        <f ca="1">RAND()</f>
        <v>0.68583482977786536</v>
      </c>
      <c r="R2" s="57" t="s">
        <v>23</v>
      </c>
      <c r="S2" s="50">
        <v>9.3000000000000007</v>
      </c>
      <c r="T2" s="58">
        <f ca="1">RAND()</f>
        <v>0.92361715806842937</v>
      </c>
      <c r="U2" s="49" t="s">
        <v>18</v>
      </c>
      <c r="V2" s="50">
        <v>12.474419593811</v>
      </c>
      <c r="W2" s="48">
        <f ca="1">RAND()</f>
        <v>0.60533065042433309</v>
      </c>
      <c r="X2" s="57" t="s">
        <v>19</v>
      </c>
      <c r="Y2" s="50">
        <v>8.1</v>
      </c>
      <c r="Z2" s="51">
        <f ca="1">RAND()</f>
        <v>0.31631914710232456</v>
      </c>
    </row>
    <row r="3" spans="1:26" ht="16.5" thickBot="1" x14ac:dyDescent="0.3">
      <c r="A3" s="6" t="s">
        <v>73</v>
      </c>
      <c r="B3" s="6"/>
      <c r="O3" s="52" t="s">
        <v>30</v>
      </c>
      <c r="P3" s="36">
        <v>7.1375899314880398</v>
      </c>
      <c r="Q3" s="48">
        <f t="shared" ref="Q3:Q13" ca="1" si="0">RAND()</f>
        <v>0.68494810930210259</v>
      </c>
      <c r="R3" s="52" t="s">
        <v>36</v>
      </c>
      <c r="S3" s="36">
        <v>8.5</v>
      </c>
      <c r="T3" s="58">
        <f t="shared" ref="T3:T11" ca="1" si="1">RAND()</f>
        <v>0.22642137431583831</v>
      </c>
      <c r="U3" s="34" t="s">
        <v>22</v>
      </c>
      <c r="V3" s="36">
        <v>12.8</v>
      </c>
      <c r="W3" s="48">
        <f t="shared" ref="W3:W11" ca="1" si="2">RAND()</f>
        <v>1.8881505344103156E-2</v>
      </c>
      <c r="X3" s="52" t="s">
        <v>12</v>
      </c>
      <c r="Y3" s="36">
        <v>8.1</v>
      </c>
      <c r="Z3" s="51">
        <f t="shared" ref="Z3:Z8" ca="1" si="3">RAND()</f>
        <v>0.4405497508964622</v>
      </c>
    </row>
    <row r="4" spans="1:26" ht="16.5" thickBot="1" x14ac:dyDescent="0.3">
      <c r="A4" s="46" t="s">
        <v>127</v>
      </c>
      <c r="B4" s="46"/>
      <c r="O4" s="52" t="s">
        <v>28</v>
      </c>
      <c r="P4" s="36">
        <v>2.2000000000000002</v>
      </c>
      <c r="Q4" s="48">
        <f t="shared" ca="1" si="0"/>
        <v>0.25837383571805828</v>
      </c>
      <c r="R4" s="52" t="s">
        <v>24</v>
      </c>
      <c r="S4" s="36">
        <v>8.1999999999999993</v>
      </c>
      <c r="T4" s="58">
        <f t="shared" ca="1" si="1"/>
        <v>0.7098696411107368</v>
      </c>
      <c r="U4" s="34" t="s">
        <v>41</v>
      </c>
      <c r="V4" s="36">
        <v>11.5</v>
      </c>
      <c r="W4" s="48">
        <f t="shared" ca="1" si="2"/>
        <v>0.37976934036719034</v>
      </c>
      <c r="X4" s="52" t="s">
        <v>5</v>
      </c>
      <c r="Y4" s="36">
        <v>8</v>
      </c>
      <c r="Z4" s="51">
        <f t="shared" ca="1" si="3"/>
        <v>0.95460894723255307</v>
      </c>
    </row>
    <row r="5" spans="1:26" ht="16.5" thickBot="1" x14ac:dyDescent="0.3">
      <c r="A5" t="s">
        <v>124</v>
      </c>
      <c r="O5" s="52" t="s">
        <v>14</v>
      </c>
      <c r="P5" s="36">
        <v>3.8</v>
      </c>
      <c r="Q5" s="48">
        <f t="shared" ca="1" si="0"/>
        <v>2.5539611041986543E-2</v>
      </c>
      <c r="R5" s="52" t="s">
        <v>40</v>
      </c>
      <c r="S5" s="36">
        <v>14.8</v>
      </c>
      <c r="T5" s="58">
        <f t="shared" ca="1" si="1"/>
        <v>0.88142837909487282</v>
      </c>
      <c r="U5" s="34" t="s">
        <v>13</v>
      </c>
      <c r="V5" s="36">
        <v>7.6</v>
      </c>
      <c r="W5" s="48">
        <f t="shared" ca="1" si="2"/>
        <v>0.60747992059024758</v>
      </c>
      <c r="X5" s="52" t="s">
        <v>1</v>
      </c>
      <c r="Y5" s="36">
        <v>10.1</v>
      </c>
      <c r="Z5" s="51">
        <f t="shared" ca="1" si="3"/>
        <v>0.56164837519400312</v>
      </c>
    </row>
    <row r="6" spans="1:26" ht="16.5" thickBot="1" x14ac:dyDescent="0.3">
      <c r="A6" t="s">
        <v>125</v>
      </c>
      <c r="O6" s="52" t="s">
        <v>6</v>
      </c>
      <c r="P6" s="36">
        <v>13.1</v>
      </c>
      <c r="Q6" s="48">
        <f t="shared" ca="1" si="0"/>
        <v>0.69164859223886566</v>
      </c>
      <c r="R6" s="52" t="s">
        <v>27</v>
      </c>
      <c r="S6" s="36">
        <v>5</v>
      </c>
      <c r="T6" s="58">
        <f t="shared" ca="1" si="1"/>
        <v>0.26989455260630468</v>
      </c>
      <c r="U6" s="34" t="s">
        <v>17</v>
      </c>
      <c r="V6" s="36">
        <v>12.1</v>
      </c>
      <c r="W6" s="48">
        <f t="shared" ca="1" si="2"/>
        <v>0.1688185282336554</v>
      </c>
      <c r="X6" s="52" t="s">
        <v>38</v>
      </c>
      <c r="Y6" s="36">
        <v>8.1999999999999993</v>
      </c>
      <c r="Z6" s="51">
        <f t="shared" ca="1" si="3"/>
        <v>2.9994517824491251E-2</v>
      </c>
    </row>
    <row r="7" spans="1:26" ht="16.5" thickBot="1" x14ac:dyDescent="0.3">
      <c r="A7" t="s">
        <v>126</v>
      </c>
      <c r="O7" s="52" t="s">
        <v>39</v>
      </c>
      <c r="P7" s="36">
        <v>12.6</v>
      </c>
      <c r="Q7" s="48">
        <f t="shared" ca="1" si="0"/>
        <v>0.96986461295977988</v>
      </c>
      <c r="R7" s="52" t="s">
        <v>35</v>
      </c>
      <c r="S7" s="36">
        <v>7.2</v>
      </c>
      <c r="T7" s="58">
        <f t="shared" ca="1" si="1"/>
        <v>0.52440498646620937</v>
      </c>
      <c r="U7" s="34" t="s">
        <v>29</v>
      </c>
      <c r="V7" s="36">
        <v>9.8658399581909197</v>
      </c>
      <c r="W7" s="48">
        <f t="shared" ca="1" si="2"/>
        <v>0.98683054328196484</v>
      </c>
      <c r="X7" s="52" t="s">
        <v>11</v>
      </c>
      <c r="Y7" s="36">
        <v>7</v>
      </c>
      <c r="Z7" s="51">
        <f t="shared" ca="1" si="3"/>
        <v>1.4802196389751776E-2</v>
      </c>
    </row>
    <row r="8" spans="1:26" ht="16.5" thickBot="1" x14ac:dyDescent="0.3">
      <c r="O8" s="52" t="s">
        <v>37</v>
      </c>
      <c r="P8" s="36">
        <v>3.6</v>
      </c>
      <c r="Q8" s="48">
        <f t="shared" ca="1" si="0"/>
        <v>0.29339665772027457</v>
      </c>
      <c r="R8" s="52" t="s">
        <v>32</v>
      </c>
      <c r="S8" s="36">
        <v>5.6</v>
      </c>
      <c r="T8" s="58">
        <f t="shared" ca="1" si="1"/>
        <v>0.50149593686114413</v>
      </c>
      <c r="U8" s="34" t="s">
        <v>9</v>
      </c>
      <c r="V8" s="36">
        <v>5.4</v>
      </c>
      <c r="W8" s="48">
        <f t="shared" ca="1" si="2"/>
        <v>0.35315874269374281</v>
      </c>
      <c r="X8" s="52" t="s">
        <v>21</v>
      </c>
      <c r="Y8" s="36">
        <v>4</v>
      </c>
      <c r="Z8" s="51">
        <f t="shared" ca="1" si="3"/>
        <v>0.29978714045577493</v>
      </c>
    </row>
    <row r="9" spans="1:26" ht="16.5" thickBot="1" x14ac:dyDescent="0.3">
      <c r="O9" s="52" t="s">
        <v>33</v>
      </c>
      <c r="P9" s="36">
        <v>5.7</v>
      </c>
      <c r="Q9" s="48">
        <f t="shared" ca="1" si="0"/>
        <v>0.61821360434077133</v>
      </c>
      <c r="R9" s="52" t="s">
        <v>26</v>
      </c>
      <c r="S9" s="36">
        <v>9.9</v>
      </c>
      <c r="T9" s="58">
        <f t="shared" ca="1" si="1"/>
        <v>0.94815558119017995</v>
      </c>
      <c r="U9" s="34" t="s">
        <v>10</v>
      </c>
      <c r="V9" s="36">
        <v>15.6</v>
      </c>
      <c r="W9" s="48">
        <f t="shared" ca="1" si="2"/>
        <v>0.97773314920307663</v>
      </c>
      <c r="X9" s="59"/>
      <c r="Y9" s="31"/>
      <c r="Z9" s="54"/>
    </row>
    <row r="10" spans="1:26" ht="16.5" thickBot="1" x14ac:dyDescent="0.3">
      <c r="O10" s="52" t="s">
        <v>15</v>
      </c>
      <c r="P10" s="36">
        <v>8.9</v>
      </c>
      <c r="Q10" s="48">
        <f t="shared" ca="1" si="0"/>
        <v>0.74542678583440225</v>
      </c>
      <c r="R10" s="52" t="s">
        <v>16</v>
      </c>
      <c r="S10" s="36">
        <v>7.7</v>
      </c>
      <c r="T10" s="58">
        <f t="shared" ca="1" si="1"/>
        <v>0.88067154891682808</v>
      </c>
      <c r="U10" s="34" t="s">
        <v>25</v>
      </c>
      <c r="V10" s="36">
        <v>7.6</v>
      </c>
      <c r="W10" s="48">
        <f t="shared" ca="1" si="2"/>
        <v>0.3669278749403585</v>
      </c>
      <c r="X10" s="59"/>
      <c r="Y10" s="31"/>
      <c r="Z10" s="54"/>
    </row>
    <row r="11" spans="1:26" ht="16.5" thickBot="1" x14ac:dyDescent="0.3">
      <c r="O11" s="52" t="s">
        <v>20</v>
      </c>
      <c r="P11" s="36">
        <v>5.6</v>
      </c>
      <c r="Q11" s="48">
        <f t="shared" ca="1" si="0"/>
        <v>1.9387659607457919E-2</v>
      </c>
      <c r="R11" s="52" t="s">
        <v>3</v>
      </c>
      <c r="S11" s="36">
        <v>10.9</v>
      </c>
      <c r="T11" s="58">
        <f t="shared" ca="1" si="1"/>
        <v>0.103161919541364</v>
      </c>
      <c r="U11" s="35" t="s">
        <v>54</v>
      </c>
      <c r="V11" s="36">
        <v>26.7</v>
      </c>
      <c r="W11" s="48">
        <f t="shared" ca="1" si="2"/>
        <v>0.3002557852737131</v>
      </c>
      <c r="X11" s="59"/>
      <c r="Y11" s="31"/>
      <c r="Z11" s="54"/>
    </row>
    <row r="12" spans="1:26" ht="16.5" thickBot="1" x14ac:dyDescent="0.3">
      <c r="O12" s="52" t="s">
        <v>34</v>
      </c>
      <c r="P12" s="36">
        <v>4.0999999999999996</v>
      </c>
      <c r="Q12" s="48">
        <f t="shared" ca="1" si="0"/>
        <v>5.5109006268802108E-2</v>
      </c>
      <c r="R12" s="59"/>
      <c r="S12" s="32"/>
      <c r="T12" s="53"/>
      <c r="U12" s="35"/>
      <c r="V12" s="32"/>
      <c r="W12" s="32"/>
      <c r="X12" s="59"/>
      <c r="Y12" s="31"/>
      <c r="Z12" s="54"/>
    </row>
    <row r="13" spans="1:26" ht="16.5" thickBot="1" x14ac:dyDescent="0.3">
      <c r="O13" s="52" t="s">
        <v>8</v>
      </c>
      <c r="P13" s="36">
        <v>16</v>
      </c>
      <c r="Q13" s="48">
        <f t="shared" ca="1" si="0"/>
        <v>0.70149807471400893</v>
      </c>
      <c r="R13" s="60"/>
      <c r="S13" s="31"/>
      <c r="T13" s="54"/>
      <c r="U13" s="55"/>
      <c r="V13" s="31"/>
      <c r="W13" s="31"/>
      <c r="X13" s="60"/>
      <c r="Y13" s="31"/>
      <c r="Z13" s="54"/>
    </row>
    <row r="14" spans="1:26" x14ac:dyDescent="0.25">
      <c r="O14" s="238">
        <v>12</v>
      </c>
      <c r="P14" s="239"/>
      <c r="Q14" s="240"/>
      <c r="R14" s="238">
        <v>10</v>
      </c>
      <c r="S14" s="239"/>
      <c r="T14" s="240"/>
      <c r="U14" s="238">
        <v>10</v>
      </c>
      <c r="V14" s="239"/>
      <c r="W14" s="240"/>
      <c r="X14" s="238">
        <v>7</v>
      </c>
      <c r="Y14" s="239"/>
      <c r="Z14" s="240"/>
    </row>
    <row r="15" spans="1:26" ht="15.75" thickBot="1" x14ac:dyDescent="0.3">
      <c r="O15" s="241">
        <f>O14/39</f>
        <v>0.30769230769230771</v>
      </c>
      <c r="P15" s="242"/>
      <c r="Q15" s="243"/>
      <c r="R15" s="241">
        <f>R14/39</f>
        <v>0.25641025641025639</v>
      </c>
      <c r="S15" s="242"/>
      <c r="T15" s="243"/>
      <c r="U15" s="241">
        <f>U14/39</f>
        <v>0.25641025641025639</v>
      </c>
      <c r="V15" s="242"/>
      <c r="W15" s="243"/>
      <c r="X15" s="241">
        <f>7/39</f>
        <v>0.17948717948717949</v>
      </c>
      <c r="Y15" s="242"/>
      <c r="Z15" s="243"/>
    </row>
    <row r="19" spans="1:19" x14ac:dyDescent="0.25">
      <c r="A19" t="s">
        <v>77</v>
      </c>
    </row>
    <row r="20" spans="1:19" x14ac:dyDescent="0.25">
      <c r="A20" t="s">
        <v>112</v>
      </c>
    </row>
    <row r="22" spans="1:19" x14ac:dyDescent="0.25">
      <c r="A22" s="106" t="s">
        <v>197</v>
      </c>
      <c r="B22" s="252"/>
      <c r="C22" s="252"/>
      <c r="D22" s="252"/>
      <c r="E22" s="252"/>
    </row>
    <row r="23" spans="1:19" ht="15.75" x14ac:dyDescent="0.25">
      <c r="A23" s="103" t="s">
        <v>43</v>
      </c>
      <c r="B23" s="264" t="s">
        <v>195</v>
      </c>
      <c r="C23" s="264" t="s">
        <v>85</v>
      </c>
      <c r="D23" s="264" t="s">
        <v>196</v>
      </c>
      <c r="E23" s="267"/>
      <c r="F23" s="244" t="s">
        <v>78</v>
      </c>
      <c r="G23" s="245"/>
      <c r="H23" s="55"/>
      <c r="I23" s="246" t="s">
        <v>79</v>
      </c>
      <c r="J23" s="247"/>
      <c r="L23" s="248" t="s">
        <v>80</v>
      </c>
      <c r="M23" s="248"/>
      <c r="O23" s="248" t="s">
        <v>81</v>
      </c>
      <c r="P23" s="248"/>
      <c r="R23" s="248" t="s">
        <v>82</v>
      </c>
      <c r="S23" s="249"/>
    </row>
    <row r="24" spans="1:19" ht="15.75" x14ac:dyDescent="0.25">
      <c r="A24" s="263" t="s">
        <v>48</v>
      </c>
      <c r="B24" s="265">
        <v>6</v>
      </c>
      <c r="C24" s="266">
        <f>AVERAGE(G24:G29)</f>
        <v>13.962403265635166</v>
      </c>
      <c r="D24" s="266">
        <f>_xlfn.STDEV.S(G24:G29)</f>
        <v>7.070911037329469</v>
      </c>
      <c r="E24" s="268"/>
      <c r="F24" s="207" t="s">
        <v>17</v>
      </c>
      <c r="G24" s="214">
        <v>12.1</v>
      </c>
      <c r="H24" s="39"/>
      <c r="I24" s="203" t="s">
        <v>41</v>
      </c>
      <c r="J24" s="215">
        <v>11.5</v>
      </c>
      <c r="L24" s="63" t="s">
        <v>30</v>
      </c>
      <c r="M24" s="64">
        <v>7.1375899314880398</v>
      </c>
      <c r="O24" s="63" t="s">
        <v>27</v>
      </c>
      <c r="P24" s="64">
        <v>5</v>
      </c>
      <c r="R24" s="63" t="s">
        <v>18</v>
      </c>
      <c r="S24" s="64">
        <v>12.474419593811</v>
      </c>
    </row>
    <row r="25" spans="1:19" ht="15.75" x14ac:dyDescent="0.25">
      <c r="A25" s="263" t="s">
        <v>2</v>
      </c>
      <c r="B25" s="265">
        <v>4</v>
      </c>
      <c r="C25" s="266">
        <f>AVERAGE(G30:G33)</f>
        <v>8.5749999999999993</v>
      </c>
      <c r="D25" s="266">
        <f>_xlfn.STDEV.S(G30:G33)</f>
        <v>1.0177589760514802</v>
      </c>
      <c r="E25" s="268"/>
      <c r="F25" s="200" t="s">
        <v>54</v>
      </c>
      <c r="G25" s="215">
        <v>26.7</v>
      </c>
      <c r="H25" s="39"/>
      <c r="I25" s="203" t="s">
        <v>17</v>
      </c>
      <c r="J25" s="215">
        <v>12.1</v>
      </c>
      <c r="L25" s="63"/>
      <c r="M25" s="64"/>
      <c r="O25" s="63"/>
      <c r="P25" s="64"/>
      <c r="R25" s="63"/>
      <c r="S25" s="64"/>
    </row>
    <row r="26" spans="1:19" ht="15.75" x14ac:dyDescent="0.25">
      <c r="A26" s="263" t="s">
        <v>7</v>
      </c>
      <c r="B26" s="265">
        <v>5</v>
      </c>
      <c r="C26" s="266">
        <f>AVERAGE(G34:G38)</f>
        <v>7.38</v>
      </c>
      <c r="D26" s="266">
        <f>_xlfn.STDEV.S(G34:G38)</f>
        <v>5.4089740247111564</v>
      </c>
      <c r="E26" s="268"/>
      <c r="F26" s="203" t="s">
        <v>10</v>
      </c>
      <c r="G26" s="215">
        <v>15.6</v>
      </c>
      <c r="H26" s="39"/>
      <c r="I26" s="203" t="s">
        <v>13</v>
      </c>
      <c r="J26" s="215">
        <v>7.6</v>
      </c>
      <c r="L26" s="63" t="s">
        <v>33</v>
      </c>
      <c r="M26" s="64">
        <v>5.7</v>
      </c>
      <c r="O26" s="63" t="s">
        <v>23</v>
      </c>
      <c r="P26" s="64">
        <v>9.3000000000000007</v>
      </c>
      <c r="R26" s="63" t="s">
        <v>29</v>
      </c>
      <c r="S26" s="64">
        <v>9.8658399581909197</v>
      </c>
    </row>
    <row r="27" spans="1:19" ht="15.75" x14ac:dyDescent="0.25">
      <c r="A27" s="263" t="s">
        <v>4</v>
      </c>
      <c r="B27" s="265">
        <v>5</v>
      </c>
      <c r="C27" s="266">
        <f>AVERAGE(G39:G43)</f>
        <v>7.1599999999999993</v>
      </c>
      <c r="D27" s="266">
        <f>_xlfn.STDEV.S(G39:G43)</f>
        <v>1.8063775906493098</v>
      </c>
      <c r="E27" s="268"/>
      <c r="F27" s="203" t="s">
        <v>9</v>
      </c>
      <c r="G27" s="215">
        <v>5.4</v>
      </c>
      <c r="H27" s="39"/>
      <c r="I27" s="203" t="s">
        <v>9</v>
      </c>
      <c r="J27" s="215">
        <v>5.4</v>
      </c>
      <c r="L27" s="63" t="s">
        <v>23</v>
      </c>
      <c r="M27" s="64">
        <v>9.3000000000000007</v>
      </c>
      <c r="O27" s="63" t="s">
        <v>16</v>
      </c>
      <c r="P27" s="64">
        <v>7.7</v>
      </c>
      <c r="R27" s="63" t="s">
        <v>8</v>
      </c>
      <c r="S27" s="64">
        <v>16</v>
      </c>
    </row>
    <row r="28" spans="1:19" ht="15.75" x14ac:dyDescent="0.25">
      <c r="A28" s="263" t="s">
        <v>140</v>
      </c>
      <c r="B28" s="265">
        <v>20</v>
      </c>
      <c r="C28" s="266">
        <f>AVERAGE(G24:G43)</f>
        <v>9.538720979690547</v>
      </c>
      <c r="D28" s="266">
        <f>_xlfn.STDEV.S(G24:G43)</f>
        <v>5.4090430403493537</v>
      </c>
      <c r="E28" s="268"/>
      <c r="F28" s="203" t="s">
        <v>18</v>
      </c>
      <c r="G28" s="215">
        <v>12.474419593811</v>
      </c>
      <c r="H28" s="39"/>
      <c r="I28" s="208" t="s">
        <v>25</v>
      </c>
      <c r="J28" s="216">
        <v>7.6</v>
      </c>
      <c r="L28" s="63" t="s">
        <v>22</v>
      </c>
      <c r="M28" s="64">
        <v>12.8</v>
      </c>
      <c r="O28" s="63" t="s">
        <v>5</v>
      </c>
      <c r="P28" s="64">
        <v>8</v>
      </c>
      <c r="R28" s="63" t="s">
        <v>12</v>
      </c>
      <c r="S28" s="64">
        <v>8.1</v>
      </c>
    </row>
    <row r="29" spans="1:19" ht="15.75" x14ac:dyDescent="0.25">
      <c r="F29" s="208" t="s">
        <v>41</v>
      </c>
      <c r="G29" s="216">
        <v>11.5</v>
      </c>
      <c r="H29" s="39"/>
      <c r="I29" s="218" t="s">
        <v>12</v>
      </c>
      <c r="J29" s="220">
        <v>8.1</v>
      </c>
      <c r="L29" s="63" t="s">
        <v>29</v>
      </c>
      <c r="M29" s="64">
        <v>9.8658399581909197</v>
      </c>
      <c r="O29" s="63" t="s">
        <v>29</v>
      </c>
      <c r="P29" s="64">
        <v>9.8658399581909197</v>
      </c>
      <c r="R29" s="63" t="s">
        <v>28</v>
      </c>
      <c r="S29" s="64">
        <v>2.2000000000000002</v>
      </c>
    </row>
    <row r="30" spans="1:19" ht="15.75" x14ac:dyDescent="0.25">
      <c r="A30" s="106" t="s">
        <v>198</v>
      </c>
      <c r="B30" s="252"/>
      <c r="C30" s="252"/>
      <c r="D30" s="252"/>
      <c r="E30" s="252"/>
      <c r="F30" s="199" t="s">
        <v>1</v>
      </c>
      <c r="G30" s="217">
        <v>10.1</v>
      </c>
      <c r="H30" s="39"/>
      <c r="I30" s="199" t="s">
        <v>5</v>
      </c>
      <c r="J30" s="217">
        <v>8</v>
      </c>
      <c r="L30" s="63" t="s">
        <v>9</v>
      </c>
      <c r="M30" s="64">
        <v>5.4</v>
      </c>
      <c r="O30" s="63" t="s">
        <v>6</v>
      </c>
      <c r="P30" s="64">
        <v>13.1</v>
      </c>
      <c r="R30" s="63" t="s">
        <v>17</v>
      </c>
      <c r="S30" s="64">
        <v>12.1</v>
      </c>
    </row>
    <row r="31" spans="1:19" ht="15.75" x14ac:dyDescent="0.25">
      <c r="A31" s="103" t="s">
        <v>43</v>
      </c>
      <c r="B31" s="264" t="s">
        <v>195</v>
      </c>
      <c r="C31" s="264" t="s">
        <v>85</v>
      </c>
      <c r="D31" s="264" t="s">
        <v>196</v>
      </c>
      <c r="E31" s="267"/>
      <c r="F31" s="199" t="s">
        <v>19</v>
      </c>
      <c r="G31" s="217">
        <v>8.1</v>
      </c>
      <c r="H31" s="39"/>
      <c r="I31" s="199" t="s">
        <v>1</v>
      </c>
      <c r="J31" s="217">
        <v>10.1</v>
      </c>
      <c r="L31" s="63" t="s">
        <v>41</v>
      </c>
      <c r="M31" s="64">
        <v>11.5</v>
      </c>
      <c r="O31" s="63" t="s">
        <v>40</v>
      </c>
      <c r="P31" s="64">
        <v>14.8</v>
      </c>
      <c r="R31" s="63" t="s">
        <v>41</v>
      </c>
      <c r="S31" s="64">
        <v>11.5</v>
      </c>
    </row>
    <row r="32" spans="1:19" ht="15.75" x14ac:dyDescent="0.25">
      <c r="A32" s="263" t="s">
        <v>48</v>
      </c>
      <c r="B32" s="265">
        <v>5</v>
      </c>
      <c r="C32" s="266">
        <f>AVERAGE(J24:J28)</f>
        <v>8.84</v>
      </c>
      <c r="D32" s="265">
        <f>_xlfn.STDEV.S(J24:J28)</f>
        <v>2.8553458634638251</v>
      </c>
      <c r="E32" s="111"/>
      <c r="F32" s="199" t="s">
        <v>5</v>
      </c>
      <c r="G32" s="217">
        <v>8</v>
      </c>
      <c r="H32" s="39"/>
      <c r="I32" s="199" t="s">
        <v>21</v>
      </c>
      <c r="J32" s="217">
        <v>4</v>
      </c>
      <c r="L32" s="63" t="s">
        <v>5</v>
      </c>
      <c r="M32" s="64">
        <v>8</v>
      </c>
      <c r="O32" s="63" t="s">
        <v>41</v>
      </c>
      <c r="P32" s="64">
        <v>11.5</v>
      </c>
      <c r="R32" s="63" t="s">
        <v>23</v>
      </c>
      <c r="S32" s="64">
        <v>9.3000000000000007</v>
      </c>
    </row>
    <row r="33" spans="1:19" ht="15.75" x14ac:dyDescent="0.25">
      <c r="A33" s="263" t="s">
        <v>2</v>
      </c>
      <c r="B33" s="265">
        <v>6</v>
      </c>
      <c r="C33" s="266">
        <f>AVERAGE(J29:J34)</f>
        <v>7.7500000000000009</v>
      </c>
      <c r="D33" s="265">
        <f>_xlfn.STDEV.S(J29:J34)</f>
        <v>2.0047443727318437</v>
      </c>
      <c r="E33" s="111"/>
      <c r="F33" s="199" t="s">
        <v>12</v>
      </c>
      <c r="G33" s="217">
        <v>8.1</v>
      </c>
      <c r="H33" s="32"/>
      <c r="I33" s="199" t="s">
        <v>38</v>
      </c>
      <c r="J33" s="217">
        <v>8.1999999999999993</v>
      </c>
      <c r="L33" s="63" t="s">
        <v>25</v>
      </c>
      <c r="M33" s="64">
        <v>7.6</v>
      </c>
      <c r="O33" s="63" t="s">
        <v>35</v>
      </c>
      <c r="P33" s="64">
        <v>7.2</v>
      </c>
      <c r="R33" s="63" t="s">
        <v>5</v>
      </c>
      <c r="S33" s="64">
        <v>8</v>
      </c>
    </row>
    <row r="34" spans="1:19" ht="15.75" x14ac:dyDescent="0.25">
      <c r="A34" s="263" t="s">
        <v>7</v>
      </c>
      <c r="B34" s="265">
        <v>5</v>
      </c>
      <c r="C34" s="266">
        <f>AVERAGE(J35:J39)</f>
        <v>8.52</v>
      </c>
      <c r="D34" s="265">
        <f>_xlfn.STDEV.S(J35:J39)</f>
        <v>5.6406559902195754</v>
      </c>
      <c r="E34" s="111"/>
      <c r="F34" s="205" t="s">
        <v>28</v>
      </c>
      <c r="G34" s="211">
        <v>2.2000000000000002</v>
      </c>
      <c r="H34" s="39"/>
      <c r="I34" s="219" t="s">
        <v>19</v>
      </c>
      <c r="J34" s="221">
        <v>8.1</v>
      </c>
      <c r="L34" s="63" t="s">
        <v>15</v>
      </c>
      <c r="M34" s="64">
        <v>8.9</v>
      </c>
      <c r="O34" s="63" t="s">
        <v>30</v>
      </c>
      <c r="P34" s="64">
        <v>7.1375899314880398</v>
      </c>
      <c r="R34" s="63" t="s">
        <v>3</v>
      </c>
      <c r="S34" s="64">
        <v>10.9</v>
      </c>
    </row>
    <row r="35" spans="1:19" ht="15.75" x14ac:dyDescent="0.25">
      <c r="A35" s="263" t="s">
        <v>4</v>
      </c>
      <c r="B35" s="265">
        <v>4</v>
      </c>
      <c r="C35" s="266">
        <f>AVERAGE(J40:J43)</f>
        <v>7.7749999999999995</v>
      </c>
      <c r="D35" s="265">
        <f>_xlfn.STDEV.S(J40:J43)</f>
        <v>1.5903353943953673</v>
      </c>
      <c r="E35" s="111"/>
      <c r="F35" s="201" t="s">
        <v>15</v>
      </c>
      <c r="G35" s="212">
        <v>8.9</v>
      </c>
      <c r="H35" s="39"/>
      <c r="I35" s="205" t="s">
        <v>6</v>
      </c>
      <c r="J35" s="211">
        <v>13.1</v>
      </c>
      <c r="L35" s="65" t="s">
        <v>31</v>
      </c>
      <c r="M35" s="68">
        <v>6.5</v>
      </c>
      <c r="O35" s="63" t="s">
        <v>17</v>
      </c>
      <c r="P35" s="64">
        <v>12.1</v>
      </c>
      <c r="R35" s="63" t="s">
        <v>25</v>
      </c>
      <c r="S35" s="64">
        <v>7.6</v>
      </c>
    </row>
    <row r="36" spans="1:19" ht="15.75" x14ac:dyDescent="0.25">
      <c r="A36" s="263" t="s">
        <v>140</v>
      </c>
      <c r="B36" s="265">
        <v>20</v>
      </c>
      <c r="C36" s="266">
        <f>AVERAGE(J24:J43)</f>
        <v>8.2199999999999989</v>
      </c>
      <c r="D36" s="265">
        <f>_xlfn.STDEV.S(J24:J43)</f>
        <v>3.1793081008294881</v>
      </c>
      <c r="E36" s="111"/>
      <c r="F36" s="201" t="s">
        <v>33</v>
      </c>
      <c r="G36" s="212">
        <v>5.7</v>
      </c>
      <c r="H36" s="39"/>
      <c r="I36" s="201" t="s">
        <v>34</v>
      </c>
      <c r="J36" s="212">
        <v>4.0999999999999996</v>
      </c>
      <c r="L36" s="65" t="s">
        <v>54</v>
      </c>
      <c r="M36" s="64">
        <v>26.7</v>
      </c>
      <c r="O36" s="63" t="s">
        <v>34</v>
      </c>
      <c r="P36" s="64">
        <v>4.0999999999999996</v>
      </c>
      <c r="R36" s="63" t="s">
        <v>9</v>
      </c>
      <c r="S36" s="64">
        <v>5.4</v>
      </c>
    </row>
    <row r="37" spans="1:19" ht="15.75" x14ac:dyDescent="0.25">
      <c r="F37" s="201" t="s">
        <v>34</v>
      </c>
      <c r="G37" s="212">
        <v>4.0999999999999996</v>
      </c>
      <c r="H37" s="39"/>
      <c r="I37" s="201" t="s">
        <v>14</v>
      </c>
      <c r="J37" s="212">
        <v>3.8</v>
      </c>
      <c r="L37" s="63" t="s">
        <v>40</v>
      </c>
      <c r="M37" s="64">
        <v>14.8</v>
      </c>
      <c r="O37" s="63" t="s">
        <v>39</v>
      </c>
      <c r="P37" s="64">
        <v>12.6</v>
      </c>
      <c r="R37" s="63" t="s">
        <v>22</v>
      </c>
      <c r="S37" s="64">
        <v>12.8</v>
      </c>
    </row>
    <row r="38" spans="1:19" ht="15.75" x14ac:dyDescent="0.25">
      <c r="F38" s="206" t="s">
        <v>8</v>
      </c>
      <c r="G38" s="213">
        <v>16</v>
      </c>
      <c r="H38" s="32"/>
      <c r="I38" s="201" t="s">
        <v>20</v>
      </c>
      <c r="J38" s="212">
        <v>5.6</v>
      </c>
      <c r="L38" s="63" t="s">
        <v>8</v>
      </c>
      <c r="M38" s="64">
        <v>16</v>
      </c>
      <c r="O38" s="63" t="s">
        <v>11</v>
      </c>
      <c r="P38" s="64">
        <v>7</v>
      </c>
      <c r="R38" s="63" t="s">
        <v>30</v>
      </c>
      <c r="S38" s="64">
        <v>7.1375899314880398</v>
      </c>
    </row>
    <row r="39" spans="1:19" ht="15.75" x14ac:dyDescent="0.25">
      <c r="F39" s="202" t="s">
        <v>24</v>
      </c>
      <c r="G39" s="209">
        <v>8.1999999999999993</v>
      </c>
      <c r="H39" s="39"/>
      <c r="I39" s="206" t="s">
        <v>8</v>
      </c>
      <c r="J39" s="213">
        <v>16</v>
      </c>
      <c r="L39" s="63" t="s">
        <v>18</v>
      </c>
      <c r="M39" s="64">
        <v>12.474419593811</v>
      </c>
      <c r="O39" s="63" t="s">
        <v>28</v>
      </c>
      <c r="P39" s="64">
        <v>2.2000000000000002</v>
      </c>
      <c r="R39" s="63" t="s">
        <v>15</v>
      </c>
      <c r="S39" s="64">
        <v>8.9</v>
      </c>
    </row>
    <row r="40" spans="1:19" ht="15.75" x14ac:dyDescent="0.25">
      <c r="F40" s="202" t="s">
        <v>27</v>
      </c>
      <c r="G40" s="209">
        <v>5</v>
      </c>
      <c r="H40" s="39"/>
      <c r="I40" s="202" t="s">
        <v>23</v>
      </c>
      <c r="J40" s="209">
        <v>9.3000000000000007</v>
      </c>
      <c r="L40" s="63" t="s">
        <v>6</v>
      </c>
      <c r="M40" s="64">
        <v>13.1</v>
      </c>
      <c r="O40" s="63" t="s">
        <v>10</v>
      </c>
      <c r="P40" s="64">
        <v>15.6</v>
      </c>
      <c r="R40" s="63" t="s">
        <v>16</v>
      </c>
      <c r="S40" s="64">
        <v>7.7</v>
      </c>
    </row>
    <row r="41" spans="1:19" ht="15.75" x14ac:dyDescent="0.25">
      <c r="F41" s="202" t="s">
        <v>16</v>
      </c>
      <c r="G41" s="209">
        <v>7.7</v>
      </c>
      <c r="H41" s="39"/>
      <c r="I41" s="202" t="s">
        <v>36</v>
      </c>
      <c r="J41" s="209">
        <v>8.5</v>
      </c>
      <c r="L41" s="63" t="s">
        <v>11</v>
      </c>
      <c r="M41" s="64">
        <v>7</v>
      </c>
      <c r="O41" s="63" t="s">
        <v>36</v>
      </c>
      <c r="P41" s="64">
        <v>8.5</v>
      </c>
      <c r="R41" s="63" t="s">
        <v>35</v>
      </c>
      <c r="S41" s="64">
        <v>7.2</v>
      </c>
    </row>
    <row r="42" spans="1:19" ht="15.75" x14ac:dyDescent="0.25">
      <c r="F42" s="202" t="s">
        <v>32</v>
      </c>
      <c r="G42" s="209">
        <v>5.6</v>
      </c>
      <c r="H42" s="32"/>
      <c r="I42" s="202" t="s">
        <v>32</v>
      </c>
      <c r="J42" s="209">
        <v>5.6</v>
      </c>
      <c r="L42" s="63" t="s">
        <v>1</v>
      </c>
      <c r="M42" s="64">
        <v>10.1</v>
      </c>
      <c r="O42" s="63" t="s">
        <v>32</v>
      </c>
      <c r="P42" s="64">
        <v>5.6</v>
      </c>
      <c r="R42" s="63" t="s">
        <v>19</v>
      </c>
      <c r="S42" s="64">
        <v>8.1</v>
      </c>
    </row>
    <row r="43" spans="1:19" ht="15.75" x14ac:dyDescent="0.25">
      <c r="F43" s="204" t="s">
        <v>23</v>
      </c>
      <c r="G43" s="210">
        <v>9.3000000000000007</v>
      </c>
      <c r="H43" s="32"/>
      <c r="I43" s="202" t="s">
        <v>16</v>
      </c>
      <c r="J43" s="209">
        <v>7.7</v>
      </c>
      <c r="L43" s="63" t="s">
        <v>28</v>
      </c>
      <c r="M43" s="64">
        <v>2.2000000000000002</v>
      </c>
      <c r="O43" s="63" t="s">
        <v>12</v>
      </c>
      <c r="P43" s="64">
        <v>8.1</v>
      </c>
      <c r="R43" s="63" t="s">
        <v>39</v>
      </c>
      <c r="S43" s="64">
        <v>12.6</v>
      </c>
    </row>
    <row r="44" spans="1:19" ht="15.75" x14ac:dyDescent="0.25">
      <c r="L44" s="63" t="s">
        <v>13</v>
      </c>
      <c r="M44" s="64">
        <v>7.6</v>
      </c>
      <c r="O44" s="63" t="s">
        <v>21</v>
      </c>
      <c r="P44" s="64">
        <v>4</v>
      </c>
      <c r="R44" s="63" t="s">
        <v>1</v>
      </c>
      <c r="S44" s="64">
        <v>10.1</v>
      </c>
    </row>
    <row r="46" spans="1:19" x14ac:dyDescent="0.25">
      <c r="C46" s="77" t="s">
        <v>83</v>
      </c>
      <c r="D46" s="77"/>
      <c r="E46" s="269"/>
      <c r="F46" s="69"/>
      <c r="G46" s="70">
        <f>AVERAGE(G24:G43)</f>
        <v>9.538720979690547</v>
      </c>
      <c r="H46" s="73"/>
      <c r="I46" s="69"/>
      <c r="J46" s="70">
        <f>AVERAGE(J24:J43)</f>
        <v>8.2199999999999989</v>
      </c>
      <c r="K46" s="73"/>
      <c r="L46" s="69"/>
      <c r="M46" s="70">
        <f>AVERAGE(M24:M44)</f>
        <v>10.133892474174498</v>
      </c>
      <c r="N46" s="73"/>
      <c r="O46" s="69"/>
      <c r="P46" s="74">
        <f>AVERAGE(P24:P44)</f>
        <v>8.6701714944839452</v>
      </c>
      <c r="Q46" s="76"/>
      <c r="R46" s="69"/>
      <c r="S46" s="70">
        <f>AVERAGE(S24:S44)</f>
        <v>9.398892474174497</v>
      </c>
    </row>
    <row r="47" spans="1:19" x14ac:dyDescent="0.25">
      <c r="C47" s="77" t="s">
        <v>84</v>
      </c>
      <c r="D47" s="77"/>
      <c r="E47" s="269"/>
      <c r="F47" s="71"/>
      <c r="G47" s="72">
        <f>_xlfn.STDEV.S(G24:G43)</f>
        <v>5.4090430403493537</v>
      </c>
      <c r="H47" s="73"/>
      <c r="I47" s="71"/>
      <c r="J47" s="72">
        <f>_xlfn.STDEV.S(J24:J43)</f>
        <v>3.1793081008294881</v>
      </c>
      <c r="K47" s="73"/>
      <c r="L47" s="71"/>
      <c r="M47" s="72">
        <f>_xlfn.STDEV.S(M24:M44)</f>
        <v>5.183859559656308</v>
      </c>
      <c r="N47" s="73"/>
      <c r="O47" s="71"/>
      <c r="P47" s="75">
        <f>STDEV(P24:P44)</f>
        <v>3.6904037237099732</v>
      </c>
      <c r="Q47" s="76"/>
      <c r="R47" s="71"/>
      <c r="S47" s="72">
        <f>_xlfn.STDEV.S(S24:S44)</f>
        <v>3.0693522159989164</v>
      </c>
    </row>
  </sheetData>
  <mergeCells count="13">
    <mergeCell ref="X14:Z14"/>
    <mergeCell ref="X15:Z15"/>
    <mergeCell ref="F23:G23"/>
    <mergeCell ref="I23:J23"/>
    <mergeCell ref="L23:M23"/>
    <mergeCell ref="O23:P23"/>
    <mergeCell ref="R23:S23"/>
    <mergeCell ref="O14:Q14"/>
    <mergeCell ref="O15:Q15"/>
    <mergeCell ref="R14:T14"/>
    <mergeCell ref="R15:T15"/>
    <mergeCell ref="U14:W14"/>
    <mergeCell ref="U15:W15"/>
  </mergeCells>
  <pageMargins left="0.7" right="0.7" top="0.75" bottom="0.75" header="0.3" footer="0.3"/>
  <ignoredErrors>
    <ignoredError sqref="C24:C27 D24:D27 C32:C35 D32:D3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4" workbookViewId="0">
      <selection activeCell="G19" sqref="G19"/>
    </sheetView>
  </sheetViews>
  <sheetFormatPr defaultRowHeight="15" x14ac:dyDescent="0.25"/>
  <cols>
    <col min="1" max="1" width="23.85546875" customWidth="1"/>
    <col min="2" max="3" width="17.85546875" customWidth="1"/>
  </cols>
  <sheetData>
    <row r="1" spans="1:3" ht="15.75" thickBot="1" x14ac:dyDescent="0.3">
      <c r="A1" s="30" t="s">
        <v>42</v>
      </c>
      <c r="B1" s="30" t="s">
        <v>75</v>
      </c>
      <c r="C1" s="30" t="s">
        <v>76</v>
      </c>
    </row>
    <row r="2" spans="1:3" ht="16.5" thickBot="1" x14ac:dyDescent="0.3">
      <c r="A2" s="57" t="s">
        <v>18</v>
      </c>
      <c r="B2" s="50">
        <v>12.474419593811</v>
      </c>
      <c r="C2" s="48">
        <f t="shared" ref="C2:C40" ca="1" si="0">RAND()</f>
        <v>0.38969384985695288</v>
      </c>
    </row>
    <row r="3" spans="1:3" ht="16.5" thickBot="1" x14ac:dyDescent="0.3">
      <c r="A3" s="52" t="s">
        <v>29</v>
      </c>
      <c r="B3" s="36">
        <v>9.8658399581909197</v>
      </c>
      <c r="C3" s="48">
        <f t="shared" ca="1" si="0"/>
        <v>0.14302596323985917</v>
      </c>
    </row>
    <row r="4" spans="1:3" ht="16.5" thickBot="1" x14ac:dyDescent="0.3">
      <c r="A4" s="52" t="s">
        <v>8</v>
      </c>
      <c r="B4" s="36">
        <v>16</v>
      </c>
      <c r="C4" s="48">
        <f t="shared" ca="1" si="0"/>
        <v>5.515089563216502E-2</v>
      </c>
    </row>
    <row r="5" spans="1:3" ht="16.5" thickBot="1" x14ac:dyDescent="0.3">
      <c r="A5" s="52" t="s">
        <v>12</v>
      </c>
      <c r="B5" s="36">
        <v>8.1</v>
      </c>
      <c r="C5" s="48">
        <f t="shared" ca="1" si="0"/>
        <v>5.3152597806002677E-2</v>
      </c>
    </row>
    <row r="6" spans="1:3" ht="16.5" thickBot="1" x14ac:dyDescent="0.3">
      <c r="A6" s="52" t="s">
        <v>28</v>
      </c>
      <c r="B6" s="36">
        <v>2.2000000000000002</v>
      </c>
      <c r="C6" s="48">
        <f t="shared" ca="1" si="0"/>
        <v>0.43494570009262978</v>
      </c>
    </row>
    <row r="7" spans="1:3" ht="16.5" thickBot="1" x14ac:dyDescent="0.3">
      <c r="A7" s="52" t="s">
        <v>17</v>
      </c>
      <c r="B7" s="36">
        <v>12.1</v>
      </c>
      <c r="C7" s="48">
        <f t="shared" ca="1" si="0"/>
        <v>0.19877337321915678</v>
      </c>
    </row>
    <row r="8" spans="1:3" ht="16.5" thickBot="1" x14ac:dyDescent="0.3">
      <c r="A8" s="52" t="s">
        <v>41</v>
      </c>
      <c r="B8" s="36">
        <v>11.5</v>
      </c>
      <c r="C8" s="48">
        <f t="shared" ca="1" si="0"/>
        <v>0.94285799808898585</v>
      </c>
    </row>
    <row r="9" spans="1:3" ht="16.5" thickBot="1" x14ac:dyDescent="0.3">
      <c r="A9" s="52" t="s">
        <v>23</v>
      </c>
      <c r="B9" s="36">
        <v>9.3000000000000007</v>
      </c>
      <c r="C9" s="48">
        <f t="shared" ca="1" si="0"/>
        <v>0.19388625602154907</v>
      </c>
    </row>
    <row r="10" spans="1:3" ht="16.5" thickBot="1" x14ac:dyDescent="0.3">
      <c r="A10" s="52" t="s">
        <v>5</v>
      </c>
      <c r="B10" s="36">
        <v>8</v>
      </c>
      <c r="C10" s="48">
        <f t="shared" ca="1" si="0"/>
        <v>0.1891149112498115</v>
      </c>
    </row>
    <row r="11" spans="1:3" ht="16.5" thickBot="1" x14ac:dyDescent="0.3">
      <c r="A11" s="52" t="s">
        <v>3</v>
      </c>
      <c r="B11" s="36">
        <v>10.9</v>
      </c>
      <c r="C11" s="48">
        <f t="shared" ca="1" si="0"/>
        <v>0.97621194521550814</v>
      </c>
    </row>
    <row r="12" spans="1:3" ht="16.5" thickBot="1" x14ac:dyDescent="0.3">
      <c r="A12" s="52" t="s">
        <v>25</v>
      </c>
      <c r="B12" s="36">
        <v>7.6</v>
      </c>
      <c r="C12" s="48">
        <f t="shared" ca="1" si="0"/>
        <v>0.33091355938954992</v>
      </c>
    </row>
    <row r="13" spans="1:3" ht="16.5" thickBot="1" x14ac:dyDescent="0.3">
      <c r="A13" s="52" t="s">
        <v>9</v>
      </c>
      <c r="B13" s="36">
        <v>5.4</v>
      </c>
      <c r="C13" s="48">
        <f t="shared" ca="1" si="0"/>
        <v>0.44884547841186939</v>
      </c>
    </row>
    <row r="14" spans="1:3" ht="16.5" thickBot="1" x14ac:dyDescent="0.3">
      <c r="A14" s="34" t="s">
        <v>22</v>
      </c>
      <c r="B14" s="36">
        <v>12.8</v>
      </c>
      <c r="C14" s="48">
        <f t="shared" ca="1" si="0"/>
        <v>0.99379008785841161</v>
      </c>
    </row>
    <row r="15" spans="1:3" ht="16.5" thickBot="1" x14ac:dyDescent="0.3">
      <c r="A15" s="34" t="s">
        <v>30</v>
      </c>
      <c r="B15" s="36">
        <v>7.1375899314880398</v>
      </c>
      <c r="C15" s="48">
        <f t="shared" ca="1" si="0"/>
        <v>0.30770780015277777</v>
      </c>
    </row>
    <row r="16" spans="1:3" ht="16.5" thickBot="1" x14ac:dyDescent="0.3">
      <c r="A16" s="34" t="s">
        <v>15</v>
      </c>
      <c r="B16" s="36">
        <v>8.9</v>
      </c>
      <c r="C16" s="48">
        <f t="shared" ca="1" si="0"/>
        <v>2.4304773676209201E-3</v>
      </c>
    </row>
    <row r="17" spans="1:3" ht="16.5" thickBot="1" x14ac:dyDescent="0.3">
      <c r="A17" s="34" t="s">
        <v>16</v>
      </c>
      <c r="B17" s="36">
        <v>7.7</v>
      </c>
      <c r="C17" s="48">
        <f t="shared" ca="1" si="0"/>
        <v>0.72469081375840039</v>
      </c>
    </row>
    <row r="18" spans="1:3" ht="16.5" thickBot="1" x14ac:dyDescent="0.3">
      <c r="A18" s="34" t="s">
        <v>35</v>
      </c>
      <c r="B18" s="36">
        <v>7.2</v>
      </c>
      <c r="C18" s="48">
        <f t="shared" ca="1" si="0"/>
        <v>0.75755061795426526</v>
      </c>
    </row>
    <row r="19" spans="1:3" ht="16.5" thickBot="1" x14ac:dyDescent="0.3">
      <c r="A19" s="34" t="s">
        <v>19</v>
      </c>
      <c r="B19" s="36">
        <v>8.1</v>
      </c>
      <c r="C19" s="48">
        <f t="shared" ca="1" si="0"/>
        <v>0.66852661969288463</v>
      </c>
    </row>
    <row r="20" spans="1:3" ht="16.5" thickBot="1" x14ac:dyDescent="0.3">
      <c r="A20" s="34" t="s">
        <v>39</v>
      </c>
      <c r="B20" s="36">
        <v>12.6</v>
      </c>
      <c r="C20" s="48">
        <f t="shared" ca="1" si="0"/>
        <v>0.46664846581900044</v>
      </c>
    </row>
    <row r="21" spans="1:3" ht="16.5" thickBot="1" x14ac:dyDescent="0.3">
      <c r="A21" s="34" t="s">
        <v>1</v>
      </c>
      <c r="B21" s="36">
        <v>10.1</v>
      </c>
      <c r="C21" s="48">
        <f t="shared" ca="1" si="0"/>
        <v>0.24286225810539863</v>
      </c>
    </row>
    <row r="22" spans="1:3" ht="16.5" thickBot="1" x14ac:dyDescent="0.3">
      <c r="A22" s="34" t="s">
        <v>32</v>
      </c>
      <c r="B22" s="36">
        <v>5.6</v>
      </c>
      <c r="C22" s="48">
        <f t="shared" ca="1" si="0"/>
        <v>0.12695882935986502</v>
      </c>
    </row>
    <row r="23" spans="1:3" ht="16.5" thickBot="1" x14ac:dyDescent="0.3">
      <c r="A23" s="34" t="s">
        <v>13</v>
      </c>
      <c r="B23" s="36">
        <v>7.6</v>
      </c>
      <c r="C23" s="48">
        <f t="shared" ca="1" si="0"/>
        <v>0.16175089024240752</v>
      </c>
    </row>
    <row r="24" spans="1:3" ht="16.5" thickBot="1" x14ac:dyDescent="0.3">
      <c r="A24" s="34" t="s">
        <v>27</v>
      </c>
      <c r="B24" s="36">
        <v>5</v>
      </c>
      <c r="C24" s="48">
        <f t="shared" ca="1" si="0"/>
        <v>7.8467810543151995E-2</v>
      </c>
    </row>
    <row r="25" spans="1:3" ht="16.5" thickBot="1" x14ac:dyDescent="0.3">
      <c r="A25" s="34" t="s">
        <v>11</v>
      </c>
      <c r="B25" s="36">
        <v>7</v>
      </c>
      <c r="C25" s="48">
        <f t="shared" ca="1" si="0"/>
        <v>0.70352321389679029</v>
      </c>
    </row>
    <row r="26" spans="1:3" ht="16.5" thickBot="1" x14ac:dyDescent="0.3">
      <c r="A26" s="34" t="s">
        <v>6</v>
      </c>
      <c r="B26" s="36">
        <v>13.1</v>
      </c>
      <c r="C26" s="48">
        <f t="shared" ca="1" si="0"/>
        <v>0.83119577990800741</v>
      </c>
    </row>
    <row r="27" spans="1:3" ht="16.5" thickBot="1" x14ac:dyDescent="0.3">
      <c r="A27" s="34" t="s">
        <v>38</v>
      </c>
      <c r="B27" s="36">
        <v>8.1999999999999993</v>
      </c>
      <c r="C27" s="48">
        <f t="shared" ca="1" si="0"/>
        <v>0.31285997154645906</v>
      </c>
    </row>
    <row r="28" spans="1:3" ht="16.5" thickBot="1" x14ac:dyDescent="0.3">
      <c r="A28" s="34" t="s">
        <v>14</v>
      </c>
      <c r="B28" s="36">
        <v>3.8</v>
      </c>
      <c r="C28" s="48">
        <f t="shared" ca="1" si="0"/>
        <v>0.34410331043986997</v>
      </c>
    </row>
    <row r="29" spans="1:3" ht="15.75" thickBot="1" x14ac:dyDescent="0.3">
      <c r="A29" s="35" t="s">
        <v>54</v>
      </c>
      <c r="B29" s="36">
        <v>26.7</v>
      </c>
      <c r="C29" s="48">
        <f t="shared" ca="1" si="0"/>
        <v>0.80759600087177452</v>
      </c>
    </row>
    <row r="30" spans="1:3" ht="16.5" thickBot="1" x14ac:dyDescent="0.3">
      <c r="A30" s="34" t="s">
        <v>33</v>
      </c>
      <c r="B30" s="36">
        <v>5.7</v>
      </c>
      <c r="C30" s="48">
        <f t="shared" ca="1" si="0"/>
        <v>0.58035929564590127</v>
      </c>
    </row>
    <row r="31" spans="1:3" ht="16.5" thickBot="1" x14ac:dyDescent="0.3">
      <c r="A31" s="34" t="s">
        <v>37</v>
      </c>
      <c r="B31" s="36">
        <v>3.6</v>
      </c>
      <c r="C31" s="48">
        <f t="shared" ca="1" si="0"/>
        <v>0.97166478035793069</v>
      </c>
    </row>
    <row r="32" spans="1:3" ht="16.5" thickBot="1" x14ac:dyDescent="0.3">
      <c r="A32" s="34" t="s">
        <v>34</v>
      </c>
      <c r="B32" s="36">
        <v>4.0999999999999996</v>
      </c>
      <c r="C32" s="48">
        <f t="shared" ca="1" si="0"/>
        <v>0.66033347651849994</v>
      </c>
    </row>
    <row r="33" spans="1:3" ht="16.5" thickBot="1" x14ac:dyDescent="0.3">
      <c r="A33" s="34" t="s">
        <v>21</v>
      </c>
      <c r="B33" s="36">
        <v>4</v>
      </c>
      <c r="C33" s="48">
        <f t="shared" ca="1" si="0"/>
        <v>0.2595385679189931</v>
      </c>
    </row>
    <row r="34" spans="1:3" ht="16.5" thickBot="1" x14ac:dyDescent="0.3">
      <c r="A34" s="34" t="s">
        <v>10</v>
      </c>
      <c r="B34" s="36">
        <v>15.6</v>
      </c>
      <c r="C34" s="48">
        <f t="shared" ca="1" si="0"/>
        <v>0.20547567265309519</v>
      </c>
    </row>
    <row r="35" spans="1:3" ht="16.5" thickBot="1" x14ac:dyDescent="0.3">
      <c r="A35" s="34" t="s">
        <v>20</v>
      </c>
      <c r="B35" s="36">
        <v>5.6</v>
      </c>
      <c r="C35" s="48">
        <f t="shared" ca="1" si="0"/>
        <v>0.29246258827164728</v>
      </c>
    </row>
    <row r="36" spans="1:3" ht="16.5" thickBot="1" x14ac:dyDescent="0.3">
      <c r="A36" s="34" t="s">
        <v>40</v>
      </c>
      <c r="B36" s="36">
        <v>14.8</v>
      </c>
      <c r="C36" s="48">
        <f t="shared" ca="1" si="0"/>
        <v>1.2706210274157637E-2</v>
      </c>
    </row>
    <row r="37" spans="1:3" ht="16.5" thickBot="1" x14ac:dyDescent="0.3">
      <c r="A37" s="34" t="s">
        <v>24</v>
      </c>
      <c r="B37" s="36">
        <v>8.1999999999999993</v>
      </c>
      <c r="C37" s="48">
        <f t="shared" ca="1" si="0"/>
        <v>0.21200535372457829</v>
      </c>
    </row>
    <row r="38" spans="1:3" ht="16.5" thickBot="1" x14ac:dyDescent="0.3">
      <c r="A38" s="34" t="s">
        <v>36</v>
      </c>
      <c r="B38" s="36">
        <v>8.5</v>
      </c>
      <c r="C38" s="48">
        <f t="shared" ca="1" si="0"/>
        <v>0.69634654426751164</v>
      </c>
    </row>
    <row r="39" spans="1:3" ht="15.75" thickBot="1" x14ac:dyDescent="0.3">
      <c r="A39" s="38" t="s">
        <v>31</v>
      </c>
      <c r="B39" s="62">
        <v>6.5</v>
      </c>
      <c r="C39" s="48">
        <f t="shared" ca="1" si="0"/>
        <v>0.68215534624374985</v>
      </c>
    </row>
    <row r="40" spans="1:3" ht="15.75" x14ac:dyDescent="0.25">
      <c r="A40" s="34" t="s">
        <v>26</v>
      </c>
      <c r="B40" s="36">
        <v>9.9</v>
      </c>
      <c r="C40" s="48">
        <f t="shared" ca="1" si="0"/>
        <v>3.6004245790199896E-4</v>
      </c>
    </row>
  </sheetData>
  <sortState ref="A2:C40">
    <sortCondition ref="C2:C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25" workbookViewId="0">
      <selection activeCell="B47" sqref="B47"/>
    </sheetView>
  </sheetViews>
  <sheetFormatPr defaultRowHeight="15" x14ac:dyDescent="0.25"/>
  <cols>
    <col min="1" max="1" width="9.140625" customWidth="1"/>
    <col min="2" max="2" width="24" customWidth="1"/>
    <col min="3" max="3" width="20.140625" customWidth="1"/>
    <col min="6" max="6" width="21.140625" customWidth="1"/>
    <col min="7" max="7" width="20.5703125" customWidth="1"/>
    <col min="9" max="9" width="30.85546875" customWidth="1"/>
  </cols>
  <sheetData>
    <row r="2" spans="1:10" ht="15.75" x14ac:dyDescent="0.25">
      <c r="A2" s="116" t="s">
        <v>199</v>
      </c>
      <c r="B2" s="117"/>
      <c r="C2" s="117"/>
      <c r="D2" s="117"/>
    </row>
    <row r="4" spans="1:10" x14ac:dyDescent="0.25">
      <c r="B4" s="244" t="s">
        <v>78</v>
      </c>
      <c r="C4" s="245"/>
    </row>
    <row r="5" spans="1:10" ht="15.75" x14ac:dyDescent="0.25">
      <c r="B5" s="207" t="s">
        <v>17</v>
      </c>
      <c r="C5" s="214">
        <v>12.1</v>
      </c>
      <c r="F5" s="81" t="s">
        <v>99</v>
      </c>
      <c r="G5" s="82"/>
      <c r="I5" s="89"/>
      <c r="J5" s="89"/>
    </row>
    <row r="6" spans="1:10" ht="16.5" thickBot="1" x14ac:dyDescent="0.3">
      <c r="B6" s="200" t="s">
        <v>54</v>
      </c>
      <c r="C6" s="215">
        <v>26.7</v>
      </c>
      <c r="F6" s="83"/>
      <c r="G6" s="84"/>
      <c r="I6" s="78"/>
      <c r="J6" s="78"/>
    </row>
    <row r="7" spans="1:10" ht="15.75" x14ac:dyDescent="0.25">
      <c r="B7" s="203" t="s">
        <v>10</v>
      </c>
      <c r="C7" s="215">
        <v>15.6</v>
      </c>
      <c r="F7" s="85" t="s">
        <v>85</v>
      </c>
      <c r="G7" s="86">
        <v>9.5387209796905488</v>
      </c>
      <c r="I7" s="90" t="s">
        <v>104</v>
      </c>
      <c r="J7" s="91">
        <v>2.531510067828898</v>
      </c>
    </row>
    <row r="8" spans="1:10" ht="15.75" x14ac:dyDescent="0.25">
      <c r="B8" s="203" t="s">
        <v>9</v>
      </c>
      <c r="C8" s="215">
        <v>5.4</v>
      </c>
      <c r="F8" s="83" t="s">
        <v>86</v>
      </c>
      <c r="G8" s="84">
        <v>8.1499999999999986</v>
      </c>
      <c r="I8" s="92"/>
      <c r="J8" s="93"/>
    </row>
    <row r="9" spans="1:10" ht="15.75" x14ac:dyDescent="0.25">
      <c r="B9" s="203" t="s">
        <v>18</v>
      </c>
      <c r="C9" s="215">
        <v>12.474419593811</v>
      </c>
      <c r="F9" s="83" t="s">
        <v>87</v>
      </c>
      <c r="G9" s="84">
        <v>8.1</v>
      </c>
      <c r="I9" s="92"/>
      <c r="J9" s="93"/>
    </row>
    <row r="10" spans="1:10" ht="15.75" x14ac:dyDescent="0.25">
      <c r="B10" s="208" t="s">
        <v>41</v>
      </c>
      <c r="C10" s="216">
        <v>11.5</v>
      </c>
      <c r="F10" s="85" t="s">
        <v>88</v>
      </c>
      <c r="G10" s="86">
        <v>5.4090430403493492</v>
      </c>
      <c r="I10" s="92"/>
      <c r="J10" s="93"/>
    </row>
    <row r="11" spans="1:10" ht="15.75" x14ac:dyDescent="0.25">
      <c r="B11" s="199" t="s">
        <v>1</v>
      </c>
      <c r="C11" s="217">
        <v>10.1</v>
      </c>
      <c r="F11" s="83" t="s">
        <v>89</v>
      </c>
      <c r="G11" s="84">
        <v>29.257746612351735</v>
      </c>
      <c r="I11" s="92" t="s">
        <v>106</v>
      </c>
      <c r="J11" s="93">
        <v>2.091384048721356</v>
      </c>
    </row>
    <row r="12" spans="1:10" ht="15.75" x14ac:dyDescent="0.25">
      <c r="B12" s="199" t="s">
        <v>19</v>
      </c>
      <c r="C12" s="217">
        <v>8.1</v>
      </c>
      <c r="F12" s="83" t="s">
        <v>90</v>
      </c>
      <c r="G12" s="84">
        <v>4.4728662947294566</v>
      </c>
      <c r="I12" s="92"/>
      <c r="J12" s="93"/>
    </row>
    <row r="13" spans="1:10" ht="15.75" x14ac:dyDescent="0.25">
      <c r="B13" s="199" t="s">
        <v>5</v>
      </c>
      <c r="C13" s="217">
        <v>8</v>
      </c>
      <c r="F13" s="83" t="s">
        <v>91</v>
      </c>
      <c r="G13" s="84">
        <v>1.7514516007439933</v>
      </c>
      <c r="I13" s="94"/>
      <c r="J13" s="95"/>
    </row>
    <row r="14" spans="1:10" ht="15.75" x14ac:dyDescent="0.25">
      <c r="B14" s="199" t="s">
        <v>12</v>
      </c>
      <c r="C14" s="217">
        <v>8.1</v>
      </c>
      <c r="F14" s="83" t="s">
        <v>92</v>
      </c>
      <c r="G14" s="84">
        <v>24.5</v>
      </c>
      <c r="I14" s="96"/>
      <c r="J14" s="97"/>
    </row>
    <row r="15" spans="1:10" ht="16.5" thickBot="1" x14ac:dyDescent="0.3">
      <c r="B15" s="205" t="s">
        <v>28</v>
      </c>
      <c r="C15" s="211">
        <v>2.2000000000000002</v>
      </c>
      <c r="F15" s="83" t="s">
        <v>93</v>
      </c>
      <c r="G15" s="84">
        <v>2.2000000000000002</v>
      </c>
      <c r="I15" s="98" t="s">
        <v>105</v>
      </c>
      <c r="J15" s="99">
        <v>1.6058856664415926</v>
      </c>
    </row>
    <row r="16" spans="1:10" ht="15.75" x14ac:dyDescent="0.25">
      <c r="B16" s="201" t="s">
        <v>15</v>
      </c>
      <c r="C16" s="212">
        <v>8.9</v>
      </c>
      <c r="F16" s="83" t="s">
        <v>94</v>
      </c>
      <c r="G16" s="84">
        <v>26.7</v>
      </c>
    </row>
    <row r="17" spans="2:7" ht="15.75" x14ac:dyDescent="0.25">
      <c r="B17" s="201" t="s">
        <v>33</v>
      </c>
      <c r="C17" s="212">
        <v>5.7</v>
      </c>
      <c r="F17" s="83" t="s">
        <v>95</v>
      </c>
      <c r="G17" s="84">
        <v>190.77441959381099</v>
      </c>
    </row>
    <row r="18" spans="2:7" ht="15.75" x14ac:dyDescent="0.25">
      <c r="B18" s="201" t="s">
        <v>34</v>
      </c>
      <c r="C18" s="212">
        <v>4.0999999999999996</v>
      </c>
      <c r="F18" s="85" t="s">
        <v>96</v>
      </c>
      <c r="G18" s="86">
        <v>20</v>
      </c>
    </row>
    <row r="19" spans="2:7" ht="15.75" x14ac:dyDescent="0.25">
      <c r="B19" s="206" t="s">
        <v>8</v>
      </c>
      <c r="C19" s="213">
        <v>16</v>
      </c>
      <c r="F19" s="83" t="s">
        <v>97</v>
      </c>
      <c r="G19" s="84">
        <v>26.7</v>
      </c>
    </row>
    <row r="20" spans="2:7" ht="15.75" x14ac:dyDescent="0.25">
      <c r="B20" s="202" t="s">
        <v>24</v>
      </c>
      <c r="C20" s="209">
        <v>8.1999999999999993</v>
      </c>
      <c r="F20" s="87" t="s">
        <v>98</v>
      </c>
      <c r="G20" s="88">
        <v>2.2000000000000002</v>
      </c>
    </row>
    <row r="21" spans="2:7" ht="15.75" x14ac:dyDescent="0.25">
      <c r="B21" s="202" t="s">
        <v>27</v>
      </c>
      <c r="C21" s="209">
        <v>5</v>
      </c>
    </row>
    <row r="22" spans="2:7" ht="15.75" x14ac:dyDescent="0.25">
      <c r="B22" s="202" t="s">
        <v>16</v>
      </c>
      <c r="C22" s="209">
        <v>7.7</v>
      </c>
    </row>
    <row r="23" spans="2:7" ht="15.75" x14ac:dyDescent="0.25">
      <c r="B23" s="202" t="s">
        <v>32</v>
      </c>
      <c r="C23" s="209">
        <v>5.6</v>
      </c>
    </row>
    <row r="24" spans="2:7" ht="15.75" x14ac:dyDescent="0.25">
      <c r="B24" s="204" t="s">
        <v>23</v>
      </c>
      <c r="C24" s="210">
        <v>9.3000000000000007</v>
      </c>
    </row>
    <row r="25" spans="2:7" x14ac:dyDescent="0.25">
      <c r="B25" s="6"/>
    </row>
    <row r="26" spans="2:7" ht="15.75" x14ac:dyDescent="0.25">
      <c r="B26" s="104" t="s">
        <v>100</v>
      </c>
      <c r="C26" s="103"/>
    </row>
    <row r="27" spans="2:7" x14ac:dyDescent="0.25">
      <c r="B27" s="100" t="s">
        <v>109</v>
      </c>
      <c r="C27" s="153">
        <v>0.2</v>
      </c>
    </row>
    <row r="28" spans="2:7" ht="15.75" x14ac:dyDescent="0.25">
      <c r="B28" s="63" t="s">
        <v>101</v>
      </c>
      <c r="C28" s="101">
        <f>_xlfn.CONFIDENCE.NORM(C27,G10,20)</f>
        <v>1.5500350718784188</v>
      </c>
    </row>
    <row r="29" spans="2:7" x14ac:dyDescent="0.25">
      <c r="B29" s="102" t="s">
        <v>102</v>
      </c>
      <c r="C29" s="103">
        <f>G7-J15</f>
        <v>7.9328353132489564</v>
      </c>
    </row>
    <row r="30" spans="2:7" x14ac:dyDescent="0.25">
      <c r="B30" s="102" t="s">
        <v>103</v>
      </c>
      <c r="C30" s="103">
        <f>G7+J15</f>
        <v>11.144606646132141</v>
      </c>
    </row>
    <row r="31" spans="2:7" x14ac:dyDescent="0.25">
      <c r="B31" s="118" t="s">
        <v>200</v>
      </c>
      <c r="C31" s="118"/>
      <c r="D31" s="118"/>
      <c r="E31" s="118"/>
      <c r="F31" s="118"/>
      <c r="G31" s="118"/>
    </row>
    <row r="34" spans="2:7" ht="15.75" x14ac:dyDescent="0.25">
      <c r="B34" s="104" t="s">
        <v>107</v>
      </c>
      <c r="C34" s="103"/>
    </row>
    <row r="35" spans="2:7" x14ac:dyDescent="0.25">
      <c r="B35" s="100" t="s">
        <v>110</v>
      </c>
      <c r="C35" s="153">
        <v>0.1</v>
      </c>
    </row>
    <row r="36" spans="2:7" ht="15.75" x14ac:dyDescent="0.25">
      <c r="B36" s="63" t="s">
        <v>101</v>
      </c>
      <c r="C36" s="101">
        <f>_xlfn.CONFIDENCE.NORM(C35,G10,20)</f>
        <v>1.9894484766968759</v>
      </c>
    </row>
    <row r="37" spans="2:7" x14ac:dyDescent="0.25">
      <c r="B37" s="102" t="s">
        <v>102</v>
      </c>
      <c r="C37" s="103">
        <f>G7-J11</f>
        <v>7.4473369309691932</v>
      </c>
    </row>
    <row r="38" spans="2:7" x14ac:dyDescent="0.25">
      <c r="B38" s="102" t="s">
        <v>103</v>
      </c>
      <c r="C38" s="103">
        <f>G7+J11</f>
        <v>11.630105028411904</v>
      </c>
    </row>
    <row r="39" spans="2:7" x14ac:dyDescent="0.25">
      <c r="B39" s="118" t="s">
        <v>201</v>
      </c>
      <c r="C39" s="118"/>
      <c r="D39" s="118"/>
      <c r="E39" s="118"/>
      <c r="F39" s="118"/>
      <c r="G39" s="118"/>
    </row>
    <row r="41" spans="2:7" ht="15.75" x14ac:dyDescent="0.25">
      <c r="B41" s="104" t="s">
        <v>108</v>
      </c>
      <c r="C41" s="103"/>
    </row>
    <row r="42" spans="2:7" x14ac:dyDescent="0.25">
      <c r="B42" s="100" t="s">
        <v>111</v>
      </c>
      <c r="C42" s="154">
        <v>0.05</v>
      </c>
    </row>
    <row r="43" spans="2:7" ht="15.75" x14ac:dyDescent="0.25">
      <c r="B43" s="63" t="s">
        <v>101</v>
      </c>
      <c r="C43" s="101">
        <f>_xlfn.CONFIDENCE.NORM(C42,G10,20)</f>
        <v>2.3705740739075436</v>
      </c>
    </row>
    <row r="44" spans="2:7" x14ac:dyDescent="0.25">
      <c r="B44" s="102" t="s">
        <v>102</v>
      </c>
      <c r="C44" s="103">
        <f>G7-J7</f>
        <v>7.0072109118616508</v>
      </c>
    </row>
    <row r="45" spans="2:7" x14ac:dyDescent="0.25">
      <c r="B45" s="102" t="s">
        <v>103</v>
      </c>
      <c r="C45" s="103">
        <f>G7+J7</f>
        <v>12.070231047519446</v>
      </c>
    </row>
    <row r="46" spans="2:7" x14ac:dyDescent="0.25">
      <c r="B46" s="118" t="s">
        <v>202</v>
      </c>
      <c r="C46" s="118"/>
      <c r="D46" s="118"/>
      <c r="E46" s="118"/>
      <c r="F46" s="118"/>
      <c r="G46" s="118"/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GDP per capita</vt:lpstr>
      <vt:lpstr>Inflation rate</vt:lpstr>
      <vt:lpstr>Labor force participation rate</vt:lpstr>
      <vt:lpstr>Religion</vt:lpstr>
      <vt:lpstr>all dates</vt:lpstr>
      <vt:lpstr>Early school leavers</vt:lpstr>
      <vt:lpstr>Stratified random sampling</vt:lpstr>
      <vt:lpstr>Sampling data</vt:lpstr>
      <vt:lpstr>Confidence level</vt:lpstr>
      <vt:lpstr>descriptive statistics GDP</vt:lpstr>
      <vt:lpstr>Hypothesis testing</vt:lpstr>
      <vt:lpstr>ANOVA for European regions </vt:lpstr>
      <vt:lpstr>ANOVA for religions</vt:lpstr>
      <vt:lpstr>Simple linear regression</vt:lpstr>
      <vt:lpstr>Multiple linear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2022-05-25T11:51:12Z</dcterms:created>
  <dcterms:modified xsi:type="dcterms:W3CDTF">2022-06-03T18:18:15Z</dcterms:modified>
</cp:coreProperties>
</file>