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Excel\"/>
    </mc:Choice>
  </mc:AlternateContent>
  <xr:revisionPtr revIDLastSave="0" documentId="13_ncr:1_{6AC1A57E-0259-4041-A4FD-474C57684843}" xr6:coauthVersionLast="47" xr6:coauthVersionMax="47" xr10:uidLastSave="{00000000-0000-0000-0000-000000000000}"/>
  <bookViews>
    <workbookView xWindow="-110" yWindow="-110" windowWidth="19420" windowHeight="10300" firstSheet="1" activeTab="5" xr2:uid="{D1E883CC-90E9-40AD-A73B-9EEA528F79F5}"/>
  </bookViews>
  <sheets>
    <sheet name="Cover" sheetId="2" r:id="rId1"/>
    <sheet name="Date NF &amp; Calcs" sheetId="1" r:id="rId2"/>
    <sheet name="Date NF &amp; Calcs (an)" sheetId="15" r:id="rId3"/>
    <sheet name="Time NF &amp; Calcs" sheetId="5" r:id="rId4"/>
    <sheet name="Time NF &amp; Calcs (an)" sheetId="17" r:id="rId5"/>
    <sheet name="TimeSheet" sheetId="3" r:id="rId6"/>
    <sheet name="HW ==&gt;&gt;" sheetId="8" r:id="rId7"/>
    <sheet name="HW(1)" sheetId="9" r:id="rId8"/>
    <sheet name="HW(1an)" sheetId="10" r:id="rId9"/>
    <sheet name="HW(2)" sheetId="11" r:id="rId10"/>
    <sheet name="HW(2an)" sheetId="13" r:id="rId11"/>
    <sheet name="HW(3)" sheetId="14" r:id="rId12"/>
    <sheet name="HW(3an)" sheetId="16" r:id="rId13"/>
    <sheet name="HW(4)" sheetId="18" r:id="rId14"/>
    <sheet name="HW(4an)" sheetId="19" r:id="rId1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" i="5" l="1"/>
  <c r="H46" i="5"/>
  <c r="H47" i="5"/>
  <c r="H48" i="5"/>
  <c r="H49" i="5"/>
  <c r="H50" i="5"/>
  <c r="H51" i="5"/>
  <c r="H52" i="5"/>
  <c r="H53" i="5"/>
  <c r="H44" i="5"/>
  <c r="G45" i="5"/>
  <c r="G46" i="5"/>
  <c r="G47" i="5"/>
  <c r="G48" i="5"/>
  <c r="G49" i="5"/>
  <c r="G50" i="5"/>
  <c r="G51" i="5"/>
  <c r="G52" i="5"/>
  <c r="G53" i="5"/>
  <c r="G44" i="5"/>
  <c r="F45" i="5"/>
  <c r="F46" i="5"/>
  <c r="F47" i="5"/>
  <c r="F48" i="5"/>
  <c r="F49" i="5"/>
  <c r="F50" i="5"/>
  <c r="F51" i="5"/>
  <c r="F52" i="5"/>
  <c r="F53" i="5"/>
  <c r="F44" i="5"/>
  <c r="E45" i="5"/>
  <c r="E46" i="5"/>
  <c r="E47" i="5"/>
  <c r="E48" i="5"/>
  <c r="E49" i="5"/>
  <c r="E50" i="5"/>
  <c r="E51" i="5"/>
  <c r="E52" i="5"/>
  <c r="E53" i="5"/>
  <c r="E44" i="5"/>
  <c r="B37" i="5"/>
  <c r="B35" i="5"/>
  <c r="B34" i="5"/>
  <c r="B31" i="5"/>
  <c r="B26" i="5"/>
  <c r="B25" i="5"/>
  <c r="B10" i="5"/>
  <c r="B9" i="5"/>
  <c r="B40" i="1"/>
  <c r="B34" i="1"/>
  <c r="B29" i="1"/>
  <c r="B11" i="1"/>
  <c r="B25" i="1"/>
  <c r="B20" i="1"/>
  <c r="B21" i="1" s="1"/>
  <c r="B17" i="1"/>
  <c r="B4" i="16"/>
  <c r="E53" i="17" l="1"/>
  <c r="F53" i="17" s="1"/>
  <c r="E52" i="17"/>
  <c r="F52" i="17" s="1"/>
  <c r="F51" i="17"/>
  <c r="E51" i="17"/>
  <c r="E50" i="17"/>
  <c r="F50" i="17" s="1"/>
  <c r="E49" i="17"/>
  <c r="F49" i="17" s="1"/>
  <c r="E48" i="17"/>
  <c r="F48" i="17" s="1"/>
  <c r="F47" i="17"/>
  <c r="E47" i="17"/>
  <c r="E46" i="17"/>
  <c r="F46" i="17" s="1"/>
  <c r="E45" i="17"/>
  <c r="F45" i="17" s="1"/>
  <c r="E44" i="17"/>
  <c r="F44" i="17" s="1"/>
  <c r="B37" i="17"/>
  <c r="B34" i="17"/>
  <c r="B31" i="17"/>
  <c r="B26" i="17"/>
  <c r="B25" i="17"/>
  <c r="E16" i="17"/>
  <c r="D16" i="17"/>
  <c r="C16" i="17"/>
  <c r="E15" i="17"/>
  <c r="C15" i="17"/>
  <c r="B15" i="17"/>
  <c r="E14" i="17"/>
  <c r="C14" i="17"/>
  <c r="B14" i="17"/>
  <c r="E13" i="17"/>
  <c r="B10" i="17"/>
  <c r="B9" i="17"/>
  <c r="G61" i="15"/>
  <c r="H61" i="15" s="1"/>
  <c r="G60" i="15"/>
  <c r="H60" i="15" s="1"/>
  <c r="G59" i="15"/>
  <c r="H59" i="15" s="1"/>
  <c r="G58" i="15"/>
  <c r="H58" i="15" s="1"/>
  <c r="G57" i="15"/>
  <c r="H57" i="15" s="1"/>
  <c r="G56" i="15"/>
  <c r="H56" i="15" s="1"/>
  <c r="G55" i="15"/>
  <c r="H55" i="15" s="1"/>
  <c r="G54" i="15"/>
  <c r="H54" i="15" s="1"/>
  <c r="G53" i="15"/>
  <c r="H53" i="15" s="1"/>
  <c r="G52" i="15"/>
  <c r="H52" i="15" s="1"/>
  <c r="G51" i="15"/>
  <c r="H51" i="15" s="1"/>
  <c r="G50" i="15"/>
  <c r="H50" i="15" s="1"/>
  <c r="G49" i="15"/>
  <c r="H49" i="15" s="1"/>
  <c r="G48" i="15"/>
  <c r="H48" i="15" s="1"/>
  <c r="G47" i="15"/>
  <c r="H47" i="15" s="1"/>
  <c r="G46" i="15"/>
  <c r="H46" i="15" s="1"/>
  <c r="B40" i="15"/>
  <c r="B34" i="15"/>
  <c r="B29" i="15"/>
  <c r="B25" i="15"/>
  <c r="B20" i="15"/>
  <c r="B21" i="15" s="1"/>
  <c r="B17" i="15"/>
  <c r="C26" i="17"/>
  <c r="D40" i="15"/>
  <c r="D25" i="15"/>
  <c r="D21" i="15"/>
  <c r="C34" i="17"/>
  <c r="C31" i="17"/>
  <c r="C35" i="17"/>
  <c r="D17" i="15"/>
  <c r="D29" i="15"/>
  <c r="C37" i="17"/>
  <c r="D34" i="15"/>
  <c r="D20" i="15"/>
  <c r="C25" i="17"/>
  <c r="B35" i="17" l="1"/>
  <c r="G44" i="17"/>
  <c r="H44" i="17" s="1"/>
  <c r="G45" i="17"/>
  <c r="H45" i="17" s="1"/>
  <c r="G46" i="17"/>
  <c r="H46" i="17" s="1"/>
  <c r="G47" i="17"/>
  <c r="H47" i="17" s="1"/>
  <c r="G48" i="17"/>
  <c r="H48" i="17" s="1"/>
  <c r="G49" i="17"/>
  <c r="H49" i="17" s="1"/>
  <c r="G50" i="17"/>
  <c r="H50" i="17" s="1"/>
  <c r="G51" i="17"/>
  <c r="H51" i="17" s="1"/>
  <c r="G52" i="17"/>
  <c r="H52" i="17" s="1"/>
  <c r="G53" i="17"/>
  <c r="H53" i="17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46" i="1"/>
  <c r="H46" i="1" s="1"/>
  <c r="D40" i="1"/>
  <c r="D34" i="1"/>
  <c r="D29" i="1"/>
  <c r="D25" i="1"/>
  <c r="D21" i="1"/>
  <c r="D20" i="1"/>
  <c r="D17" i="1"/>
  <c r="E16" i="19" l="1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A1" i="19"/>
  <c r="A1" i="18"/>
  <c r="B9" i="16"/>
  <c r="D14" i="13"/>
  <c r="D13" i="13"/>
  <c r="D12" i="13"/>
  <c r="D11" i="13"/>
  <c r="D10" i="13"/>
  <c r="D9" i="13"/>
  <c r="D8" i="13"/>
  <c r="D7" i="13"/>
  <c r="D6" i="13"/>
  <c r="D5" i="13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5" i="10"/>
  <c r="F5" i="10" s="1"/>
  <c r="E13" i="5"/>
  <c r="E16" i="5"/>
  <c r="D16" i="5"/>
  <c r="C16" i="5"/>
  <c r="E15" i="5"/>
  <c r="C15" i="5"/>
  <c r="B15" i="5"/>
  <c r="E14" i="5"/>
  <c r="C14" i="5"/>
  <c r="B14" i="5"/>
  <c r="E14" i="3"/>
  <c r="F14" i="3" s="1"/>
  <c r="G14" i="3" s="1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E9" i="3"/>
  <c r="F9" i="3" s="1"/>
  <c r="G9" i="3" s="1"/>
  <c r="E8" i="3"/>
  <c r="F8" i="3" s="1"/>
  <c r="G8" i="3" s="1"/>
  <c r="E7" i="3"/>
  <c r="F7" i="3" s="1"/>
  <c r="G7" i="3" s="1"/>
  <c r="E6" i="3"/>
  <c r="F6" i="3" s="1"/>
  <c r="G6" i="3" s="1"/>
  <c r="E5" i="3"/>
  <c r="F5" i="3" s="1"/>
  <c r="G5" i="3" s="1"/>
  <c r="C37" i="5"/>
  <c r="C35" i="5"/>
  <c r="C34" i="5"/>
  <c r="C31" i="5"/>
  <c r="C26" i="5"/>
  <c r="C25" i="5"/>
  <c r="G10" i="19" l="1"/>
  <c r="H10" i="19" s="1"/>
  <c r="G14" i="19"/>
  <c r="H14" i="19" s="1"/>
  <c r="G7" i="19"/>
  <c r="H7" i="19" s="1"/>
  <c r="G11" i="19"/>
  <c r="H11" i="19" s="1"/>
  <c r="G15" i="19"/>
  <c r="H15" i="19" s="1"/>
  <c r="H8" i="19"/>
  <c r="G8" i="19"/>
  <c r="G12" i="19"/>
  <c r="H12" i="19" s="1"/>
  <c r="H16" i="19"/>
  <c r="G16" i="19"/>
  <c r="G9" i="19"/>
  <c r="H9" i="19" s="1"/>
  <c r="G13" i="19"/>
  <c r="H13" i="19" s="1"/>
  <c r="H7" i="3"/>
  <c r="H11" i="3"/>
  <c r="H5" i="3"/>
  <c r="H6" i="3"/>
  <c r="H8" i="3"/>
  <c r="H9" i="3"/>
  <c r="H10" i="3"/>
  <c r="H12" i="3"/>
  <c r="H13" i="3"/>
  <c r="H14" i="3"/>
</calcChain>
</file>

<file path=xl/sharedStrings.xml><?xml version="1.0" encoding="utf-8"?>
<sst xmlns="http://schemas.openxmlformats.org/spreadsheetml/2006/main" count="379" uniqueCount="143">
  <si>
    <t>Date</t>
  </si>
  <si>
    <t>Actual Number in Cell</t>
  </si>
  <si>
    <t>Why? So we can do Date Math!</t>
  </si>
  <si>
    <t>Invoice due date</t>
  </si>
  <si>
    <t>Enter dates with forward slashes (there are other ways also)</t>
  </si>
  <si>
    <t>Today</t>
  </si>
  <si>
    <t>Keyboard for today's date: Ctrl + ;</t>
  </si>
  <si>
    <t>Days past due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</si>
  <si>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= </t>
    </r>
    <r>
      <rPr>
        <b/>
        <sz val="11"/>
        <color theme="1"/>
        <rFont val="Calibri"/>
        <family val="2"/>
        <scheme val="minor"/>
      </rPr>
      <t>Later Date - Earlier Date</t>
    </r>
  </si>
  <si>
    <t>Loan issue date</t>
  </si>
  <si>
    <t>Days until loan due</t>
  </si>
  <si>
    <t>Maturity Date</t>
  </si>
  <si>
    <t>You can add numbers to dates</t>
  </si>
  <si>
    <t>Project Start Date</t>
  </si>
  <si>
    <t>Project End Date</t>
  </si>
  <si>
    <t># days for project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</si>
  <si>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Days between dates where start date IS included= </t>
    </r>
    <r>
      <rPr>
        <b/>
        <sz val="11"/>
        <color theme="1"/>
        <rFont val="Calibri"/>
        <family val="2"/>
        <scheme val="minor"/>
      </rPr>
      <t>Later Date - Earlier Date + 1</t>
    </r>
  </si>
  <si>
    <t>Time</t>
  </si>
  <si>
    <t>Proportion of 24 hour day</t>
  </si>
  <si>
    <t>(12+3)/24</t>
  </si>
  <si>
    <r>
      <t>Notice that we took a number and</t>
    </r>
    <r>
      <rPr>
        <b/>
        <sz val="11"/>
        <color theme="1"/>
        <rFont val="Calibri"/>
        <family val="2"/>
        <scheme val="minor"/>
      </rPr>
      <t xml:space="preserve"> divided by 24</t>
    </r>
    <r>
      <rPr>
        <sz val="11"/>
        <color theme="1"/>
        <rFont val="Calibri"/>
        <family val="2"/>
        <scheme val="minor"/>
      </rPr>
      <t>!!!!</t>
    </r>
  </si>
  <si>
    <r>
      <t xml:space="preserve">This means that if we want to do Time Math and get hours as a result, we must </t>
    </r>
    <r>
      <rPr>
        <b/>
        <sz val="11"/>
        <color theme="1"/>
        <rFont val="Calibri"/>
        <family val="2"/>
        <scheme val="minor"/>
      </rPr>
      <t>multiply the decimal time answer by 24</t>
    </r>
    <r>
      <rPr>
        <sz val="11"/>
        <color theme="1"/>
        <rFont val="Calibri"/>
        <family val="2"/>
        <scheme val="minor"/>
      </rPr>
      <t>!!!!</t>
    </r>
  </si>
  <si>
    <t>Wage per hour</t>
  </si>
  <si>
    <t>Time In</t>
  </si>
  <si>
    <t>Time Out</t>
  </si>
  <si>
    <t>Total Hours worked</t>
  </si>
  <si>
    <t>Gross Pay</t>
  </si>
  <si>
    <r>
      <rPr>
        <b/>
        <sz val="11"/>
        <color theme="1"/>
        <rFont val="Calibri"/>
        <family val="2"/>
        <scheme val="minor"/>
      </rPr>
      <t>Important Formula</t>
    </r>
    <r>
      <rPr>
        <sz val="11"/>
        <color theme="1"/>
        <rFont val="Calibri"/>
        <family val="2"/>
        <scheme val="minor"/>
      </rPr>
      <t xml:space="preserve">: Hours Worked = </t>
    </r>
    <r>
      <rPr>
        <b/>
        <sz val="11"/>
        <color theme="1"/>
        <rFont val="Calibri"/>
        <family val="2"/>
        <scheme val="minor"/>
      </rPr>
      <t>(Later Time - Earlier Time)*24</t>
    </r>
  </si>
  <si>
    <t>Homework tracker:</t>
  </si>
  <si>
    <t>Start Time</t>
  </si>
  <si>
    <t>End Time</t>
  </si>
  <si>
    <t>Hours worked</t>
  </si>
  <si>
    <t>Total</t>
  </si>
  <si>
    <t>or</t>
  </si>
  <si>
    <t>Tax Rate</t>
  </si>
  <si>
    <t>Employee</t>
  </si>
  <si>
    <t>Wage</t>
  </si>
  <si>
    <t>Hours Worked</t>
  </si>
  <si>
    <t>Deduction</t>
  </si>
  <si>
    <t>Day's Pay</t>
  </si>
  <si>
    <t>Carroll  Stanley</t>
  </si>
  <si>
    <t>Anne  Ramos</t>
  </si>
  <si>
    <t>Blanche  Sanchez</t>
  </si>
  <si>
    <t>Karla  Fletcher</t>
  </si>
  <si>
    <t>Devin  Smith</t>
  </si>
  <si>
    <t>Edna  Hansen</t>
  </si>
  <si>
    <t>Moses  Swanson</t>
  </si>
  <si>
    <t>Sherman  Moss</t>
  </si>
  <si>
    <t>Amber  Rios</t>
  </si>
  <si>
    <t>Lindsey  Powers</t>
  </si>
  <si>
    <t>Customer</t>
  </si>
  <si>
    <t>Amount Owed</t>
  </si>
  <si>
    <t>Invoice Due Date</t>
  </si>
  <si>
    <t>Number Days Invoice Late</t>
  </si>
  <si>
    <t>Cicely Lange</t>
  </si>
  <si>
    <t>Larhonda Goode</t>
  </si>
  <si>
    <t>Lonna Clemens</t>
  </si>
  <si>
    <t>Vanesa Herzog</t>
  </si>
  <si>
    <t>Alessandra Reis</t>
  </si>
  <si>
    <t>Ashanti Anglin</t>
  </si>
  <si>
    <t>Kamala Leyva</t>
  </si>
  <si>
    <t>Robena Briseno</t>
  </si>
  <si>
    <t>Eryn Huntington</t>
  </si>
  <si>
    <t>Clarita Bagwell</t>
  </si>
  <si>
    <t>Antwan Steel</t>
  </si>
  <si>
    <t>Alfonzo Chance</t>
  </si>
  <si>
    <t>Muoi Parrish</t>
  </si>
  <si>
    <t>Chang Teel</t>
  </si>
  <si>
    <t>Hsiu Wallis</t>
  </si>
  <si>
    <t>Rosalyn Huffman</t>
  </si>
  <si>
    <t xml:space="preserve">Date Number Formatting: </t>
  </si>
  <si>
    <t>Under dates, there are serial numbers, which are the number of days since Dec 31, 1899.</t>
  </si>
  <si>
    <t>Date:</t>
  </si>
  <si>
    <t>Ossie Kimbrough</t>
  </si>
  <si>
    <t>Adrien Dougherty</t>
  </si>
  <si>
    <t>Elwood Koehler</t>
  </si>
  <si>
    <t>Senaida Battles</t>
  </si>
  <si>
    <t>Claudette Barela</t>
  </si>
  <si>
    <t>Providencia Esposito</t>
  </si>
  <si>
    <t>Corliss Coffin</t>
  </si>
  <si>
    <t>Rafaela Sparkman</t>
  </si>
  <si>
    <t>Marvis Block</t>
  </si>
  <si>
    <t>Drucilla Ragsdale</t>
  </si>
  <si>
    <t>In the below table, create a formula for today's date and then calculate the number of days the invoice is late.</t>
  </si>
  <si>
    <t>Invoice #</t>
  </si>
  <si>
    <t>InvoiceDate</t>
  </si>
  <si>
    <t>Due in 2 Months</t>
  </si>
  <si>
    <t>Due Date</t>
  </si>
  <si>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 function dynamically puts today's date in the cell and updates each new day you open the Workbook file.</t>
    </r>
  </si>
  <si>
    <t>=TODAY() is an argumentless function</t>
  </si>
  <si>
    <t>EDATE function allows you to take a date and get the same day in a future or past month.</t>
  </si>
  <si>
    <t>=EDATE(Date,2) jumps two months ahead. =EDATE(Date,-2) jumps two months backwards.</t>
  </si>
  <si>
    <t>Project Address</t>
  </si>
  <si>
    <t>9664 SE. Thomas St. </t>
  </si>
  <si>
    <t>92 Middle River Ave. </t>
  </si>
  <si>
    <t>7275 Belmont Lane </t>
  </si>
  <si>
    <t>9504 Grand St. </t>
  </si>
  <si>
    <t>8016 Applegate Court </t>
  </si>
  <si>
    <t>8 Canal Ave. </t>
  </si>
  <si>
    <t>28 Green Hill Lane </t>
  </si>
  <si>
    <t>26 West Purple Finch Ave. </t>
  </si>
  <si>
    <t>180 Augusta Ave. </t>
  </si>
  <si>
    <t>77 S. Sleepy Hollow Drive </t>
  </si>
  <si>
    <t>Projected Start Date</t>
  </si>
  <si>
    <t>Projected End Date</t>
  </si>
  <si>
    <t>Number Of Days in Project</t>
  </si>
  <si>
    <t>In the below table, create a formula to calcualte Number of Days in Project.</t>
  </si>
  <si>
    <t>Using one of Excel's Date Functions, calculate the Due Date if the invoice contract says that the amount is due on the same day, two month's ahead.</t>
  </si>
  <si>
    <t>Calculate the Due Date if the invoice contract says that the amount is due on the same day, two month's ahead.</t>
  </si>
  <si>
    <t>Calculate the Due Date if the invoice contract says that the amount is due at the end of the month.</t>
  </si>
  <si>
    <t>Using one of Excel's Date Functions, calculate the Due Date if the invoice contract says that the amount is due at the end of the month.</t>
  </si>
  <si>
    <t>Under the Time Number Format is a serial number that represents the proportion of one 24-hour day</t>
  </si>
  <si>
    <t>Time Number Format:</t>
  </si>
  <si>
    <t>Time serial number = Proportion of the 24 hour day</t>
  </si>
  <si>
    <t>Reduced to:</t>
  </si>
  <si>
    <r>
      <t xml:space="preserve">Enter time as: </t>
    </r>
    <r>
      <rPr>
        <b/>
        <sz val="11"/>
        <color theme="1"/>
        <rFont val="Calibri"/>
        <family val="2"/>
        <scheme val="minor"/>
      </rPr>
      <t>hours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minutes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colon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seconds</t>
    </r>
    <r>
      <rPr>
        <sz val="11"/>
        <color theme="1"/>
        <rFont val="Calibri"/>
        <family val="2"/>
        <scheme val="minor"/>
      </rPr>
      <t xml:space="preserve">, then a </t>
    </r>
    <r>
      <rPr>
        <b/>
        <sz val="11"/>
        <color theme="1"/>
        <rFont val="Calibri"/>
        <family val="2"/>
        <scheme val="minor"/>
      </rPr>
      <t>space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AM or PM</t>
    </r>
    <r>
      <rPr>
        <sz val="11"/>
        <color theme="1"/>
        <rFont val="Calibri"/>
        <family val="2"/>
        <scheme val="minor"/>
      </rPr>
      <t xml:space="preserve"> (there are other methods also)</t>
    </r>
  </si>
  <si>
    <t>Enter 8:00 AM Time ==&gt;&gt;</t>
  </si>
  <si>
    <t>Enter 8:00 AM Again ==&gt;&gt;
Then Apply General NF</t>
  </si>
  <si>
    <t>Type formula =8/24</t>
  </si>
  <si>
    <t>Type formula Again ==&gt;&gt;
Then Time NF ==&gt;&gt;</t>
  </si>
  <si>
    <t>Payroll Example:</t>
  </si>
  <si>
    <t>Excel Basics 10: Date &amp; Time Number Formatting, Formulas, Functions &amp; Calculations</t>
  </si>
  <si>
    <t>Office 2016 Video #22</t>
  </si>
  <si>
    <t>Topics:</t>
  </si>
  <si>
    <t>Excel Basics 10: What is Under Date &amp; Time Number Formatting? And How to Make Date &amp; Time Formulas!</t>
  </si>
  <si>
    <t>1) Date Number Formatting</t>
  </si>
  <si>
    <t>2) Number Days Invoice Late Calc</t>
  </si>
  <si>
    <t>3) Number Days in Project Calc</t>
  </si>
  <si>
    <t>4) Loan Maturity Date Calc</t>
  </si>
  <si>
    <t>5) EDATE Function</t>
  </si>
  <si>
    <t>6) EOMONTH Function</t>
  </si>
  <si>
    <t>7) Time Number Formatting</t>
  </si>
  <si>
    <t>8) Hours Worked Calc</t>
  </si>
  <si>
    <t>9) Hours Worked Before and After Lunch Calc</t>
  </si>
  <si>
    <t>10) Full Payroll Time Sheet Net Pay Template</t>
  </si>
  <si>
    <t>12?2/2017</t>
  </si>
  <si>
    <t>Apply General Number Format = Ctrl + Shift + ~</t>
  </si>
  <si>
    <t>(12+3.25)/24</t>
  </si>
  <si>
    <t>=EOMONTH(Date,0) gives you the end of the month</t>
  </si>
  <si>
    <t>=EOMONTH(Date,1) gives you the end of next month</t>
  </si>
  <si>
    <t>=EOMONTH(Date,-1) gives you the end of last month.</t>
  </si>
  <si>
    <t>EOMONTH allows you to take a date get the end of the month date for the current month, a future month, or a past month.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</si>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</sst>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?/24"/>
    <numFmt numFmtId="166" formatCode="?/?"/>
    <numFmt numFmtId="167" formatCode="&quot;$&quot;#,##0.00"/>
    <numFmt numFmtId="168" formatCode="[$-409]h:mm\ AM/PM;@"/>
    <numFmt numFmtId="169" formatCode="hh:mm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14" fontId="0" fillId="0" borderId="1" xfId="0" applyNumberFormat="1" applyBorder="1"/>
    <xf numFmtId="0" fontId="0" fillId="0" borderId="1" xfId="0" applyBorder="1"/>
    <xf numFmtId="14" fontId="0" fillId="0" borderId="0" xfId="0" applyNumberFormat="1"/>
    <xf numFmtId="0" fontId="3" fillId="2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8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164" fontId="0" fillId="3" borderId="1" xfId="0" applyNumberFormat="1" applyFill="1" applyBorder="1"/>
    <xf numFmtId="0" fontId="3" fillId="4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wrapText="1"/>
    </xf>
    <xf numFmtId="167" fontId="0" fillId="0" borderId="1" xfId="0" applyNumberFormat="1" applyBorder="1"/>
    <xf numFmtId="0" fontId="2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/>
    <xf numFmtId="0" fontId="0" fillId="6" borderId="6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2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0" borderId="0" xfId="0" quotePrefix="1"/>
    <xf numFmtId="0" fontId="3" fillId="2" borderId="13" xfId="0" applyFont="1" applyFill="1" applyBorder="1" applyAlignment="1">
      <alignment wrapText="1"/>
    </xf>
    <xf numFmtId="0" fontId="0" fillId="2" borderId="0" xfId="0" applyFill="1"/>
    <xf numFmtId="0" fontId="0" fillId="6" borderId="15" xfId="0" applyFill="1" applyBorder="1" applyAlignment="1">
      <alignment horizontal="centerContinuous"/>
    </xf>
    <xf numFmtId="0" fontId="0" fillId="6" borderId="16" xfId="0" applyFill="1" applyBorder="1" applyAlignment="1">
      <alignment horizontal="centerContinuous"/>
    </xf>
    <xf numFmtId="0" fontId="0" fillId="6" borderId="17" xfId="0" applyFill="1" applyBorder="1"/>
    <xf numFmtId="0" fontId="0" fillId="6" borderId="18" xfId="0" applyFill="1" applyBorder="1"/>
    <xf numFmtId="0" fontId="4" fillId="6" borderId="0" xfId="0" applyFont="1" applyFill="1"/>
    <xf numFmtId="0" fontId="5" fillId="6" borderId="0" xfId="0" applyFont="1" applyFill="1" applyAlignment="1">
      <alignment horizontal="centerContinuous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6" fillId="6" borderId="14" xfId="0" applyFont="1" applyFill="1" applyBorder="1" applyAlignment="1">
      <alignment horizontal="centerContinuous"/>
    </xf>
    <xf numFmtId="0" fontId="8" fillId="6" borderId="17" xfId="0" applyFont="1" applyFill="1" applyBorder="1" applyAlignment="1">
      <alignment horizontal="centerContinuous"/>
    </xf>
    <xf numFmtId="0" fontId="9" fillId="6" borderId="0" xfId="0" applyFont="1" applyFill="1" applyAlignment="1">
      <alignment horizontal="centerContinuous"/>
    </xf>
    <xf numFmtId="0" fontId="9" fillId="6" borderId="18" xfId="0" applyFont="1" applyFill="1" applyBorder="1" applyAlignment="1">
      <alignment horizontal="centerContinuous"/>
    </xf>
    <xf numFmtId="0" fontId="10" fillId="6" borderId="0" xfId="0" applyFont="1" applyFill="1"/>
    <xf numFmtId="0" fontId="7" fillId="6" borderId="0" xfId="0" applyFont="1" applyFill="1"/>
    <xf numFmtId="168" fontId="0" fillId="0" borderId="1" xfId="0" applyNumberFormat="1" applyBorder="1"/>
    <xf numFmtId="169" fontId="0" fillId="0" borderId="0" xfId="0" applyNumberFormat="1"/>
    <xf numFmtId="0" fontId="0" fillId="0" borderId="1" xfId="0" applyNumberFormat="1" applyBorder="1"/>
    <xf numFmtId="0" fontId="0" fillId="5" borderId="0" xfId="0" applyFill="1"/>
    <xf numFmtId="0" fontId="0" fillId="5" borderId="0" xfId="0" quotePrefix="1" applyFill="1"/>
    <xf numFmtId="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20</xdr:row>
      <xdr:rowOff>153765</xdr:rowOff>
    </xdr:from>
    <xdr:to>
      <xdr:col>17</xdr:col>
      <xdr:colOff>139574</xdr:colOff>
      <xdr:row>29</xdr:row>
      <xdr:rowOff>13363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94D50C-D61A-46EC-8DF7-52A1C775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3050" y="4363815"/>
          <a:ext cx="1339724" cy="172649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</xdr:row>
      <xdr:rowOff>190500</xdr:rowOff>
    </xdr:from>
    <xdr:to>
      <xdr:col>5</xdr:col>
      <xdr:colOff>295275</xdr:colOff>
      <xdr:row>16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37BA3B2-F07B-48DD-B76C-4C5B3C16E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1209675"/>
          <a:ext cx="2447925" cy="2447925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4</xdr:row>
      <xdr:rowOff>163774</xdr:rowOff>
    </xdr:from>
    <xdr:to>
      <xdr:col>12</xdr:col>
      <xdr:colOff>504825</xdr:colOff>
      <xdr:row>16</xdr:row>
      <xdr:rowOff>190499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93C9FA5-AC31-4BB0-BD4A-1E37F2CE0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1182949"/>
          <a:ext cx="3819525" cy="25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228599</xdr:colOff>
      <xdr:row>18</xdr:row>
      <xdr:rowOff>26567</xdr:rowOff>
    </xdr:from>
    <xdr:to>
      <xdr:col>12</xdr:col>
      <xdr:colOff>542924</xdr:colOff>
      <xdr:row>30</xdr:row>
      <xdr:rowOff>4191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CD73F39-27DF-4715-998D-70970F18E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199" y="3474617"/>
          <a:ext cx="7019925" cy="2416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281E-B7A1-4AE6-8AA0-9BB137417355}">
  <sheetPr>
    <tabColor rgb="FFFFFF00"/>
  </sheetPr>
  <dimension ref="A1:T33"/>
  <sheetViews>
    <sheetView topLeftCell="B1" zoomScale="111" zoomScaleNormal="111" workbookViewId="0">
      <selection activeCell="T37" sqref="T37"/>
    </sheetView>
  </sheetViews>
  <sheetFormatPr defaultRowHeight="14.5" x14ac:dyDescent="0.35"/>
  <sheetData>
    <row r="1" spans="1:20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15" thickBot="1" x14ac:dyDescent="0.4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ht="26.5" thickTop="1" x14ac:dyDescent="0.6">
      <c r="A3" s="33"/>
      <c r="B3" s="43" t="s">
        <v>121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5"/>
      <c r="T3" s="33"/>
    </row>
    <row r="4" spans="1:20" ht="22" x14ac:dyDescent="0.5">
      <c r="A4" s="33"/>
      <c r="B4" s="44" t="s">
        <v>124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6"/>
      <c r="T4" s="33"/>
    </row>
    <row r="5" spans="1:20" ht="22" x14ac:dyDescent="0.5">
      <c r="A5" s="33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6"/>
      <c r="T5" s="33"/>
    </row>
    <row r="6" spans="1:20" ht="18.5" x14ac:dyDescent="0.45">
      <c r="A6" s="33"/>
      <c r="B6" s="36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38" t="s">
        <v>122</v>
      </c>
      <c r="Q6" s="38"/>
      <c r="R6" s="21"/>
      <c r="S6" s="37"/>
      <c r="T6" s="33"/>
    </row>
    <row r="7" spans="1:20" x14ac:dyDescent="0.35">
      <c r="A7" s="33"/>
      <c r="B7" s="36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7"/>
      <c r="T7" s="33"/>
    </row>
    <row r="8" spans="1:20" x14ac:dyDescent="0.35">
      <c r="A8" s="33"/>
      <c r="B8" s="3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47" t="s">
        <v>123</v>
      </c>
      <c r="P8" s="21"/>
      <c r="Q8" s="21"/>
      <c r="R8" s="21"/>
      <c r="S8" s="37"/>
      <c r="T8" s="33"/>
    </row>
    <row r="9" spans="1:20" ht="15.5" x14ac:dyDescent="0.35">
      <c r="A9" s="33"/>
      <c r="B9" s="36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48" t="s">
        <v>125</v>
      </c>
      <c r="P9" s="21"/>
      <c r="Q9" s="21"/>
      <c r="R9" s="21"/>
      <c r="S9" s="37"/>
      <c r="T9" s="33"/>
    </row>
    <row r="10" spans="1:20" ht="15.5" x14ac:dyDescent="0.35">
      <c r="A10" s="33"/>
      <c r="B10" s="36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48" t="s">
        <v>126</v>
      </c>
      <c r="P10" s="21"/>
      <c r="Q10" s="21"/>
      <c r="R10" s="21"/>
      <c r="S10" s="37"/>
      <c r="T10" s="33"/>
    </row>
    <row r="11" spans="1:20" ht="15.5" x14ac:dyDescent="0.35">
      <c r="A11" s="33"/>
      <c r="B11" s="36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48" t="s">
        <v>127</v>
      </c>
      <c r="P11" s="21"/>
      <c r="Q11" s="21"/>
      <c r="R11" s="21"/>
      <c r="S11" s="37"/>
      <c r="T11" s="33"/>
    </row>
    <row r="12" spans="1:20" ht="15.5" x14ac:dyDescent="0.35">
      <c r="A12" s="33"/>
      <c r="B12" s="36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48" t="s">
        <v>128</v>
      </c>
      <c r="P12" s="21"/>
      <c r="Q12" s="21"/>
      <c r="R12" s="21"/>
      <c r="S12" s="37"/>
      <c r="T12" s="33"/>
    </row>
    <row r="13" spans="1:20" ht="15.5" x14ac:dyDescent="0.35">
      <c r="A13" s="33"/>
      <c r="B13" s="36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48" t="s">
        <v>129</v>
      </c>
      <c r="P13" s="21"/>
      <c r="Q13" s="21"/>
      <c r="R13" s="21"/>
      <c r="S13" s="37"/>
      <c r="T13" s="33"/>
    </row>
    <row r="14" spans="1:20" ht="15.5" x14ac:dyDescent="0.35">
      <c r="A14" s="33"/>
      <c r="B14" s="36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48" t="s">
        <v>130</v>
      </c>
      <c r="P14" s="21"/>
      <c r="Q14" s="21"/>
      <c r="R14" s="21"/>
      <c r="S14" s="37"/>
      <c r="T14" s="33"/>
    </row>
    <row r="15" spans="1:20" ht="15.5" x14ac:dyDescent="0.35">
      <c r="A15" s="33"/>
      <c r="B15" s="36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48" t="s">
        <v>131</v>
      </c>
      <c r="P15" s="21"/>
      <c r="Q15" s="21"/>
      <c r="R15" s="21"/>
      <c r="S15" s="37"/>
      <c r="T15" s="33"/>
    </row>
    <row r="16" spans="1:20" ht="15.5" x14ac:dyDescent="0.35">
      <c r="A16" s="33"/>
      <c r="B16" s="36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48" t="s">
        <v>132</v>
      </c>
      <c r="P16" s="21"/>
      <c r="Q16" s="21"/>
      <c r="R16" s="21"/>
      <c r="S16" s="37"/>
      <c r="T16" s="33"/>
    </row>
    <row r="17" spans="1:20" ht="15.5" x14ac:dyDescent="0.35">
      <c r="A17" s="33"/>
      <c r="B17" s="36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48" t="s">
        <v>133</v>
      </c>
      <c r="P17" s="21"/>
      <c r="Q17" s="21"/>
      <c r="R17" s="21"/>
      <c r="S17" s="37"/>
      <c r="T17" s="33"/>
    </row>
    <row r="18" spans="1:20" ht="15.5" x14ac:dyDescent="0.35">
      <c r="A18" s="33"/>
      <c r="B18" s="36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48" t="s">
        <v>134</v>
      </c>
      <c r="P18" s="21"/>
      <c r="Q18" s="21"/>
      <c r="R18" s="21"/>
      <c r="S18" s="37"/>
      <c r="T18" s="33"/>
    </row>
    <row r="19" spans="1:20" x14ac:dyDescent="0.35">
      <c r="A19" s="33"/>
      <c r="B19" s="36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37"/>
      <c r="T19" s="33"/>
    </row>
    <row r="20" spans="1:20" x14ac:dyDescent="0.35">
      <c r="A20" s="33"/>
      <c r="B20" s="36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37"/>
      <c r="T20" s="33"/>
    </row>
    <row r="21" spans="1:20" x14ac:dyDescent="0.35">
      <c r="A21" s="33"/>
      <c r="B21" s="36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37"/>
      <c r="T21" s="33"/>
    </row>
    <row r="22" spans="1:20" x14ac:dyDescent="0.35">
      <c r="A22" s="33"/>
      <c r="B22" s="36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37"/>
      <c r="T22" s="33"/>
    </row>
    <row r="23" spans="1:20" x14ac:dyDescent="0.35">
      <c r="A23" s="33"/>
      <c r="B23" s="36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37"/>
      <c r="T23" s="33"/>
    </row>
    <row r="24" spans="1:20" x14ac:dyDescent="0.35">
      <c r="A24" s="33"/>
      <c r="B24" s="36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37"/>
      <c r="T24" s="33"/>
    </row>
    <row r="25" spans="1:20" x14ac:dyDescent="0.35">
      <c r="A25" s="33"/>
      <c r="B25" s="36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37"/>
      <c r="T25" s="33"/>
    </row>
    <row r="26" spans="1:20" ht="21" x14ac:dyDescent="0.5">
      <c r="A26" s="33"/>
      <c r="B26" s="36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7"/>
      <c r="T26" s="33"/>
    </row>
    <row r="27" spans="1:20" x14ac:dyDescent="0.35">
      <c r="A27" s="33"/>
      <c r="B27" s="36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37"/>
      <c r="T27" s="33"/>
    </row>
    <row r="28" spans="1:20" ht="21" x14ac:dyDescent="0.5">
      <c r="A28" s="33"/>
      <c r="B28" s="36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7"/>
      <c r="T28" s="33"/>
    </row>
    <row r="29" spans="1:20" x14ac:dyDescent="0.35">
      <c r="A29" s="33"/>
      <c r="B29" s="36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37"/>
      <c r="T29" s="33"/>
    </row>
    <row r="30" spans="1:20" x14ac:dyDescent="0.35">
      <c r="A30" s="33"/>
      <c r="B30" s="36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37"/>
      <c r="T30" s="33"/>
    </row>
    <row r="31" spans="1:20" ht="15" thickBot="1" x14ac:dyDescent="0.4">
      <c r="A31" s="33"/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33"/>
    </row>
    <row r="32" spans="1:20" ht="15" thickTop="1" x14ac:dyDescent="0.3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1:20" x14ac:dyDescent="0.3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17423-2EFF-471B-AC0A-EC957A7674D5}">
  <sheetPr>
    <tabColor rgb="FF0000FF"/>
  </sheetPr>
  <dimension ref="A1:D14"/>
  <sheetViews>
    <sheetView zoomScale="130" zoomScaleNormal="130" workbookViewId="0">
      <selection activeCell="D5" sqref="D5"/>
    </sheetView>
  </sheetViews>
  <sheetFormatPr defaultRowHeight="14.5" x14ac:dyDescent="0.35"/>
  <cols>
    <col min="1" max="1" width="25.1796875" customWidth="1"/>
    <col min="2" max="3" width="13.1796875" customWidth="1"/>
    <col min="4" max="4" width="13.453125" customWidth="1"/>
  </cols>
  <sheetData>
    <row r="1" spans="1:4" x14ac:dyDescent="0.35">
      <c r="A1" s="28" t="s">
        <v>106</v>
      </c>
      <c r="B1" s="29"/>
      <c r="C1" s="29"/>
      <c r="D1" s="29"/>
    </row>
    <row r="4" spans="1:4" ht="29" x14ac:dyDescent="0.35">
      <c r="A4" s="16" t="s">
        <v>92</v>
      </c>
      <c r="B4" s="16" t="s">
        <v>103</v>
      </c>
      <c r="C4" s="16" t="s">
        <v>104</v>
      </c>
      <c r="D4" s="32" t="s">
        <v>105</v>
      </c>
    </row>
    <row r="5" spans="1:4" x14ac:dyDescent="0.35">
      <c r="A5" s="3" t="s">
        <v>93</v>
      </c>
      <c r="B5" s="2">
        <v>43149</v>
      </c>
      <c r="C5" s="2">
        <v>43218</v>
      </c>
      <c r="D5" s="6"/>
    </row>
    <row r="6" spans="1:4" x14ac:dyDescent="0.35">
      <c r="A6" s="3" t="s">
        <v>94</v>
      </c>
      <c r="B6" s="2">
        <v>43066</v>
      </c>
      <c r="C6" s="2">
        <v>43285</v>
      </c>
      <c r="D6" s="6"/>
    </row>
    <row r="7" spans="1:4" x14ac:dyDescent="0.35">
      <c r="A7" s="3" t="s">
        <v>95</v>
      </c>
      <c r="B7" s="2">
        <v>43167</v>
      </c>
      <c r="C7" s="2">
        <v>43416</v>
      </c>
      <c r="D7" s="6"/>
    </row>
    <row r="8" spans="1:4" x14ac:dyDescent="0.35">
      <c r="A8" s="3" t="s">
        <v>96</v>
      </c>
      <c r="B8" s="2">
        <v>43070</v>
      </c>
      <c r="C8" s="2">
        <v>43267</v>
      </c>
      <c r="D8" s="6"/>
    </row>
    <row r="9" spans="1:4" x14ac:dyDescent="0.35">
      <c r="A9" s="3" t="s">
        <v>97</v>
      </c>
      <c r="B9" s="2">
        <v>43141</v>
      </c>
      <c r="C9" s="2">
        <v>43183</v>
      </c>
      <c r="D9" s="6"/>
    </row>
    <row r="10" spans="1:4" x14ac:dyDescent="0.35">
      <c r="A10" s="3" t="s">
        <v>98</v>
      </c>
      <c r="B10" s="2">
        <v>43123</v>
      </c>
      <c r="C10" s="2">
        <v>43177</v>
      </c>
      <c r="D10" s="6"/>
    </row>
    <row r="11" spans="1:4" x14ac:dyDescent="0.35">
      <c r="A11" s="3" t="s">
        <v>99</v>
      </c>
      <c r="B11" s="2">
        <v>43128</v>
      </c>
      <c r="C11" s="2">
        <v>43163</v>
      </c>
      <c r="D11" s="6"/>
    </row>
    <row r="12" spans="1:4" x14ac:dyDescent="0.35">
      <c r="A12" s="3" t="s">
        <v>100</v>
      </c>
      <c r="B12" s="2">
        <v>43086</v>
      </c>
      <c r="C12" s="2">
        <v>43318</v>
      </c>
      <c r="D12" s="6"/>
    </row>
    <row r="13" spans="1:4" x14ac:dyDescent="0.35">
      <c r="A13" s="3" t="s">
        <v>101</v>
      </c>
      <c r="B13" s="2">
        <v>43030</v>
      </c>
      <c r="C13" s="2">
        <v>43201</v>
      </c>
      <c r="D13" s="6"/>
    </row>
    <row r="14" spans="1:4" x14ac:dyDescent="0.35">
      <c r="A14" s="3" t="s">
        <v>102</v>
      </c>
      <c r="B14" s="2">
        <v>43108</v>
      </c>
      <c r="C14" s="2">
        <v>43345</v>
      </c>
      <c r="D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4F6A-E34B-417F-9CB0-E0207680849E}">
  <sheetPr>
    <tabColor rgb="FFFF0000"/>
  </sheetPr>
  <dimension ref="A1:D14"/>
  <sheetViews>
    <sheetView zoomScale="130" zoomScaleNormal="130" workbookViewId="0">
      <selection activeCell="D5" sqref="D5:D14"/>
    </sheetView>
  </sheetViews>
  <sheetFormatPr defaultRowHeight="14.5" x14ac:dyDescent="0.35"/>
  <cols>
    <col min="1" max="1" width="25.1796875" customWidth="1"/>
    <col min="2" max="3" width="13.1796875" customWidth="1"/>
    <col min="4" max="4" width="13.453125" customWidth="1"/>
  </cols>
  <sheetData>
    <row r="1" spans="1:4" x14ac:dyDescent="0.35">
      <c r="A1" s="28" t="s">
        <v>106</v>
      </c>
      <c r="B1" s="29"/>
      <c r="C1" s="29"/>
      <c r="D1" s="29"/>
    </row>
    <row r="4" spans="1:4" ht="29" x14ac:dyDescent="0.35">
      <c r="A4" s="16" t="s">
        <v>92</v>
      </c>
      <c r="B4" s="16" t="s">
        <v>103</v>
      </c>
      <c r="C4" s="16" t="s">
        <v>104</v>
      </c>
      <c r="D4" s="32" t="s">
        <v>105</v>
      </c>
    </row>
    <row r="5" spans="1:4" x14ac:dyDescent="0.35">
      <c r="A5" s="3" t="s">
        <v>93</v>
      </c>
      <c r="B5" s="2">
        <v>43149</v>
      </c>
      <c r="C5" s="2">
        <v>43218</v>
      </c>
      <c r="D5" s="6">
        <f t="shared" ref="D5:D14" si="0">C5-B5+1</f>
        <v>70</v>
      </c>
    </row>
    <row r="6" spans="1:4" x14ac:dyDescent="0.35">
      <c r="A6" s="3" t="s">
        <v>94</v>
      </c>
      <c r="B6" s="2">
        <v>43066</v>
      </c>
      <c r="C6" s="2">
        <v>43285</v>
      </c>
      <c r="D6" s="6">
        <f t="shared" si="0"/>
        <v>220</v>
      </c>
    </row>
    <row r="7" spans="1:4" x14ac:dyDescent="0.35">
      <c r="A7" s="3" t="s">
        <v>95</v>
      </c>
      <c r="B7" s="2">
        <v>43167</v>
      </c>
      <c r="C7" s="2">
        <v>43416</v>
      </c>
      <c r="D7" s="6">
        <f t="shared" si="0"/>
        <v>250</v>
      </c>
    </row>
    <row r="8" spans="1:4" x14ac:dyDescent="0.35">
      <c r="A8" s="3" t="s">
        <v>96</v>
      </c>
      <c r="B8" s="2">
        <v>43070</v>
      </c>
      <c r="C8" s="2">
        <v>43267</v>
      </c>
      <c r="D8" s="6">
        <f t="shared" si="0"/>
        <v>198</v>
      </c>
    </row>
    <row r="9" spans="1:4" x14ac:dyDescent="0.35">
      <c r="A9" s="3" t="s">
        <v>97</v>
      </c>
      <c r="B9" s="2">
        <v>43141</v>
      </c>
      <c r="C9" s="2">
        <v>43183</v>
      </c>
      <c r="D9" s="6">
        <f t="shared" si="0"/>
        <v>43</v>
      </c>
    </row>
    <row r="10" spans="1:4" x14ac:dyDescent="0.35">
      <c r="A10" s="3" t="s">
        <v>98</v>
      </c>
      <c r="B10" s="2">
        <v>43123</v>
      </c>
      <c r="C10" s="2">
        <v>43177</v>
      </c>
      <c r="D10" s="6">
        <f t="shared" si="0"/>
        <v>55</v>
      </c>
    </row>
    <row r="11" spans="1:4" x14ac:dyDescent="0.35">
      <c r="A11" s="3" t="s">
        <v>99</v>
      </c>
      <c r="B11" s="2">
        <v>43128</v>
      </c>
      <c r="C11" s="2">
        <v>43163</v>
      </c>
      <c r="D11" s="6">
        <f t="shared" si="0"/>
        <v>36</v>
      </c>
    </row>
    <row r="12" spans="1:4" x14ac:dyDescent="0.35">
      <c r="A12" s="3" t="s">
        <v>100</v>
      </c>
      <c r="B12" s="2">
        <v>43086</v>
      </c>
      <c r="C12" s="2">
        <v>43318</v>
      </c>
      <c r="D12" s="6">
        <f t="shared" si="0"/>
        <v>233</v>
      </c>
    </row>
    <row r="13" spans="1:4" x14ac:dyDescent="0.35">
      <c r="A13" s="3" t="s">
        <v>101</v>
      </c>
      <c r="B13" s="2">
        <v>43030</v>
      </c>
      <c r="C13" s="2">
        <v>43201</v>
      </c>
      <c r="D13" s="6">
        <f t="shared" si="0"/>
        <v>172</v>
      </c>
    </row>
    <row r="14" spans="1:4" x14ac:dyDescent="0.35">
      <c r="A14" s="3" t="s">
        <v>102</v>
      </c>
      <c r="B14" s="2">
        <v>43108</v>
      </c>
      <c r="C14" s="2">
        <v>43345</v>
      </c>
      <c r="D14" s="6">
        <f t="shared" si="0"/>
        <v>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C775-9778-4CE9-9511-7A9EC83889CE}">
  <sheetPr>
    <tabColor rgb="FF0000FF"/>
  </sheetPr>
  <dimension ref="A1:M9"/>
  <sheetViews>
    <sheetView zoomScale="160" zoomScaleNormal="160" workbookViewId="0">
      <selection activeCell="B4" sqref="B4"/>
    </sheetView>
  </sheetViews>
  <sheetFormatPr defaultRowHeight="14.5" x14ac:dyDescent="0.35"/>
  <cols>
    <col min="1" max="1" width="11.54296875" bestFit="1" customWidth="1"/>
    <col min="2" max="2" width="15.453125" customWidth="1"/>
  </cols>
  <sheetData>
    <row r="1" spans="1:13" x14ac:dyDescent="0.35">
      <c r="A1" s="28" t="s">
        <v>107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3" spans="1:13" x14ac:dyDescent="0.35">
      <c r="A3" s="5" t="s">
        <v>85</v>
      </c>
      <c r="B3" s="2">
        <v>43042</v>
      </c>
    </row>
    <row r="4" spans="1:13" x14ac:dyDescent="0.35">
      <c r="A4" s="5" t="s">
        <v>87</v>
      </c>
      <c r="B4" s="6"/>
    </row>
    <row r="6" spans="1:13" x14ac:dyDescent="0.35">
      <c r="A6" s="28" t="s">
        <v>110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</row>
    <row r="8" spans="1:13" x14ac:dyDescent="0.35">
      <c r="A8" s="5" t="s">
        <v>85</v>
      </c>
      <c r="B8" s="2">
        <v>43042</v>
      </c>
    </row>
    <row r="9" spans="1:13" x14ac:dyDescent="0.35">
      <c r="A9" s="5" t="s">
        <v>87</v>
      </c>
      <c r="B9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4139-67A8-414B-946F-8ECFFDCCEB05}">
  <sheetPr>
    <tabColor rgb="FFFF0000"/>
  </sheetPr>
  <dimension ref="A1:M9"/>
  <sheetViews>
    <sheetView zoomScale="160" zoomScaleNormal="160" workbookViewId="0">
      <selection activeCell="B9" sqref="B9"/>
    </sheetView>
  </sheetViews>
  <sheetFormatPr defaultRowHeight="14.5" x14ac:dyDescent="0.35"/>
  <cols>
    <col min="1" max="1" width="11.54296875" bestFit="1" customWidth="1"/>
    <col min="2" max="2" width="15.453125" customWidth="1"/>
  </cols>
  <sheetData>
    <row r="1" spans="1:13" x14ac:dyDescent="0.35">
      <c r="A1" s="28" t="s">
        <v>107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</row>
    <row r="3" spans="1:13" x14ac:dyDescent="0.35">
      <c r="A3" s="5" t="s">
        <v>85</v>
      </c>
      <c r="B3" s="2">
        <v>43042</v>
      </c>
    </row>
    <row r="4" spans="1:13" x14ac:dyDescent="0.35">
      <c r="A4" s="5" t="s">
        <v>87</v>
      </c>
      <c r="B4" s="7">
        <f>EDATE(B3,2)</f>
        <v>43103</v>
      </c>
    </row>
    <row r="6" spans="1:13" x14ac:dyDescent="0.35">
      <c r="A6" s="28" t="s">
        <v>110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30"/>
    </row>
    <row r="8" spans="1:13" x14ac:dyDescent="0.35">
      <c r="A8" s="5" t="s">
        <v>85</v>
      </c>
      <c r="B8" s="2">
        <v>43042</v>
      </c>
    </row>
    <row r="9" spans="1:13" x14ac:dyDescent="0.35">
      <c r="A9" s="5" t="s">
        <v>87</v>
      </c>
      <c r="B9" s="7">
        <f>EOMONTH(B8,0)</f>
        <v>43069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8C63-5D77-4CDC-915B-EDE172351A02}">
  <sheetPr>
    <tabColor rgb="FF0000FF"/>
  </sheetPr>
  <dimension ref="A1:H16"/>
  <sheetViews>
    <sheetView zoomScale="160" zoomScaleNormal="160" workbookViewId="0">
      <selection activeCell="E7" sqref="E7:H16"/>
    </sheetView>
  </sheetViews>
  <sheetFormatPr defaultRowHeight="14.5" x14ac:dyDescent="0.35"/>
  <cols>
    <col min="1" max="1" width="16.1796875" bestFit="1" customWidth="1"/>
    <col min="2" max="2" width="7.26953125" bestFit="1" customWidth="1"/>
    <col min="3" max="3" width="8" bestFit="1" customWidth="1"/>
    <col min="5" max="5" width="13.81640625" bestFit="1" customWidth="1"/>
    <col min="6" max="6" width="9.54296875" bestFit="1" customWidth="1"/>
    <col min="7" max="7" width="10.1796875" bestFit="1" customWidth="1"/>
    <col min="8" max="8" width="9.26953125" bestFit="1" customWidth="1"/>
  </cols>
  <sheetData>
    <row r="1" spans="1:8" x14ac:dyDescent="0.35">
      <c r="A1" s="28" t="str">
        <f>"Create the formulas for the following columns: "&amp;E6&amp;" "&amp;F6&amp;" "&amp;G6&amp;" "&amp;H6</f>
        <v>Create the formulas for the following columns: Hours Worked Gross Pay Deduction Day's Pay</v>
      </c>
      <c r="B1" s="29"/>
      <c r="C1" s="29"/>
      <c r="D1" s="29"/>
      <c r="E1" s="29"/>
      <c r="F1" s="29"/>
      <c r="G1" s="29"/>
      <c r="H1" s="30"/>
    </row>
    <row r="3" spans="1:8" x14ac:dyDescent="0.35">
      <c r="G3" s="14" t="s">
        <v>34</v>
      </c>
    </row>
    <row r="4" spans="1:8" x14ac:dyDescent="0.35">
      <c r="G4" s="3">
        <v>7.6499999999999999E-2</v>
      </c>
    </row>
    <row r="6" spans="1:8" x14ac:dyDescent="0.35">
      <c r="A6" s="15" t="s">
        <v>35</v>
      </c>
      <c r="B6" s="15" t="s">
        <v>36</v>
      </c>
      <c r="C6" s="15" t="s">
        <v>23</v>
      </c>
      <c r="D6" s="15" t="s">
        <v>24</v>
      </c>
      <c r="E6" s="15" t="s">
        <v>37</v>
      </c>
      <c r="F6" s="15" t="s">
        <v>26</v>
      </c>
      <c r="G6" s="15" t="s">
        <v>38</v>
      </c>
      <c r="H6" s="15" t="s">
        <v>39</v>
      </c>
    </row>
    <row r="7" spans="1:8" x14ac:dyDescent="0.35">
      <c r="A7" s="3" t="s">
        <v>40</v>
      </c>
      <c r="B7" s="12">
        <v>24.94</v>
      </c>
      <c r="C7" s="8">
        <v>0.33333333333333331</v>
      </c>
      <c r="D7" s="8">
        <v>0.64583333333333337</v>
      </c>
      <c r="E7" s="6"/>
      <c r="F7" s="6"/>
      <c r="G7" s="6"/>
      <c r="H7" s="6"/>
    </row>
    <row r="8" spans="1:8" x14ac:dyDescent="0.35">
      <c r="A8" s="3" t="s">
        <v>41</v>
      </c>
      <c r="B8" s="12">
        <v>18.14</v>
      </c>
      <c r="C8" s="8">
        <v>0.375</v>
      </c>
      <c r="D8" s="8">
        <v>0.60416666666666674</v>
      </c>
      <c r="E8" s="6"/>
      <c r="F8" s="6"/>
      <c r="G8" s="6"/>
      <c r="H8" s="6"/>
    </row>
    <row r="9" spans="1:8" x14ac:dyDescent="0.35">
      <c r="A9" s="3" t="s">
        <v>42</v>
      </c>
      <c r="B9" s="12">
        <v>17.940000000000001</v>
      </c>
      <c r="C9" s="8">
        <v>0.3125</v>
      </c>
      <c r="D9" s="8">
        <v>0.62500000000000011</v>
      </c>
      <c r="E9" s="6"/>
      <c r="F9" s="6"/>
      <c r="G9" s="6"/>
      <c r="H9" s="6"/>
    </row>
    <row r="10" spans="1:8" x14ac:dyDescent="0.35">
      <c r="A10" s="3" t="s">
        <v>43</v>
      </c>
      <c r="B10" s="12">
        <v>26.7</v>
      </c>
      <c r="C10" s="8">
        <v>0.33333333333333331</v>
      </c>
      <c r="D10" s="8">
        <v>0.5625</v>
      </c>
      <c r="E10" s="6"/>
      <c r="F10" s="6"/>
      <c r="G10" s="6"/>
      <c r="H10" s="6"/>
    </row>
    <row r="11" spans="1:8" x14ac:dyDescent="0.35">
      <c r="A11" s="3" t="s">
        <v>44</v>
      </c>
      <c r="B11" s="12">
        <v>24.3</v>
      </c>
      <c r="C11" s="8">
        <v>0.375</v>
      </c>
      <c r="D11" s="8">
        <v>0.60416666666666674</v>
      </c>
      <c r="E11" s="6"/>
      <c r="F11" s="6"/>
      <c r="G11" s="6"/>
      <c r="H11" s="6"/>
    </row>
    <row r="12" spans="1:8" x14ac:dyDescent="0.35">
      <c r="A12" s="3" t="s">
        <v>45</v>
      </c>
      <c r="B12" s="12">
        <v>22.85</v>
      </c>
      <c r="C12" s="8">
        <v>0.33333333333333331</v>
      </c>
      <c r="D12" s="8">
        <v>0.75</v>
      </c>
      <c r="E12" s="6"/>
      <c r="F12" s="6"/>
      <c r="G12" s="6"/>
      <c r="H12" s="6"/>
    </row>
    <row r="13" spans="1:8" x14ac:dyDescent="0.35">
      <c r="A13" s="3" t="s">
        <v>46</v>
      </c>
      <c r="B13" s="12">
        <v>26.98</v>
      </c>
      <c r="C13" s="8">
        <v>0.27083333333333331</v>
      </c>
      <c r="D13" s="8">
        <v>0.47916666666666663</v>
      </c>
      <c r="E13" s="6"/>
      <c r="F13" s="6"/>
      <c r="G13" s="6"/>
      <c r="H13" s="6"/>
    </row>
    <row r="14" spans="1:8" x14ac:dyDescent="0.35">
      <c r="A14" s="3" t="s">
        <v>47</v>
      </c>
      <c r="B14" s="12">
        <v>17.71</v>
      </c>
      <c r="C14" s="8">
        <v>0.33333333333333331</v>
      </c>
      <c r="D14" s="8">
        <v>0.54166666666666663</v>
      </c>
      <c r="E14" s="6"/>
      <c r="F14" s="6"/>
      <c r="G14" s="6"/>
      <c r="H14" s="6"/>
    </row>
    <row r="15" spans="1:8" x14ac:dyDescent="0.35">
      <c r="A15" s="3" t="s">
        <v>48</v>
      </c>
      <c r="B15" s="12">
        <v>20.12</v>
      </c>
      <c r="C15" s="8">
        <v>0.29166666666666669</v>
      </c>
      <c r="D15" s="8">
        <v>0.68750000000000011</v>
      </c>
      <c r="E15" s="6"/>
      <c r="F15" s="6"/>
      <c r="G15" s="6"/>
      <c r="H15" s="6"/>
    </row>
    <row r="16" spans="1:8" x14ac:dyDescent="0.35">
      <c r="A16" s="3" t="s">
        <v>49</v>
      </c>
      <c r="B16" s="12">
        <v>23.69</v>
      </c>
      <c r="C16" s="8">
        <v>0.33333333333333331</v>
      </c>
      <c r="D16" s="8">
        <v>0.625</v>
      </c>
      <c r="E16" s="6"/>
      <c r="F16" s="6"/>
      <c r="G16" s="6"/>
      <c r="H16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302E-0395-48FE-9108-EB506906F55D}">
  <sheetPr>
    <tabColor rgb="FFFF0000"/>
  </sheetPr>
  <dimension ref="A1:H16"/>
  <sheetViews>
    <sheetView zoomScale="160" zoomScaleNormal="160" workbookViewId="0">
      <selection activeCell="G4" sqref="G4"/>
    </sheetView>
  </sheetViews>
  <sheetFormatPr defaultRowHeight="14.5" x14ac:dyDescent="0.35"/>
  <cols>
    <col min="1" max="1" width="16.1796875" bestFit="1" customWidth="1"/>
    <col min="2" max="2" width="7.26953125" bestFit="1" customWidth="1"/>
    <col min="3" max="3" width="8" bestFit="1" customWidth="1"/>
    <col min="5" max="5" width="13.81640625" bestFit="1" customWidth="1"/>
    <col min="6" max="6" width="9.54296875" bestFit="1" customWidth="1"/>
    <col min="7" max="7" width="10.1796875" bestFit="1" customWidth="1"/>
    <col min="8" max="8" width="9.26953125" bestFit="1" customWidth="1"/>
  </cols>
  <sheetData>
    <row r="1" spans="1:8" x14ac:dyDescent="0.35">
      <c r="A1" s="28" t="str">
        <f>"Create the formulas for the following columns: "&amp;E6&amp;" "&amp;F6&amp;" "&amp;G6&amp;" "&amp;H6</f>
        <v>Create the formulas for the following columns: Hours Worked Gross Pay Deduction Day's Pay</v>
      </c>
      <c r="B1" s="29"/>
      <c r="C1" s="29"/>
      <c r="D1" s="29"/>
      <c r="E1" s="29"/>
      <c r="F1" s="29"/>
      <c r="G1" s="29"/>
      <c r="H1" s="30"/>
    </row>
    <row r="3" spans="1:8" x14ac:dyDescent="0.35">
      <c r="G3" s="14" t="s">
        <v>34</v>
      </c>
    </row>
    <row r="4" spans="1:8" x14ac:dyDescent="0.35">
      <c r="G4" s="3">
        <v>7.6499999999999999E-2</v>
      </c>
    </row>
    <row r="6" spans="1:8" x14ac:dyDescent="0.35">
      <c r="A6" s="15" t="s">
        <v>35</v>
      </c>
      <c r="B6" s="15" t="s">
        <v>36</v>
      </c>
      <c r="C6" s="15" t="s">
        <v>23</v>
      </c>
      <c r="D6" s="15" t="s">
        <v>24</v>
      </c>
      <c r="E6" s="15" t="s">
        <v>37</v>
      </c>
      <c r="F6" s="15" t="s">
        <v>26</v>
      </c>
      <c r="G6" s="15" t="s">
        <v>38</v>
      </c>
      <c r="H6" s="15" t="s">
        <v>39</v>
      </c>
    </row>
    <row r="7" spans="1:8" x14ac:dyDescent="0.35">
      <c r="A7" s="3" t="s">
        <v>40</v>
      </c>
      <c r="B7" s="12">
        <v>24.94</v>
      </c>
      <c r="C7" s="8">
        <v>0.33333333333333331</v>
      </c>
      <c r="D7" s="8">
        <v>0.64583333333333337</v>
      </c>
      <c r="E7" s="6">
        <f t="shared" ref="E7:E16" si="0">(D7-C7)*24</f>
        <v>7.5000000000000018</v>
      </c>
      <c r="F7" s="13">
        <f t="shared" ref="F7:F16" si="1">ROUND(E7*B7,2)</f>
        <v>187.05</v>
      </c>
      <c r="G7" s="13">
        <f>ROUND(F7*$G$4,2)</f>
        <v>14.31</v>
      </c>
      <c r="H7" s="13">
        <f t="shared" ref="H7:H16" si="2">F7-G7</f>
        <v>172.74</v>
      </c>
    </row>
    <row r="8" spans="1:8" x14ac:dyDescent="0.35">
      <c r="A8" s="3" t="s">
        <v>41</v>
      </c>
      <c r="B8" s="12">
        <v>18.14</v>
      </c>
      <c r="C8" s="8">
        <v>0.375</v>
      </c>
      <c r="D8" s="8">
        <v>0.60416666666666674</v>
      </c>
      <c r="E8" s="6">
        <f t="shared" si="0"/>
        <v>5.5000000000000018</v>
      </c>
      <c r="F8" s="13">
        <f t="shared" si="1"/>
        <v>99.77</v>
      </c>
      <c r="G8" s="13">
        <f t="shared" ref="G8:G16" si="3">ROUND(F8*$G$4,2)</f>
        <v>7.63</v>
      </c>
      <c r="H8" s="13">
        <f t="shared" si="2"/>
        <v>92.14</v>
      </c>
    </row>
    <row r="9" spans="1:8" x14ac:dyDescent="0.35">
      <c r="A9" s="3" t="s">
        <v>42</v>
      </c>
      <c r="B9" s="12">
        <v>17.940000000000001</v>
      </c>
      <c r="C9" s="8">
        <v>0.3125</v>
      </c>
      <c r="D9" s="8">
        <v>0.62500000000000011</v>
      </c>
      <c r="E9" s="6">
        <f t="shared" si="0"/>
        <v>7.5000000000000027</v>
      </c>
      <c r="F9" s="13">
        <f t="shared" si="1"/>
        <v>134.55000000000001</v>
      </c>
      <c r="G9" s="13">
        <f t="shared" si="3"/>
        <v>10.29</v>
      </c>
      <c r="H9" s="13">
        <f t="shared" si="2"/>
        <v>124.26000000000002</v>
      </c>
    </row>
    <row r="10" spans="1:8" x14ac:dyDescent="0.35">
      <c r="A10" s="3" t="s">
        <v>43</v>
      </c>
      <c r="B10" s="12">
        <v>26.7</v>
      </c>
      <c r="C10" s="8">
        <v>0.33333333333333331</v>
      </c>
      <c r="D10" s="8">
        <v>0.5625</v>
      </c>
      <c r="E10" s="6">
        <f t="shared" si="0"/>
        <v>5.5</v>
      </c>
      <c r="F10" s="13">
        <f t="shared" si="1"/>
        <v>146.85</v>
      </c>
      <c r="G10" s="13">
        <f t="shared" si="3"/>
        <v>11.23</v>
      </c>
      <c r="H10" s="13">
        <f t="shared" si="2"/>
        <v>135.62</v>
      </c>
    </row>
    <row r="11" spans="1:8" x14ac:dyDescent="0.35">
      <c r="A11" s="3" t="s">
        <v>44</v>
      </c>
      <c r="B11" s="12">
        <v>24.3</v>
      </c>
      <c r="C11" s="8">
        <v>0.375</v>
      </c>
      <c r="D11" s="8">
        <v>0.60416666666666674</v>
      </c>
      <c r="E11" s="6">
        <f t="shared" si="0"/>
        <v>5.5000000000000018</v>
      </c>
      <c r="F11" s="13">
        <f t="shared" si="1"/>
        <v>133.65</v>
      </c>
      <c r="G11" s="13">
        <f t="shared" si="3"/>
        <v>10.220000000000001</v>
      </c>
      <c r="H11" s="13">
        <f t="shared" si="2"/>
        <v>123.43</v>
      </c>
    </row>
    <row r="12" spans="1:8" x14ac:dyDescent="0.35">
      <c r="A12" s="3" t="s">
        <v>45</v>
      </c>
      <c r="B12" s="12">
        <v>22.85</v>
      </c>
      <c r="C12" s="8">
        <v>0.33333333333333331</v>
      </c>
      <c r="D12" s="8">
        <v>0.75</v>
      </c>
      <c r="E12" s="6">
        <f t="shared" si="0"/>
        <v>10</v>
      </c>
      <c r="F12" s="13">
        <f t="shared" si="1"/>
        <v>228.5</v>
      </c>
      <c r="G12" s="13">
        <f t="shared" si="3"/>
        <v>17.48</v>
      </c>
      <c r="H12" s="13">
        <f t="shared" si="2"/>
        <v>211.02</v>
      </c>
    </row>
    <row r="13" spans="1:8" x14ac:dyDescent="0.35">
      <c r="A13" s="3" t="s">
        <v>46</v>
      </c>
      <c r="B13" s="12">
        <v>26.98</v>
      </c>
      <c r="C13" s="8">
        <v>0.27083333333333331</v>
      </c>
      <c r="D13" s="8">
        <v>0.47916666666666663</v>
      </c>
      <c r="E13" s="6">
        <f t="shared" si="0"/>
        <v>5</v>
      </c>
      <c r="F13" s="13">
        <f t="shared" si="1"/>
        <v>134.9</v>
      </c>
      <c r="G13" s="13">
        <f t="shared" si="3"/>
        <v>10.32</v>
      </c>
      <c r="H13" s="13">
        <f t="shared" si="2"/>
        <v>124.58000000000001</v>
      </c>
    </row>
    <row r="14" spans="1:8" x14ac:dyDescent="0.35">
      <c r="A14" s="3" t="s">
        <v>47</v>
      </c>
      <c r="B14" s="12">
        <v>17.71</v>
      </c>
      <c r="C14" s="8">
        <v>0.33333333333333331</v>
      </c>
      <c r="D14" s="8">
        <v>0.54166666666666663</v>
      </c>
      <c r="E14" s="6">
        <f t="shared" si="0"/>
        <v>5</v>
      </c>
      <c r="F14" s="13">
        <f t="shared" si="1"/>
        <v>88.55</v>
      </c>
      <c r="G14" s="13">
        <f t="shared" si="3"/>
        <v>6.77</v>
      </c>
      <c r="H14" s="13">
        <f t="shared" si="2"/>
        <v>81.78</v>
      </c>
    </row>
    <row r="15" spans="1:8" x14ac:dyDescent="0.35">
      <c r="A15" s="3" t="s">
        <v>48</v>
      </c>
      <c r="B15" s="12">
        <v>20.12</v>
      </c>
      <c r="C15" s="8">
        <v>0.29166666666666669</v>
      </c>
      <c r="D15" s="8">
        <v>0.68750000000000011</v>
      </c>
      <c r="E15" s="6">
        <f t="shared" si="0"/>
        <v>9.5000000000000018</v>
      </c>
      <c r="F15" s="13">
        <f t="shared" si="1"/>
        <v>191.14</v>
      </c>
      <c r="G15" s="13">
        <f t="shared" si="3"/>
        <v>14.62</v>
      </c>
      <c r="H15" s="13">
        <f t="shared" si="2"/>
        <v>176.51999999999998</v>
      </c>
    </row>
    <row r="16" spans="1:8" x14ac:dyDescent="0.35">
      <c r="A16" s="3" t="s">
        <v>49</v>
      </c>
      <c r="B16" s="12">
        <v>23.69</v>
      </c>
      <c r="C16" s="8">
        <v>0.33333333333333331</v>
      </c>
      <c r="D16" s="8">
        <v>0.625</v>
      </c>
      <c r="E16" s="6">
        <f t="shared" si="0"/>
        <v>7</v>
      </c>
      <c r="F16" s="13">
        <f t="shared" si="1"/>
        <v>165.83</v>
      </c>
      <c r="G16" s="13">
        <f t="shared" si="3"/>
        <v>12.69</v>
      </c>
      <c r="H16" s="13">
        <f t="shared" si="2"/>
        <v>153.14000000000001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E9F7C-A189-40E7-B803-EA3C3E689FE1}">
  <sheetPr>
    <tabColor rgb="FF0000FF"/>
  </sheetPr>
  <dimension ref="A1:M61"/>
  <sheetViews>
    <sheetView topLeftCell="A46" zoomScaleNormal="100" workbookViewId="0">
      <selection activeCell="J48" sqref="J48"/>
    </sheetView>
  </sheetViews>
  <sheetFormatPr defaultRowHeight="14.5" x14ac:dyDescent="0.35"/>
  <cols>
    <col min="1" max="1" width="23.26953125" bestFit="1" customWidth="1"/>
    <col min="2" max="2" width="20.453125" customWidth="1"/>
    <col min="3" max="3" width="3.26953125" customWidth="1"/>
    <col min="4" max="4" width="18.26953125" customWidth="1"/>
    <col min="5" max="5" width="14" customWidth="1"/>
    <col min="6" max="6" width="14.1796875" customWidth="1"/>
    <col min="7" max="7" width="11.1796875" bestFit="1" customWidth="1"/>
  </cols>
  <sheetData>
    <row r="1" spans="1:8" x14ac:dyDescent="0.35">
      <c r="A1" s="18" t="s">
        <v>70</v>
      </c>
      <c r="B1" s="19"/>
      <c r="C1" s="19"/>
      <c r="D1" s="19"/>
      <c r="E1" s="20"/>
    </row>
    <row r="2" spans="1:8" x14ac:dyDescent="0.35">
      <c r="A2" s="24" t="s">
        <v>71</v>
      </c>
      <c r="B2" s="25"/>
      <c r="C2" s="25"/>
      <c r="D2" s="25"/>
      <c r="E2" s="26"/>
    </row>
    <row r="4" spans="1:8" x14ac:dyDescent="0.35">
      <c r="A4" s="5" t="s">
        <v>72</v>
      </c>
      <c r="B4" s="2">
        <v>45434</v>
      </c>
    </row>
    <row r="5" spans="1:8" x14ac:dyDescent="0.35">
      <c r="A5" s="5" t="s">
        <v>72</v>
      </c>
      <c r="B5" s="51">
        <v>45434</v>
      </c>
    </row>
    <row r="6" spans="1:8" x14ac:dyDescent="0.35">
      <c r="A6" s="5" t="s">
        <v>72</v>
      </c>
      <c r="B6" s="2">
        <v>45434</v>
      </c>
    </row>
    <row r="8" spans="1:8" x14ac:dyDescent="0.35">
      <c r="A8" s="5" t="s">
        <v>0</v>
      </c>
      <c r="B8" s="5" t="s">
        <v>1</v>
      </c>
    </row>
    <row r="9" spans="1:8" x14ac:dyDescent="0.35">
      <c r="A9" s="2">
        <v>1</v>
      </c>
      <c r="B9" s="3">
        <v>1</v>
      </c>
    </row>
    <row r="10" spans="1:8" x14ac:dyDescent="0.35">
      <c r="A10" s="2">
        <v>2</v>
      </c>
      <c r="B10" s="3">
        <v>2</v>
      </c>
    </row>
    <row r="11" spans="1:8" x14ac:dyDescent="0.35">
      <c r="A11" s="2">
        <v>45434</v>
      </c>
      <c r="B11" s="3">
        <f>A11-A9</f>
        <v>45433</v>
      </c>
    </row>
    <row r="13" spans="1:8" x14ac:dyDescent="0.35">
      <c r="A13" t="s">
        <v>2</v>
      </c>
    </row>
    <row r="15" spans="1:8" x14ac:dyDescent="0.35">
      <c r="A15" s="5" t="s">
        <v>3</v>
      </c>
      <c r="B15" s="2">
        <v>45392</v>
      </c>
      <c r="E15" s="52" t="s">
        <v>4</v>
      </c>
      <c r="F15" s="52"/>
      <c r="G15" s="52"/>
      <c r="H15" s="52"/>
    </row>
    <row r="16" spans="1:8" x14ac:dyDescent="0.35">
      <c r="A16" s="5" t="s">
        <v>5</v>
      </c>
      <c r="B16" s="2">
        <v>45434</v>
      </c>
      <c r="E16" s="52" t="s">
        <v>6</v>
      </c>
      <c r="F16" s="52"/>
      <c r="G16" s="52"/>
      <c r="H16" s="52"/>
    </row>
    <row r="17" spans="1:13" x14ac:dyDescent="0.35">
      <c r="A17" s="5" t="s">
        <v>7</v>
      </c>
      <c r="B17" s="6">
        <f>B16-B15</f>
        <v>42</v>
      </c>
      <c r="D17" t="str">
        <f ca="1">IF(_xlfn.ISFORMULA(B17),_xlfn.FORMULATEXT(B17),"")</f>
        <v>=B16-B15</v>
      </c>
      <c r="E17" s="52" t="s">
        <v>8</v>
      </c>
      <c r="F17" s="52"/>
      <c r="G17" s="52"/>
      <c r="H17" s="52"/>
      <c r="I17" s="52"/>
    </row>
    <row r="19" spans="1:13" x14ac:dyDescent="0.35">
      <c r="A19" s="5" t="s">
        <v>3</v>
      </c>
      <c r="B19" s="2">
        <v>45181</v>
      </c>
    </row>
    <row r="20" spans="1:13" x14ac:dyDescent="0.35">
      <c r="A20" s="5" t="s">
        <v>5</v>
      </c>
      <c r="B20" s="7">
        <f ca="1">TODAY()</f>
        <v>45434</v>
      </c>
      <c r="D20" t="str">
        <f ca="1">IF(_xlfn.ISFORMULA(B20),_xlfn.FORMULATEXT(B20),"")</f>
        <v>=TODAY()</v>
      </c>
      <c r="E20" s="52" t="s">
        <v>88</v>
      </c>
      <c r="F20" s="52"/>
      <c r="G20" s="52"/>
      <c r="H20" s="52"/>
      <c r="I20" s="52"/>
      <c r="J20" s="52"/>
      <c r="K20" s="52"/>
      <c r="L20" s="52"/>
      <c r="M20" s="52"/>
    </row>
    <row r="21" spans="1:13" x14ac:dyDescent="0.35">
      <c r="A21" s="5" t="s">
        <v>7</v>
      </c>
      <c r="B21" s="6">
        <f ca="1">B20-B19</f>
        <v>253</v>
      </c>
      <c r="D21" t="str">
        <f ca="1">IF(_xlfn.ISFORMULA(B21),_xlfn.FORMULATEXT(B21),"")</f>
        <v>=B20-B19</v>
      </c>
      <c r="E21" s="53" t="s">
        <v>89</v>
      </c>
      <c r="F21" s="52"/>
      <c r="G21" s="52"/>
    </row>
    <row r="23" spans="1:13" x14ac:dyDescent="0.35">
      <c r="A23" s="5" t="s">
        <v>9</v>
      </c>
      <c r="B23" s="2">
        <v>45301</v>
      </c>
    </row>
    <row r="24" spans="1:13" x14ac:dyDescent="0.35">
      <c r="A24" s="5" t="s">
        <v>10</v>
      </c>
      <c r="B24" s="3">
        <v>30</v>
      </c>
    </row>
    <row r="25" spans="1:13" x14ac:dyDescent="0.35">
      <c r="A25" s="5" t="s">
        <v>11</v>
      </c>
      <c r="B25" s="7">
        <f>B24-B23</f>
        <v>-45271</v>
      </c>
      <c r="D25" t="str">
        <f ca="1">IF(_xlfn.ISFORMULA(B25),_xlfn.FORMULATEXT(B25),"")</f>
        <v>=B24-B23</v>
      </c>
      <c r="E25" s="52" t="s">
        <v>12</v>
      </c>
      <c r="F25" s="52"/>
    </row>
    <row r="27" spans="1:13" x14ac:dyDescent="0.35">
      <c r="A27" s="5" t="s">
        <v>13</v>
      </c>
      <c r="B27" s="2">
        <v>45229</v>
      </c>
    </row>
    <row r="28" spans="1:13" x14ac:dyDescent="0.35">
      <c r="A28" s="5" t="s">
        <v>14</v>
      </c>
      <c r="B28" s="2">
        <v>45304</v>
      </c>
    </row>
    <row r="29" spans="1:13" x14ac:dyDescent="0.35">
      <c r="A29" s="5" t="s">
        <v>15</v>
      </c>
      <c r="B29" s="6">
        <f>B28-B27+1</f>
        <v>76</v>
      </c>
      <c r="D29" t="str">
        <f ca="1">IF(_xlfn.ISFORMULA(B29),_xlfn.FORMULATEXT(B29),"")</f>
        <v>=B28-B27+1</v>
      </c>
      <c r="E29" s="52" t="s">
        <v>16</v>
      </c>
      <c r="F29" s="52"/>
      <c r="G29" s="52"/>
      <c r="H29" s="52"/>
      <c r="I29" s="52"/>
      <c r="J29" s="52"/>
      <c r="K29" s="52"/>
      <c r="L29" s="52"/>
    </row>
    <row r="31" spans="1:13" x14ac:dyDescent="0.35">
      <c r="A31" s="28" t="s">
        <v>108</v>
      </c>
      <c r="B31" s="29"/>
      <c r="C31" s="29"/>
      <c r="D31" s="29"/>
      <c r="E31" s="29"/>
      <c r="F31" s="29"/>
      <c r="G31" s="30"/>
    </row>
    <row r="33" spans="1:8" x14ac:dyDescent="0.35">
      <c r="A33" s="5" t="s">
        <v>85</v>
      </c>
      <c r="B33" s="2">
        <v>45226</v>
      </c>
      <c r="E33" t="s">
        <v>86</v>
      </c>
    </row>
    <row r="34" spans="1:8" x14ac:dyDescent="0.35">
      <c r="A34" s="5" t="s">
        <v>87</v>
      </c>
      <c r="B34" s="7">
        <f>EDATE(B33,2)</f>
        <v>45287</v>
      </c>
      <c r="D34" t="str">
        <f ca="1">IF(_xlfn.ISFORMULA(B34),_xlfn.FORMULATEXT(B34),"")</f>
        <v>=EDATE(B33,2)</v>
      </c>
      <c r="E34" t="s">
        <v>90</v>
      </c>
    </row>
    <row r="35" spans="1:8" x14ac:dyDescent="0.35">
      <c r="E35" s="31" t="s">
        <v>91</v>
      </c>
    </row>
    <row r="37" spans="1:8" x14ac:dyDescent="0.35">
      <c r="A37" s="28" t="s">
        <v>109</v>
      </c>
      <c r="B37" s="29"/>
      <c r="C37" s="29"/>
      <c r="D37" s="29"/>
      <c r="E37" s="29"/>
      <c r="F37" s="30"/>
    </row>
    <row r="39" spans="1:8" x14ac:dyDescent="0.35">
      <c r="A39" s="5" t="s">
        <v>85</v>
      </c>
      <c r="B39" s="2">
        <v>44960</v>
      </c>
    </row>
    <row r="40" spans="1:8" x14ac:dyDescent="0.35">
      <c r="A40" s="5" t="s">
        <v>87</v>
      </c>
      <c r="B40" s="7">
        <f>EOMONTH(B39,0)</f>
        <v>44985</v>
      </c>
      <c r="D40" t="str">
        <f ca="1">IF(_xlfn.ISFORMULA(B40),_xlfn.FORMULATEXT(B40),"")</f>
        <v>=EOMONTH(B39,0)</v>
      </c>
      <c r="E40" t="s">
        <v>141</v>
      </c>
    </row>
    <row r="41" spans="1:8" x14ac:dyDescent="0.35">
      <c r="B41" t="s">
        <v>142</v>
      </c>
      <c r="E41" s="31" t="s">
        <v>138</v>
      </c>
    </row>
    <row r="42" spans="1:8" x14ac:dyDescent="0.35">
      <c r="E42" s="31" t="s">
        <v>139</v>
      </c>
    </row>
    <row r="43" spans="1:8" x14ac:dyDescent="0.35">
      <c r="E43" s="31" t="s">
        <v>140</v>
      </c>
    </row>
    <row r="45" spans="1:8" ht="58" x14ac:dyDescent="0.35">
      <c r="D45" s="16" t="s">
        <v>50</v>
      </c>
      <c r="E45" s="16" t="s">
        <v>51</v>
      </c>
      <c r="F45" s="16" t="s">
        <v>52</v>
      </c>
      <c r="G45" s="16" t="s">
        <v>5</v>
      </c>
      <c r="H45" s="16" t="s">
        <v>53</v>
      </c>
    </row>
    <row r="46" spans="1:8" x14ac:dyDescent="0.35">
      <c r="D46" s="3" t="s">
        <v>54</v>
      </c>
      <c r="E46" s="17">
        <v>2063</v>
      </c>
      <c r="F46" s="2">
        <v>45187</v>
      </c>
      <c r="G46" s="7">
        <f ca="1">TODAY()</f>
        <v>45434</v>
      </c>
      <c r="H46" s="6">
        <f ca="1">G46-F46</f>
        <v>247</v>
      </c>
    </row>
    <row r="47" spans="1:8" x14ac:dyDescent="0.35">
      <c r="D47" s="3" t="s">
        <v>55</v>
      </c>
      <c r="E47" s="17">
        <v>2084.5500000000002</v>
      </c>
      <c r="F47" s="2">
        <v>45109</v>
      </c>
      <c r="G47" s="7">
        <f t="shared" ref="G47:G61" ca="1" si="0">TODAY()</f>
        <v>45434</v>
      </c>
      <c r="H47" s="6">
        <f t="shared" ref="H47:H61" ca="1" si="1">G47-F47</f>
        <v>325</v>
      </c>
    </row>
    <row r="48" spans="1:8" x14ac:dyDescent="0.35">
      <c r="D48" s="3" t="s">
        <v>56</v>
      </c>
      <c r="E48" s="17">
        <v>1338.51</v>
      </c>
      <c r="F48" s="2">
        <v>45178</v>
      </c>
      <c r="G48" s="7">
        <f t="shared" ca="1" si="0"/>
        <v>45434</v>
      </c>
      <c r="H48" s="6">
        <f t="shared" ca="1" si="1"/>
        <v>256</v>
      </c>
    </row>
    <row r="49" spans="4:8" x14ac:dyDescent="0.35">
      <c r="D49" s="3" t="s">
        <v>57</v>
      </c>
      <c r="E49" s="17">
        <v>1967.55</v>
      </c>
      <c r="F49" s="2">
        <v>45157</v>
      </c>
      <c r="G49" s="7">
        <f t="shared" ca="1" si="0"/>
        <v>45434</v>
      </c>
      <c r="H49" s="6">
        <f t="shared" ca="1" si="1"/>
        <v>277</v>
      </c>
    </row>
    <row r="50" spans="4:8" x14ac:dyDescent="0.35">
      <c r="D50" s="3" t="s">
        <v>58</v>
      </c>
      <c r="E50" s="17">
        <v>2213.87</v>
      </c>
      <c r="F50" s="2">
        <v>45217</v>
      </c>
      <c r="G50" s="7">
        <f t="shared" ca="1" si="0"/>
        <v>45434</v>
      </c>
      <c r="H50" s="6">
        <f t="shared" ca="1" si="1"/>
        <v>217</v>
      </c>
    </row>
    <row r="51" spans="4:8" x14ac:dyDescent="0.35">
      <c r="D51" s="3" t="s">
        <v>59</v>
      </c>
      <c r="E51" s="17">
        <v>1570.3</v>
      </c>
      <c r="F51" s="2">
        <v>45218</v>
      </c>
      <c r="G51" s="7">
        <f t="shared" ca="1" si="0"/>
        <v>45434</v>
      </c>
      <c r="H51" s="6">
        <f t="shared" ca="1" si="1"/>
        <v>216</v>
      </c>
    </row>
    <row r="52" spans="4:8" x14ac:dyDescent="0.35">
      <c r="D52" s="3" t="s">
        <v>60</v>
      </c>
      <c r="E52" s="17">
        <v>1652.3</v>
      </c>
      <c r="F52" s="2">
        <v>45219</v>
      </c>
      <c r="G52" s="7">
        <f t="shared" ca="1" si="0"/>
        <v>45434</v>
      </c>
      <c r="H52" s="6">
        <f t="shared" ca="1" si="1"/>
        <v>215</v>
      </c>
    </row>
    <row r="53" spans="4:8" x14ac:dyDescent="0.35">
      <c r="D53" s="3" t="s">
        <v>61</v>
      </c>
      <c r="E53" s="17">
        <v>1467.72</v>
      </c>
      <c r="F53" s="2">
        <v>45220</v>
      </c>
      <c r="G53" s="7">
        <f t="shared" ca="1" si="0"/>
        <v>45434</v>
      </c>
      <c r="H53" s="6">
        <f t="shared" ca="1" si="1"/>
        <v>214</v>
      </c>
    </row>
    <row r="54" spans="4:8" x14ac:dyDescent="0.35">
      <c r="D54" s="3" t="s">
        <v>62</v>
      </c>
      <c r="E54" s="17">
        <v>1911.15</v>
      </c>
      <c r="F54" s="2">
        <v>45221</v>
      </c>
      <c r="G54" s="7">
        <f t="shared" ca="1" si="0"/>
        <v>45434</v>
      </c>
      <c r="H54" s="6">
        <f t="shared" ca="1" si="1"/>
        <v>213</v>
      </c>
    </row>
    <row r="55" spans="4:8" x14ac:dyDescent="0.35">
      <c r="D55" s="3" t="s">
        <v>63</v>
      </c>
      <c r="E55" s="17">
        <v>597.07000000000005</v>
      </c>
      <c r="F55" s="2">
        <v>45222</v>
      </c>
      <c r="G55" s="7">
        <f t="shared" ca="1" si="0"/>
        <v>45434</v>
      </c>
      <c r="H55" s="6">
        <f t="shared" ca="1" si="1"/>
        <v>212</v>
      </c>
    </row>
    <row r="56" spans="4:8" x14ac:dyDescent="0.35">
      <c r="D56" s="3" t="s">
        <v>64</v>
      </c>
      <c r="E56" s="17">
        <v>608.6</v>
      </c>
      <c r="F56" s="2">
        <v>45223</v>
      </c>
      <c r="G56" s="7">
        <f t="shared" ca="1" si="0"/>
        <v>45434</v>
      </c>
      <c r="H56" s="6">
        <f t="shared" ca="1" si="1"/>
        <v>211</v>
      </c>
    </row>
    <row r="57" spans="4:8" x14ac:dyDescent="0.35">
      <c r="D57" s="3" t="s">
        <v>65</v>
      </c>
      <c r="E57" s="17">
        <v>1390.45</v>
      </c>
      <c r="F57" s="2">
        <v>45224</v>
      </c>
      <c r="G57" s="7">
        <f t="shared" ca="1" si="0"/>
        <v>45434</v>
      </c>
      <c r="H57" s="6">
        <f t="shared" ca="1" si="1"/>
        <v>210</v>
      </c>
    </row>
    <row r="58" spans="4:8" x14ac:dyDescent="0.35">
      <c r="D58" s="3" t="s">
        <v>66</v>
      </c>
      <c r="E58" s="17">
        <v>419.68</v>
      </c>
      <c r="F58" s="2">
        <v>45225</v>
      </c>
      <c r="G58" s="7">
        <f t="shared" ca="1" si="0"/>
        <v>45434</v>
      </c>
      <c r="H58" s="6">
        <f t="shared" ca="1" si="1"/>
        <v>209</v>
      </c>
    </row>
    <row r="59" spans="4:8" x14ac:dyDescent="0.35">
      <c r="D59" s="3" t="s">
        <v>67</v>
      </c>
      <c r="E59" s="17">
        <v>1210.17</v>
      </c>
      <c r="F59" s="2">
        <v>45226</v>
      </c>
      <c r="G59" s="7">
        <f t="shared" ca="1" si="0"/>
        <v>45434</v>
      </c>
      <c r="H59" s="6">
        <f t="shared" ca="1" si="1"/>
        <v>208</v>
      </c>
    </row>
    <row r="60" spans="4:8" x14ac:dyDescent="0.35">
      <c r="D60" s="3" t="s">
        <v>68</v>
      </c>
      <c r="E60" s="17">
        <v>1815.46</v>
      </c>
      <c r="F60" s="2">
        <v>45227</v>
      </c>
      <c r="G60" s="7">
        <f t="shared" ca="1" si="0"/>
        <v>45434</v>
      </c>
      <c r="H60" s="6">
        <f t="shared" ca="1" si="1"/>
        <v>207</v>
      </c>
    </row>
    <row r="61" spans="4:8" x14ac:dyDescent="0.35">
      <c r="D61" s="3" t="s">
        <v>69</v>
      </c>
      <c r="E61" s="17">
        <v>1803.3</v>
      </c>
      <c r="F61" s="2">
        <v>45228</v>
      </c>
      <c r="G61" s="7">
        <f t="shared" ca="1" si="0"/>
        <v>45434</v>
      </c>
      <c r="H61" s="6">
        <f t="shared" ca="1" si="1"/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DFF4-1742-4272-8127-50ABFBE27D6A}">
  <sheetPr>
    <tabColor rgb="FFFF0000"/>
  </sheetPr>
  <dimension ref="A1:H61"/>
  <sheetViews>
    <sheetView zoomScale="115" zoomScaleNormal="115" workbookViewId="0">
      <selection activeCell="B17" sqref="B17"/>
    </sheetView>
  </sheetViews>
  <sheetFormatPr defaultRowHeight="14.5" x14ac:dyDescent="0.35"/>
  <cols>
    <col min="1" max="1" width="23.26953125" bestFit="1" customWidth="1"/>
    <col min="2" max="2" width="20.453125" customWidth="1"/>
    <col min="3" max="3" width="3.26953125" customWidth="1"/>
    <col min="4" max="4" width="18.26953125" customWidth="1"/>
    <col min="5" max="5" width="14" customWidth="1"/>
    <col min="6" max="6" width="14.1796875" customWidth="1"/>
    <col min="7" max="7" width="11.1796875" bestFit="1" customWidth="1"/>
  </cols>
  <sheetData>
    <row r="1" spans="1:5" x14ac:dyDescent="0.35">
      <c r="A1" s="18" t="s">
        <v>70</v>
      </c>
      <c r="B1" s="19"/>
      <c r="C1" s="19"/>
      <c r="D1" s="19"/>
      <c r="E1" s="20"/>
    </row>
    <row r="2" spans="1:5" x14ac:dyDescent="0.35">
      <c r="A2" s="24" t="s">
        <v>71</v>
      </c>
      <c r="B2" s="25"/>
      <c r="C2" s="25"/>
      <c r="D2" s="25"/>
      <c r="E2" s="26"/>
    </row>
    <row r="4" spans="1:5" x14ac:dyDescent="0.35">
      <c r="A4" s="5" t="s">
        <v>72</v>
      </c>
      <c r="B4" s="2">
        <v>43036</v>
      </c>
    </row>
    <row r="5" spans="1:5" x14ac:dyDescent="0.35">
      <c r="A5" s="5" t="s">
        <v>72</v>
      </c>
      <c r="B5" s="3">
        <v>43036</v>
      </c>
    </row>
    <row r="6" spans="1:5" x14ac:dyDescent="0.35">
      <c r="A6" s="5" t="s">
        <v>72</v>
      </c>
      <c r="B6" s="2">
        <v>43036</v>
      </c>
    </row>
    <row r="8" spans="1:5" x14ac:dyDescent="0.35">
      <c r="A8" s="5" t="s">
        <v>0</v>
      </c>
      <c r="B8" s="5" t="s">
        <v>1</v>
      </c>
    </row>
    <row r="9" spans="1:5" x14ac:dyDescent="0.35">
      <c r="A9" s="2">
        <v>1</v>
      </c>
      <c r="B9" s="3">
        <v>1</v>
      </c>
    </row>
    <row r="10" spans="1:5" x14ac:dyDescent="0.35">
      <c r="A10" s="2">
        <v>2</v>
      </c>
      <c r="B10" s="3">
        <v>2</v>
      </c>
    </row>
    <row r="11" spans="1:5" x14ac:dyDescent="0.35">
      <c r="A11" s="2">
        <v>43036</v>
      </c>
      <c r="B11" s="3">
        <v>43036</v>
      </c>
    </row>
    <row r="13" spans="1:5" x14ac:dyDescent="0.35">
      <c r="A13" t="s">
        <v>2</v>
      </c>
    </row>
    <row r="15" spans="1:5" x14ac:dyDescent="0.35">
      <c r="A15" s="5" t="s">
        <v>3</v>
      </c>
      <c r="B15" s="2">
        <v>42990</v>
      </c>
      <c r="E15" t="s">
        <v>4</v>
      </c>
    </row>
    <row r="16" spans="1:5" x14ac:dyDescent="0.35">
      <c r="A16" s="5" t="s">
        <v>5</v>
      </c>
      <c r="B16" s="2">
        <v>43036</v>
      </c>
      <c r="E16" t="s">
        <v>6</v>
      </c>
    </row>
    <row r="17" spans="1:7" x14ac:dyDescent="0.35">
      <c r="A17" s="5" t="s">
        <v>7</v>
      </c>
      <c r="B17" s="6">
        <f>B16-B15</f>
        <v>46</v>
      </c>
      <c r="D17" t="str">
        <f ca="1">IF(_xlfn.ISFORMULA(B17),_xlfn.FORMULATEXT(B17),"")</f>
        <v>=B16-B15</v>
      </c>
      <c r="E17" t="s">
        <v>8</v>
      </c>
    </row>
    <row r="19" spans="1:7" x14ac:dyDescent="0.35">
      <c r="A19" s="5" t="s">
        <v>3</v>
      </c>
      <c r="B19" s="2">
        <v>42990</v>
      </c>
    </row>
    <row r="20" spans="1:7" x14ac:dyDescent="0.35">
      <c r="A20" s="5" t="s">
        <v>5</v>
      </c>
      <c r="B20" s="7">
        <f ca="1">TODAY()</f>
        <v>45434</v>
      </c>
      <c r="D20" t="str">
        <f ca="1">IF(_xlfn.ISFORMULA(B20),_xlfn.FORMULATEXT(B20),"")</f>
        <v>=TODAY()</v>
      </c>
      <c r="E20" t="s">
        <v>88</v>
      </c>
    </row>
    <row r="21" spans="1:7" x14ac:dyDescent="0.35">
      <c r="A21" s="5" t="s">
        <v>7</v>
      </c>
      <c r="B21" s="6">
        <f ca="1">B20-B19</f>
        <v>2444</v>
      </c>
      <c r="D21" t="str">
        <f ca="1">IF(_xlfn.ISFORMULA(B21),_xlfn.FORMULATEXT(B21),"")</f>
        <v>=B20-B19</v>
      </c>
      <c r="E21" s="31" t="s">
        <v>89</v>
      </c>
    </row>
    <row r="23" spans="1:7" x14ac:dyDescent="0.35">
      <c r="A23" s="5" t="s">
        <v>9</v>
      </c>
      <c r="B23" s="2">
        <v>42980</v>
      </c>
    </row>
    <row r="24" spans="1:7" x14ac:dyDescent="0.35">
      <c r="A24" s="5" t="s">
        <v>10</v>
      </c>
      <c r="B24" s="3">
        <v>120</v>
      </c>
    </row>
    <row r="25" spans="1:7" x14ac:dyDescent="0.35">
      <c r="A25" s="5" t="s">
        <v>11</v>
      </c>
      <c r="B25" s="7">
        <f>B23+B24</f>
        <v>43100</v>
      </c>
      <c r="D25" t="str">
        <f ca="1">IF(_xlfn.ISFORMULA(B25),_xlfn.FORMULATEXT(B25),"")</f>
        <v>=B23+B24</v>
      </c>
      <c r="E25" t="s">
        <v>12</v>
      </c>
    </row>
    <row r="27" spans="1:7" x14ac:dyDescent="0.35">
      <c r="A27" s="5" t="s">
        <v>13</v>
      </c>
      <c r="B27" s="2">
        <v>43038</v>
      </c>
    </row>
    <row r="28" spans="1:7" x14ac:dyDescent="0.35">
      <c r="A28" s="5" t="s">
        <v>14</v>
      </c>
      <c r="B28" s="2">
        <v>43113</v>
      </c>
    </row>
    <row r="29" spans="1:7" x14ac:dyDescent="0.35">
      <c r="A29" s="5" t="s">
        <v>15</v>
      </c>
      <c r="B29" s="6">
        <f>B28-B27+1</f>
        <v>76</v>
      </c>
      <c r="D29" t="str">
        <f ca="1">IF(_xlfn.ISFORMULA(B29),_xlfn.FORMULATEXT(B29),"")</f>
        <v>=B28-B27+1</v>
      </c>
      <c r="E29" t="s">
        <v>16</v>
      </c>
    </row>
    <row r="31" spans="1:7" x14ac:dyDescent="0.35">
      <c r="A31" s="28" t="s">
        <v>108</v>
      </c>
      <c r="B31" s="29"/>
      <c r="C31" s="29"/>
      <c r="D31" s="29"/>
      <c r="E31" s="29"/>
      <c r="F31" s="29"/>
      <c r="G31" s="30"/>
    </row>
    <row r="33" spans="1:8" x14ac:dyDescent="0.35">
      <c r="A33" s="5" t="s">
        <v>85</v>
      </c>
      <c r="B33" s="2">
        <v>43035</v>
      </c>
      <c r="E33" t="s">
        <v>86</v>
      </c>
    </row>
    <row r="34" spans="1:8" x14ac:dyDescent="0.35">
      <c r="A34" s="5" t="s">
        <v>87</v>
      </c>
      <c r="B34" s="7">
        <f>EDATE(B33,2)</f>
        <v>43096</v>
      </c>
      <c r="D34" t="str">
        <f ca="1">IF(_xlfn.ISFORMULA(B34),_xlfn.FORMULATEXT(B34),"")</f>
        <v>=EDATE(B33,2)</v>
      </c>
      <c r="E34" t="s">
        <v>90</v>
      </c>
    </row>
    <row r="35" spans="1:8" x14ac:dyDescent="0.35">
      <c r="E35" s="31" t="s">
        <v>91</v>
      </c>
    </row>
    <row r="37" spans="1:8" x14ac:dyDescent="0.35">
      <c r="A37" s="28" t="s">
        <v>109</v>
      </c>
      <c r="B37" s="29"/>
      <c r="C37" s="29"/>
      <c r="D37" s="29"/>
      <c r="E37" s="29"/>
      <c r="F37" s="30"/>
    </row>
    <row r="39" spans="1:8" x14ac:dyDescent="0.35">
      <c r="A39" s="5" t="s">
        <v>85</v>
      </c>
      <c r="B39" s="2">
        <v>42403</v>
      </c>
    </row>
    <row r="40" spans="1:8" x14ac:dyDescent="0.35">
      <c r="A40" s="5" t="s">
        <v>87</v>
      </c>
      <c r="B40" s="7">
        <f>EOMONTH(B39,0)</f>
        <v>42429</v>
      </c>
      <c r="D40" t="str">
        <f ca="1">IF(_xlfn.ISFORMULA(B40),_xlfn.FORMULATEXT(B40),"")</f>
        <v>=EOMONTH(B39,0)</v>
      </c>
      <c r="E40" t="s">
        <v>141</v>
      </c>
    </row>
    <row r="41" spans="1:8" x14ac:dyDescent="0.35">
      <c r="E41" s="31" t="s">
        <v>138</v>
      </c>
    </row>
    <row r="42" spans="1:8" x14ac:dyDescent="0.35">
      <c r="E42" s="31" t="s">
        <v>139</v>
      </c>
    </row>
    <row r="43" spans="1:8" x14ac:dyDescent="0.35">
      <c r="E43" s="31" t="s">
        <v>140</v>
      </c>
    </row>
    <row r="45" spans="1:8" ht="58" x14ac:dyDescent="0.35">
      <c r="D45" s="16" t="s">
        <v>50</v>
      </c>
      <c r="E45" s="16" t="s">
        <v>51</v>
      </c>
      <c r="F45" s="16" t="s">
        <v>52</v>
      </c>
      <c r="G45" s="16" t="s">
        <v>5</v>
      </c>
      <c r="H45" s="16" t="s">
        <v>53</v>
      </c>
    </row>
    <row r="46" spans="1:8" x14ac:dyDescent="0.35">
      <c r="D46" s="3" t="s">
        <v>54</v>
      </c>
      <c r="E46" s="17">
        <v>2063</v>
      </c>
      <c r="F46" s="2">
        <v>42996</v>
      </c>
      <c r="G46" s="7">
        <f ca="1">TODAY()</f>
        <v>45434</v>
      </c>
      <c r="H46" s="6">
        <f ca="1">G46-F46</f>
        <v>2438</v>
      </c>
    </row>
    <row r="47" spans="1:8" x14ac:dyDescent="0.35">
      <c r="D47" s="3" t="s">
        <v>55</v>
      </c>
      <c r="E47" s="17">
        <v>2084.5500000000002</v>
      </c>
      <c r="F47" s="2">
        <v>42918</v>
      </c>
      <c r="G47" s="7">
        <f t="shared" ref="G47:G61" ca="1" si="0">TODAY()</f>
        <v>45434</v>
      </c>
      <c r="H47" s="6">
        <f t="shared" ref="H47:H61" ca="1" si="1">G47-F47</f>
        <v>2516</v>
      </c>
    </row>
    <row r="48" spans="1:8" x14ac:dyDescent="0.35">
      <c r="D48" s="3" t="s">
        <v>56</v>
      </c>
      <c r="E48" s="17">
        <v>1338.51</v>
      </c>
      <c r="F48" s="2">
        <v>42987</v>
      </c>
      <c r="G48" s="7">
        <f t="shared" ca="1" si="0"/>
        <v>45434</v>
      </c>
      <c r="H48" s="6">
        <f t="shared" ca="1" si="1"/>
        <v>2447</v>
      </c>
    </row>
    <row r="49" spans="4:8" x14ac:dyDescent="0.35">
      <c r="D49" s="3" t="s">
        <v>57</v>
      </c>
      <c r="E49" s="17">
        <v>1967.55</v>
      </c>
      <c r="F49" s="2">
        <v>42966</v>
      </c>
      <c r="G49" s="7">
        <f t="shared" ca="1" si="0"/>
        <v>45434</v>
      </c>
      <c r="H49" s="6">
        <f t="shared" ca="1" si="1"/>
        <v>2468</v>
      </c>
    </row>
    <row r="50" spans="4:8" x14ac:dyDescent="0.35">
      <c r="D50" s="3" t="s">
        <v>58</v>
      </c>
      <c r="E50" s="17">
        <v>2213.87</v>
      </c>
      <c r="F50" s="2">
        <v>43026</v>
      </c>
      <c r="G50" s="7">
        <f t="shared" ca="1" si="0"/>
        <v>45434</v>
      </c>
      <c r="H50" s="6">
        <f t="shared" ca="1" si="1"/>
        <v>2408</v>
      </c>
    </row>
    <row r="51" spans="4:8" x14ac:dyDescent="0.35">
      <c r="D51" s="3" t="s">
        <v>59</v>
      </c>
      <c r="E51" s="17">
        <v>1570.3</v>
      </c>
      <c r="F51" s="2">
        <v>42921</v>
      </c>
      <c r="G51" s="7">
        <f t="shared" ca="1" si="0"/>
        <v>45434</v>
      </c>
      <c r="H51" s="6">
        <f t="shared" ca="1" si="1"/>
        <v>2513</v>
      </c>
    </row>
    <row r="52" spans="4:8" x14ac:dyDescent="0.35">
      <c r="D52" s="3" t="s">
        <v>60</v>
      </c>
      <c r="E52" s="17">
        <v>1652.3</v>
      </c>
      <c r="F52" s="2">
        <v>43019</v>
      </c>
      <c r="G52" s="7">
        <f t="shared" ca="1" si="0"/>
        <v>45434</v>
      </c>
      <c r="H52" s="6">
        <f t="shared" ca="1" si="1"/>
        <v>2415</v>
      </c>
    </row>
    <row r="53" spans="4:8" x14ac:dyDescent="0.35">
      <c r="D53" s="3" t="s">
        <v>61</v>
      </c>
      <c r="E53" s="17">
        <v>1467.72</v>
      </c>
      <c r="F53" s="2">
        <v>42922</v>
      </c>
      <c r="G53" s="7">
        <f t="shared" ca="1" si="0"/>
        <v>45434</v>
      </c>
      <c r="H53" s="6">
        <f t="shared" ca="1" si="1"/>
        <v>2512</v>
      </c>
    </row>
    <row r="54" spans="4:8" x14ac:dyDescent="0.35">
      <c r="D54" s="3" t="s">
        <v>62</v>
      </c>
      <c r="E54" s="17">
        <v>1911.15</v>
      </c>
      <c r="F54" s="2">
        <v>42935</v>
      </c>
      <c r="G54" s="7">
        <f t="shared" ca="1" si="0"/>
        <v>45434</v>
      </c>
      <c r="H54" s="6">
        <f t="shared" ca="1" si="1"/>
        <v>2499</v>
      </c>
    </row>
    <row r="55" spans="4:8" x14ac:dyDescent="0.35">
      <c r="D55" s="3" t="s">
        <v>63</v>
      </c>
      <c r="E55" s="17">
        <v>597.07000000000005</v>
      </c>
      <c r="F55" s="2">
        <v>42957</v>
      </c>
      <c r="G55" s="7">
        <f t="shared" ca="1" si="0"/>
        <v>45434</v>
      </c>
      <c r="H55" s="6">
        <f t="shared" ca="1" si="1"/>
        <v>2477</v>
      </c>
    </row>
    <row r="56" spans="4:8" x14ac:dyDescent="0.35">
      <c r="D56" s="3" t="s">
        <v>64</v>
      </c>
      <c r="E56" s="17">
        <v>608.6</v>
      </c>
      <c r="F56" s="2">
        <v>43012</v>
      </c>
      <c r="G56" s="7">
        <f t="shared" ca="1" si="0"/>
        <v>45434</v>
      </c>
      <c r="H56" s="6">
        <f t="shared" ca="1" si="1"/>
        <v>2422</v>
      </c>
    </row>
    <row r="57" spans="4:8" x14ac:dyDescent="0.35">
      <c r="D57" s="3" t="s">
        <v>65</v>
      </c>
      <c r="E57" s="17">
        <v>1390.45</v>
      </c>
      <c r="F57" s="2">
        <v>43023</v>
      </c>
      <c r="G57" s="7">
        <f t="shared" ca="1" si="0"/>
        <v>45434</v>
      </c>
      <c r="H57" s="6">
        <f t="shared" ca="1" si="1"/>
        <v>2411</v>
      </c>
    </row>
    <row r="58" spans="4:8" x14ac:dyDescent="0.35">
      <c r="D58" s="3" t="s">
        <v>66</v>
      </c>
      <c r="E58" s="17">
        <v>419.68</v>
      </c>
      <c r="F58" s="2">
        <v>42959</v>
      </c>
      <c r="G58" s="7">
        <f t="shared" ca="1" si="0"/>
        <v>45434</v>
      </c>
      <c r="H58" s="6">
        <f t="shared" ca="1" si="1"/>
        <v>2475</v>
      </c>
    </row>
    <row r="59" spans="4:8" x14ac:dyDescent="0.35">
      <c r="D59" s="3" t="s">
        <v>67</v>
      </c>
      <c r="E59" s="17">
        <v>1210.17</v>
      </c>
      <c r="F59" s="2">
        <v>43023</v>
      </c>
      <c r="G59" s="7">
        <f t="shared" ca="1" si="0"/>
        <v>45434</v>
      </c>
      <c r="H59" s="6">
        <f t="shared" ca="1" si="1"/>
        <v>2411</v>
      </c>
    </row>
    <row r="60" spans="4:8" x14ac:dyDescent="0.35">
      <c r="D60" s="3" t="s">
        <v>68</v>
      </c>
      <c r="E60" s="17">
        <v>1815.46</v>
      </c>
      <c r="F60" s="2">
        <v>43022</v>
      </c>
      <c r="G60" s="7">
        <f t="shared" ca="1" si="0"/>
        <v>45434</v>
      </c>
      <c r="H60" s="6">
        <f t="shared" ca="1" si="1"/>
        <v>2412</v>
      </c>
    </row>
    <row r="61" spans="4:8" x14ac:dyDescent="0.35">
      <c r="D61" s="3" t="s">
        <v>69</v>
      </c>
      <c r="E61" s="17">
        <v>1803.3</v>
      </c>
      <c r="F61" s="2">
        <v>42974</v>
      </c>
      <c r="G61" s="7">
        <f t="shared" ca="1" si="0"/>
        <v>45434</v>
      </c>
      <c r="H61" s="6">
        <f t="shared" ca="1" si="1"/>
        <v>2460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5A4BA-1678-4BA3-B6F8-67565F2D6EBE}">
  <sheetPr>
    <tabColor rgb="FF0000FF"/>
  </sheetPr>
  <dimension ref="A1:H53"/>
  <sheetViews>
    <sheetView topLeftCell="A40" zoomScale="130" zoomScaleNormal="130" workbookViewId="0">
      <selection activeCell="H44" sqref="H44:H53"/>
    </sheetView>
  </sheetViews>
  <sheetFormatPr defaultRowHeight="14.5" x14ac:dyDescent="0.35"/>
  <cols>
    <col min="1" max="1" width="23.26953125" bestFit="1" customWidth="1"/>
    <col min="2" max="2" width="14.81640625" customWidth="1"/>
    <col min="3" max="4" width="14" customWidth="1"/>
    <col min="5" max="5" width="14.81640625" customWidth="1"/>
    <col min="6" max="6" width="14.1796875" customWidth="1"/>
    <col min="7" max="7" width="12.1796875" customWidth="1"/>
    <col min="8" max="8" width="11.1796875" customWidth="1"/>
  </cols>
  <sheetData>
    <row r="1" spans="1:6" x14ac:dyDescent="0.35">
      <c r="A1" s="18" t="s">
        <v>112</v>
      </c>
      <c r="B1" s="19"/>
      <c r="C1" s="19"/>
      <c r="D1" s="19"/>
      <c r="E1" s="19"/>
      <c r="F1" s="20"/>
    </row>
    <row r="2" spans="1:6" x14ac:dyDescent="0.35">
      <c r="A2" s="23" t="s">
        <v>111</v>
      </c>
      <c r="B2" s="21"/>
      <c r="C2" s="21"/>
      <c r="D2" s="21"/>
      <c r="E2" s="21"/>
      <c r="F2" s="22"/>
    </row>
    <row r="3" spans="1:6" x14ac:dyDescent="0.35">
      <c r="A3" s="24" t="s">
        <v>113</v>
      </c>
      <c r="B3" s="25"/>
      <c r="C3" s="25"/>
      <c r="D3" s="25"/>
      <c r="E3" s="25"/>
      <c r="F3" s="26"/>
    </row>
    <row r="5" spans="1:6" x14ac:dyDescent="0.35">
      <c r="A5" t="s">
        <v>115</v>
      </c>
    </row>
    <row r="7" spans="1:6" x14ac:dyDescent="0.35">
      <c r="A7" s="16" t="s">
        <v>116</v>
      </c>
      <c r="B7" s="8">
        <v>0.33333333333333331</v>
      </c>
      <c r="D7" s="4"/>
    </row>
    <row r="8" spans="1:6" ht="29" x14ac:dyDescent="0.35">
      <c r="A8" s="16" t="s">
        <v>117</v>
      </c>
      <c r="B8" s="51">
        <v>0.33333333333333331</v>
      </c>
    </row>
    <row r="9" spans="1:6" x14ac:dyDescent="0.35">
      <c r="A9" s="16" t="s">
        <v>118</v>
      </c>
      <c r="B9" s="3">
        <f>8/24</f>
        <v>0.33333333333333331</v>
      </c>
      <c r="E9" t="s">
        <v>136</v>
      </c>
    </row>
    <row r="10" spans="1:6" ht="29" x14ac:dyDescent="0.35">
      <c r="A10" s="16" t="s">
        <v>119</v>
      </c>
      <c r="B10" s="8">
        <f>TIME(8,0,0)</f>
        <v>0.33333333333333331</v>
      </c>
    </row>
    <row r="12" spans="1:6" ht="29" x14ac:dyDescent="0.35">
      <c r="A12" s="16" t="s">
        <v>17</v>
      </c>
      <c r="B12" s="16" t="s">
        <v>18</v>
      </c>
      <c r="C12" s="16" t="s">
        <v>114</v>
      </c>
      <c r="D12" s="16" t="s">
        <v>114</v>
      </c>
      <c r="E12" s="16" t="s">
        <v>1</v>
      </c>
    </row>
    <row r="13" spans="1:6" x14ac:dyDescent="0.35">
      <c r="A13" s="8">
        <v>0</v>
      </c>
      <c r="B13" s="3">
        <v>0</v>
      </c>
      <c r="C13" s="3"/>
      <c r="D13" s="3"/>
      <c r="E13" s="3">
        <f>A13</f>
        <v>0</v>
      </c>
    </row>
    <row r="14" spans="1:6" x14ac:dyDescent="0.35">
      <c r="A14" s="8">
        <v>0.33333333333333331</v>
      </c>
      <c r="B14" s="9">
        <f>8/24</f>
        <v>0.33333333333333331</v>
      </c>
      <c r="C14" s="10">
        <f>1/3</f>
        <v>0.33333333333333331</v>
      </c>
      <c r="D14" s="3"/>
      <c r="E14" s="3">
        <f>8/24</f>
        <v>0.33333333333333331</v>
      </c>
    </row>
    <row r="15" spans="1:6" x14ac:dyDescent="0.35">
      <c r="A15" s="8">
        <v>0.5</v>
      </c>
      <c r="B15" s="9">
        <f>12/24</f>
        <v>0.5</v>
      </c>
      <c r="C15" s="10">
        <f>1/2</f>
        <v>0.5</v>
      </c>
      <c r="D15" s="3"/>
      <c r="E15" s="3">
        <f>12/24</f>
        <v>0.5</v>
      </c>
    </row>
    <row r="16" spans="1:6" x14ac:dyDescent="0.35">
      <c r="A16" s="8">
        <v>0.625</v>
      </c>
      <c r="B16" s="11" t="s">
        <v>19</v>
      </c>
      <c r="C16" s="9">
        <f>15/24</f>
        <v>0.625</v>
      </c>
      <c r="D16" s="10">
        <f>15/24</f>
        <v>0.625</v>
      </c>
      <c r="E16" s="3">
        <f>15/24</f>
        <v>0.625</v>
      </c>
    </row>
    <row r="17" spans="1:7" x14ac:dyDescent="0.35">
      <c r="A17" s="8">
        <v>0.63541666666666663</v>
      </c>
      <c r="B17" s="3" t="s">
        <v>137</v>
      </c>
      <c r="C17" s="3"/>
      <c r="D17" s="3"/>
      <c r="E17" s="3">
        <v>0.63541666666666663</v>
      </c>
    </row>
    <row r="19" spans="1:7" x14ac:dyDescent="0.35">
      <c r="A19" s="27" t="s">
        <v>20</v>
      </c>
      <c r="B19" s="19"/>
      <c r="C19" s="19"/>
      <c r="D19" s="19"/>
      <c r="E19" s="19"/>
      <c r="F19" s="19"/>
      <c r="G19" s="20"/>
    </row>
    <row r="20" spans="1:7" x14ac:dyDescent="0.35">
      <c r="A20" s="24" t="s">
        <v>21</v>
      </c>
      <c r="B20" s="25"/>
      <c r="C20" s="25"/>
      <c r="D20" s="25"/>
      <c r="E20" s="25"/>
      <c r="F20" s="25"/>
      <c r="G20" s="26"/>
    </row>
    <row r="22" spans="1:7" x14ac:dyDescent="0.35">
      <c r="A22" s="16" t="s">
        <v>22</v>
      </c>
      <c r="B22" s="12">
        <v>21.25</v>
      </c>
    </row>
    <row r="23" spans="1:7" x14ac:dyDescent="0.35">
      <c r="A23" s="16" t="s">
        <v>23</v>
      </c>
      <c r="B23" s="8">
        <v>0.25</v>
      </c>
    </row>
    <row r="24" spans="1:7" x14ac:dyDescent="0.35">
      <c r="A24" s="16" t="s">
        <v>24</v>
      </c>
      <c r="B24" s="8">
        <v>0.58333333333333337</v>
      </c>
    </row>
    <row r="25" spans="1:7" x14ac:dyDescent="0.35">
      <c r="A25" s="16" t="s">
        <v>25</v>
      </c>
      <c r="B25" s="54">
        <f>(B24-B23)*24</f>
        <v>8</v>
      </c>
      <c r="C25" t="str">
        <f ca="1">IF(_xlfn.ISFORMULA(B25),_xlfn.FORMULATEXT(B25),"")</f>
        <v>=(B24-B23)*24</v>
      </c>
      <c r="D25" t="s">
        <v>27</v>
      </c>
    </row>
    <row r="26" spans="1:7" x14ac:dyDescent="0.35">
      <c r="A26" s="16" t="s">
        <v>26</v>
      </c>
      <c r="B26" s="13">
        <f>B25*B22</f>
        <v>170</v>
      </c>
      <c r="C26" t="str">
        <f ca="1">IF(_xlfn.ISFORMULA(B26),_xlfn.FORMULATEXT(B26),"")</f>
        <v>=B25*B22</v>
      </c>
    </row>
    <row r="28" spans="1:7" x14ac:dyDescent="0.35">
      <c r="A28" t="s">
        <v>28</v>
      </c>
    </row>
    <row r="29" spans="1:7" x14ac:dyDescent="0.35">
      <c r="A29" s="16" t="s">
        <v>29</v>
      </c>
      <c r="B29" s="8">
        <v>0.35416666666666669</v>
      </c>
    </row>
    <row r="30" spans="1:7" x14ac:dyDescent="0.35">
      <c r="A30" s="16" t="s">
        <v>30</v>
      </c>
      <c r="B30" s="8">
        <v>0.45833333333333331</v>
      </c>
    </row>
    <row r="31" spans="1:7" x14ac:dyDescent="0.35">
      <c r="A31" s="16" t="s">
        <v>31</v>
      </c>
      <c r="B31" s="54">
        <f>(B30-B29)*24</f>
        <v>2.4999999999999991</v>
      </c>
      <c r="C31" t="str">
        <f ca="1">IF(_xlfn.ISFORMULA(B31),_xlfn.FORMULATEXT(B31),"")</f>
        <v>=(B30-B29)*24</v>
      </c>
    </row>
    <row r="32" spans="1:7" x14ac:dyDescent="0.35">
      <c r="A32" s="16" t="s">
        <v>29</v>
      </c>
      <c r="B32" s="8">
        <v>0.91666666666666663</v>
      </c>
    </row>
    <row r="33" spans="1:8" x14ac:dyDescent="0.35">
      <c r="A33" s="16" t="s">
        <v>30</v>
      </c>
      <c r="B33" s="8">
        <v>0.96875</v>
      </c>
      <c r="E33" s="50"/>
    </row>
    <row r="34" spans="1:8" x14ac:dyDescent="0.35">
      <c r="A34" s="16" t="s">
        <v>31</v>
      </c>
      <c r="B34" s="54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35">
      <c r="A35" s="16" t="s">
        <v>32</v>
      </c>
      <c r="B35" s="6">
        <f>B34+B31</f>
        <v>3.75</v>
      </c>
      <c r="C35" t="str">
        <f t="shared" ca="1" si="0"/>
        <v>=B34+B31</v>
      </c>
    </row>
    <row r="36" spans="1:8" x14ac:dyDescent="0.35">
      <c r="B36" t="s">
        <v>33</v>
      </c>
    </row>
    <row r="37" spans="1:8" x14ac:dyDescent="0.35">
      <c r="A37" s="16" t="s">
        <v>32</v>
      </c>
      <c r="B37" s="54">
        <f>SUM(B30-B29,B33-B32)*24</f>
        <v>3.75</v>
      </c>
      <c r="C37" t="str">
        <f ca="1">IF(_xlfn.ISFORMULA(B37),_xlfn.FORMULATEXT(B37),"")</f>
        <v>=SUM(B30-B29,B33-B32)*24</v>
      </c>
    </row>
    <row r="40" spans="1:8" x14ac:dyDescent="0.35">
      <c r="G40" s="14" t="s">
        <v>34</v>
      </c>
    </row>
    <row r="41" spans="1:8" x14ac:dyDescent="0.35">
      <c r="A41" s="1" t="s">
        <v>120</v>
      </c>
      <c r="G41" s="3">
        <v>7.6499999999999999E-2</v>
      </c>
    </row>
    <row r="43" spans="1:8" x14ac:dyDescent="0.35">
      <c r="A43" s="15" t="s">
        <v>35</v>
      </c>
      <c r="B43" s="15" t="s">
        <v>36</v>
      </c>
      <c r="C43" s="15" t="s">
        <v>23</v>
      </c>
      <c r="D43" s="15" t="s">
        <v>24</v>
      </c>
      <c r="E43" s="15" t="s">
        <v>37</v>
      </c>
      <c r="F43" s="15" t="s">
        <v>26</v>
      </c>
      <c r="G43" s="15" t="s">
        <v>38</v>
      </c>
      <c r="H43" s="15" t="s">
        <v>39</v>
      </c>
    </row>
    <row r="44" spans="1:8" x14ac:dyDescent="0.35">
      <c r="A44" s="3" t="s">
        <v>40</v>
      </c>
      <c r="B44" s="12">
        <v>24.94</v>
      </c>
      <c r="C44" s="8">
        <v>0.33333333333333331</v>
      </c>
      <c r="D44" s="8">
        <v>0.64583333333333337</v>
      </c>
      <c r="E44" s="54">
        <f>(D44-C44)*24</f>
        <v>7.5000000000000018</v>
      </c>
      <c r="F44" s="6">
        <f>ROUND(E44*B44,2)</f>
        <v>187.05</v>
      </c>
      <c r="G44" s="6">
        <f>ROUND(F44*$G$41,2)</f>
        <v>14.31</v>
      </c>
      <c r="H44" s="6">
        <f>F44-G44</f>
        <v>172.74</v>
      </c>
    </row>
    <row r="45" spans="1:8" x14ac:dyDescent="0.35">
      <c r="A45" s="3" t="s">
        <v>41</v>
      </c>
      <c r="B45" s="12">
        <v>18.14</v>
      </c>
      <c r="C45" s="8">
        <v>0.375</v>
      </c>
      <c r="D45" s="8">
        <v>0.60069444444444442</v>
      </c>
      <c r="E45" s="54">
        <f t="shared" ref="E45:E53" si="1">(D45-C45)*24</f>
        <v>5.4166666666666661</v>
      </c>
      <c r="F45" s="6">
        <f t="shared" ref="F45:F53" si="2">ROUND(E45*B45,2)</f>
        <v>98.26</v>
      </c>
      <c r="G45" s="6">
        <f t="shared" ref="G45:G53" si="3">ROUND(F45*$G$41,2)</f>
        <v>7.52</v>
      </c>
      <c r="H45" s="6">
        <f t="shared" ref="H45:H53" si="4">F45-G45</f>
        <v>90.740000000000009</v>
      </c>
    </row>
    <row r="46" spans="1:8" x14ac:dyDescent="0.35">
      <c r="A46" s="3" t="s">
        <v>42</v>
      </c>
      <c r="B46" s="12">
        <v>17.940000000000001</v>
      </c>
      <c r="C46" s="8">
        <v>0.3125</v>
      </c>
      <c r="D46" s="8">
        <v>0.63541666666666663</v>
      </c>
      <c r="E46" s="54">
        <f t="shared" si="1"/>
        <v>7.7499999999999991</v>
      </c>
      <c r="F46" s="6">
        <f t="shared" si="2"/>
        <v>139.04</v>
      </c>
      <c r="G46" s="6">
        <f t="shared" si="3"/>
        <v>10.64</v>
      </c>
      <c r="H46" s="6">
        <f t="shared" si="4"/>
        <v>128.39999999999998</v>
      </c>
    </row>
    <row r="47" spans="1:8" x14ac:dyDescent="0.35">
      <c r="A47" s="3" t="s">
        <v>43</v>
      </c>
      <c r="B47" s="12">
        <v>26.7</v>
      </c>
      <c r="C47" s="8">
        <v>0.33333333333333331</v>
      </c>
      <c r="D47" s="8">
        <v>0.59027777777777779</v>
      </c>
      <c r="E47" s="54">
        <f t="shared" si="1"/>
        <v>6.1666666666666679</v>
      </c>
      <c r="F47" s="6">
        <f t="shared" si="2"/>
        <v>164.65</v>
      </c>
      <c r="G47" s="6">
        <f t="shared" si="3"/>
        <v>12.6</v>
      </c>
      <c r="H47" s="6">
        <f t="shared" si="4"/>
        <v>152.05000000000001</v>
      </c>
    </row>
    <row r="48" spans="1:8" x14ac:dyDescent="0.35">
      <c r="A48" s="3" t="s">
        <v>44</v>
      </c>
      <c r="B48" s="12">
        <v>24.3</v>
      </c>
      <c r="C48" s="8">
        <v>0.375</v>
      </c>
      <c r="D48" s="8">
        <v>0.60416666666666674</v>
      </c>
      <c r="E48" s="54">
        <f t="shared" si="1"/>
        <v>5.5000000000000018</v>
      </c>
      <c r="F48" s="6">
        <f t="shared" si="2"/>
        <v>133.65</v>
      </c>
      <c r="G48" s="6">
        <f t="shared" si="3"/>
        <v>10.220000000000001</v>
      </c>
      <c r="H48" s="6">
        <f t="shared" si="4"/>
        <v>123.43</v>
      </c>
    </row>
    <row r="49" spans="1:8" x14ac:dyDescent="0.35">
      <c r="A49" s="3" t="s">
        <v>45</v>
      </c>
      <c r="B49" s="12">
        <v>22.85</v>
      </c>
      <c r="C49" s="8">
        <v>0.33333333333333331</v>
      </c>
      <c r="D49" s="8">
        <v>0.69791666666666663</v>
      </c>
      <c r="E49" s="54">
        <f t="shared" si="1"/>
        <v>8.75</v>
      </c>
      <c r="F49" s="6">
        <f t="shared" si="2"/>
        <v>199.94</v>
      </c>
      <c r="G49" s="6">
        <f t="shared" si="3"/>
        <v>15.3</v>
      </c>
      <c r="H49" s="6">
        <f t="shared" si="4"/>
        <v>184.64</v>
      </c>
    </row>
    <row r="50" spans="1:8" x14ac:dyDescent="0.35">
      <c r="A50" s="3" t="s">
        <v>46</v>
      </c>
      <c r="B50" s="12">
        <v>26.98</v>
      </c>
      <c r="C50" s="8">
        <v>0.27083333333333331</v>
      </c>
      <c r="D50" s="8">
        <v>0.4826388888888889</v>
      </c>
      <c r="E50" s="54">
        <f t="shared" si="1"/>
        <v>5.0833333333333339</v>
      </c>
      <c r="F50" s="6">
        <f t="shared" si="2"/>
        <v>137.15</v>
      </c>
      <c r="G50" s="6">
        <f t="shared" si="3"/>
        <v>10.49</v>
      </c>
      <c r="H50" s="6">
        <f t="shared" si="4"/>
        <v>126.66000000000001</v>
      </c>
    </row>
    <row r="51" spans="1:8" x14ac:dyDescent="0.35">
      <c r="A51" s="3" t="s">
        <v>47</v>
      </c>
      <c r="B51" s="12">
        <v>17.71</v>
      </c>
      <c r="C51" s="8">
        <v>0.33333333333333331</v>
      </c>
      <c r="D51" s="8">
        <v>0.54166666666666663</v>
      </c>
      <c r="E51" s="54">
        <f t="shared" si="1"/>
        <v>5</v>
      </c>
      <c r="F51" s="6">
        <f t="shared" si="2"/>
        <v>88.55</v>
      </c>
      <c r="G51" s="6">
        <f t="shared" si="3"/>
        <v>6.77</v>
      </c>
      <c r="H51" s="6">
        <f t="shared" si="4"/>
        <v>81.78</v>
      </c>
    </row>
    <row r="52" spans="1:8" x14ac:dyDescent="0.35">
      <c r="A52" s="3" t="s">
        <v>48</v>
      </c>
      <c r="B52" s="12">
        <v>20.12</v>
      </c>
      <c r="C52" s="8">
        <v>0.29166666666666669</v>
      </c>
      <c r="D52" s="8">
        <v>0.68750000000000011</v>
      </c>
      <c r="E52" s="54">
        <f t="shared" si="1"/>
        <v>9.5000000000000018</v>
      </c>
      <c r="F52" s="6">
        <f t="shared" si="2"/>
        <v>191.14</v>
      </c>
      <c r="G52" s="6">
        <f t="shared" si="3"/>
        <v>14.62</v>
      </c>
      <c r="H52" s="6">
        <f t="shared" si="4"/>
        <v>176.51999999999998</v>
      </c>
    </row>
    <row r="53" spans="1:8" x14ac:dyDescent="0.35">
      <c r="A53" s="3" t="s">
        <v>49</v>
      </c>
      <c r="B53" s="12">
        <v>23.69</v>
      </c>
      <c r="C53" s="8">
        <v>0.33333333333333331</v>
      </c>
      <c r="D53" s="8">
        <v>0.625</v>
      </c>
      <c r="E53" s="54">
        <f t="shared" si="1"/>
        <v>7</v>
      </c>
      <c r="F53" s="6">
        <f t="shared" si="2"/>
        <v>165.83</v>
      </c>
      <c r="G53" s="6">
        <f t="shared" si="3"/>
        <v>12.69</v>
      </c>
      <c r="H53" s="6">
        <f t="shared" si="4"/>
        <v>153.14000000000001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EE3E-5605-47A7-ABA7-26CC1D5B63BE}">
  <sheetPr>
    <tabColor rgb="FFFF0000"/>
  </sheetPr>
  <dimension ref="A1:H53"/>
  <sheetViews>
    <sheetView topLeftCell="A37" zoomScale="115" zoomScaleNormal="115" workbookViewId="0">
      <selection activeCell="B7" sqref="B7"/>
    </sheetView>
  </sheetViews>
  <sheetFormatPr defaultRowHeight="14.5" x14ac:dyDescent="0.35"/>
  <cols>
    <col min="1" max="1" width="23.26953125" bestFit="1" customWidth="1"/>
    <col min="2" max="2" width="14.81640625" customWidth="1"/>
    <col min="3" max="4" width="14" customWidth="1"/>
    <col min="5" max="5" width="14.81640625" customWidth="1"/>
    <col min="6" max="6" width="14.1796875" customWidth="1"/>
    <col min="7" max="7" width="12.1796875" customWidth="1"/>
    <col min="8" max="8" width="11.1796875" customWidth="1"/>
  </cols>
  <sheetData>
    <row r="1" spans="1:6" x14ac:dyDescent="0.35">
      <c r="A1" s="18" t="s">
        <v>112</v>
      </c>
      <c r="B1" s="19"/>
      <c r="C1" s="19"/>
      <c r="D1" s="19"/>
      <c r="E1" s="19"/>
      <c r="F1" s="20"/>
    </row>
    <row r="2" spans="1:6" x14ac:dyDescent="0.35">
      <c r="A2" s="23" t="s">
        <v>111</v>
      </c>
      <c r="B2" s="21"/>
      <c r="C2" s="21"/>
      <c r="D2" s="21"/>
      <c r="E2" s="21"/>
      <c r="F2" s="22"/>
    </row>
    <row r="3" spans="1:6" x14ac:dyDescent="0.35">
      <c r="A3" s="24" t="s">
        <v>113</v>
      </c>
      <c r="B3" s="25"/>
      <c r="C3" s="25"/>
      <c r="D3" s="25"/>
      <c r="E3" s="25"/>
      <c r="F3" s="26"/>
    </row>
    <row r="5" spans="1:6" x14ac:dyDescent="0.35">
      <c r="A5" t="s">
        <v>115</v>
      </c>
    </row>
    <row r="7" spans="1:6" x14ac:dyDescent="0.35">
      <c r="A7" s="16" t="s">
        <v>116</v>
      </c>
      <c r="B7" s="8">
        <v>0.33333333333333331</v>
      </c>
      <c r="D7" s="4">
        <v>43071</v>
      </c>
    </row>
    <row r="8" spans="1:6" ht="29" x14ac:dyDescent="0.35">
      <c r="A8" s="16" t="s">
        <v>117</v>
      </c>
      <c r="B8" s="3">
        <v>0.33333333333333331</v>
      </c>
      <c r="D8" t="s">
        <v>135</v>
      </c>
    </row>
    <row r="9" spans="1:6" x14ac:dyDescent="0.35">
      <c r="A9" s="16" t="s">
        <v>118</v>
      </c>
      <c r="B9" s="3">
        <f>8/24</f>
        <v>0.33333333333333331</v>
      </c>
      <c r="E9" t="s">
        <v>136</v>
      </c>
    </row>
    <row r="10" spans="1:6" ht="29" x14ac:dyDescent="0.35">
      <c r="A10" s="16" t="s">
        <v>119</v>
      </c>
      <c r="B10" s="49">
        <f>8/24</f>
        <v>0.33333333333333331</v>
      </c>
    </row>
    <row r="12" spans="1:6" ht="29" x14ac:dyDescent="0.35">
      <c r="A12" s="16" t="s">
        <v>17</v>
      </c>
      <c r="B12" s="16" t="s">
        <v>18</v>
      </c>
      <c r="C12" s="16" t="s">
        <v>114</v>
      </c>
      <c r="D12" s="16" t="s">
        <v>114</v>
      </c>
      <c r="E12" s="16" t="s">
        <v>1</v>
      </c>
    </row>
    <row r="13" spans="1:6" x14ac:dyDescent="0.35">
      <c r="A13" s="8">
        <v>0</v>
      </c>
      <c r="B13" s="3">
        <v>0</v>
      </c>
      <c r="C13" s="3"/>
      <c r="D13" s="3"/>
      <c r="E13" s="3">
        <f>A13</f>
        <v>0</v>
      </c>
    </row>
    <row r="14" spans="1:6" x14ac:dyDescent="0.35">
      <c r="A14" s="8">
        <v>0.33333333333333331</v>
      </c>
      <c r="B14" s="9">
        <f>8/24</f>
        <v>0.33333333333333331</v>
      </c>
      <c r="C14" s="10">
        <f>1/3</f>
        <v>0.33333333333333331</v>
      </c>
      <c r="D14" s="3"/>
      <c r="E14" s="3">
        <f>8/24</f>
        <v>0.33333333333333331</v>
      </c>
    </row>
    <row r="15" spans="1:6" x14ac:dyDescent="0.35">
      <c r="A15" s="8">
        <v>0.5</v>
      </c>
      <c r="B15" s="9">
        <f>12/24</f>
        <v>0.5</v>
      </c>
      <c r="C15" s="10">
        <f>1/2</f>
        <v>0.5</v>
      </c>
      <c r="D15" s="3"/>
      <c r="E15" s="3">
        <f>12/24</f>
        <v>0.5</v>
      </c>
    </row>
    <row r="16" spans="1:6" x14ac:dyDescent="0.35">
      <c r="A16" s="8">
        <v>0.625</v>
      </c>
      <c r="B16" s="11" t="s">
        <v>19</v>
      </c>
      <c r="C16" s="9">
        <f>15/24</f>
        <v>0.625</v>
      </c>
      <c r="D16" s="10">
        <f>15/24</f>
        <v>0.625</v>
      </c>
      <c r="E16" s="3">
        <f>15/24</f>
        <v>0.625</v>
      </c>
    </row>
    <row r="17" spans="1:7" x14ac:dyDescent="0.35">
      <c r="A17" s="8">
        <v>0.63541666666666663</v>
      </c>
      <c r="B17" s="3" t="s">
        <v>137</v>
      </c>
      <c r="C17" s="3"/>
      <c r="D17" s="3"/>
      <c r="E17" s="3">
        <v>0.63541666666666663</v>
      </c>
    </row>
    <row r="19" spans="1:7" x14ac:dyDescent="0.35">
      <c r="A19" s="27" t="s">
        <v>20</v>
      </c>
      <c r="B19" s="19"/>
      <c r="C19" s="19"/>
      <c r="D19" s="19"/>
      <c r="E19" s="19"/>
      <c r="F19" s="19"/>
      <c r="G19" s="20"/>
    </row>
    <row r="20" spans="1:7" x14ac:dyDescent="0.35">
      <c r="A20" s="24" t="s">
        <v>21</v>
      </c>
      <c r="B20" s="25"/>
      <c r="C20" s="25"/>
      <c r="D20" s="25"/>
      <c r="E20" s="25"/>
      <c r="F20" s="25"/>
      <c r="G20" s="26"/>
    </row>
    <row r="22" spans="1:7" x14ac:dyDescent="0.35">
      <c r="A22" s="16" t="s">
        <v>22</v>
      </c>
      <c r="B22" s="12">
        <v>21.25</v>
      </c>
    </row>
    <row r="23" spans="1:7" x14ac:dyDescent="0.35">
      <c r="A23" s="16" t="s">
        <v>23</v>
      </c>
      <c r="B23" s="8">
        <v>0.33333333333333331</v>
      </c>
    </row>
    <row r="24" spans="1:7" x14ac:dyDescent="0.35">
      <c r="A24" s="16" t="s">
        <v>24</v>
      </c>
      <c r="B24" s="8">
        <v>0.5</v>
      </c>
    </row>
    <row r="25" spans="1:7" x14ac:dyDescent="0.35">
      <c r="A25" s="16" t="s">
        <v>25</v>
      </c>
      <c r="B25" s="6">
        <f>(B24-B23)*24</f>
        <v>4</v>
      </c>
      <c r="C25" t="str">
        <f ca="1">IF(_xlfn.ISFORMULA(B25),_xlfn.FORMULATEXT(B25),"")</f>
        <v>=(B24-B23)*24</v>
      </c>
      <c r="D25" t="s">
        <v>27</v>
      </c>
    </row>
    <row r="26" spans="1:7" x14ac:dyDescent="0.35">
      <c r="A26" s="16" t="s">
        <v>26</v>
      </c>
      <c r="B26" s="13">
        <f>B25*B22</f>
        <v>85</v>
      </c>
      <c r="C26" t="str">
        <f ca="1">IF(_xlfn.ISFORMULA(B26),_xlfn.FORMULATEXT(B26),"")</f>
        <v>=B25*B22</v>
      </c>
    </row>
    <row r="28" spans="1:7" x14ac:dyDescent="0.35">
      <c r="A28" t="s">
        <v>28</v>
      </c>
    </row>
    <row r="29" spans="1:7" x14ac:dyDescent="0.35">
      <c r="A29" s="16" t="s">
        <v>29</v>
      </c>
      <c r="B29" s="8">
        <v>0.35416666666666669</v>
      </c>
    </row>
    <row r="30" spans="1:7" x14ac:dyDescent="0.35">
      <c r="A30" s="16" t="s">
        <v>30</v>
      </c>
      <c r="B30" s="8">
        <v>0.45833333333333331</v>
      </c>
    </row>
    <row r="31" spans="1:7" x14ac:dyDescent="0.35">
      <c r="A31" s="16" t="s">
        <v>31</v>
      </c>
      <c r="B31" s="6">
        <f>(B30-B29)*24</f>
        <v>2.4999999999999991</v>
      </c>
      <c r="C31" t="str">
        <f ca="1">IF(_xlfn.ISFORMULA(B31),_xlfn.FORMULATEXT(B31),"")</f>
        <v>=(B30-B29)*24</v>
      </c>
    </row>
    <row r="32" spans="1:7" x14ac:dyDescent="0.35">
      <c r="A32" s="16" t="s">
        <v>29</v>
      </c>
      <c r="B32" s="8">
        <v>0.91666666666666663</v>
      </c>
    </row>
    <row r="33" spans="1:8" x14ac:dyDescent="0.35">
      <c r="A33" s="16" t="s">
        <v>30</v>
      </c>
      <c r="B33" s="8">
        <v>0.96875</v>
      </c>
    </row>
    <row r="34" spans="1:8" x14ac:dyDescent="0.35">
      <c r="A34" s="16" t="s">
        <v>31</v>
      </c>
      <c r="B34" s="6">
        <f>(B33-B32)*24</f>
        <v>1.2500000000000009</v>
      </c>
      <c r="C34" t="str">
        <f t="shared" ref="C34:C35" ca="1" si="0">IF(_xlfn.ISFORMULA(B34),_xlfn.FORMULATEXT(B34),"")</f>
        <v>=(B33-B32)*24</v>
      </c>
    </row>
    <row r="35" spans="1:8" x14ac:dyDescent="0.35">
      <c r="A35" s="16" t="s">
        <v>32</v>
      </c>
      <c r="B35" s="6">
        <f>B34+B31</f>
        <v>3.75</v>
      </c>
      <c r="C35" t="str">
        <f t="shared" ca="1" si="0"/>
        <v>=B34+B31</v>
      </c>
    </row>
    <row r="36" spans="1:8" x14ac:dyDescent="0.35">
      <c r="B36" t="s">
        <v>33</v>
      </c>
    </row>
    <row r="37" spans="1:8" x14ac:dyDescent="0.35">
      <c r="A37" s="16" t="s">
        <v>32</v>
      </c>
      <c r="B37" s="6">
        <f>SUM(B30-B29,B33-B32)*24</f>
        <v>3.75</v>
      </c>
      <c r="C37" t="str">
        <f ca="1">IF(_xlfn.ISFORMULA(B37),_xlfn.FORMULATEXT(B37),"")</f>
        <v>=SUM(B30-B29,B33-B32)*24</v>
      </c>
    </row>
    <row r="40" spans="1:8" x14ac:dyDescent="0.35">
      <c r="G40" s="14" t="s">
        <v>34</v>
      </c>
    </row>
    <row r="41" spans="1:8" x14ac:dyDescent="0.35">
      <c r="A41" s="1" t="s">
        <v>120</v>
      </c>
      <c r="G41" s="3">
        <v>7.6499999999999999E-2</v>
      </c>
    </row>
    <row r="43" spans="1:8" x14ac:dyDescent="0.35">
      <c r="A43" s="15" t="s">
        <v>35</v>
      </c>
      <c r="B43" s="15" t="s">
        <v>36</v>
      </c>
      <c r="C43" s="15" t="s">
        <v>23</v>
      </c>
      <c r="D43" s="15" t="s">
        <v>24</v>
      </c>
      <c r="E43" s="15" t="s">
        <v>37</v>
      </c>
      <c r="F43" s="15" t="s">
        <v>26</v>
      </c>
      <c r="G43" s="15" t="s">
        <v>38</v>
      </c>
      <c r="H43" s="15" t="s">
        <v>39</v>
      </c>
    </row>
    <row r="44" spans="1:8" x14ac:dyDescent="0.35">
      <c r="A44" s="3" t="s">
        <v>40</v>
      </c>
      <c r="B44" s="12">
        <v>24.94</v>
      </c>
      <c r="C44" s="8">
        <v>0.33333333333333331</v>
      </c>
      <c r="D44" s="8">
        <v>0.64583333333333337</v>
      </c>
      <c r="E44" s="6">
        <f>(D44-C44)*24</f>
        <v>7.5000000000000018</v>
      </c>
      <c r="F44" s="6">
        <f>ROUND(E44*B44,2)</f>
        <v>187.05</v>
      </c>
      <c r="G44" s="6">
        <f>ROUND(F44*$G$41,2)</f>
        <v>14.31</v>
      </c>
      <c r="H44" s="6">
        <f>F44-G44</f>
        <v>172.74</v>
      </c>
    </row>
    <row r="45" spans="1:8" x14ac:dyDescent="0.35">
      <c r="A45" s="3" t="s">
        <v>41</v>
      </c>
      <c r="B45" s="12">
        <v>18.14</v>
      </c>
      <c r="C45" s="8">
        <v>0.375</v>
      </c>
      <c r="D45" s="8">
        <v>0.60069444444444442</v>
      </c>
      <c r="E45" s="6">
        <f t="shared" ref="E45:E53" si="1">(D45-C45)*24</f>
        <v>5.4166666666666661</v>
      </c>
      <c r="F45" s="6">
        <f t="shared" ref="F45:F53" si="2">ROUND(E45*B45,2)</f>
        <v>98.26</v>
      </c>
      <c r="G45" s="6">
        <f t="shared" ref="G45:G52" si="3">ROUND(F45*$G$41,2)</f>
        <v>7.52</v>
      </c>
      <c r="H45" s="6">
        <f t="shared" ref="H45:H53" si="4">F45-G45</f>
        <v>90.740000000000009</v>
      </c>
    </row>
    <row r="46" spans="1:8" x14ac:dyDescent="0.35">
      <c r="A46" s="3" t="s">
        <v>42</v>
      </c>
      <c r="B46" s="12">
        <v>17.940000000000001</v>
      </c>
      <c r="C46" s="8">
        <v>0.3125</v>
      </c>
      <c r="D46" s="8">
        <v>0.63541666666666663</v>
      </c>
      <c r="E46" s="6">
        <f t="shared" si="1"/>
        <v>7.7499999999999991</v>
      </c>
      <c r="F46" s="6">
        <f t="shared" si="2"/>
        <v>139.04</v>
      </c>
      <c r="G46" s="6">
        <f t="shared" si="3"/>
        <v>10.64</v>
      </c>
      <c r="H46" s="6">
        <f t="shared" si="4"/>
        <v>128.39999999999998</v>
      </c>
    </row>
    <row r="47" spans="1:8" x14ac:dyDescent="0.35">
      <c r="A47" s="3" t="s">
        <v>43</v>
      </c>
      <c r="B47" s="12">
        <v>26.7</v>
      </c>
      <c r="C47" s="8">
        <v>0.33333333333333331</v>
      </c>
      <c r="D47" s="8">
        <v>0.59027777777777779</v>
      </c>
      <c r="E47" s="6">
        <f t="shared" si="1"/>
        <v>6.1666666666666679</v>
      </c>
      <c r="F47" s="6">
        <f t="shared" si="2"/>
        <v>164.65</v>
      </c>
      <c r="G47" s="6">
        <f t="shared" si="3"/>
        <v>12.6</v>
      </c>
      <c r="H47" s="6">
        <f t="shared" si="4"/>
        <v>152.05000000000001</v>
      </c>
    </row>
    <row r="48" spans="1:8" x14ac:dyDescent="0.35">
      <c r="A48" s="3" t="s">
        <v>44</v>
      </c>
      <c r="B48" s="12">
        <v>24.3</v>
      </c>
      <c r="C48" s="8">
        <v>0.375</v>
      </c>
      <c r="D48" s="8">
        <v>0.60416666666666674</v>
      </c>
      <c r="E48" s="6">
        <f t="shared" si="1"/>
        <v>5.5000000000000018</v>
      </c>
      <c r="F48" s="6">
        <f t="shared" si="2"/>
        <v>133.65</v>
      </c>
      <c r="G48" s="6">
        <f t="shared" si="3"/>
        <v>10.220000000000001</v>
      </c>
      <c r="H48" s="6">
        <f t="shared" si="4"/>
        <v>123.43</v>
      </c>
    </row>
    <row r="49" spans="1:8" x14ac:dyDescent="0.35">
      <c r="A49" s="3" t="s">
        <v>45</v>
      </c>
      <c r="B49" s="12">
        <v>22.85</v>
      </c>
      <c r="C49" s="8">
        <v>0.33333333333333331</v>
      </c>
      <c r="D49" s="8">
        <v>0.69791666666666663</v>
      </c>
      <c r="E49" s="6">
        <f t="shared" si="1"/>
        <v>8.75</v>
      </c>
      <c r="F49" s="6">
        <f t="shared" si="2"/>
        <v>199.94</v>
      </c>
      <c r="G49" s="6">
        <f t="shared" si="3"/>
        <v>15.3</v>
      </c>
      <c r="H49" s="6">
        <f t="shared" si="4"/>
        <v>184.64</v>
      </c>
    </row>
    <row r="50" spans="1:8" x14ac:dyDescent="0.35">
      <c r="A50" s="3" t="s">
        <v>46</v>
      </c>
      <c r="B50" s="12">
        <v>26.98</v>
      </c>
      <c r="C50" s="8">
        <v>0.27083333333333331</v>
      </c>
      <c r="D50" s="8">
        <v>0.4826388888888889</v>
      </c>
      <c r="E50" s="6">
        <f t="shared" si="1"/>
        <v>5.0833333333333339</v>
      </c>
      <c r="F50" s="6">
        <f t="shared" si="2"/>
        <v>137.15</v>
      </c>
      <c r="G50" s="6">
        <f t="shared" si="3"/>
        <v>10.49</v>
      </c>
      <c r="H50" s="6">
        <f t="shared" si="4"/>
        <v>126.66000000000001</v>
      </c>
    </row>
    <row r="51" spans="1:8" x14ac:dyDescent="0.35">
      <c r="A51" s="3" t="s">
        <v>47</v>
      </c>
      <c r="B51" s="12">
        <v>17.71</v>
      </c>
      <c r="C51" s="8">
        <v>0.33333333333333331</v>
      </c>
      <c r="D51" s="8">
        <v>0.54166666666666663</v>
      </c>
      <c r="E51" s="6">
        <f t="shared" si="1"/>
        <v>5</v>
      </c>
      <c r="F51" s="6">
        <f t="shared" si="2"/>
        <v>88.55</v>
      </c>
      <c r="G51" s="6">
        <f t="shared" si="3"/>
        <v>6.77</v>
      </c>
      <c r="H51" s="6">
        <f t="shared" si="4"/>
        <v>81.78</v>
      </c>
    </row>
    <row r="52" spans="1:8" x14ac:dyDescent="0.35">
      <c r="A52" s="3" t="s">
        <v>48</v>
      </c>
      <c r="B52" s="12">
        <v>20.12</v>
      </c>
      <c r="C52" s="8">
        <v>0.29166666666666669</v>
      </c>
      <c r="D52" s="8">
        <v>0.68750000000000011</v>
      </c>
      <c r="E52" s="6">
        <f t="shared" si="1"/>
        <v>9.5000000000000018</v>
      </c>
      <c r="F52" s="6">
        <f t="shared" si="2"/>
        <v>191.14</v>
      </c>
      <c r="G52" s="6">
        <f t="shared" si="3"/>
        <v>14.62</v>
      </c>
      <c r="H52" s="6">
        <f t="shared" si="4"/>
        <v>176.51999999999998</v>
      </c>
    </row>
    <row r="53" spans="1:8" x14ac:dyDescent="0.35">
      <c r="A53" s="3" t="s">
        <v>49</v>
      </c>
      <c r="B53" s="12">
        <v>23.69</v>
      </c>
      <c r="C53" s="8">
        <v>0.33333333333333331</v>
      </c>
      <c r="D53" s="8">
        <v>0.625</v>
      </c>
      <c r="E53" s="6">
        <f t="shared" si="1"/>
        <v>7</v>
      </c>
      <c r="F53" s="6">
        <f t="shared" si="2"/>
        <v>165.83</v>
      </c>
      <c r="G53" s="6">
        <f>ROUND(F53*$G$41,2)</f>
        <v>12.69</v>
      </c>
      <c r="H53" s="6">
        <f t="shared" si="4"/>
        <v>153.14000000000001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56F9-5524-423F-98FC-A10634A99DE4}">
  <sheetPr>
    <tabColor rgb="FF0000FF"/>
  </sheetPr>
  <dimension ref="A1:H14"/>
  <sheetViews>
    <sheetView tabSelected="1" zoomScale="145" zoomScaleNormal="145" workbookViewId="0">
      <selection activeCell="I6" sqref="I6"/>
    </sheetView>
  </sheetViews>
  <sheetFormatPr defaultRowHeight="14.5" x14ac:dyDescent="0.35"/>
  <cols>
    <col min="1" max="1" width="16.81640625" customWidth="1"/>
    <col min="2" max="2" width="11.7265625" customWidth="1"/>
    <col min="4" max="4" width="10.1796875" customWidth="1"/>
    <col min="5" max="5" width="13.453125" customWidth="1"/>
    <col min="6" max="6" width="11" customWidth="1"/>
    <col min="7" max="7" width="11.26953125" customWidth="1"/>
  </cols>
  <sheetData>
    <row r="1" spans="1:8" x14ac:dyDescent="0.35">
      <c r="G1" s="14" t="s">
        <v>34</v>
      </c>
    </row>
    <row r="2" spans="1:8" x14ac:dyDescent="0.35">
      <c r="G2" s="3">
        <v>7.6499999999999999E-2</v>
      </c>
    </row>
    <row r="4" spans="1:8" x14ac:dyDescent="0.35">
      <c r="A4" s="15" t="s">
        <v>35</v>
      </c>
      <c r="B4" s="15" t="s">
        <v>36</v>
      </c>
      <c r="C4" s="15" t="s">
        <v>23</v>
      </c>
      <c r="D4" s="15" t="s">
        <v>24</v>
      </c>
      <c r="E4" s="15" t="s">
        <v>37</v>
      </c>
      <c r="F4" s="15" t="s">
        <v>26</v>
      </c>
      <c r="G4" s="15" t="s">
        <v>38</v>
      </c>
      <c r="H4" s="15" t="s">
        <v>39</v>
      </c>
    </row>
    <row r="5" spans="1:8" x14ac:dyDescent="0.35">
      <c r="A5" s="3" t="s">
        <v>40</v>
      </c>
      <c r="B5" s="12">
        <v>24.94</v>
      </c>
      <c r="C5" s="8">
        <v>0.33333333333333331</v>
      </c>
      <c r="D5" s="8">
        <v>0.64583333333333337</v>
      </c>
      <c r="E5" s="6">
        <f t="shared" ref="E5:E14" si="0">(D5-C5)*24</f>
        <v>7.5000000000000018</v>
      </c>
      <c r="F5" s="13">
        <f t="shared" ref="F5:F14" si="1">ROUND(E5*B5,2)</f>
        <v>187.05</v>
      </c>
      <c r="G5" s="13">
        <f>ROUND(F5*$G$2,2)</f>
        <v>14.31</v>
      </c>
      <c r="H5" s="13">
        <f t="shared" ref="H5:H14" si="2">F5-G5</f>
        <v>172.74</v>
      </c>
    </row>
    <row r="6" spans="1:8" x14ac:dyDescent="0.35">
      <c r="A6" s="3" t="s">
        <v>41</v>
      </c>
      <c r="B6" s="12">
        <v>18.14</v>
      </c>
      <c r="C6" s="8">
        <v>0.375</v>
      </c>
      <c r="D6" s="8">
        <v>0.60416666666666674</v>
      </c>
      <c r="E6" s="6">
        <f t="shared" si="0"/>
        <v>5.5000000000000018</v>
      </c>
      <c r="F6" s="13">
        <f t="shared" si="1"/>
        <v>99.77</v>
      </c>
      <c r="G6" s="13">
        <f t="shared" ref="G6:G14" si="3">ROUND(F6*$G$2,2)</f>
        <v>7.63</v>
      </c>
      <c r="H6" s="13">
        <f t="shared" si="2"/>
        <v>92.14</v>
      </c>
    </row>
    <row r="7" spans="1:8" x14ac:dyDescent="0.35">
      <c r="A7" s="3" t="s">
        <v>42</v>
      </c>
      <c r="B7" s="12">
        <v>17.940000000000001</v>
      </c>
      <c r="C7" s="8">
        <v>0.3125</v>
      </c>
      <c r="D7" s="8">
        <v>0.62500000000000011</v>
      </c>
      <c r="E7" s="6">
        <f t="shared" si="0"/>
        <v>7.5000000000000027</v>
      </c>
      <c r="F7" s="13">
        <f t="shared" si="1"/>
        <v>134.55000000000001</v>
      </c>
      <c r="G7" s="13">
        <f t="shared" si="3"/>
        <v>10.29</v>
      </c>
      <c r="H7" s="13">
        <f t="shared" si="2"/>
        <v>124.26000000000002</v>
      </c>
    </row>
    <row r="8" spans="1:8" x14ac:dyDescent="0.35">
      <c r="A8" s="3" t="s">
        <v>43</v>
      </c>
      <c r="B8" s="12">
        <v>26.7</v>
      </c>
      <c r="C8" s="8">
        <v>0.33333333333333331</v>
      </c>
      <c r="D8" s="8">
        <v>0.5625</v>
      </c>
      <c r="E8" s="6">
        <f t="shared" si="0"/>
        <v>5.5</v>
      </c>
      <c r="F8" s="13">
        <f t="shared" si="1"/>
        <v>146.85</v>
      </c>
      <c r="G8" s="13">
        <f t="shared" si="3"/>
        <v>11.23</v>
      </c>
      <c r="H8" s="13">
        <f t="shared" si="2"/>
        <v>135.62</v>
      </c>
    </row>
    <row r="9" spans="1:8" x14ac:dyDescent="0.35">
      <c r="A9" s="3" t="s">
        <v>44</v>
      </c>
      <c r="B9" s="12">
        <v>24.3</v>
      </c>
      <c r="C9" s="8">
        <v>0.375</v>
      </c>
      <c r="D9" s="8">
        <v>0.60416666666666674</v>
      </c>
      <c r="E9" s="6">
        <f t="shared" si="0"/>
        <v>5.5000000000000018</v>
      </c>
      <c r="F9" s="13">
        <f t="shared" si="1"/>
        <v>133.65</v>
      </c>
      <c r="G9" s="13">
        <f t="shared" si="3"/>
        <v>10.220000000000001</v>
      </c>
      <c r="H9" s="13">
        <f t="shared" si="2"/>
        <v>123.43</v>
      </c>
    </row>
    <row r="10" spans="1:8" x14ac:dyDescent="0.35">
      <c r="A10" s="3" t="s">
        <v>45</v>
      </c>
      <c r="B10" s="12">
        <v>22.85</v>
      </c>
      <c r="C10" s="8">
        <v>0.33333333333333331</v>
      </c>
      <c r="D10" s="8">
        <v>0.75</v>
      </c>
      <c r="E10" s="6">
        <f t="shared" si="0"/>
        <v>10</v>
      </c>
      <c r="F10" s="13">
        <f t="shared" si="1"/>
        <v>228.5</v>
      </c>
      <c r="G10" s="13">
        <f t="shared" si="3"/>
        <v>17.48</v>
      </c>
      <c r="H10" s="13">
        <f t="shared" si="2"/>
        <v>211.02</v>
      </c>
    </row>
    <row r="11" spans="1:8" x14ac:dyDescent="0.35">
      <c r="A11" s="3" t="s">
        <v>46</v>
      </c>
      <c r="B11" s="12">
        <v>26.98</v>
      </c>
      <c r="C11" s="8">
        <v>0.27083333333333331</v>
      </c>
      <c r="D11" s="8">
        <v>0.47916666666666663</v>
      </c>
      <c r="E11" s="6">
        <f t="shared" si="0"/>
        <v>5</v>
      </c>
      <c r="F11" s="13">
        <f t="shared" si="1"/>
        <v>134.9</v>
      </c>
      <c r="G11" s="13">
        <f t="shared" si="3"/>
        <v>10.32</v>
      </c>
      <c r="H11" s="13">
        <f t="shared" si="2"/>
        <v>124.58000000000001</v>
      </c>
    </row>
    <row r="12" spans="1:8" x14ac:dyDescent="0.35">
      <c r="A12" s="3" t="s">
        <v>47</v>
      </c>
      <c r="B12" s="12">
        <v>17.71</v>
      </c>
      <c r="C12" s="8">
        <v>0.33333333333333331</v>
      </c>
      <c r="D12" s="8">
        <v>0.54166666666666663</v>
      </c>
      <c r="E12" s="6">
        <f t="shared" si="0"/>
        <v>5</v>
      </c>
      <c r="F12" s="13">
        <f t="shared" si="1"/>
        <v>88.55</v>
      </c>
      <c r="G12" s="13">
        <f t="shared" si="3"/>
        <v>6.77</v>
      </c>
      <c r="H12" s="13">
        <f t="shared" si="2"/>
        <v>81.78</v>
      </c>
    </row>
    <row r="13" spans="1:8" x14ac:dyDescent="0.35">
      <c r="A13" s="3" t="s">
        <v>48</v>
      </c>
      <c r="B13" s="12">
        <v>20.12</v>
      </c>
      <c r="C13" s="8">
        <v>0.29166666666666669</v>
      </c>
      <c r="D13" s="8">
        <v>0.68750000000000011</v>
      </c>
      <c r="E13" s="6">
        <f t="shared" si="0"/>
        <v>9.5000000000000018</v>
      </c>
      <c r="F13" s="13">
        <f t="shared" si="1"/>
        <v>191.14</v>
      </c>
      <c r="G13" s="13">
        <f t="shared" si="3"/>
        <v>14.62</v>
      </c>
      <c r="H13" s="13">
        <f t="shared" si="2"/>
        <v>176.51999999999998</v>
      </c>
    </row>
    <row r="14" spans="1:8" x14ac:dyDescent="0.35">
      <c r="A14" s="3" t="s">
        <v>49</v>
      </c>
      <c r="B14" s="12">
        <v>23.69</v>
      </c>
      <c r="C14" s="8">
        <v>0.33333333333333331</v>
      </c>
      <c r="D14" s="8">
        <v>0.625</v>
      </c>
      <c r="E14" s="6">
        <f t="shared" si="0"/>
        <v>7</v>
      </c>
      <c r="F14" s="13">
        <f t="shared" si="1"/>
        <v>165.83</v>
      </c>
      <c r="G14" s="13">
        <f t="shared" si="3"/>
        <v>12.69</v>
      </c>
      <c r="H14" s="13">
        <f t="shared" si="2"/>
        <v>153.14000000000001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F6CE-DFE9-46A9-AF6C-E318042B1891}">
  <sheetPr>
    <tabColor theme="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D8F0-2C9C-4D04-9E5A-995725346715}">
  <sheetPr>
    <tabColor rgb="FF0000FF"/>
  </sheetPr>
  <dimension ref="A1:H14"/>
  <sheetViews>
    <sheetView zoomScale="145" zoomScaleNormal="145" workbookViewId="0">
      <selection activeCell="E5" sqref="E5"/>
    </sheetView>
  </sheetViews>
  <sheetFormatPr defaultRowHeight="14.5" x14ac:dyDescent="0.35"/>
  <cols>
    <col min="1" max="1" width="19.81640625" customWidth="1"/>
    <col min="2" max="2" width="14.26953125" customWidth="1"/>
    <col min="3" max="3" width="13.54296875" customWidth="1"/>
    <col min="4" max="4" width="11.26953125" bestFit="1" customWidth="1"/>
    <col min="5" max="5" width="11" customWidth="1"/>
    <col min="6" max="6" width="15" customWidth="1"/>
    <col min="7" max="7" width="10.26953125" bestFit="1" customWidth="1"/>
  </cols>
  <sheetData>
    <row r="1" spans="1:8" x14ac:dyDescent="0.35">
      <c r="A1" s="28" t="s">
        <v>83</v>
      </c>
      <c r="B1" s="29"/>
      <c r="C1" s="29"/>
      <c r="D1" s="29"/>
      <c r="E1" s="29"/>
      <c r="F1" s="29"/>
      <c r="G1" s="29"/>
      <c r="H1" s="30"/>
    </row>
    <row r="4" spans="1:8" ht="29" x14ac:dyDescent="0.35">
      <c r="A4" s="16" t="s">
        <v>50</v>
      </c>
      <c r="B4" s="16" t="s">
        <v>84</v>
      </c>
      <c r="C4" s="16" t="s">
        <v>51</v>
      </c>
      <c r="D4" s="16" t="s">
        <v>52</v>
      </c>
      <c r="E4" s="16" t="s">
        <v>5</v>
      </c>
      <c r="F4" s="16" t="s">
        <v>53</v>
      </c>
    </row>
    <row r="5" spans="1:8" x14ac:dyDescent="0.35">
      <c r="A5" s="3" t="s">
        <v>73</v>
      </c>
      <c r="B5" s="3">
        <v>2693</v>
      </c>
      <c r="C5" s="17">
        <v>181.82</v>
      </c>
      <c r="D5" s="2">
        <v>42966</v>
      </c>
      <c r="E5" s="6"/>
      <c r="F5" s="6"/>
      <c r="G5" s="4"/>
    </row>
    <row r="6" spans="1:8" x14ac:dyDescent="0.35">
      <c r="A6" s="3" t="s">
        <v>74</v>
      </c>
      <c r="B6" s="3">
        <v>3319</v>
      </c>
      <c r="C6" s="17">
        <v>303.89</v>
      </c>
      <c r="D6" s="2">
        <v>42912</v>
      </c>
      <c r="E6" s="6"/>
      <c r="F6" s="6"/>
      <c r="G6" s="4"/>
    </row>
    <row r="7" spans="1:8" x14ac:dyDescent="0.35">
      <c r="A7" s="3" t="s">
        <v>75</v>
      </c>
      <c r="B7" s="3">
        <v>3587</v>
      </c>
      <c r="C7" s="17">
        <v>177.74</v>
      </c>
      <c r="D7" s="2">
        <v>42969</v>
      </c>
      <c r="E7" s="6"/>
      <c r="F7" s="6"/>
      <c r="G7" s="4"/>
    </row>
    <row r="8" spans="1:8" x14ac:dyDescent="0.35">
      <c r="A8" s="3" t="s">
        <v>76</v>
      </c>
      <c r="B8" s="3">
        <v>3950</v>
      </c>
      <c r="C8" s="17">
        <v>315.25</v>
      </c>
      <c r="D8" s="2">
        <v>42961</v>
      </c>
      <c r="E8" s="6"/>
      <c r="F8" s="6"/>
      <c r="G8" s="4"/>
    </row>
    <row r="9" spans="1:8" x14ac:dyDescent="0.35">
      <c r="A9" s="3" t="s">
        <v>77</v>
      </c>
      <c r="B9" s="3">
        <v>3903</v>
      </c>
      <c r="C9" s="17">
        <v>761.62</v>
      </c>
      <c r="D9" s="2">
        <v>42994</v>
      </c>
      <c r="E9" s="6"/>
      <c r="F9" s="6"/>
      <c r="G9" s="4"/>
    </row>
    <row r="10" spans="1:8" x14ac:dyDescent="0.35">
      <c r="A10" s="3" t="s">
        <v>78</v>
      </c>
      <c r="B10" s="3">
        <v>3222</v>
      </c>
      <c r="C10" s="17">
        <v>759.31</v>
      </c>
      <c r="D10" s="2">
        <v>42909</v>
      </c>
      <c r="E10" s="6"/>
      <c r="F10" s="6"/>
      <c r="G10" s="4"/>
    </row>
    <row r="11" spans="1:8" x14ac:dyDescent="0.35">
      <c r="A11" s="3" t="s">
        <v>79</v>
      </c>
      <c r="B11" s="3">
        <v>3459</v>
      </c>
      <c r="C11" s="17">
        <v>581.59</v>
      </c>
      <c r="D11" s="2">
        <v>42992</v>
      </c>
      <c r="E11" s="6"/>
      <c r="F11" s="6"/>
      <c r="G11" s="4"/>
    </row>
    <row r="12" spans="1:8" x14ac:dyDescent="0.35">
      <c r="A12" s="3" t="s">
        <v>80</v>
      </c>
      <c r="B12" s="3">
        <v>3247</v>
      </c>
      <c r="C12" s="17">
        <v>227.66</v>
      </c>
      <c r="D12" s="2">
        <v>42895</v>
      </c>
      <c r="E12" s="6"/>
      <c r="F12" s="6"/>
      <c r="G12" s="4"/>
    </row>
    <row r="13" spans="1:8" x14ac:dyDescent="0.35">
      <c r="A13" s="3" t="s">
        <v>81</v>
      </c>
      <c r="B13" s="3">
        <v>3092</v>
      </c>
      <c r="C13" s="17">
        <v>459.95</v>
      </c>
      <c r="D13" s="2">
        <v>42918</v>
      </c>
      <c r="E13" s="6"/>
      <c r="F13" s="6"/>
      <c r="G13" s="4"/>
    </row>
    <row r="14" spans="1:8" x14ac:dyDescent="0.35">
      <c r="A14" s="3" t="s">
        <v>82</v>
      </c>
      <c r="B14" s="3">
        <v>2867</v>
      </c>
      <c r="C14" s="17">
        <v>574.95000000000005</v>
      </c>
      <c r="D14" s="2">
        <v>42934</v>
      </c>
      <c r="E14" s="6"/>
      <c r="F14" s="6"/>
      <c r="G1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79E6-2F1C-4554-A191-46B054692490}">
  <sheetPr>
    <tabColor rgb="FFFF0000"/>
  </sheetPr>
  <dimension ref="A1:H14"/>
  <sheetViews>
    <sheetView zoomScale="130" zoomScaleNormal="130" workbookViewId="0">
      <selection sqref="A1:H1"/>
    </sheetView>
  </sheetViews>
  <sheetFormatPr defaultRowHeight="14.5" x14ac:dyDescent="0.35"/>
  <cols>
    <col min="1" max="1" width="19.81640625" customWidth="1"/>
    <col min="2" max="2" width="14.26953125" customWidth="1"/>
    <col min="3" max="3" width="13.54296875" customWidth="1"/>
    <col min="4" max="4" width="11.26953125" bestFit="1" customWidth="1"/>
    <col min="5" max="5" width="13.453125" customWidth="1"/>
    <col min="6" max="6" width="15" customWidth="1"/>
    <col min="7" max="7" width="10.26953125" bestFit="1" customWidth="1"/>
  </cols>
  <sheetData>
    <row r="1" spans="1:8" x14ac:dyDescent="0.35">
      <c r="A1" s="28" t="s">
        <v>83</v>
      </c>
      <c r="B1" s="29"/>
      <c r="C1" s="29"/>
      <c r="D1" s="29"/>
      <c r="E1" s="29"/>
      <c r="F1" s="29"/>
      <c r="G1" s="29"/>
      <c r="H1" s="30"/>
    </row>
    <row r="4" spans="1:8" ht="29" x14ac:dyDescent="0.35">
      <c r="A4" s="16" t="s">
        <v>50</v>
      </c>
      <c r="B4" s="16" t="s">
        <v>84</v>
      </c>
      <c r="C4" s="16" t="s">
        <v>51</v>
      </c>
      <c r="D4" s="16" t="s">
        <v>52</v>
      </c>
      <c r="E4" s="16" t="s">
        <v>5</v>
      </c>
      <c r="F4" s="16" t="s">
        <v>53</v>
      </c>
    </row>
    <row r="5" spans="1:8" x14ac:dyDescent="0.35">
      <c r="A5" s="3" t="s">
        <v>73</v>
      </c>
      <c r="B5" s="3">
        <v>2693</v>
      </c>
      <c r="C5" s="17">
        <v>181.82</v>
      </c>
      <c r="D5" s="2">
        <v>42966</v>
      </c>
      <c r="E5" s="7">
        <f ca="1">TODAY()</f>
        <v>45434</v>
      </c>
      <c r="F5" s="6">
        <f t="shared" ref="F5:F14" ca="1" si="0">E5-D5</f>
        <v>2468</v>
      </c>
      <c r="G5" s="4"/>
    </row>
    <row r="6" spans="1:8" x14ac:dyDescent="0.35">
      <c r="A6" s="3" t="s">
        <v>74</v>
      </c>
      <c r="B6" s="3">
        <v>3319</v>
      </c>
      <c r="C6" s="17">
        <v>303.89</v>
      </c>
      <c r="D6" s="2">
        <v>42912</v>
      </c>
      <c r="E6" s="7">
        <f t="shared" ref="E6:E14" ca="1" si="1">TODAY()</f>
        <v>45434</v>
      </c>
      <c r="F6" s="6">
        <f t="shared" ca="1" si="0"/>
        <v>2522</v>
      </c>
      <c r="G6" s="4"/>
    </row>
    <row r="7" spans="1:8" x14ac:dyDescent="0.35">
      <c r="A7" s="3" t="s">
        <v>75</v>
      </c>
      <c r="B7" s="3">
        <v>3587</v>
      </c>
      <c r="C7" s="17">
        <v>177.74</v>
      </c>
      <c r="D7" s="2">
        <v>42969</v>
      </c>
      <c r="E7" s="7">
        <f t="shared" ca="1" si="1"/>
        <v>45434</v>
      </c>
      <c r="F7" s="6">
        <f t="shared" ca="1" si="0"/>
        <v>2465</v>
      </c>
      <c r="G7" s="4"/>
    </row>
    <row r="8" spans="1:8" x14ac:dyDescent="0.35">
      <c r="A8" s="3" t="s">
        <v>76</v>
      </c>
      <c r="B8" s="3">
        <v>3950</v>
      </c>
      <c r="C8" s="17">
        <v>315.25</v>
      </c>
      <c r="D8" s="2">
        <v>42961</v>
      </c>
      <c r="E8" s="7">
        <f t="shared" ca="1" si="1"/>
        <v>45434</v>
      </c>
      <c r="F8" s="6">
        <f t="shared" ca="1" si="0"/>
        <v>2473</v>
      </c>
      <c r="G8" s="4"/>
    </row>
    <row r="9" spans="1:8" x14ac:dyDescent="0.35">
      <c r="A9" s="3" t="s">
        <v>77</v>
      </c>
      <c r="B9" s="3">
        <v>3903</v>
      </c>
      <c r="C9" s="17">
        <v>761.62</v>
      </c>
      <c r="D9" s="2">
        <v>42994</v>
      </c>
      <c r="E9" s="7">
        <f t="shared" ca="1" si="1"/>
        <v>45434</v>
      </c>
      <c r="F9" s="6">
        <f t="shared" ca="1" si="0"/>
        <v>2440</v>
      </c>
      <c r="G9" s="4"/>
    </row>
    <row r="10" spans="1:8" x14ac:dyDescent="0.35">
      <c r="A10" s="3" t="s">
        <v>78</v>
      </c>
      <c r="B10" s="3">
        <v>3222</v>
      </c>
      <c r="C10" s="17">
        <v>759.31</v>
      </c>
      <c r="D10" s="2">
        <v>42909</v>
      </c>
      <c r="E10" s="7">
        <f t="shared" ca="1" si="1"/>
        <v>45434</v>
      </c>
      <c r="F10" s="6">
        <f t="shared" ca="1" si="0"/>
        <v>2525</v>
      </c>
      <c r="G10" s="4"/>
    </row>
    <row r="11" spans="1:8" x14ac:dyDescent="0.35">
      <c r="A11" s="3" t="s">
        <v>79</v>
      </c>
      <c r="B11" s="3">
        <v>3459</v>
      </c>
      <c r="C11" s="17">
        <v>581.59</v>
      </c>
      <c r="D11" s="2">
        <v>42992</v>
      </c>
      <c r="E11" s="7">
        <f t="shared" ca="1" si="1"/>
        <v>45434</v>
      </c>
      <c r="F11" s="6">
        <f t="shared" ca="1" si="0"/>
        <v>2442</v>
      </c>
      <c r="G11" s="4"/>
    </row>
    <row r="12" spans="1:8" x14ac:dyDescent="0.35">
      <c r="A12" s="3" t="s">
        <v>80</v>
      </c>
      <c r="B12" s="3">
        <v>3247</v>
      </c>
      <c r="C12" s="17">
        <v>227.66</v>
      </c>
      <c r="D12" s="2">
        <v>42895</v>
      </c>
      <c r="E12" s="7">
        <f t="shared" ca="1" si="1"/>
        <v>45434</v>
      </c>
      <c r="F12" s="6">
        <f t="shared" ca="1" si="0"/>
        <v>2539</v>
      </c>
      <c r="G12" s="4"/>
    </row>
    <row r="13" spans="1:8" x14ac:dyDescent="0.35">
      <c r="A13" s="3" t="s">
        <v>81</v>
      </c>
      <c r="B13" s="3">
        <v>3092</v>
      </c>
      <c r="C13" s="17">
        <v>459.95</v>
      </c>
      <c r="D13" s="2">
        <v>42918</v>
      </c>
      <c r="E13" s="7">
        <f t="shared" ca="1" si="1"/>
        <v>45434</v>
      </c>
      <c r="F13" s="6">
        <f t="shared" ca="1" si="0"/>
        <v>2516</v>
      </c>
      <c r="G13" s="4"/>
    </row>
    <row r="14" spans="1:8" x14ac:dyDescent="0.35">
      <c r="A14" s="3" t="s">
        <v>82</v>
      </c>
      <c r="B14" s="3">
        <v>2867</v>
      </c>
      <c r="C14" s="17">
        <v>574.95000000000005</v>
      </c>
      <c r="D14" s="2">
        <v>42934</v>
      </c>
      <c r="E14" s="7">
        <f t="shared" ca="1" si="1"/>
        <v>45434</v>
      </c>
      <c r="F14" s="6">
        <f t="shared" ca="1" si="0"/>
        <v>2500</v>
      </c>
      <c r="G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</vt:lpstr>
      <vt:lpstr>Date NF &amp; Calcs</vt:lpstr>
      <vt:lpstr>Date NF &amp; Calcs (an)</vt:lpstr>
      <vt:lpstr>Time NF &amp; Calcs</vt:lpstr>
      <vt:lpstr>Time NF &amp; Calcs (an)</vt:lpstr>
      <vt:lpstr>TimeSheet</vt:lpstr>
      <vt:lpstr>HW ==&gt;&gt;</vt:lpstr>
      <vt:lpstr>HW(1)</vt:lpstr>
      <vt:lpstr>HW(1an)</vt:lpstr>
      <vt:lpstr>HW(2)</vt:lpstr>
      <vt:lpstr>HW(2an)</vt:lpstr>
      <vt:lpstr>HW(3)</vt:lpstr>
      <vt:lpstr>HW(3an)</vt:lpstr>
      <vt:lpstr>HW(4)</vt:lpstr>
      <vt:lpstr>HW(4an)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diana joseph</cp:lastModifiedBy>
  <dcterms:created xsi:type="dcterms:W3CDTF">2017-10-27T18:49:11Z</dcterms:created>
  <dcterms:modified xsi:type="dcterms:W3CDTF">2024-05-22T06:54:05Z</dcterms:modified>
</cp:coreProperties>
</file>