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udy\university\3semester\TerVer\Lab3\"/>
    </mc:Choice>
  </mc:AlternateContent>
  <bookViews>
    <workbookView xWindow="0" yWindow="0" windowWidth="23040" windowHeight="9780"/>
  </bookViews>
  <sheets>
    <sheet name="Sheet1" sheetId="1" r:id="rId1"/>
    <sheet name="Лист1" sheetId="2" r:id="rId2"/>
    <sheet name="Лист2" sheetId="3" r:id="rId3"/>
  </sheets>
  <calcPr calcId="162913"/>
</workbook>
</file>

<file path=xl/calcChain.xml><?xml version="1.0" encoding="utf-8"?>
<calcChain xmlns="http://schemas.openxmlformats.org/spreadsheetml/2006/main">
  <c r="B5" i="1" l="1"/>
  <c r="M9" i="1"/>
  <c r="B4" i="1"/>
  <c r="F5" i="3"/>
  <c r="D5" i="3"/>
  <c r="B6" i="3" s="1"/>
  <c r="B5" i="3"/>
  <c r="H5" i="3" s="1"/>
  <c r="D6" i="3" s="1"/>
  <c r="K4" i="3"/>
  <c r="J4" i="3"/>
  <c r="I4" i="3"/>
  <c r="H4" i="3"/>
  <c r="G4" i="3"/>
  <c r="F4" i="3"/>
  <c r="E4" i="3"/>
  <c r="D4" i="3"/>
  <c r="C4" i="3"/>
  <c r="B4" i="3"/>
  <c r="G5" i="2"/>
  <c r="F5" i="2"/>
  <c r="B4" i="2" s="1"/>
  <c r="E5" i="2"/>
  <c r="H5" i="2" s="1"/>
  <c r="B5" i="2" s="1"/>
  <c r="E17" i="1"/>
  <c r="E15" i="1"/>
  <c r="D5" i="1"/>
  <c r="O3" i="1"/>
  <c r="N3" i="1"/>
  <c r="M3" i="1"/>
  <c r="L3" i="1"/>
  <c r="N2" i="1"/>
  <c r="O5" i="1" s="1"/>
  <c r="M2" i="1"/>
  <c r="L2" i="1"/>
  <c r="O2" i="1" s="1"/>
  <c r="D4" i="1" s="1"/>
</calcChain>
</file>

<file path=xl/sharedStrings.xml><?xml version="1.0" encoding="utf-8"?>
<sst xmlns="http://schemas.openxmlformats.org/spreadsheetml/2006/main" count="77" uniqueCount="47">
  <si>
    <t>Задача 1</t>
  </si>
  <si>
    <t xml:space="preserve">α= </t>
  </si>
  <si>
    <t>n</t>
  </si>
  <si>
    <t>x-mean</t>
  </si>
  <si>
    <t>s2</t>
  </si>
  <si>
    <t>f</t>
  </si>
  <si>
    <t>Контроль А</t>
  </si>
  <si>
    <t>Лекарство В</t>
  </si>
  <si>
    <t>F-расч=</t>
  </si>
  <si>
    <t>F-табл=</t>
  </si>
  <si>
    <t>t-расч=</t>
  </si>
  <si>
    <t>t-табл=</t>
  </si>
  <si>
    <t>fокругл=</t>
  </si>
  <si>
    <t>Двухвыборочный t-тест с различными дисперсиями</t>
  </si>
  <si>
    <t>Двухвыборочный F-тест для дисперсии</t>
  </si>
  <si>
    <t>Среднее</t>
  </si>
  <si>
    <t>Дисперсия</t>
  </si>
  <si>
    <t>Наблюдения</t>
  </si>
  <si>
    <t>Гипотетическая разность средних</t>
  </si>
  <si>
    <t>df</t>
  </si>
  <si>
    <t>F</t>
  </si>
  <si>
    <t>t-статистика</t>
  </si>
  <si>
    <t>P(F&lt;=f) одностороннее</t>
  </si>
  <si>
    <t>P(T&lt;=t) одностороннее</t>
  </si>
  <si>
    <t>F критическое одностороннее</t>
  </si>
  <si>
    <t>t критическое одностороннее</t>
  </si>
  <si>
    <t>P(T&lt;=t) двухстороннее</t>
  </si>
  <si>
    <t>t критическое двухстороннее</t>
  </si>
  <si>
    <t>обратные к F и F критическое одностороннее</t>
  </si>
  <si>
    <t>5. Сравнение нескольких средних в случае независимых нормально распределенных признаков</t>
  </si>
  <si>
    <t>Задача 2</t>
  </si>
  <si>
    <t>tрасч=</t>
  </si>
  <si>
    <t>tтабл=</t>
  </si>
  <si>
    <t>гипотеза принимается</t>
  </si>
  <si>
    <t>1. Проверка гипотезы о равенстве математического ожидания нормального распределения заданному значению</t>
  </si>
  <si>
    <t>№ измерений</t>
  </si>
  <si>
    <t>α=</t>
  </si>
  <si>
    <t>Микрометр 1</t>
  </si>
  <si>
    <t>Микрометр 2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</si>
  <si>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</si>
  <si>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</si>
  <si>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</si>
  <si>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</si>
  <si>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</si>
  <si>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</si>
  <si>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Корреляция Пирсона</t>
  </si>
  <si>
    <t>6. Сравнение двух средних в случае зависимых нормально распределенных признаков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</si>
</sst>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0"/>
      <name val="Calibri"/>
      <scheme val="minor"/>
    </font>
    <font>
      <i/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1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0" fontId="1" fillId="2" borderId="4" xfId="1" applyFill="1" applyBorder="1" applyAlignment="1"/>
    <xf numFmtId="0" fontId="1" fillId="2" borderId="5" xfId="1" applyFill="1" applyBorder="1" applyAlignment="1"/>
    <xf numFmtId="0" fontId="1" fillId="2" borderId="6" xfId="1" applyFill="1" applyBorder="1" applyAlignment="1"/>
    <xf numFmtId="0" fontId="0" fillId="3" borderId="7" xfId="0" applyFill="1" applyBorder="1"/>
    <xf numFmtId="0" fontId="1" fillId="4" borderId="4" xfId="2" applyFill="1" applyBorder="1" applyAlignment="1"/>
    <xf numFmtId="0" fontId="2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2" borderId="10" xfId="1" applyFill="1" applyBorder="1" applyAlignment="1"/>
    <xf numFmtId="0" fontId="0" fillId="5" borderId="0" xfId="0" applyFill="1"/>
    <xf numFmtId="0" fontId="0" fillId="5" borderId="0" xfId="0" applyFill="1" applyBorder="1"/>
    <xf numFmtId="0" fontId="1" fillId="2" borderId="11" xfId="1" applyFill="1" applyBorder="1" applyAlignment="1"/>
    <xf numFmtId="0" fontId="1" fillId="2" borderId="12" xfId="1" applyFill="1" applyBorder="1" applyAlignment="1"/>
    <xf numFmtId="0" fontId="0" fillId="6" borderId="13" xfId="0" applyFill="1" applyBorder="1"/>
    <xf numFmtId="0" fontId="0" fillId="7" borderId="13" xfId="0" applyFill="1" applyBorder="1"/>
    <xf numFmtId="0" fontId="0" fillId="8" borderId="13" xfId="0" applyFill="1" applyBorder="1"/>
    <xf numFmtId="0" fontId="1" fillId="2" borderId="14" xfId="1" applyFill="1" applyBorder="1" applyAlignment="1"/>
    <xf numFmtId="0" fontId="1" fillId="2" borderId="15" xfId="1" applyFill="1" applyBorder="1" applyAlignment="1"/>
    <xf numFmtId="0" fontId="1" fillId="4" borderId="1" xfId="2" applyFill="1" applyBorder="1" applyAlignment="1"/>
    <xf numFmtId="0" fontId="1" fillId="4" borderId="10" xfId="2" applyFill="1" applyBorder="1" applyAlignment="1"/>
    <xf numFmtId="0" fontId="1" fillId="4" borderId="2" xfId="2" applyFill="1" applyBorder="1" applyAlignment="1"/>
    <xf numFmtId="0" fontId="1" fillId="4" borderId="5" xfId="2" applyFill="1" applyBorder="1" applyAlignment="1"/>
    <xf numFmtId="0" fontId="1" fillId="4" borderId="12" xfId="2" applyFill="1" applyBorder="1" applyAlignment="1"/>
    <xf numFmtId="0" fontId="1" fillId="4" borderId="6" xfId="2" applyFill="1" applyBorder="1" applyAlignment="1"/>
    <xf numFmtId="0" fontId="0" fillId="0" borderId="13" xfId="0" applyBorder="1"/>
    <xf numFmtId="0" fontId="1" fillId="2" borderId="16" xfId="1" applyFill="1" applyBorder="1" applyAlignment="1"/>
    <xf numFmtId="0" fontId="1" fillId="2" borderId="0" xfId="1" applyFill="1" applyAlignment="1"/>
    <xf numFmtId="0" fontId="1" fillId="4" borderId="0" xfId="2" applyFill="1" applyBorder="1" applyAlignment="1"/>
    <xf numFmtId="0" fontId="1" fillId="4" borderId="0" xfId="2" applyFill="1" applyAlignment="1"/>
    <xf numFmtId="0" fontId="0" fillId="9" borderId="0" xfId="0" applyFill="1" applyBorder="1" applyAlignment="1"/>
    <xf numFmtId="0" fontId="0" fillId="9" borderId="0" xfId="0" applyFill="1"/>
    <xf numFmtId="0" fontId="0" fillId="3" borderId="0" xfId="0" applyFill="1"/>
  </cellXfs>
  <cellStyles count="3">
    <cellStyle name="Акцент1" xfId="1" builtinId="29"/>
    <cellStyle name="Акцент5" xfId="2" builtinId="45"/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63</xdr:row>
      <xdr:rowOff>0</xdr:rowOff>
    </xdr:from>
    <xdr:to>
      <xdr:col>20</xdr:col>
      <xdr:colOff>163948</xdr:colOff>
      <xdr:row>107</xdr:row>
      <xdr:rowOff>114363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0220" y="11569065"/>
          <a:ext cx="6953250" cy="816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21</xdr:row>
      <xdr:rowOff>123825</xdr:rowOff>
    </xdr:from>
    <xdr:to>
      <xdr:col>5</xdr:col>
      <xdr:colOff>84152</xdr:colOff>
      <xdr:row>36</xdr:row>
      <xdr:rowOff>22800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50" y="4011930"/>
          <a:ext cx="6932930" cy="2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584548</xdr:colOff>
      <xdr:row>21</xdr:row>
      <xdr:rowOff>83508</xdr:rowOff>
    </xdr:from>
    <xdr:to>
      <xdr:col>11</xdr:col>
      <xdr:colOff>52191</xdr:colOff>
      <xdr:row>36</xdr:row>
      <xdr:rowOff>119679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0438" y="4029207"/>
          <a:ext cx="6858000" cy="2854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207645</xdr:colOff>
      <xdr:row>18</xdr:row>
      <xdr:rowOff>52070</xdr:rowOff>
    </xdr:from>
    <xdr:to>
      <xdr:col>11</xdr:col>
      <xdr:colOff>328930</xdr:colOff>
      <xdr:row>22</xdr:row>
      <xdr:rowOff>153670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" y="3362960"/>
          <a:ext cx="7223125" cy="833120"/>
        </a:xfrm>
        <a:prstGeom prst="rect">
          <a:avLst/>
        </a:prstGeom>
      </xdr:spPr>
    </xdr:pic>
    <xdr:clientData/>
  </xdr:twoCellAnchor>
  <xdr:twoCellAnchor editAs="oneCell">
    <xdr:from>
      <xdr:col>13</xdr:col>
      <xdr:colOff>61595</xdr:colOff>
      <xdr:row>0</xdr:row>
      <xdr:rowOff>73025</xdr:rowOff>
    </xdr:from>
    <xdr:to>
      <xdr:col>24</xdr:col>
      <xdr:colOff>53005</xdr:colOff>
      <xdr:row>27</xdr:row>
      <xdr:rowOff>120775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7875" y="73025"/>
          <a:ext cx="6780530" cy="5004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259080</xdr:colOff>
      <xdr:row>5</xdr:row>
      <xdr:rowOff>116205</xdr:rowOff>
    </xdr:from>
    <xdr:to>
      <xdr:col>17</xdr:col>
      <xdr:colOff>240963</xdr:colOff>
      <xdr:row>11</xdr:row>
      <xdr:rowOff>183602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140" y="1099185"/>
          <a:ext cx="6771005" cy="1174115"/>
        </a:xfrm>
        <a:prstGeom prst="rect">
          <a:avLst/>
        </a:prstGeom>
      </xdr:spPr>
    </xdr:pic>
    <xdr:clientData/>
  </xdr:twoCellAnchor>
  <xdr:twoCellAnchor editAs="oneCell">
    <xdr:from>
      <xdr:col>6</xdr:col>
      <xdr:colOff>222885</xdr:colOff>
      <xdr:row>12</xdr:row>
      <xdr:rowOff>97155</xdr:rowOff>
    </xdr:from>
    <xdr:to>
      <xdr:col>17</xdr:col>
      <xdr:colOff>260020</xdr:colOff>
      <xdr:row>54</xdr:row>
      <xdr:rowOff>26479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8945" y="2369820"/>
          <a:ext cx="6826250" cy="761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565899</xdr:colOff>
      <xdr:row>77</xdr:row>
      <xdr:rowOff>101943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05550"/>
          <a:ext cx="5640705" cy="7965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4</xdr:col>
      <xdr:colOff>384898</xdr:colOff>
      <xdr:row>95</xdr:row>
      <xdr:rowOff>67110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52270"/>
          <a:ext cx="5459730" cy="317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2" zoomScale="84" zoomScaleNormal="70" workbookViewId="0">
      <selection activeCell="B5" sqref="B5"/>
    </sheetView>
  </sheetViews>
  <sheetFormatPr defaultColWidth="9" defaultRowHeight="14.4"/>
  <cols>
    <col min="1" max="1" width="34.6640625" customWidth="1"/>
    <col min="2" max="2" width="24.44140625" customWidth="1"/>
    <col min="3" max="3" width="25.6640625" customWidth="1"/>
    <col min="4" max="4" width="8.77734375" customWidth="1"/>
    <col min="6" max="6" width="31.21875" customWidth="1"/>
    <col min="7" max="7" width="22.6640625" customWidth="1"/>
    <col min="8" max="8" width="26.88671875" customWidth="1"/>
  </cols>
  <sheetData>
    <row r="1" spans="1:15">
      <c r="A1" s="30" t="s">
        <v>0</v>
      </c>
      <c r="B1" s="30" t="s">
        <v>1</v>
      </c>
      <c r="C1" s="30">
        <v>0.05</v>
      </c>
      <c r="D1" s="30"/>
      <c r="E1" s="30"/>
      <c r="F1" s="30"/>
      <c r="G1" s="30"/>
      <c r="H1" s="30"/>
      <c r="I1" s="30"/>
      <c r="J1" s="30"/>
      <c r="K1" s="30"/>
      <c r="L1" s="35" t="s">
        <v>2</v>
      </c>
      <c r="M1" s="35" t="s">
        <v>3</v>
      </c>
      <c r="N1" s="35" t="s">
        <v>4</v>
      </c>
      <c r="O1" s="35" t="s">
        <v>5</v>
      </c>
    </row>
    <row r="2" spans="1:15">
      <c r="A2" s="1" t="s">
        <v>6</v>
      </c>
      <c r="B2" s="2">
        <v>5</v>
      </c>
      <c r="C2" s="2">
        <v>6</v>
      </c>
      <c r="D2" s="2">
        <v>7</v>
      </c>
      <c r="E2" s="2">
        <v>7</v>
      </c>
      <c r="F2" s="2">
        <v>8</v>
      </c>
      <c r="G2" s="2">
        <v>8</v>
      </c>
      <c r="H2" s="2">
        <v>8</v>
      </c>
      <c r="I2" s="2">
        <v>9</v>
      </c>
      <c r="J2" s="2">
        <v>12</v>
      </c>
      <c r="K2" s="12"/>
      <c r="L2" s="35">
        <f>COUNT(B2:K2)</f>
        <v>9</v>
      </c>
      <c r="M2" s="35">
        <f>AVERAGE(B2:J2)</f>
        <v>7.7777777777777777</v>
      </c>
      <c r="N2" s="35">
        <f>_xlfn.VAR.S(B2:J2)</f>
        <v>3.9444444444444429</v>
      </c>
      <c r="O2" s="35">
        <f>L2-1</f>
        <v>8</v>
      </c>
    </row>
    <row r="3" spans="1:15">
      <c r="A3" s="5" t="s">
        <v>7</v>
      </c>
      <c r="B3" s="6">
        <v>7</v>
      </c>
      <c r="C3" s="6">
        <v>8</v>
      </c>
      <c r="D3" s="6">
        <v>8</v>
      </c>
      <c r="E3" s="6">
        <v>8</v>
      </c>
      <c r="F3" s="6">
        <v>9</v>
      </c>
      <c r="G3" s="6">
        <v>9</v>
      </c>
      <c r="H3" s="6">
        <v>12</v>
      </c>
      <c r="I3" s="6">
        <v>13</v>
      </c>
      <c r="J3" s="6">
        <v>14</v>
      </c>
      <c r="K3" s="16">
        <v>17</v>
      </c>
      <c r="L3" s="35">
        <f>COUNT(B3:K3)</f>
        <v>10</v>
      </c>
      <c r="M3" s="35">
        <f>AVERAGE(B3:K3)</f>
        <v>10.5</v>
      </c>
      <c r="N3" s="35">
        <f>_xlfn.VAR.S(B3:K3)</f>
        <v>10.944444444444445</v>
      </c>
      <c r="O3" s="35">
        <f>L3-1</f>
        <v>9</v>
      </c>
    </row>
    <row r="4" spans="1:15">
      <c r="A4" s="31" t="s">
        <v>8</v>
      </c>
      <c r="B4" s="32">
        <f>N3/N2</f>
        <v>2.7746478873239449</v>
      </c>
      <c r="C4" s="32" t="s">
        <v>9</v>
      </c>
      <c r="D4" s="32">
        <f>_xlfn.F.INV.RT(C1/2,O3,O2)</f>
        <v>4.3572330649602122</v>
      </c>
      <c r="L4" s="35"/>
      <c r="M4" s="35"/>
      <c r="N4" s="35"/>
      <c r="O4" s="35"/>
    </row>
    <row r="5" spans="1:15">
      <c r="A5" s="31" t="s">
        <v>10</v>
      </c>
      <c r="B5" s="32">
        <f>(M3-M2)/(SQRT(M9*(1/L2+1/L3)))</f>
        <v>2.1420422642222809</v>
      </c>
      <c r="C5" s="32" t="s">
        <v>11</v>
      </c>
      <c r="D5" s="32">
        <f>_xlfn.T.INV.2T(C1,O6)</f>
        <v>2.0024654592910065</v>
      </c>
      <c r="L5" s="35"/>
      <c r="M5" s="35"/>
      <c r="N5" s="35" t="s">
        <v>5</v>
      </c>
      <c r="O5" s="35">
        <f>(N2/L2+N3/L3)^2/((N2/L2)^2/(L2-1)+(N2/L3)^2/(L3-1))</f>
        <v>56.885068023601853</v>
      </c>
    </row>
    <row r="6" spans="1:15">
      <c r="L6" s="35"/>
      <c r="M6" s="35"/>
      <c r="N6" s="35" t="s">
        <v>12</v>
      </c>
      <c r="O6" s="35">
        <v>57</v>
      </c>
    </row>
    <row r="7" spans="1:15">
      <c r="F7" t="s">
        <v>13</v>
      </c>
    </row>
    <row r="8" spans="1:15">
      <c r="A8" t="s">
        <v>14</v>
      </c>
    </row>
    <row r="9" spans="1:15">
      <c r="F9" s="9"/>
      <c r="G9" s="9" t="s">
        <v>6</v>
      </c>
      <c r="H9" s="9" t="s">
        <v>7</v>
      </c>
      <c r="L9" t="s">
        <v>4</v>
      </c>
      <c r="M9">
        <f>((L3-1)*N3+(L2-1)*N2)/(L3+L2-2)</f>
        <v>7.6503267973856204</v>
      </c>
    </row>
    <row r="10" spans="1:15">
      <c r="A10" s="9"/>
      <c r="B10" s="9" t="s">
        <v>6</v>
      </c>
      <c r="C10" s="9" t="s">
        <v>7</v>
      </c>
      <c r="F10" s="10" t="s">
        <v>15</v>
      </c>
      <c r="G10" s="10">
        <v>7.7777777777777803</v>
      </c>
      <c r="H10" s="10">
        <v>10.5</v>
      </c>
    </row>
    <row r="11" spans="1:15">
      <c r="A11" s="10" t="s">
        <v>15</v>
      </c>
      <c r="B11" s="10">
        <v>7.7777777777777803</v>
      </c>
      <c r="C11" s="10">
        <v>10.5</v>
      </c>
      <c r="F11" s="10" t="s">
        <v>16</v>
      </c>
      <c r="G11" s="10">
        <v>3.9444444444444402</v>
      </c>
      <c r="H11" s="10">
        <v>10.9444444444444</v>
      </c>
    </row>
    <row r="12" spans="1:15">
      <c r="A12" s="10" t="s">
        <v>16</v>
      </c>
      <c r="B12" s="10">
        <v>3.9444444444444402</v>
      </c>
      <c r="C12" s="10">
        <v>10.9444444444444</v>
      </c>
      <c r="F12" s="10" t="s">
        <v>17</v>
      </c>
      <c r="G12" s="10">
        <v>9</v>
      </c>
      <c r="H12" s="10">
        <v>10</v>
      </c>
    </row>
    <row r="13" spans="1:15">
      <c r="A13" s="10" t="s">
        <v>17</v>
      </c>
      <c r="B13" s="10">
        <v>9</v>
      </c>
      <c r="C13" s="10">
        <v>10</v>
      </c>
      <c r="F13" s="10" t="s">
        <v>18</v>
      </c>
      <c r="G13" s="10">
        <v>0</v>
      </c>
      <c r="H13" s="10"/>
    </row>
    <row r="14" spans="1:15">
      <c r="A14" s="10" t="s">
        <v>19</v>
      </c>
      <c r="B14" s="10">
        <v>8</v>
      </c>
      <c r="C14" s="10">
        <v>9</v>
      </c>
      <c r="F14" s="10" t="s">
        <v>19</v>
      </c>
      <c r="G14" s="10">
        <v>15</v>
      </c>
      <c r="H14" s="10"/>
    </row>
    <row r="15" spans="1:15">
      <c r="A15" s="10" t="s">
        <v>20</v>
      </c>
      <c r="B15" s="33">
        <v>0.36040609137055801</v>
      </c>
      <c r="C15" s="10"/>
      <c r="D15" s="34" t="s">
        <v>8</v>
      </c>
      <c r="E15" s="34">
        <f>1/B15</f>
        <v>2.7746478873239466</v>
      </c>
      <c r="F15" s="10" t="s">
        <v>21</v>
      </c>
      <c r="G15" s="10">
        <v>-2.1988354110119501</v>
      </c>
      <c r="H15" s="10"/>
    </row>
    <row r="16" spans="1:15">
      <c r="A16" s="10" t="s">
        <v>22</v>
      </c>
      <c r="B16" s="10">
        <v>8.2754017155413306E-2</v>
      </c>
      <c r="C16" s="10"/>
      <c r="F16" s="10" t="s">
        <v>23</v>
      </c>
      <c r="G16" s="10">
        <v>2.1996618525127999E-2</v>
      </c>
      <c r="H16" s="10"/>
    </row>
    <row r="17" spans="1:8">
      <c r="A17" s="11" t="s">
        <v>24</v>
      </c>
      <c r="B17" s="11">
        <v>0.229503445211998</v>
      </c>
      <c r="C17" s="11"/>
      <c r="D17" s="34" t="s">
        <v>9</v>
      </c>
      <c r="E17" s="34">
        <f>1/B17</f>
        <v>4.3572330649602025</v>
      </c>
      <c r="F17" s="10" t="s">
        <v>25</v>
      </c>
      <c r="G17" s="10">
        <v>1.7530503556925701</v>
      </c>
      <c r="H17" s="10"/>
    </row>
    <row r="18" spans="1:8">
      <c r="F18" s="10" t="s">
        <v>26</v>
      </c>
      <c r="G18" s="10">
        <v>4.3993237050255998E-2</v>
      </c>
      <c r="H18" s="10"/>
    </row>
    <row r="19" spans="1:8">
      <c r="F19" s="11" t="s">
        <v>27</v>
      </c>
      <c r="G19" s="11">
        <v>2.1314495455597702</v>
      </c>
      <c r="H19" s="11"/>
    </row>
    <row r="21" spans="1:8">
      <c r="C21" t="s">
        <v>28</v>
      </c>
    </row>
    <row r="30" spans="1:8">
      <c r="A30" t="s">
        <v>29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E10" sqref="E10"/>
    </sheetView>
  </sheetViews>
  <sheetFormatPr defaultColWidth="9" defaultRowHeight="14.4"/>
  <cols>
    <col min="2" max="2" width="12.88671875"/>
    <col min="7" max="7" width="9.6640625"/>
  </cols>
  <sheetData>
    <row r="1" spans="1:10">
      <c r="A1" s="17" t="s">
        <v>30</v>
      </c>
      <c r="C1" s="18">
        <v>90.018000000000001</v>
      </c>
      <c r="E1" s="19">
        <v>0.05</v>
      </c>
    </row>
    <row r="2" spans="1:10">
      <c r="A2" s="20">
        <v>90.01</v>
      </c>
      <c r="B2" s="21">
        <v>90.01</v>
      </c>
      <c r="C2" s="21">
        <v>90.012</v>
      </c>
      <c r="D2" s="21">
        <v>90.02</v>
      </c>
      <c r="E2" s="21">
        <v>90.02</v>
      </c>
      <c r="F2" s="21">
        <v>90.01</v>
      </c>
      <c r="G2" s="21">
        <v>90</v>
      </c>
      <c r="H2" s="21">
        <v>90.012</v>
      </c>
      <c r="I2" s="21">
        <v>90.022000000000006</v>
      </c>
      <c r="J2" s="29">
        <v>90.022999999999996</v>
      </c>
    </row>
    <row r="4" spans="1:10">
      <c r="A4" s="22" t="s">
        <v>31</v>
      </c>
      <c r="B4" s="23">
        <f>ABS(F5-C1)/SQRT(G5/E5)</f>
        <v>1.7962426127848801</v>
      </c>
      <c r="E4" s="22" t="s">
        <v>2</v>
      </c>
      <c r="F4" s="24" t="s">
        <v>3</v>
      </c>
      <c r="G4" s="24" t="s">
        <v>4</v>
      </c>
      <c r="H4" s="23" t="s">
        <v>5</v>
      </c>
    </row>
    <row r="5" spans="1:10">
      <c r="A5" s="25" t="s">
        <v>32</v>
      </c>
      <c r="B5" s="26">
        <f>_xlfn.T.INV.2T(E1,H5)</f>
        <v>2.2621571627982053</v>
      </c>
      <c r="E5" s="25">
        <f>COUNT(A2:J2)</f>
        <v>10</v>
      </c>
      <c r="F5" s="27">
        <f>AVERAGE(A2:J2)</f>
        <v>90.013900000000007</v>
      </c>
      <c r="G5" s="27">
        <f>_xlfn.VAR.S(A2:J2)</f>
        <v>5.2099999999977739E-5</v>
      </c>
      <c r="H5" s="26">
        <f>E5-1</f>
        <v>9</v>
      </c>
    </row>
    <row r="7" spans="1:10">
      <c r="A7" s="28" t="s">
        <v>33</v>
      </c>
    </row>
    <row r="18" spans="2:2">
      <c r="B18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3" zoomScale="85" zoomScaleNormal="85" workbookViewId="0">
      <selection activeCell="F11" sqref="F11"/>
    </sheetView>
  </sheetViews>
  <sheetFormatPr defaultColWidth="9" defaultRowHeight="14.4"/>
  <cols>
    <col min="1" max="1" width="32.88671875" customWidth="1"/>
    <col min="2" max="2" width="14" customWidth="1"/>
    <col min="3" max="3" width="14.21875" customWidth="1"/>
    <col min="4" max="4" width="12.88671875"/>
    <col min="6" max="6" width="12.88671875"/>
  </cols>
  <sheetData>
    <row r="1" spans="1:13" ht="19.8" customHeight="1">
      <c r="A1" s="1" t="s">
        <v>35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12">
        <v>10</v>
      </c>
      <c r="L1" s="13" t="s">
        <v>36</v>
      </c>
      <c r="M1" s="14">
        <v>0.05</v>
      </c>
    </row>
    <row r="2" spans="1:13">
      <c r="A2" s="3" t="s">
        <v>37</v>
      </c>
      <c r="B2" s="4">
        <v>289</v>
      </c>
      <c r="C2" s="4">
        <v>291</v>
      </c>
      <c r="D2" s="4">
        <v>293</v>
      </c>
      <c r="E2" s="4">
        <v>283</v>
      </c>
      <c r="F2" s="4">
        <v>291</v>
      </c>
      <c r="G2" s="4">
        <v>278</v>
      </c>
      <c r="H2" s="4">
        <v>292</v>
      </c>
      <c r="I2" s="4">
        <v>284</v>
      </c>
      <c r="J2" s="4">
        <v>294</v>
      </c>
      <c r="K2" s="15">
        <v>277</v>
      </c>
    </row>
    <row r="3" spans="1:13">
      <c r="A3" s="5" t="s">
        <v>38</v>
      </c>
      <c r="B3" s="6">
        <v>289</v>
      </c>
      <c r="C3" s="6">
        <v>288</v>
      </c>
      <c r="D3" s="6">
        <v>280</v>
      </c>
      <c r="E3" s="6">
        <v>279</v>
      </c>
      <c r="F3" s="6">
        <v>269</v>
      </c>
      <c r="G3" s="6">
        <v>279</v>
      </c>
      <c r="H3" s="6">
        <v>290</v>
      </c>
      <c r="I3" s="6">
        <v>275</v>
      </c>
      <c r="J3" s="6">
        <v>270</v>
      </c>
      <c r="K3" s="16">
        <v>284</v>
      </c>
    </row>
    <row r="4" spans="1:13">
      <c r="A4" s="7" t="s">
        <v>39</v>
      </c>
      <c r="B4" s="7">
        <f>B2-B3</f>
        <v>0</v>
      </c>
      <c r="C4" s="7">
        <f t="shared" ref="C4:G4" si="0">C2-C3</f>
        <v>3</v>
      </c>
      <c r="D4" s="7">
        <f t="shared" si="0"/>
        <v>13</v>
      </c>
      <c r="E4" s="7">
        <f t="shared" si="0"/>
        <v>4</v>
      </c>
      <c r="F4" s="7">
        <f t="shared" si="0"/>
        <v>22</v>
      </c>
      <c r="G4" s="7">
        <f t="shared" si="0"/>
        <v>-1</v>
      </c>
      <c r="H4" s="7">
        <f t="shared" ref="H4" si="1">H2-H3</f>
        <v>2</v>
      </c>
      <c r="I4" s="7">
        <f t="shared" ref="I4" si="2">I2-I3</f>
        <v>9</v>
      </c>
      <c r="J4" s="7">
        <f t="shared" ref="J4" si="3">J2-J3</f>
        <v>24</v>
      </c>
      <c r="K4" s="7">
        <f t="shared" ref="K4" si="4">K2-K3</f>
        <v>-7</v>
      </c>
    </row>
    <row r="5" spans="1:13">
      <c r="A5" s="8" t="s">
        <v>40</v>
      </c>
      <c r="B5" s="8">
        <f>COUNT(B1:K1)</f>
        <v>10</v>
      </c>
      <c r="C5" s="8" t="s">
        <v>41</v>
      </c>
      <c r="D5" s="8">
        <f>AVERAGE(B4:K4)</f>
        <v>6.9</v>
      </c>
      <c r="E5" s="8" t="s">
        <v>42</v>
      </c>
      <c r="F5" s="8">
        <f>_xlfn.VAR.S(B4:K4)</f>
        <v>101.43333333333334</v>
      </c>
      <c r="G5" s="8" t="s">
        <v>43</v>
      </c>
      <c r="H5" s="8">
        <f>B5-1</f>
        <v>9</v>
      </c>
    </row>
    <row r="6" spans="1:13">
      <c r="A6" s="8" t="s">
        <v>31</v>
      </c>
      <c r="B6" s="8">
        <f>ABS(D5)/SQRT(F5/B5)</f>
        <v>2.1665002421822197</v>
      </c>
      <c r="C6" s="8" t="s">
        <v>11</v>
      </c>
      <c r="D6" s="8">
        <f>_xlfn.T.INV.2T(M1,H5)</f>
        <v>2.2621571627982053</v>
      </c>
    </row>
    <row r="9" spans="1:13">
      <c r="A9" t="s">
        <v>44</v>
      </c>
    </row>
    <row r="11" spans="1:13">
      <c r="A11" s="9"/>
      <c r="B11" s="9" t="s">
        <v>37</v>
      </c>
      <c r="C11" s="9" t="s">
        <v>38</v>
      </c>
    </row>
    <row r="12" spans="1:13">
      <c r="A12" s="10" t="s">
        <v>15</v>
      </c>
      <c r="B12" s="10">
        <v>287.2</v>
      </c>
      <c r="C12" s="10">
        <v>280.3</v>
      </c>
    </row>
    <row r="13" spans="1:13">
      <c r="A13" s="10" t="s">
        <v>16</v>
      </c>
      <c r="B13" s="10">
        <v>39.066666666666698</v>
      </c>
      <c r="C13" s="10">
        <v>56.455555555555598</v>
      </c>
    </row>
    <row r="14" spans="1:13">
      <c r="A14" s="10" t="s">
        <v>17</v>
      </c>
      <c r="B14" s="10">
        <v>10</v>
      </c>
      <c r="C14" s="10">
        <v>10</v>
      </c>
    </row>
    <row r="15" spans="1:13">
      <c r="A15" s="10" t="s">
        <v>45</v>
      </c>
      <c r="B15" s="10">
        <v>-6.2933604420581199E-2</v>
      </c>
      <c r="C15" s="10"/>
    </row>
    <row r="16" spans="1:13">
      <c r="A16" s="10" t="s">
        <v>18</v>
      </c>
      <c r="B16" s="10">
        <v>0</v>
      </c>
      <c r="C16" s="10"/>
    </row>
    <row r="17" spans="1:3">
      <c r="A17" s="10" t="s">
        <v>19</v>
      </c>
      <c r="B17" s="10">
        <v>9</v>
      </c>
      <c r="C17" s="10"/>
    </row>
    <row r="18" spans="1:3">
      <c r="A18" s="10" t="s">
        <v>21</v>
      </c>
      <c r="B18" s="10">
        <v>2.1665002421822201</v>
      </c>
      <c r="C18" s="10"/>
    </row>
    <row r="19" spans="1:3">
      <c r="A19" s="10" t="s">
        <v>23</v>
      </c>
      <c r="B19" s="10">
        <v>2.9222820195002799E-2</v>
      </c>
      <c r="C19" s="10"/>
    </row>
    <row r="20" spans="1:3">
      <c r="A20" s="10" t="s">
        <v>25</v>
      </c>
      <c r="B20" s="10">
        <v>1.8331129326562401</v>
      </c>
      <c r="C20" s="10"/>
    </row>
    <row r="21" spans="1:3">
      <c r="A21" s="10" t="s">
        <v>26</v>
      </c>
      <c r="B21" s="10">
        <v>5.8445640390005597E-2</v>
      </c>
      <c r="C21" s="10"/>
    </row>
    <row r="22" spans="1:3">
      <c r="A22" s="11" t="s">
        <v>27</v>
      </c>
      <c r="B22" s="11">
        <v>2.2621571627982102</v>
      </c>
      <c r="C22" s="11"/>
    </row>
    <row r="29" spans="1:3">
      <c r="A2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Valentine Korneliuk</cp:lastModifiedBy>
  <dcterms:created xsi:type="dcterms:W3CDTF">2015-06-05T18:17:00Z</dcterms:created>
  <dcterms:modified xsi:type="dcterms:W3CDTF">2023-12-13T14:19:49Z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BBB3264060964D00883AAAE7BA80A23D</vt:lpwstr>
  </property>
  <property fmtid="{D5CDD505-2E9C-101B-9397-08002B2CF9AE}" pid="3" name="KSOProductBuildVer">
    <vt:lpwstr>1033-11.2.0.11130</vt:lpwstr>
  </property>
</Properties>
</file>