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05" windowWidth="19395" windowHeight="7380" activeTab="7"/>
  </bookViews>
  <sheets>
    <sheet name="人员明细" sheetId="1" r:id="rId1"/>
    <sheet name="每周人数追踪表" sheetId="2" r:id="rId2"/>
    <sheet name="试用期" sheetId="3" r:id="rId3"/>
    <sheet name="月岗位奖金明细" sheetId="7" r:id="rId4"/>
    <sheet name="月考勤2" sheetId="6" r:id="rId5"/>
    <sheet name="月考勤1" sheetId="4" r:id="rId6"/>
    <sheet name="月薪资汇总表" sheetId="5" r:id="rId7"/>
    <sheet name="试用期汇总表" sheetId="8" r:id="rId8"/>
  </sheets>
  <calcPr calcId="145621"/>
</workbook>
</file>

<file path=xl/calcChain.xml><?xml version="1.0" encoding="utf-8"?>
<calcChain xmlns="http://schemas.openxmlformats.org/spreadsheetml/2006/main">
  <c r="AP5" i="7" l="1"/>
  <c r="AL5" i="7"/>
  <c r="AK5" i="7"/>
  <c r="AO5" i="7" s="1"/>
  <c r="AJ5" i="7"/>
  <c r="AM5" i="7" s="1"/>
  <c r="AL4" i="7"/>
  <c r="AP4" i="7" s="1"/>
  <c r="AK4" i="7"/>
  <c r="AO4" i="7" s="1"/>
  <c r="AJ4" i="7"/>
  <c r="AL3" i="7"/>
  <c r="AP3" i="7" s="1"/>
  <c r="AK3" i="7"/>
  <c r="AO3" i="7" s="1"/>
  <c r="AJ3" i="7"/>
  <c r="AL2" i="7"/>
  <c r="AP2" i="7" s="1"/>
  <c r="AK2" i="7"/>
  <c r="AO2" i="7" s="1"/>
  <c r="AJ2" i="7"/>
  <c r="G1" i="7"/>
  <c r="H1" i="7" s="1"/>
  <c r="I1" i="7" s="1"/>
  <c r="J1" i="7" s="1"/>
  <c r="K1" i="7" s="1"/>
  <c r="L1" i="7" s="1"/>
  <c r="M1" i="7" s="1"/>
  <c r="N1" i="7" s="1"/>
  <c r="O1" i="7" s="1"/>
  <c r="P1" i="7" s="1"/>
  <c r="Q1" i="7" s="1"/>
  <c r="R1" i="7" s="1"/>
  <c r="S1" i="7" s="1"/>
  <c r="T1" i="7" s="1"/>
  <c r="U1" i="7" s="1"/>
  <c r="V1" i="7" s="1"/>
  <c r="W1" i="7" s="1"/>
  <c r="X1" i="7" s="1"/>
  <c r="Y1" i="7" s="1"/>
  <c r="Z1" i="7" s="1"/>
  <c r="AA1" i="7" s="1"/>
  <c r="AB1" i="7" s="1"/>
  <c r="AC1" i="7" s="1"/>
  <c r="AD1" i="7" s="1"/>
  <c r="AE1" i="7" s="1"/>
  <c r="AF1" i="7" s="1"/>
  <c r="AG1" i="7" s="1"/>
  <c r="AH1" i="7" s="1"/>
  <c r="AI1" i="7" s="1"/>
  <c r="BL4" i="6"/>
  <c r="BJ4" i="6"/>
  <c r="BE4" i="6"/>
  <c r="AQ4" i="6"/>
  <c r="AP4" i="6"/>
  <c r="AL4" i="6"/>
  <c r="AK4" i="6"/>
  <c r="BD4" i="6" s="1"/>
  <c r="AJ4" i="6"/>
  <c r="AM4" i="6" s="1"/>
  <c r="BL3" i="6"/>
  <c r="BJ3" i="6"/>
  <c r="BE3" i="6"/>
  <c r="AQ3" i="6"/>
  <c r="AP3" i="6"/>
  <c r="AL3" i="6"/>
  <c r="AK3" i="6"/>
  <c r="BD3" i="6" s="1"/>
  <c r="AJ3" i="6"/>
  <c r="AM3" i="6" s="1"/>
  <c r="BL2" i="6"/>
  <c r="BJ2" i="6"/>
  <c r="BE2" i="6"/>
  <c r="AQ2" i="6"/>
  <c r="AP2" i="6"/>
  <c r="AL2" i="6"/>
  <c r="AK2" i="6"/>
  <c r="BD2" i="6" s="1"/>
  <c r="AJ2" i="6"/>
  <c r="AM2" i="6" s="1"/>
  <c r="G1" i="6"/>
  <c r="H1" i="6" s="1"/>
  <c r="I1" i="6" s="1"/>
  <c r="J1" i="6" s="1"/>
  <c r="K1" i="6" s="1"/>
  <c r="L1" i="6" s="1"/>
  <c r="M1" i="6" s="1"/>
  <c r="N1" i="6" s="1"/>
  <c r="O1" i="6" s="1"/>
  <c r="P1" i="6" s="1"/>
  <c r="Q1" i="6" s="1"/>
  <c r="R1" i="6" s="1"/>
  <c r="S1" i="6" s="1"/>
  <c r="T1" i="6" s="1"/>
  <c r="U1" i="6" s="1"/>
  <c r="V1" i="6" s="1"/>
  <c r="W1" i="6" s="1"/>
  <c r="X1" i="6" s="1"/>
  <c r="Y1" i="6" s="1"/>
  <c r="Z1" i="6" s="1"/>
  <c r="AA1" i="6" s="1"/>
  <c r="AB1" i="6" s="1"/>
  <c r="AC1" i="6" s="1"/>
  <c r="AD1" i="6" s="1"/>
  <c r="AE1" i="6" s="1"/>
  <c r="AF1" i="6" s="1"/>
  <c r="AG1" i="6" s="1"/>
  <c r="AH1" i="6" s="1"/>
  <c r="AI1" i="6" s="1"/>
  <c r="BJ5" i="4"/>
  <c r="BD5" i="4"/>
  <c r="AR5" i="4"/>
  <c r="AQ5" i="4"/>
  <c r="AM5" i="4"/>
  <c r="BF5" i="4" s="1"/>
  <c r="AL5" i="4"/>
  <c r="BE5" i="4" s="1"/>
  <c r="AK5" i="4"/>
  <c r="BJ4" i="4"/>
  <c r="BD4" i="4"/>
  <c r="AR4" i="4"/>
  <c r="AQ4" i="4"/>
  <c r="AM4" i="4"/>
  <c r="BF4" i="4" s="1"/>
  <c r="AL4" i="4"/>
  <c r="BE4" i="4" s="1"/>
  <c r="AK4" i="4"/>
  <c r="BJ3" i="4"/>
  <c r="BD3" i="4"/>
  <c r="AR3" i="4"/>
  <c r="AQ3" i="4"/>
  <c r="AM3" i="4"/>
  <c r="BF3" i="4" s="1"/>
  <c r="AL3" i="4"/>
  <c r="BE3" i="4" s="1"/>
  <c r="AK3" i="4"/>
  <c r="BJ2" i="4"/>
  <c r="BD2" i="4"/>
  <c r="AR2" i="4"/>
  <c r="AQ2" i="4"/>
  <c r="AM2" i="4"/>
  <c r="BF2" i="4" s="1"/>
  <c r="AL2" i="4"/>
  <c r="BE2" i="4" s="1"/>
  <c r="AK2" i="4"/>
  <c r="H1" i="4"/>
  <c r="I1" i="4" s="1"/>
  <c r="J1" i="4" s="1"/>
  <c r="K1" i="4" s="1"/>
  <c r="L1" i="4" s="1"/>
  <c r="M1" i="4" s="1"/>
  <c r="N1" i="4" s="1"/>
  <c r="O1" i="4" s="1"/>
  <c r="P1" i="4" s="1"/>
  <c r="Q1" i="4" s="1"/>
  <c r="R1" i="4" s="1"/>
  <c r="S1" i="4" s="1"/>
  <c r="T1" i="4" s="1"/>
  <c r="U1" i="4" s="1"/>
  <c r="V1" i="4" s="1"/>
  <c r="W1" i="4" s="1"/>
  <c r="X1" i="4" s="1"/>
  <c r="Y1" i="4" s="1"/>
  <c r="Z1" i="4" s="1"/>
  <c r="AA1" i="4" s="1"/>
  <c r="AB1" i="4" s="1"/>
  <c r="AC1" i="4" s="1"/>
  <c r="AD1" i="4" s="1"/>
  <c r="AE1" i="4" s="1"/>
  <c r="AF1" i="4" s="1"/>
  <c r="AG1" i="4" s="1"/>
  <c r="AH1" i="4" s="1"/>
  <c r="AI1" i="4" s="1"/>
  <c r="AJ1" i="4" s="1"/>
  <c r="AM3" i="7" l="1"/>
  <c r="AM2" i="7"/>
  <c r="AM4" i="7"/>
  <c r="AN2" i="7"/>
  <c r="AQ2" i="7" s="1"/>
  <c r="AN3" i="7"/>
  <c r="AQ3" i="7" s="1"/>
  <c r="AN4" i="7"/>
  <c r="AQ4" i="7" s="1"/>
  <c r="AN5" i="7"/>
  <c r="AQ5" i="7" s="1"/>
  <c r="BC2" i="6"/>
  <c r="BF2" i="6" s="1"/>
  <c r="BC3" i="6"/>
  <c r="BF3" i="6" s="1"/>
  <c r="BC4" i="6"/>
  <c r="BF4" i="6" s="1"/>
  <c r="AN2" i="4"/>
  <c r="AN3" i="4"/>
  <c r="AN4" i="4"/>
  <c r="AN5" i="4"/>
  <c r="BG2" i="4"/>
  <c r="BG3" i="4"/>
  <c r="BG4" i="4"/>
  <c r="BG5" i="4"/>
  <c r="I49" i="2" l="1"/>
  <c r="F49" i="2"/>
  <c r="G47" i="2"/>
  <c r="G50" i="2" s="1"/>
  <c r="H46" i="2"/>
  <c r="F46" i="2"/>
  <c r="E46" i="2"/>
  <c r="I45" i="2"/>
  <c r="F45" i="2"/>
  <c r="I44" i="2"/>
  <c r="F44" i="2"/>
  <c r="I43" i="2"/>
  <c r="I46" i="2" s="1"/>
  <c r="F43" i="2"/>
  <c r="M42" i="2"/>
  <c r="K42" i="2"/>
  <c r="L42" i="2" s="1"/>
  <c r="J42" i="2"/>
  <c r="H42" i="2"/>
  <c r="E42" i="2"/>
  <c r="D42" i="2"/>
  <c r="I41" i="2"/>
  <c r="F41" i="2"/>
  <c r="F42" i="2" s="1"/>
  <c r="I40" i="2"/>
  <c r="F40" i="2"/>
  <c r="L39" i="2"/>
  <c r="I39" i="2"/>
  <c r="F39" i="2"/>
  <c r="I38" i="2"/>
  <c r="F38" i="2"/>
  <c r="I37" i="2"/>
  <c r="I42" i="2" s="1"/>
  <c r="F37" i="2"/>
  <c r="M36" i="2"/>
  <c r="K36" i="2"/>
  <c r="L36" i="2" s="1"/>
  <c r="J36" i="2"/>
  <c r="I36" i="2"/>
  <c r="H36" i="2"/>
  <c r="E36" i="2"/>
  <c r="D36" i="2"/>
  <c r="I35" i="2"/>
  <c r="F35" i="2"/>
  <c r="I34" i="2"/>
  <c r="F34" i="2"/>
  <c r="I33" i="2"/>
  <c r="F33" i="2"/>
  <c r="F36" i="2" s="1"/>
  <c r="I32" i="2"/>
  <c r="F32" i="2"/>
  <c r="M31" i="2"/>
  <c r="M50" i="2" s="1"/>
  <c r="L31" i="2"/>
  <c r="K31" i="2"/>
  <c r="K50" i="2" s="1"/>
  <c r="J31" i="2"/>
  <c r="J50" i="2" s="1"/>
  <c r="L50" i="2" s="1"/>
  <c r="H31" i="2"/>
  <c r="G31" i="2"/>
  <c r="E31" i="2"/>
  <c r="D31" i="2"/>
  <c r="I30" i="2"/>
  <c r="F30" i="2"/>
  <c r="L29" i="2"/>
  <c r="I29" i="2"/>
  <c r="F29" i="2"/>
  <c r="I28" i="2"/>
  <c r="F28" i="2"/>
  <c r="I27" i="2"/>
  <c r="F27" i="2"/>
  <c r="L26" i="2"/>
  <c r="I26" i="2"/>
  <c r="F26" i="2"/>
  <c r="I25" i="2"/>
  <c r="F25" i="2"/>
  <c r="I24" i="2"/>
  <c r="F24" i="2"/>
  <c r="I23" i="2"/>
  <c r="F23" i="2"/>
  <c r="I22" i="2"/>
  <c r="F22" i="2"/>
  <c r="I21" i="2"/>
  <c r="F21" i="2"/>
  <c r="I20" i="2"/>
  <c r="I31" i="2" s="1"/>
  <c r="F20" i="2"/>
  <c r="I19" i="2"/>
  <c r="F19" i="2"/>
  <c r="F31" i="2" s="1"/>
  <c r="H18" i="2"/>
  <c r="E18" i="2"/>
  <c r="E47" i="2" s="1"/>
  <c r="D18" i="2"/>
  <c r="I17" i="2"/>
  <c r="F17" i="2"/>
  <c r="I16" i="2"/>
  <c r="F16" i="2"/>
  <c r="I15" i="2"/>
  <c r="F15" i="2"/>
  <c r="I14" i="2"/>
  <c r="F14" i="2"/>
  <c r="I13" i="2"/>
  <c r="I18" i="2" s="1"/>
  <c r="F13" i="2"/>
  <c r="F18" i="2" s="1"/>
  <c r="H12" i="2"/>
  <c r="E12" i="2"/>
  <c r="D12" i="2"/>
  <c r="R11" i="2"/>
  <c r="I11" i="2"/>
  <c r="I12" i="2" s="1"/>
  <c r="F11" i="2"/>
  <c r="R10" i="2"/>
  <c r="I10" i="2"/>
  <c r="F10" i="2"/>
  <c r="F12" i="2" s="1"/>
  <c r="R9" i="2"/>
  <c r="H9" i="2"/>
  <c r="H47" i="2" s="1"/>
  <c r="H50" i="2" s="1"/>
  <c r="E9" i="2"/>
  <c r="D9" i="2"/>
  <c r="D47" i="2" s="1"/>
  <c r="D50" i="2" s="1"/>
  <c r="R8" i="2"/>
  <c r="I8" i="2"/>
  <c r="I9" i="2" s="1"/>
  <c r="F8" i="2"/>
  <c r="R7" i="2"/>
  <c r="I7" i="2"/>
  <c r="F7" i="2"/>
  <c r="F9" i="2" s="1"/>
  <c r="I6" i="2"/>
  <c r="F6" i="2"/>
  <c r="F47" i="2" s="1"/>
  <c r="F50" i="2" s="1"/>
  <c r="I47" i="2" l="1"/>
  <c r="I50" i="2" s="1"/>
</calcChain>
</file>

<file path=xl/comments1.xml><?xml version="1.0" encoding="utf-8"?>
<comments xmlns="http://schemas.openxmlformats.org/spreadsheetml/2006/main">
  <authors>
    <author>HQ-HA-Jia.Jin (金佳)</author>
    <author>LJ.Song</author>
    <author>DJ-HR-Qing.Weng (翁晴)</author>
    <author>DJ-HR-Jia.Jin (金佳)</author>
  </authors>
  <commentList>
    <comment ref="F6" authorId="0">
      <text>
        <r>
          <rPr>
            <sz val="8"/>
            <color indexed="81"/>
            <rFont val="宋体"/>
            <family val="3"/>
            <charset val="134"/>
          </rPr>
          <t>王雅灿、王雅峯、徐德华、周妗桦、洪千智、张培钧、路爱红、贾凤英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F7" authorId="1">
      <text>
        <r>
          <rPr>
            <sz val="8"/>
            <color indexed="81"/>
            <rFont val="宋体"/>
            <family val="3"/>
            <charset val="134"/>
          </rPr>
          <t>钱民、杨梅、陈凤利、孙晶晶、陈小梅</t>
        </r>
      </text>
    </comment>
    <comment ref="P7" authorId="2">
      <text>
        <r>
          <rPr>
            <sz val="8"/>
            <color indexed="81"/>
            <rFont val="宋体"/>
            <family val="3"/>
            <charset val="134"/>
          </rPr>
          <t>业务中心：向佐军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Q7" authorId="2">
      <text>
        <r>
          <rPr>
            <sz val="8"/>
            <color indexed="81"/>
            <rFont val="宋体"/>
            <family val="3"/>
            <charset val="134"/>
          </rPr>
          <t>组件：朱金菊、王文珍、王洪燕</t>
        </r>
      </text>
    </comment>
    <comment ref="F8" authorId="1">
      <text>
        <r>
          <rPr>
            <sz val="8"/>
            <color indexed="81"/>
            <rFont val="宋体"/>
            <family val="3"/>
            <charset val="134"/>
          </rPr>
          <t>朱政梅</t>
        </r>
      </text>
    </comment>
    <comment ref="P8" authorId="3">
      <text>
        <r>
          <rPr>
            <sz val="8"/>
            <color indexed="81"/>
            <rFont val="宋体"/>
            <family val="3"/>
            <charset val="134"/>
          </rPr>
          <t>人资课：李群</t>
        </r>
      </text>
    </comment>
    <comment ref="Q8" authorId="2">
      <text>
        <r>
          <rPr>
            <sz val="8"/>
            <color indexed="81"/>
            <rFont val="宋体"/>
            <family val="3"/>
            <charset val="134"/>
          </rPr>
          <t>组装课：戴程军、孙利娟、周广全、孟丹婷
生产部：巨汉
行政课：董建明、李小妹、钱连明
成型课：廖晓慧</t>
        </r>
      </text>
    </comment>
    <comment ref="P9" authorId="2">
      <text>
        <r>
          <rPr>
            <sz val="8"/>
            <color indexed="81"/>
            <rFont val="宋体"/>
            <family val="3"/>
            <charset val="134"/>
          </rPr>
          <t>印刷：肖素珍
组装：赵元元、刘梦龙、岳彪、黄亮</t>
        </r>
        <r>
          <rPr>
            <b/>
            <sz val="8"/>
            <color indexed="81"/>
            <rFont val="宋体"/>
            <family val="3"/>
            <charset val="134"/>
          </rPr>
          <t xml:space="preserve">
</t>
        </r>
        <r>
          <rPr>
            <sz val="8"/>
            <color indexed="81"/>
            <rFont val="宋体"/>
            <family val="3"/>
            <charset val="134"/>
          </rPr>
          <t>财务部：陈赛宇
成型课：姚革良</t>
        </r>
      </text>
    </comment>
    <comment ref="Q9" authorId="2">
      <text>
        <r>
          <rPr>
            <sz val="8"/>
            <color indexed="81"/>
            <rFont val="宋体"/>
            <family val="3"/>
            <charset val="134"/>
          </rPr>
          <t xml:space="preserve">成型课：杨万佳、鲁小妹、向燕、李勋
组装课：卢利霞、吴悦、王杜梅
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F10" authorId="0">
      <text>
        <r>
          <rPr>
            <sz val="8"/>
            <color indexed="81"/>
            <rFont val="宋体"/>
            <family val="3"/>
            <charset val="134"/>
          </rPr>
          <t>董筑君、陈群、詹洁、路红、杨晓玲、胡卫芳、周莲花</t>
        </r>
      </text>
    </comment>
    <comment ref="P10" authorId="2">
      <text>
        <r>
          <rPr>
            <sz val="8"/>
            <color indexed="81"/>
            <rFont val="宋体"/>
            <family val="3"/>
            <charset val="134"/>
          </rPr>
          <t xml:space="preserve">印刷课：宋杰
</t>
        </r>
      </text>
    </comment>
    <comment ref="Q10" authorId="2">
      <text>
        <r>
          <rPr>
            <sz val="8"/>
            <color indexed="81"/>
            <rFont val="宋体"/>
            <family val="3"/>
            <charset val="134"/>
          </rPr>
          <t>钢模课：朱士恒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F11" authorId="0">
      <text>
        <r>
          <rPr>
            <sz val="8"/>
            <color indexed="81"/>
            <rFont val="宋体"/>
            <family val="3"/>
            <charset val="134"/>
          </rPr>
          <t>顾爱萍、张红、谭晓艳、王毅勤、黎喜、徐彬华、缪爱花、周亚华、向佐军</t>
        </r>
      </text>
    </comment>
    <comment ref="Q11" authorId="2">
      <text>
        <r>
          <rPr>
            <sz val="8"/>
            <color indexed="81"/>
            <rFont val="宋体"/>
            <family val="3"/>
            <charset val="134"/>
          </rPr>
          <t>研发中心：郑博仁、陈钦宏、彭深圳
营运中心：张铭杰
组装课：闫建民、董祥
设备课：田长绳
成型课：杨利、路长峰、杨大毛、程龙成、李涛、宗爱红、吴强、彭兴武
印刷课：黎高莎、王兴培</t>
        </r>
      </text>
    </comment>
    <comment ref="F13" authorId="2">
      <text>
        <r>
          <rPr>
            <sz val="8"/>
            <color indexed="81"/>
            <rFont val="宋体"/>
            <family val="3"/>
            <charset val="134"/>
          </rPr>
          <t>、赖百兴、林清郎、李文博</t>
        </r>
      </text>
    </comment>
    <comment ref="F14" authorId="0">
      <text>
        <r>
          <rPr>
            <sz val="8"/>
            <color indexed="81"/>
            <rFont val="宋体"/>
            <family val="3"/>
            <charset val="134"/>
          </rPr>
          <t>何金艳、章周红、</t>
        </r>
      </text>
    </comment>
    <comment ref="B15" authorId="0">
      <text>
        <r>
          <rPr>
            <sz val="8"/>
            <color indexed="81"/>
            <rFont val="宋体"/>
            <family val="3"/>
            <charset val="134"/>
          </rPr>
          <t>成型</t>
        </r>
      </text>
    </comment>
    <comment ref="F15" authorId="0">
      <text>
        <r>
          <rPr>
            <sz val="8"/>
            <color indexed="81"/>
            <rFont val="宋体"/>
            <family val="3"/>
            <charset val="134"/>
          </rPr>
          <t xml:space="preserve">庄伟、乔华、朱利民、王冬青、陈友全、吴永钢、刘冰、钱英、石振英
</t>
        </r>
      </text>
    </comment>
    <comment ref="B16" authorId="0">
      <text>
        <r>
          <rPr>
            <sz val="8"/>
            <color indexed="81"/>
            <rFont val="宋体"/>
            <family val="3"/>
            <charset val="134"/>
          </rPr>
          <t>产品设计</t>
        </r>
      </text>
    </comment>
    <comment ref="F16" authorId="0">
      <text>
        <r>
          <rPr>
            <sz val="8"/>
            <color indexed="81"/>
            <rFont val="宋体"/>
            <family val="3"/>
            <charset val="134"/>
          </rPr>
          <t xml:space="preserve">高翠芳、王永记、钟丽华、凌玉、王雁、俞亚红
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B17" authorId="0">
      <text>
        <r>
          <rPr>
            <sz val="8"/>
            <color indexed="81"/>
            <rFont val="宋体"/>
            <family val="3"/>
            <charset val="134"/>
          </rPr>
          <t>新品开发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F17" authorId="0">
      <text>
        <r>
          <rPr>
            <sz val="8"/>
            <color indexed="81"/>
            <rFont val="宋体"/>
            <family val="3"/>
            <charset val="134"/>
          </rPr>
          <t>汪平、余叶青、钱炜、谢红梅、黄波、于倩怡、梅美期、史训亮、高勇、路佳辉、</t>
        </r>
      </text>
    </comment>
    <comment ref="F19" authorId="3">
      <text>
        <r>
          <rPr>
            <sz val="8"/>
            <color indexed="81"/>
            <rFont val="宋体"/>
            <family val="3"/>
            <charset val="134"/>
          </rPr>
          <t>陈品霖</t>
        </r>
      </text>
    </comment>
    <comment ref="F20" authorId="2">
      <text>
        <r>
          <rPr>
            <sz val="8"/>
            <color indexed="81"/>
            <rFont val="宋体"/>
            <family val="3"/>
            <charset val="134"/>
          </rPr>
          <t>吴尧、汤红星、陈育胜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F21" authorId="2">
      <text>
        <r>
          <rPr>
            <sz val="8"/>
            <color indexed="81"/>
            <rFont val="宋体"/>
            <family val="3"/>
            <charset val="134"/>
          </rPr>
          <t>钟书彬、黄柳江、孔兵兵、吕娟、王西明、熊扬宝、周蓓娜、曹磊、李存云、陈烨锋、王新虎、顾将力、李家蓉、朱海涛、徐林方</t>
        </r>
      </text>
    </comment>
    <comment ref="F22" authorId="2">
      <text>
        <r>
          <rPr>
            <sz val="8"/>
            <color indexed="81"/>
            <rFont val="宋体"/>
            <family val="3"/>
            <charset val="134"/>
          </rPr>
          <t>屠建光、葛文勋、陈萍、陆建战、沈爱清、姚国辉、万桂凤、方喆、竺昌海、陆敏辉、李国泰、谭镇杰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F23" authorId="2">
      <text>
        <r>
          <rPr>
            <sz val="8"/>
            <color indexed="81"/>
            <rFont val="宋体"/>
            <family val="3"/>
            <charset val="134"/>
          </rPr>
          <t>金凤、张妹、张飞</t>
        </r>
      </text>
    </comment>
    <comment ref="F24" authorId="2">
      <text>
        <r>
          <rPr>
            <sz val="8"/>
            <color indexed="81"/>
            <rFont val="宋体"/>
            <family val="3"/>
            <charset val="134"/>
          </rPr>
          <t>张守宁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F25" authorId="2">
      <text>
        <r>
          <rPr>
            <sz val="8"/>
            <color indexed="81"/>
            <rFont val="宋体"/>
            <family val="3"/>
            <charset val="134"/>
          </rPr>
          <t>刘陈英、秦克兵、陈刚、邓爽、刘克松、丰勇、甘在素、郭光蓉、冉以琼、黄付三、罗兴美、廖小慧、刘帅、冉开珍、贾在蕾、陈方琼、吴青丽、严雪梅、李软风、黄利群、陈春英、易兵、陈善均、王月霞、萧万凤、刘停、蒋玉华、潘美琴、向海波、徐宗秋、黄利群、王誉蒙、廖宗敏、李钱钱、农权粉、刘云美、王正鲜、罗平、吕秀利、何玉芳、黄亮珍、郑冰冰、黄刚珍、严利、代光杰、张小芹、闫保民、陈忠辉、周建、万春欢、乔辉、王正端、程秀芳、唐丽华、李艳云、邓翠琼、于泽双、林付珍、邸云赔、王海红、万正琼、陈忠华、王金霞、夏慈秀、吴玉香、于春辉、黄学英、秦浩、陈明忠、倪香花、夏长英、夏楠、周爱丽、皋春进、邹串莲、吴玉美、姜晓、陈华容、陈永红、韩春果、钱海林、王兵、余开义、董晓莉、冷英、张慧慧、张光美、罗启平、黄勋、李杰、李光云、熊超、朱丽平、计艳艳、陈彩华、林兰蓝、安红芬、王昌分、虎云华、熊保存、吕小华、纪青、赵雷、林敏、苏宝琴、马春雷、祁影、年文文、岳智、唐青、唐勤、卢开菊、宋翠玲、尚灿灿、邬发英、汪文玲、姚春玲、夏兰、姚革良</t>
        </r>
      </text>
    </comment>
    <comment ref="H25" authorId="2">
      <text>
        <r>
          <rPr>
            <sz val="8"/>
            <color indexed="81"/>
            <rFont val="宋体"/>
            <family val="3"/>
            <charset val="134"/>
          </rPr>
          <t>秦克兵、陈刚、邓爽、刘克松、丰勇、黄付三、刘帅、贾在蕾、易兵、蒋玉华、向海波、郑冰冰、闫保民、陈忠辉、周建、万春欢、乔辉、陈忠华、夏慈秀、于春辉、秦浩、陈明忠、邹串莲、钱海林、王兵、余开义、黄勋、李杰、熊超、计艳艳、陈彩华、吕小华、赵雷、林敏、苏宝琴、马春雷、岳智、姚革良</t>
        </r>
      </text>
    </comment>
    <comment ref="F26" authorId="2">
      <text>
        <r>
          <rPr>
            <sz val="8"/>
            <color indexed="81"/>
            <rFont val="宋体"/>
            <family val="3"/>
            <charset val="134"/>
          </rPr>
          <t>屈自强、刘高利、汤长月、韩国勤、刘玲、丁维芝、林娟、姜婷婷、金忠花、孟凡群、谢大妹、陈小菊、汤长群、李燕霞、郭丽丽、石启勤、徐彩艳、卫建芳、杨秀芳、黄润英、王小群、钟权美、杨叶丹、陈泽英、童枝云、谭凤英、郭红玲、周小青、施昌梅、熊利娟、褚冬梅、姚春菊、朱新霞、唐正华、韦燕、赵英鹰、蔡玉红、石娜、张秀云、卫秋等、刘传芝、曹晓玲、姚爱华、蔡庆会、沈祥梅、卢秀兰、欧阳长玲、蒲春梅、苏少霞、张静、李三勤、陶德菊、邰泥我、范成娥、刘华利、李银、王梅、秦纪群、唐先珍、董彦巧、徐泽琴、钱光华、盛新莲、夏梅娟、王兴菊、何新英、沙道娟、皋春梅、刘昔怡、肖学平、周学艳、沈文群、莫言敏、沈群、吴益华、周学新、王家菊、梁线、王后芝、朱红、赵端英、王中连、唐彩霞、王后荣、钟小英、钱建英、周相桃、陈国强、余迪娟、阮连巧、徐小春、罗洪友、李平、黎晓莉、马亚亚、王秀琼、任海梅、陶四芹、温娟娟、赵娟娟、陈园园、刘敏、李兰艳、邵言言、刘大琴、孙长云、王晓梅、吴永菊、匡芬芬、徐燕方、曹兴燕、任晓梅、胡俊杰、张艳、王邦鱼、金玉芳、谢玉严、郭宇、徐殷、吴念、刘井琴、胡玄玄、王明群、田小霞、陈纪瑞、李心甫、谢全芳、韦小清、高晴晴、孙晔、张小龙、陶明才、赵元元、刘梦龙、岳彪、黄亮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H26" authorId="2">
      <text>
        <r>
          <rPr>
            <sz val="8"/>
            <color indexed="81"/>
            <rFont val="宋体"/>
            <family val="3"/>
            <charset val="134"/>
          </rPr>
          <t>屈自强、刘高利、林娟、陈小菊、汤长群、李燕霞、郭丽丽、石启勤、徐彩艳、卫建芳、唐正华、李三勤、李银、唐先珍、董彦巧、肖学平、王后芝、陈国强、罗洪友、刘敏、曹兴燕、胡玄玄、张小龙、陶明才、赵元元、刘梦龙、岳彪、黄亮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F27" authorId="2">
      <text>
        <r>
          <rPr>
            <sz val="8"/>
            <color indexed="81"/>
            <rFont val="宋体"/>
            <family val="3"/>
            <charset val="134"/>
          </rPr>
          <t>王欢欢、干能晓、蔡家军、滕建军、易小明、李青峰、郑冬冬、邓敏捷、秦军、肖亮军、罗永海、张军、吴明月、徐军、乔敏、王瑞、段新忠、李世强、肖静静、赵云华、杨涛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F28" authorId="2">
      <text>
        <r>
          <rPr>
            <sz val="8"/>
            <color indexed="81"/>
            <rFont val="宋体"/>
            <family val="3"/>
            <charset val="134"/>
          </rPr>
          <t xml:space="preserve">马方园、龚俊杰、郑海生、臧天明
</t>
        </r>
      </text>
    </comment>
    <comment ref="F29" authorId="2">
      <text>
        <r>
          <rPr>
            <sz val="8"/>
            <color indexed="81"/>
            <rFont val="宋体"/>
            <family val="3"/>
            <charset val="134"/>
          </rPr>
          <t>朱莉莉、陆应霞、王跃兰、孙贤秀、宋艳荣、王联群、方伦碧、曹学侠、马玉香、杨士韧、叶兰花、刘建容、时小丽、郭宇琴、冯坤莉、康兰兰、尹可平、肖素珍、宋杰</t>
        </r>
      </text>
    </comment>
    <comment ref="H29" authorId="2">
      <text>
        <r>
          <rPr>
            <sz val="8"/>
            <color indexed="81"/>
            <rFont val="宋体"/>
            <family val="3"/>
            <charset val="134"/>
          </rPr>
          <t>王联群、叶兰花、尹可平、宋杰</t>
        </r>
      </text>
    </comment>
    <comment ref="F30" authorId="2">
      <text>
        <r>
          <rPr>
            <sz val="8"/>
            <color indexed="81"/>
            <rFont val="宋体"/>
            <family val="3"/>
            <charset val="134"/>
          </rPr>
          <t xml:space="preserve">卫叶辉、
</t>
        </r>
      </text>
    </comment>
    <comment ref="F32" authorId="3">
      <text>
        <r>
          <rPr>
            <sz val="8"/>
            <color indexed="81"/>
            <rFont val="宋体"/>
            <family val="3"/>
            <charset val="134"/>
          </rPr>
          <t>李乃文、陈俊义</t>
        </r>
      </text>
    </comment>
    <comment ref="F33" authorId="0">
      <text>
        <r>
          <rPr>
            <sz val="8"/>
            <color indexed="81"/>
            <rFont val="宋体"/>
            <family val="3"/>
            <charset val="134"/>
          </rPr>
          <t>黄柳淑、顾继院、</t>
        </r>
      </text>
    </comment>
    <comment ref="F34" authorId="0">
      <text>
        <r>
          <rPr>
            <sz val="8"/>
            <color indexed="81"/>
            <rFont val="宋体"/>
            <family val="3"/>
            <charset val="134"/>
          </rPr>
          <t>方秀华、蔡丽、徐松霞、王文亚、徐新妹、李营、李爱玲、王家洪、王同胜、蒋继红</t>
        </r>
      </text>
    </comment>
    <comment ref="F35" authorId="1">
      <text>
        <r>
          <rPr>
            <sz val="8"/>
            <color indexed="81"/>
            <rFont val="宋体"/>
            <family val="3"/>
            <charset val="134"/>
          </rPr>
          <t>蔡慧红、方连琴、郭静、顾燕妹、唐晓燕、薛芳玲、范银红、张海清、张琼、杨红燕、李燕、李渊敏、周玉梅、白海英、刘华娟、鲍平、蒋贵华、任赵君、赵宇英、唐兴燕、唐菊香、吴倩、欧阳木英、韩卫华、马素芳、王春玉、钱培英、胡芹华、张娟、张祖琴、程月春、师俊辉、陈红、彭嫚嫚、宋小燕、刘格、陶姗姗、杨红霞、王丽</t>
        </r>
      </text>
    </comment>
    <comment ref="F37" authorId="0">
      <text>
        <r>
          <rPr>
            <sz val="8"/>
            <color indexed="81"/>
            <rFont val="宋体"/>
            <family val="3"/>
            <charset val="134"/>
          </rPr>
          <t>薛云麒</t>
        </r>
      </text>
    </comment>
    <comment ref="F38" authorId="0">
      <text>
        <r>
          <rPr>
            <sz val="8"/>
            <color indexed="81"/>
            <rFont val="宋体"/>
            <family val="3"/>
            <charset val="134"/>
          </rPr>
          <t xml:space="preserve">夏梅、金佳、翁晴、冯晓莉、李群
</t>
        </r>
      </text>
    </comment>
    <comment ref="F39" authorId="1">
      <text>
        <r>
          <rPr>
            <sz val="8"/>
            <color indexed="81"/>
            <rFont val="宋体"/>
            <family val="3"/>
            <charset val="134"/>
          </rPr>
          <t xml:space="preserve">潘美荣、褚桂华、王翠莲、王文青、卫银余、顾连华、余吉官、姚志钢、王海忠、俞玉辉、王连英、崔士洪、朱拉克、黄前立、王亚芹、唐银花、周雪花、金取珍、鲁秀花、刘凤美、郭中玉、唐耀良、冯本琴、杨爱杰、王亚仙、施忠、陈连、李婷
</t>
        </r>
      </text>
    </comment>
    <comment ref="F40" authorId="1">
      <text>
        <r>
          <rPr>
            <sz val="8"/>
            <color indexed="81"/>
            <rFont val="宋体"/>
            <family val="3"/>
            <charset val="134"/>
          </rPr>
          <t>肖爱容、徐家堂、马国平、刘少江、潘国生、闪永锋</t>
        </r>
      </text>
    </comment>
    <comment ref="F41" authorId="0">
      <text>
        <r>
          <rPr>
            <sz val="8"/>
            <color indexed="81"/>
            <rFont val="宋体"/>
            <family val="3"/>
            <charset val="134"/>
          </rPr>
          <t>王伟、何一叶</t>
        </r>
      </text>
    </comment>
    <comment ref="F43" authorId="3">
      <text>
        <r>
          <rPr>
            <sz val="8"/>
            <color indexed="81"/>
            <rFont val="宋体"/>
            <family val="3"/>
            <charset val="134"/>
          </rPr>
          <t>蔡春华</t>
        </r>
      </text>
    </comment>
    <comment ref="F44" authorId="0">
      <text>
        <r>
          <rPr>
            <sz val="8"/>
            <color indexed="81"/>
            <rFont val="宋体"/>
            <family val="3"/>
            <charset val="134"/>
          </rPr>
          <t xml:space="preserve">吴春花、
</t>
        </r>
      </text>
    </comment>
    <comment ref="F45" authorId="0">
      <text>
        <r>
          <rPr>
            <sz val="8"/>
            <color indexed="81"/>
            <rFont val="宋体"/>
            <family val="3"/>
            <charset val="134"/>
          </rPr>
          <t>张美琴、王丹凤、屠英、江燕、唐美华、陈赛宇</t>
        </r>
      </text>
    </comment>
    <comment ref="F49" authorId="0">
      <text>
        <r>
          <rPr>
            <sz val="8"/>
            <color indexed="81"/>
            <rFont val="宋体"/>
            <family val="3"/>
            <charset val="134"/>
          </rPr>
          <t>朱洁、王涛、张美玲、胡国莲、钱俊、张凤莲、李大霞、唐敬敬、郝大刚、王正培、刘召丽、唐华、廖祖福、宋小华、姚传芹、殷燕青、周克德、冷春梅、徐美芳、陆秀美、</t>
        </r>
      </text>
    </comment>
    <comment ref="H49" authorId="0">
      <text>
        <r>
          <rPr>
            <sz val="8"/>
            <color indexed="81"/>
            <rFont val="宋体"/>
            <family val="3"/>
            <charset val="134"/>
          </rPr>
          <t xml:space="preserve">朱洁、王涛、张美玲、胡国莲、钱俊、张凤莲、李大霞、郝大刚、王正培、唐敬敬
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E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2013年10月1日转入德晋</t>
        </r>
      </text>
    </comment>
  </commentList>
</comments>
</file>

<file path=xl/comments3.xml><?xml version="1.0" encoding="utf-8"?>
<comments xmlns="http://schemas.openxmlformats.org/spreadsheetml/2006/main">
  <authors>
    <author>DJ-HR-XL.Feng （冯晓莉）</author>
    <author>sbq</author>
    <author>XX.Hu</author>
  </authors>
  <commentList>
    <comment ref="J3" authorId="0">
      <text>
        <r>
          <rPr>
            <b/>
            <sz val="9"/>
            <color indexed="81"/>
            <rFont val="宋体"/>
            <family val="3"/>
            <charset val="134"/>
          </rPr>
          <t>DJ-HR-XL.Feng （冯晓莉）:</t>
        </r>
        <r>
          <rPr>
            <sz val="9"/>
            <color indexed="81"/>
            <rFont val="宋体"/>
            <family val="3"/>
            <charset val="134"/>
          </rPr>
          <t xml:space="preserve">
迟到</t>
        </r>
      </text>
    </comment>
    <comment ref="G4" authorId="1">
      <text>
        <r>
          <rPr>
            <b/>
            <sz val="9"/>
            <color indexed="81"/>
            <rFont val="宋体"/>
            <family val="3"/>
            <charset val="134"/>
          </rPr>
          <t>sbq:</t>
        </r>
        <r>
          <rPr>
            <sz val="9"/>
            <color indexed="81"/>
            <rFont val="宋体"/>
            <family val="3"/>
            <charset val="134"/>
          </rPr>
          <t xml:space="preserve">
16-20
</t>
        </r>
      </text>
    </comment>
    <comment ref="I4" authorId="1">
      <text>
        <r>
          <rPr>
            <b/>
            <sz val="9"/>
            <color indexed="81"/>
            <rFont val="宋体"/>
            <family val="3"/>
            <charset val="134"/>
          </rPr>
          <t>sbq:</t>
        </r>
        <r>
          <rPr>
            <sz val="9"/>
            <color indexed="81"/>
            <rFont val="宋体"/>
            <family val="3"/>
            <charset val="134"/>
          </rPr>
          <t xml:space="preserve">
16-20
</t>
        </r>
      </text>
    </comment>
    <comment ref="J4" authorId="1">
      <text>
        <r>
          <rPr>
            <b/>
            <sz val="9"/>
            <color indexed="81"/>
            <rFont val="宋体"/>
            <family val="3"/>
            <charset val="134"/>
          </rPr>
          <t>sbq:</t>
        </r>
        <r>
          <rPr>
            <sz val="9"/>
            <color indexed="81"/>
            <rFont val="宋体"/>
            <family val="3"/>
            <charset val="134"/>
          </rPr>
          <t xml:space="preserve">
8-16
</t>
        </r>
      </text>
    </comment>
    <comment ref="G5" authorId="2">
      <text>
        <r>
          <rPr>
            <b/>
            <sz val="9"/>
            <color indexed="81"/>
            <rFont val="Tahoma"/>
            <family val="2"/>
          </rPr>
          <t>XX.Hu:</t>
        </r>
        <r>
          <rPr>
            <sz val="9"/>
            <color indexed="81"/>
            <rFont val="Tahoma"/>
            <family val="2"/>
          </rPr>
          <t xml:space="preserve">
8-16</t>
        </r>
        <r>
          <rPr>
            <sz val="9"/>
            <color indexed="81"/>
            <rFont val="宋体"/>
            <family val="3"/>
            <charset val="134"/>
          </rPr>
          <t>：</t>
        </r>
        <r>
          <rPr>
            <sz val="9"/>
            <color indexed="81"/>
            <rFont val="Tahoma"/>
            <family val="2"/>
          </rPr>
          <t>30</t>
        </r>
      </text>
    </comment>
    <comment ref="H5" authorId="2">
      <text>
        <r>
          <rPr>
            <b/>
            <sz val="9"/>
            <color indexed="81"/>
            <rFont val="Tahoma"/>
            <family val="2"/>
          </rPr>
          <t>XX.Hu:</t>
        </r>
        <r>
          <rPr>
            <sz val="9"/>
            <color indexed="81"/>
            <rFont val="Tahoma"/>
            <family val="2"/>
          </rPr>
          <t xml:space="preserve">
8-16</t>
        </r>
        <r>
          <rPr>
            <sz val="9"/>
            <color indexed="81"/>
            <rFont val="宋体"/>
            <family val="3"/>
            <charset val="134"/>
          </rPr>
          <t>：</t>
        </r>
        <r>
          <rPr>
            <sz val="9"/>
            <color indexed="81"/>
            <rFont val="Tahoma"/>
            <family val="2"/>
          </rPr>
          <t>30</t>
        </r>
      </text>
    </comment>
    <comment ref="I5" authorId="2">
      <text>
        <r>
          <rPr>
            <b/>
            <sz val="9"/>
            <color indexed="81"/>
            <rFont val="Tahoma"/>
            <family val="2"/>
          </rPr>
          <t>XX.Hu:</t>
        </r>
        <r>
          <rPr>
            <sz val="9"/>
            <color indexed="81"/>
            <rFont val="Tahoma"/>
            <family val="2"/>
          </rPr>
          <t xml:space="preserve">
8-16</t>
        </r>
        <r>
          <rPr>
            <sz val="9"/>
            <color indexed="81"/>
            <rFont val="宋体"/>
            <family val="3"/>
            <charset val="134"/>
          </rPr>
          <t>：</t>
        </r>
        <r>
          <rPr>
            <sz val="9"/>
            <color indexed="81"/>
            <rFont val="Tahoma"/>
            <family val="2"/>
          </rPr>
          <t>30</t>
        </r>
      </text>
    </comment>
    <comment ref="J5" authorId="2">
      <text>
        <r>
          <rPr>
            <b/>
            <sz val="9"/>
            <color indexed="81"/>
            <rFont val="Tahoma"/>
            <family val="2"/>
          </rPr>
          <t>XX.Hu:</t>
        </r>
        <r>
          <rPr>
            <sz val="9"/>
            <color indexed="81"/>
            <rFont val="Tahoma"/>
            <family val="2"/>
          </rPr>
          <t xml:space="preserve">
8-16</t>
        </r>
        <r>
          <rPr>
            <sz val="9"/>
            <color indexed="81"/>
            <rFont val="宋体"/>
            <family val="3"/>
            <charset val="134"/>
          </rPr>
          <t>：</t>
        </r>
        <r>
          <rPr>
            <sz val="9"/>
            <color indexed="81"/>
            <rFont val="Tahoma"/>
            <family val="2"/>
          </rPr>
          <t>30</t>
        </r>
      </text>
    </comment>
    <comment ref="M5" authorId="2">
      <text>
        <r>
          <rPr>
            <b/>
            <sz val="9"/>
            <color indexed="81"/>
            <rFont val="Tahoma"/>
            <family val="2"/>
          </rPr>
          <t>XX.Hu:</t>
        </r>
        <r>
          <rPr>
            <sz val="9"/>
            <color indexed="81"/>
            <rFont val="Tahoma"/>
            <family val="2"/>
          </rPr>
          <t xml:space="preserve">
8-16</t>
        </r>
        <r>
          <rPr>
            <sz val="9"/>
            <color indexed="81"/>
            <rFont val="宋体"/>
            <family val="3"/>
            <charset val="134"/>
          </rPr>
          <t>：</t>
        </r>
        <r>
          <rPr>
            <sz val="9"/>
            <color indexed="81"/>
            <rFont val="Tahoma"/>
            <family val="2"/>
          </rPr>
          <t>30</t>
        </r>
      </text>
    </comment>
    <comment ref="N5" authorId="2">
      <text>
        <r>
          <rPr>
            <b/>
            <sz val="9"/>
            <color indexed="81"/>
            <rFont val="Tahoma"/>
            <family val="2"/>
          </rPr>
          <t>XX.Hu:</t>
        </r>
        <r>
          <rPr>
            <sz val="9"/>
            <color indexed="81"/>
            <rFont val="Tahoma"/>
            <family val="2"/>
          </rPr>
          <t xml:space="preserve">
8-16</t>
        </r>
        <r>
          <rPr>
            <sz val="9"/>
            <color indexed="81"/>
            <rFont val="宋体"/>
            <family val="3"/>
            <charset val="134"/>
          </rPr>
          <t>：</t>
        </r>
        <r>
          <rPr>
            <sz val="9"/>
            <color indexed="81"/>
            <rFont val="Tahoma"/>
            <family val="2"/>
          </rPr>
          <t>30</t>
        </r>
      </text>
    </comment>
    <comment ref="O5" authorId="2">
      <text>
        <r>
          <rPr>
            <b/>
            <sz val="9"/>
            <color indexed="81"/>
            <rFont val="Tahoma"/>
            <family val="2"/>
          </rPr>
          <t>XX.Hu:</t>
        </r>
        <r>
          <rPr>
            <sz val="9"/>
            <color indexed="81"/>
            <rFont val="Tahoma"/>
            <family val="2"/>
          </rPr>
          <t xml:space="preserve">
8-16</t>
        </r>
        <r>
          <rPr>
            <sz val="9"/>
            <color indexed="81"/>
            <rFont val="宋体"/>
            <family val="3"/>
            <charset val="134"/>
          </rPr>
          <t>：</t>
        </r>
        <r>
          <rPr>
            <sz val="9"/>
            <color indexed="81"/>
            <rFont val="Tahoma"/>
            <family val="2"/>
          </rPr>
          <t>30</t>
        </r>
      </text>
    </comment>
    <comment ref="P5" authorId="2">
      <text>
        <r>
          <rPr>
            <b/>
            <sz val="9"/>
            <color indexed="81"/>
            <rFont val="Tahoma"/>
            <family val="2"/>
          </rPr>
          <t>XX.Hu:</t>
        </r>
        <r>
          <rPr>
            <sz val="9"/>
            <color indexed="81"/>
            <rFont val="Tahoma"/>
            <family val="2"/>
          </rPr>
          <t xml:space="preserve">
8-16</t>
        </r>
        <r>
          <rPr>
            <sz val="9"/>
            <color indexed="81"/>
            <rFont val="宋体"/>
            <family val="3"/>
            <charset val="134"/>
          </rPr>
          <t>：</t>
        </r>
        <r>
          <rPr>
            <sz val="9"/>
            <color indexed="81"/>
            <rFont val="Tahoma"/>
            <family val="2"/>
          </rPr>
          <t>30</t>
        </r>
      </text>
    </comment>
    <comment ref="Q5" authorId="2">
      <text>
        <r>
          <rPr>
            <b/>
            <sz val="9"/>
            <color indexed="81"/>
            <rFont val="Tahoma"/>
            <family val="2"/>
          </rPr>
          <t>XX.Hu:</t>
        </r>
        <r>
          <rPr>
            <sz val="9"/>
            <color indexed="81"/>
            <rFont val="Tahoma"/>
            <family val="2"/>
          </rPr>
          <t xml:space="preserve">
8-16</t>
        </r>
        <r>
          <rPr>
            <sz val="9"/>
            <color indexed="81"/>
            <rFont val="宋体"/>
            <family val="3"/>
            <charset val="134"/>
          </rPr>
          <t>：</t>
        </r>
        <r>
          <rPr>
            <sz val="9"/>
            <color indexed="81"/>
            <rFont val="Tahoma"/>
            <family val="2"/>
          </rPr>
          <t>30</t>
        </r>
      </text>
    </comment>
    <comment ref="AI5" authorId="2">
      <text>
        <r>
          <rPr>
            <b/>
            <sz val="9"/>
            <color indexed="81"/>
            <rFont val="Tahoma"/>
            <family val="2"/>
          </rPr>
          <t>XX.Hu:</t>
        </r>
        <r>
          <rPr>
            <sz val="9"/>
            <color indexed="81"/>
            <rFont val="Tahoma"/>
            <family val="2"/>
          </rPr>
          <t xml:space="preserve">
8-16:30</t>
        </r>
      </text>
    </comment>
  </commentList>
</comments>
</file>

<file path=xl/comments4.xml><?xml version="1.0" encoding="utf-8"?>
<comments xmlns="http://schemas.openxmlformats.org/spreadsheetml/2006/main">
  <authors>
    <author>HA-Mei.Xia (夏梅)</author>
    <author>DJ-HR-XL.Feng （冯晓莉）</author>
    <author>sbq</author>
  </authors>
  <commentList>
    <comment ref="AN1" authorId="0">
      <text>
        <r>
          <rPr>
            <b/>
            <sz val="9"/>
            <color indexed="81"/>
            <rFont val="宋体"/>
            <family val="3"/>
            <charset val="134"/>
          </rPr>
          <t>HA-Mei.Xia (夏梅):</t>
        </r>
        <r>
          <rPr>
            <sz val="9"/>
            <color indexed="81"/>
            <rFont val="宋体"/>
            <family val="3"/>
            <charset val="134"/>
          </rPr>
          <t xml:space="preserve">
填写数字，如“1”</t>
        </r>
      </text>
    </comment>
    <comment ref="AO1" authorId="0">
      <text>
        <r>
          <rPr>
            <b/>
            <sz val="9"/>
            <color indexed="81"/>
            <rFont val="宋体"/>
            <family val="3"/>
            <charset val="134"/>
          </rPr>
          <t>HA-Mei.Xia (夏梅):</t>
        </r>
        <r>
          <rPr>
            <sz val="9"/>
            <color indexed="81"/>
            <rFont val="宋体"/>
            <family val="3"/>
            <charset val="134"/>
          </rPr>
          <t xml:space="preserve">
填写数字，如“1”</t>
        </r>
      </text>
    </comment>
    <comment ref="AR1" authorId="0">
      <text>
        <r>
          <rPr>
            <b/>
            <sz val="9"/>
            <color indexed="81"/>
            <rFont val="宋体"/>
            <family val="3"/>
            <charset val="134"/>
          </rPr>
          <t>HA-Mei.Xia (夏梅):</t>
        </r>
        <r>
          <rPr>
            <sz val="9"/>
            <color indexed="81"/>
            <rFont val="宋体"/>
            <family val="3"/>
            <charset val="134"/>
          </rPr>
          <t xml:space="preserve">
填写事假小时数，
如“1”
事假以一小时为单位</t>
        </r>
      </text>
    </comment>
    <comment ref="AS1" authorId="0">
      <text>
        <r>
          <rPr>
            <b/>
            <sz val="9"/>
            <color indexed="81"/>
            <rFont val="宋体"/>
            <family val="3"/>
            <charset val="134"/>
          </rPr>
          <t>HA-Mei.Xia (夏梅):</t>
        </r>
        <r>
          <rPr>
            <sz val="9"/>
            <color indexed="81"/>
            <rFont val="宋体"/>
            <family val="3"/>
            <charset val="134"/>
          </rPr>
          <t xml:space="preserve">
填写病假小时数，
如“1”
病假以一小时为单位</t>
        </r>
      </text>
    </comment>
    <comment ref="AT1" authorId="0">
      <text>
        <r>
          <rPr>
            <b/>
            <sz val="9"/>
            <color indexed="81"/>
            <rFont val="宋体"/>
            <family val="3"/>
            <charset val="134"/>
          </rPr>
          <t>HA-Mei.Xia (夏梅):</t>
        </r>
        <r>
          <rPr>
            <sz val="9"/>
            <color indexed="81"/>
            <rFont val="宋体"/>
            <family val="3"/>
            <charset val="134"/>
          </rPr>
          <t xml:space="preserve">
填写产假假小时数，
如“4”
产假以4小时为单位</t>
        </r>
      </text>
    </comment>
    <comment ref="AU1" authorId="0">
      <text>
        <r>
          <rPr>
            <b/>
            <sz val="9"/>
            <color indexed="81"/>
            <rFont val="宋体"/>
            <family val="3"/>
            <charset val="134"/>
          </rPr>
          <t>HA-Mei.Xia (夏梅):</t>
        </r>
        <r>
          <rPr>
            <sz val="9"/>
            <color indexed="81"/>
            <rFont val="宋体"/>
            <family val="3"/>
            <charset val="134"/>
          </rPr>
          <t xml:space="preserve">
填写丧假小时数，
如“8”
丧假以8小时为单位</t>
        </r>
      </text>
    </comment>
    <comment ref="AV1" authorId="0">
      <text>
        <r>
          <rPr>
            <b/>
            <sz val="9"/>
            <color indexed="81"/>
            <rFont val="宋体"/>
            <family val="3"/>
            <charset val="134"/>
          </rPr>
          <t>HA-Mei.Xia (夏梅):</t>
        </r>
        <r>
          <rPr>
            <sz val="9"/>
            <color indexed="81"/>
            <rFont val="宋体"/>
            <family val="3"/>
            <charset val="134"/>
          </rPr>
          <t xml:space="preserve">
填写调休小时数，
如“4”
调休以4小时为单位</t>
        </r>
      </text>
    </comment>
    <comment ref="AW1" authorId="0">
      <text>
        <r>
          <rPr>
            <b/>
            <sz val="9"/>
            <color indexed="81"/>
            <rFont val="宋体"/>
            <family val="3"/>
            <charset val="134"/>
          </rPr>
          <t>HA-Mei.Xia (夏梅):</t>
        </r>
        <r>
          <rPr>
            <sz val="9"/>
            <color indexed="81"/>
            <rFont val="宋体"/>
            <family val="3"/>
            <charset val="134"/>
          </rPr>
          <t xml:space="preserve">
填写公假小时数，
如“4”
公假以4小时为单位
可包含“婚假”</t>
        </r>
      </text>
    </comment>
    <comment ref="AX1" authorId="0">
      <text>
        <r>
          <rPr>
            <b/>
            <sz val="9"/>
            <color indexed="81"/>
            <rFont val="宋体"/>
            <family val="3"/>
            <charset val="134"/>
          </rPr>
          <t>HA-Mei.Xia (夏梅):</t>
        </r>
        <r>
          <rPr>
            <sz val="9"/>
            <color indexed="81"/>
            <rFont val="宋体"/>
            <family val="3"/>
            <charset val="134"/>
          </rPr>
          <t xml:space="preserve">
填写年假小时数，
如“4”
年假以4小时为单位</t>
        </r>
      </text>
    </comment>
    <comment ref="AY1" authorId="0">
      <text>
        <r>
          <rPr>
            <b/>
            <sz val="9"/>
            <color indexed="81"/>
            <rFont val="宋体"/>
            <family val="3"/>
            <charset val="134"/>
          </rPr>
          <t>HA-Mei.Xia (夏梅):</t>
        </r>
        <r>
          <rPr>
            <sz val="9"/>
            <color indexed="81"/>
            <rFont val="宋体"/>
            <family val="3"/>
            <charset val="134"/>
          </rPr>
          <t xml:space="preserve">
填写未入职小时数，
如“</t>
        </r>
        <r>
          <rPr>
            <sz val="9"/>
            <color indexed="81"/>
            <rFont val="宋体"/>
            <family val="3"/>
            <charset val="134"/>
          </rPr>
          <t>-</t>
        </r>
        <r>
          <rPr>
            <sz val="9"/>
            <color indexed="81"/>
            <rFont val="宋体"/>
            <family val="3"/>
            <charset val="134"/>
          </rPr>
          <t>8”
新进以8小时为单位</t>
        </r>
      </text>
    </comment>
    <comment ref="BA1" authorId="0">
      <text>
        <r>
          <rPr>
            <b/>
            <sz val="9"/>
            <color indexed="81"/>
            <rFont val="宋体"/>
            <family val="3"/>
            <charset val="134"/>
          </rPr>
          <t>HA-Mei.Xia (夏梅):</t>
        </r>
        <r>
          <rPr>
            <sz val="9"/>
            <color indexed="81"/>
            <rFont val="宋体"/>
            <family val="3"/>
            <charset val="134"/>
          </rPr>
          <t xml:space="preserve">
填写离职后小时数，
如“</t>
        </r>
        <r>
          <rPr>
            <sz val="9"/>
            <color indexed="81"/>
            <rFont val="宋体"/>
            <family val="3"/>
            <charset val="134"/>
          </rPr>
          <t>-</t>
        </r>
        <r>
          <rPr>
            <sz val="9"/>
            <color indexed="81"/>
            <rFont val="宋体"/>
            <family val="3"/>
            <charset val="134"/>
          </rPr>
          <t>8”
离职以8小时为单位</t>
        </r>
      </text>
    </comment>
    <comment ref="BB1" authorId="0">
      <text>
        <r>
          <rPr>
            <b/>
            <sz val="9"/>
            <color indexed="81"/>
            <rFont val="宋体"/>
            <family val="3"/>
            <charset val="134"/>
          </rPr>
          <t>HA-Mei.Xia (夏梅):</t>
        </r>
        <r>
          <rPr>
            <sz val="9"/>
            <color indexed="81"/>
            <rFont val="宋体"/>
            <family val="3"/>
            <charset val="134"/>
          </rPr>
          <t xml:space="preserve">
填写放班小时数，
如“8”
</t>
        </r>
      </text>
    </comment>
    <comment ref="BM1" authorId="0">
      <text>
        <r>
          <rPr>
            <b/>
            <sz val="9"/>
            <color indexed="81"/>
            <rFont val="宋体"/>
            <family val="3"/>
            <charset val="134"/>
          </rPr>
          <t>HA-Mei.Xia (夏梅):</t>
        </r>
        <r>
          <rPr>
            <sz val="9"/>
            <color indexed="81"/>
            <rFont val="宋体"/>
            <family val="3"/>
            <charset val="134"/>
          </rPr>
          <t xml:space="preserve">
填写漏打卡次数，
如“8”</t>
        </r>
      </text>
    </comment>
    <comment ref="BN1" authorId="0">
      <text>
        <r>
          <rPr>
            <b/>
            <sz val="9"/>
            <color indexed="81"/>
            <rFont val="宋体"/>
            <family val="3"/>
            <charset val="134"/>
          </rPr>
          <t>HA-Mei.Xia (夏梅):</t>
        </r>
        <r>
          <rPr>
            <sz val="9"/>
            <color indexed="81"/>
            <rFont val="宋体"/>
            <family val="3"/>
            <charset val="134"/>
          </rPr>
          <t xml:space="preserve">
填写迟到早退次数，
如“8”</t>
        </r>
      </text>
    </comment>
    <comment ref="J3" authorId="1">
      <text>
        <r>
          <rPr>
            <b/>
            <sz val="9"/>
            <color indexed="81"/>
            <rFont val="宋体"/>
            <family val="3"/>
            <charset val="134"/>
          </rPr>
          <t>DJ-HR-XL.Feng （冯晓莉）:</t>
        </r>
        <r>
          <rPr>
            <sz val="9"/>
            <color indexed="81"/>
            <rFont val="宋体"/>
            <family val="3"/>
            <charset val="134"/>
          </rPr>
          <t xml:space="preserve">
迟到</t>
        </r>
      </text>
    </comment>
    <comment ref="G4" authorId="2">
      <text>
        <r>
          <rPr>
            <b/>
            <sz val="9"/>
            <color indexed="81"/>
            <rFont val="宋体"/>
            <family val="3"/>
            <charset val="134"/>
          </rPr>
          <t>sbq:</t>
        </r>
        <r>
          <rPr>
            <sz val="9"/>
            <color indexed="81"/>
            <rFont val="宋体"/>
            <family val="3"/>
            <charset val="134"/>
          </rPr>
          <t xml:space="preserve">
16-20
</t>
        </r>
      </text>
    </comment>
    <comment ref="I4" authorId="2">
      <text>
        <r>
          <rPr>
            <b/>
            <sz val="9"/>
            <color indexed="81"/>
            <rFont val="宋体"/>
            <family val="3"/>
            <charset val="134"/>
          </rPr>
          <t>sbq:</t>
        </r>
        <r>
          <rPr>
            <sz val="9"/>
            <color indexed="81"/>
            <rFont val="宋体"/>
            <family val="3"/>
            <charset val="134"/>
          </rPr>
          <t xml:space="preserve">
16-20
</t>
        </r>
      </text>
    </comment>
    <comment ref="J4" authorId="2">
      <text>
        <r>
          <rPr>
            <b/>
            <sz val="9"/>
            <color indexed="81"/>
            <rFont val="宋体"/>
            <family val="3"/>
            <charset val="134"/>
          </rPr>
          <t>sbq:</t>
        </r>
        <r>
          <rPr>
            <sz val="9"/>
            <color indexed="81"/>
            <rFont val="宋体"/>
            <family val="3"/>
            <charset val="134"/>
          </rPr>
          <t xml:space="preserve">
8-16
</t>
        </r>
      </text>
    </comment>
  </commentList>
</comments>
</file>

<file path=xl/comments5.xml><?xml version="1.0" encoding="utf-8"?>
<comments xmlns="http://schemas.openxmlformats.org/spreadsheetml/2006/main">
  <authors>
    <author>HA-Mei.Xia (夏梅)</author>
    <author>DJ-HR-XL.Feng （冯晓莉）</author>
    <author>sbq</author>
    <author>XX.Hu</author>
  </authors>
  <commentList>
    <comment ref="AO1" authorId="0">
      <text>
        <r>
          <rPr>
            <b/>
            <sz val="9"/>
            <color indexed="81"/>
            <rFont val="宋体"/>
            <family val="3"/>
            <charset val="134"/>
          </rPr>
          <t>HA-Mei.Xia (夏梅):</t>
        </r>
        <r>
          <rPr>
            <sz val="9"/>
            <color indexed="81"/>
            <rFont val="宋体"/>
            <family val="3"/>
            <charset val="134"/>
          </rPr>
          <t xml:space="preserve">
填写数字，如“1”</t>
        </r>
      </text>
    </comment>
    <comment ref="AP1" authorId="0">
      <text>
        <r>
          <rPr>
            <b/>
            <sz val="9"/>
            <color indexed="81"/>
            <rFont val="宋体"/>
            <family val="3"/>
            <charset val="134"/>
          </rPr>
          <t>HA-Mei.Xia (夏梅):</t>
        </r>
        <r>
          <rPr>
            <sz val="9"/>
            <color indexed="81"/>
            <rFont val="宋体"/>
            <family val="3"/>
            <charset val="134"/>
          </rPr>
          <t xml:space="preserve">
填写数字，如“1”</t>
        </r>
      </text>
    </comment>
    <comment ref="AS1" authorId="0">
      <text>
        <r>
          <rPr>
            <b/>
            <sz val="9"/>
            <color indexed="81"/>
            <rFont val="宋体"/>
            <family val="3"/>
            <charset val="134"/>
          </rPr>
          <t>HA-Mei.Xia (夏梅):</t>
        </r>
        <r>
          <rPr>
            <sz val="9"/>
            <color indexed="81"/>
            <rFont val="宋体"/>
            <family val="3"/>
            <charset val="134"/>
          </rPr>
          <t xml:space="preserve">
填写事假小时数，
如“1”
事假以一小时为单位</t>
        </r>
      </text>
    </comment>
    <comment ref="AT1" authorId="0">
      <text>
        <r>
          <rPr>
            <b/>
            <sz val="9"/>
            <color indexed="81"/>
            <rFont val="宋体"/>
            <family val="3"/>
            <charset val="134"/>
          </rPr>
          <t>HA-Mei.Xia (夏梅):</t>
        </r>
        <r>
          <rPr>
            <sz val="9"/>
            <color indexed="81"/>
            <rFont val="宋体"/>
            <family val="3"/>
            <charset val="134"/>
          </rPr>
          <t xml:space="preserve">
填写病假小时数，
如“1”
病假以一小时为单位</t>
        </r>
      </text>
    </comment>
    <comment ref="AU1" authorId="0">
      <text>
        <r>
          <rPr>
            <b/>
            <sz val="9"/>
            <color indexed="81"/>
            <rFont val="宋体"/>
            <family val="3"/>
            <charset val="134"/>
          </rPr>
          <t>HA-Mei.Xia (夏梅):</t>
        </r>
        <r>
          <rPr>
            <sz val="9"/>
            <color indexed="81"/>
            <rFont val="宋体"/>
            <family val="3"/>
            <charset val="134"/>
          </rPr>
          <t xml:space="preserve">
填写产假假小时数，
如“4”
产假以4小时为单位</t>
        </r>
      </text>
    </comment>
    <comment ref="AV1" authorId="0">
      <text>
        <r>
          <rPr>
            <b/>
            <sz val="9"/>
            <color indexed="81"/>
            <rFont val="宋体"/>
            <family val="3"/>
            <charset val="134"/>
          </rPr>
          <t>HA-Mei.Xia (夏梅):</t>
        </r>
        <r>
          <rPr>
            <sz val="9"/>
            <color indexed="81"/>
            <rFont val="宋体"/>
            <family val="3"/>
            <charset val="134"/>
          </rPr>
          <t xml:space="preserve">
填写丧假小时数，
如“8”
丧假以8小时为单位</t>
        </r>
      </text>
    </comment>
    <comment ref="AW1" authorId="0">
      <text>
        <r>
          <rPr>
            <b/>
            <sz val="9"/>
            <color indexed="81"/>
            <rFont val="宋体"/>
            <family val="3"/>
            <charset val="134"/>
          </rPr>
          <t>HA-Mei.Xia (夏梅):</t>
        </r>
        <r>
          <rPr>
            <sz val="9"/>
            <color indexed="81"/>
            <rFont val="宋体"/>
            <family val="3"/>
            <charset val="134"/>
          </rPr>
          <t xml:space="preserve">
填写调休小时数，
如“4”
调休以4小时为单位</t>
        </r>
      </text>
    </comment>
    <comment ref="AX1" authorId="0">
      <text>
        <r>
          <rPr>
            <b/>
            <sz val="9"/>
            <color indexed="81"/>
            <rFont val="宋体"/>
            <family val="3"/>
            <charset val="134"/>
          </rPr>
          <t>HA-Mei.Xia (夏梅):</t>
        </r>
        <r>
          <rPr>
            <sz val="9"/>
            <color indexed="81"/>
            <rFont val="宋体"/>
            <family val="3"/>
            <charset val="134"/>
          </rPr>
          <t xml:space="preserve">
填写公假小时数，
如“4”
公假以4小时为单位
可包含“婚假”</t>
        </r>
      </text>
    </comment>
    <comment ref="AY1" authorId="0">
      <text>
        <r>
          <rPr>
            <b/>
            <sz val="9"/>
            <color indexed="81"/>
            <rFont val="宋体"/>
            <family val="3"/>
            <charset val="134"/>
          </rPr>
          <t>HA-Mei.Xia (夏梅):</t>
        </r>
        <r>
          <rPr>
            <sz val="9"/>
            <color indexed="81"/>
            <rFont val="宋体"/>
            <family val="3"/>
            <charset val="134"/>
          </rPr>
          <t xml:space="preserve">
填写年假小时数，
如“4”
年假以4小时为单位</t>
        </r>
      </text>
    </comment>
    <comment ref="AZ1" authorId="0">
      <text>
        <r>
          <rPr>
            <b/>
            <sz val="9"/>
            <color indexed="81"/>
            <rFont val="宋体"/>
            <family val="3"/>
            <charset val="134"/>
          </rPr>
          <t>HA-Mei.Xia (夏梅):</t>
        </r>
        <r>
          <rPr>
            <sz val="9"/>
            <color indexed="81"/>
            <rFont val="宋体"/>
            <family val="3"/>
            <charset val="134"/>
          </rPr>
          <t xml:space="preserve">
填写未入职小时数，
如“</t>
        </r>
        <r>
          <rPr>
            <sz val="9"/>
            <color indexed="81"/>
            <rFont val="宋体"/>
            <family val="3"/>
            <charset val="134"/>
          </rPr>
          <t>-</t>
        </r>
        <r>
          <rPr>
            <sz val="9"/>
            <color indexed="81"/>
            <rFont val="宋体"/>
            <family val="3"/>
            <charset val="134"/>
          </rPr>
          <t>8”
新进以8小时为单位</t>
        </r>
      </text>
    </comment>
    <comment ref="BB1" authorId="0">
      <text>
        <r>
          <rPr>
            <b/>
            <sz val="9"/>
            <color indexed="81"/>
            <rFont val="宋体"/>
            <family val="3"/>
            <charset val="134"/>
          </rPr>
          <t>HA-Mei.Xia (夏梅):</t>
        </r>
        <r>
          <rPr>
            <sz val="9"/>
            <color indexed="81"/>
            <rFont val="宋体"/>
            <family val="3"/>
            <charset val="134"/>
          </rPr>
          <t xml:space="preserve">
填写离职后小时数，
如“</t>
        </r>
        <r>
          <rPr>
            <sz val="9"/>
            <color indexed="81"/>
            <rFont val="宋体"/>
            <family val="3"/>
            <charset val="134"/>
          </rPr>
          <t>-</t>
        </r>
        <r>
          <rPr>
            <sz val="9"/>
            <color indexed="81"/>
            <rFont val="宋体"/>
            <family val="3"/>
            <charset val="134"/>
          </rPr>
          <t>8”
离职以8小时为单位</t>
        </r>
      </text>
    </comment>
    <comment ref="BC1" authorId="0">
      <text>
        <r>
          <rPr>
            <b/>
            <sz val="9"/>
            <color indexed="81"/>
            <rFont val="宋体"/>
            <family val="3"/>
            <charset val="134"/>
          </rPr>
          <t>HA-Mei.Xia (夏梅):</t>
        </r>
        <r>
          <rPr>
            <sz val="9"/>
            <color indexed="81"/>
            <rFont val="宋体"/>
            <family val="3"/>
            <charset val="134"/>
          </rPr>
          <t xml:space="preserve">
填写放班小时数，
如“8”
</t>
        </r>
      </text>
    </comment>
    <comment ref="BM1" authorId="0">
      <text>
        <r>
          <rPr>
            <b/>
            <sz val="9"/>
            <color indexed="81"/>
            <rFont val="宋体"/>
            <family val="3"/>
            <charset val="134"/>
          </rPr>
          <t>HA-Mei.Xia (夏梅):</t>
        </r>
        <r>
          <rPr>
            <sz val="9"/>
            <color indexed="81"/>
            <rFont val="宋体"/>
            <family val="3"/>
            <charset val="134"/>
          </rPr>
          <t xml:space="preserve">
填写漏打卡次数，
如“8”</t>
        </r>
      </text>
    </comment>
    <comment ref="BN1" authorId="0">
      <text>
        <r>
          <rPr>
            <b/>
            <sz val="9"/>
            <color indexed="81"/>
            <rFont val="宋体"/>
            <family val="3"/>
            <charset val="134"/>
          </rPr>
          <t>HA-Mei.Xia (夏梅):</t>
        </r>
        <r>
          <rPr>
            <sz val="9"/>
            <color indexed="81"/>
            <rFont val="宋体"/>
            <family val="3"/>
            <charset val="134"/>
          </rPr>
          <t xml:space="preserve">
填写迟到早退次数，
如“8”</t>
        </r>
      </text>
    </comment>
    <comment ref="K3" authorId="1">
      <text>
        <r>
          <rPr>
            <b/>
            <sz val="9"/>
            <color indexed="81"/>
            <rFont val="宋体"/>
            <family val="3"/>
            <charset val="134"/>
          </rPr>
          <t>DJ-HR-XL.Feng （冯晓莉）:</t>
        </r>
        <r>
          <rPr>
            <sz val="9"/>
            <color indexed="81"/>
            <rFont val="宋体"/>
            <family val="3"/>
            <charset val="134"/>
          </rPr>
          <t xml:space="preserve">
迟到</t>
        </r>
      </text>
    </comment>
    <comment ref="H4" authorId="2">
      <text>
        <r>
          <rPr>
            <b/>
            <sz val="9"/>
            <color indexed="81"/>
            <rFont val="宋体"/>
            <family val="3"/>
            <charset val="134"/>
          </rPr>
          <t>sbq:</t>
        </r>
        <r>
          <rPr>
            <sz val="9"/>
            <color indexed="81"/>
            <rFont val="宋体"/>
            <family val="3"/>
            <charset val="134"/>
          </rPr>
          <t xml:space="preserve">
16-20
</t>
        </r>
      </text>
    </comment>
    <comment ref="J4" authorId="2">
      <text>
        <r>
          <rPr>
            <b/>
            <sz val="9"/>
            <color indexed="81"/>
            <rFont val="宋体"/>
            <family val="3"/>
            <charset val="134"/>
          </rPr>
          <t>sbq:</t>
        </r>
        <r>
          <rPr>
            <sz val="9"/>
            <color indexed="81"/>
            <rFont val="宋体"/>
            <family val="3"/>
            <charset val="134"/>
          </rPr>
          <t xml:space="preserve">
16-20
</t>
        </r>
      </text>
    </comment>
    <comment ref="K4" authorId="2">
      <text>
        <r>
          <rPr>
            <b/>
            <sz val="9"/>
            <color indexed="81"/>
            <rFont val="宋体"/>
            <family val="3"/>
            <charset val="134"/>
          </rPr>
          <t>sbq:</t>
        </r>
        <r>
          <rPr>
            <sz val="9"/>
            <color indexed="81"/>
            <rFont val="宋体"/>
            <family val="3"/>
            <charset val="134"/>
          </rPr>
          <t xml:space="preserve">
8-16
</t>
        </r>
      </text>
    </comment>
    <comment ref="H5" authorId="3">
      <text>
        <r>
          <rPr>
            <b/>
            <sz val="9"/>
            <color indexed="81"/>
            <rFont val="Tahoma"/>
            <family val="2"/>
          </rPr>
          <t>XX.Hu:</t>
        </r>
        <r>
          <rPr>
            <sz val="9"/>
            <color indexed="81"/>
            <rFont val="Tahoma"/>
            <family val="2"/>
          </rPr>
          <t xml:space="preserve">
8-16</t>
        </r>
        <r>
          <rPr>
            <sz val="9"/>
            <color indexed="81"/>
            <rFont val="宋体"/>
            <family val="3"/>
            <charset val="134"/>
          </rPr>
          <t>：</t>
        </r>
        <r>
          <rPr>
            <sz val="9"/>
            <color indexed="81"/>
            <rFont val="Tahoma"/>
            <family val="2"/>
          </rPr>
          <t>30</t>
        </r>
      </text>
    </comment>
    <comment ref="I5" authorId="3">
      <text>
        <r>
          <rPr>
            <b/>
            <sz val="9"/>
            <color indexed="81"/>
            <rFont val="Tahoma"/>
            <family val="2"/>
          </rPr>
          <t>XX.Hu:</t>
        </r>
        <r>
          <rPr>
            <sz val="9"/>
            <color indexed="81"/>
            <rFont val="Tahoma"/>
            <family val="2"/>
          </rPr>
          <t xml:space="preserve">
8-16</t>
        </r>
        <r>
          <rPr>
            <sz val="9"/>
            <color indexed="81"/>
            <rFont val="宋体"/>
            <family val="3"/>
            <charset val="134"/>
          </rPr>
          <t>：</t>
        </r>
        <r>
          <rPr>
            <sz val="9"/>
            <color indexed="81"/>
            <rFont val="Tahoma"/>
            <family val="2"/>
          </rPr>
          <t>30</t>
        </r>
      </text>
    </comment>
    <comment ref="J5" authorId="3">
      <text>
        <r>
          <rPr>
            <b/>
            <sz val="9"/>
            <color indexed="81"/>
            <rFont val="Tahoma"/>
            <family val="2"/>
          </rPr>
          <t>XX.Hu:</t>
        </r>
        <r>
          <rPr>
            <sz val="9"/>
            <color indexed="81"/>
            <rFont val="Tahoma"/>
            <family val="2"/>
          </rPr>
          <t xml:space="preserve">
8-16</t>
        </r>
        <r>
          <rPr>
            <sz val="9"/>
            <color indexed="81"/>
            <rFont val="宋体"/>
            <family val="3"/>
            <charset val="134"/>
          </rPr>
          <t>：</t>
        </r>
        <r>
          <rPr>
            <sz val="9"/>
            <color indexed="81"/>
            <rFont val="Tahoma"/>
            <family val="2"/>
          </rPr>
          <t>30</t>
        </r>
      </text>
    </comment>
    <comment ref="K5" authorId="3">
      <text>
        <r>
          <rPr>
            <b/>
            <sz val="9"/>
            <color indexed="81"/>
            <rFont val="Tahoma"/>
            <family val="2"/>
          </rPr>
          <t>XX.Hu:</t>
        </r>
        <r>
          <rPr>
            <sz val="9"/>
            <color indexed="81"/>
            <rFont val="Tahoma"/>
            <family val="2"/>
          </rPr>
          <t xml:space="preserve">
8-16</t>
        </r>
        <r>
          <rPr>
            <sz val="9"/>
            <color indexed="81"/>
            <rFont val="宋体"/>
            <family val="3"/>
            <charset val="134"/>
          </rPr>
          <t>：</t>
        </r>
        <r>
          <rPr>
            <sz val="9"/>
            <color indexed="81"/>
            <rFont val="Tahoma"/>
            <family val="2"/>
          </rPr>
          <t>30</t>
        </r>
      </text>
    </comment>
    <comment ref="N5" authorId="3">
      <text>
        <r>
          <rPr>
            <b/>
            <sz val="9"/>
            <color indexed="81"/>
            <rFont val="Tahoma"/>
            <family val="2"/>
          </rPr>
          <t>XX.Hu:</t>
        </r>
        <r>
          <rPr>
            <sz val="9"/>
            <color indexed="81"/>
            <rFont val="Tahoma"/>
            <family val="2"/>
          </rPr>
          <t xml:space="preserve">
8-16</t>
        </r>
        <r>
          <rPr>
            <sz val="9"/>
            <color indexed="81"/>
            <rFont val="宋体"/>
            <family val="3"/>
            <charset val="134"/>
          </rPr>
          <t>：</t>
        </r>
        <r>
          <rPr>
            <sz val="9"/>
            <color indexed="81"/>
            <rFont val="Tahoma"/>
            <family val="2"/>
          </rPr>
          <t>30</t>
        </r>
      </text>
    </comment>
    <comment ref="O5" authorId="3">
      <text>
        <r>
          <rPr>
            <b/>
            <sz val="9"/>
            <color indexed="81"/>
            <rFont val="Tahoma"/>
            <family val="2"/>
          </rPr>
          <t>XX.Hu:</t>
        </r>
        <r>
          <rPr>
            <sz val="9"/>
            <color indexed="81"/>
            <rFont val="Tahoma"/>
            <family val="2"/>
          </rPr>
          <t xml:space="preserve">
8-16</t>
        </r>
        <r>
          <rPr>
            <sz val="9"/>
            <color indexed="81"/>
            <rFont val="宋体"/>
            <family val="3"/>
            <charset val="134"/>
          </rPr>
          <t>：</t>
        </r>
        <r>
          <rPr>
            <sz val="9"/>
            <color indexed="81"/>
            <rFont val="Tahoma"/>
            <family val="2"/>
          </rPr>
          <t>30</t>
        </r>
      </text>
    </comment>
    <comment ref="P5" authorId="3">
      <text>
        <r>
          <rPr>
            <b/>
            <sz val="9"/>
            <color indexed="81"/>
            <rFont val="Tahoma"/>
            <family val="2"/>
          </rPr>
          <t>XX.Hu:</t>
        </r>
        <r>
          <rPr>
            <sz val="9"/>
            <color indexed="81"/>
            <rFont val="Tahoma"/>
            <family val="2"/>
          </rPr>
          <t xml:space="preserve">
8-16</t>
        </r>
        <r>
          <rPr>
            <sz val="9"/>
            <color indexed="81"/>
            <rFont val="宋体"/>
            <family val="3"/>
            <charset val="134"/>
          </rPr>
          <t>：</t>
        </r>
        <r>
          <rPr>
            <sz val="9"/>
            <color indexed="81"/>
            <rFont val="Tahoma"/>
            <family val="2"/>
          </rPr>
          <t>30</t>
        </r>
      </text>
    </comment>
    <comment ref="Q5" authorId="3">
      <text>
        <r>
          <rPr>
            <b/>
            <sz val="9"/>
            <color indexed="81"/>
            <rFont val="Tahoma"/>
            <family val="2"/>
          </rPr>
          <t>XX.Hu:</t>
        </r>
        <r>
          <rPr>
            <sz val="9"/>
            <color indexed="81"/>
            <rFont val="Tahoma"/>
            <family val="2"/>
          </rPr>
          <t xml:space="preserve">
8-16</t>
        </r>
        <r>
          <rPr>
            <sz val="9"/>
            <color indexed="81"/>
            <rFont val="宋体"/>
            <family val="3"/>
            <charset val="134"/>
          </rPr>
          <t>：</t>
        </r>
        <r>
          <rPr>
            <sz val="9"/>
            <color indexed="81"/>
            <rFont val="Tahoma"/>
            <family val="2"/>
          </rPr>
          <t>30</t>
        </r>
      </text>
    </comment>
    <comment ref="R5" authorId="3">
      <text>
        <r>
          <rPr>
            <b/>
            <sz val="9"/>
            <color indexed="81"/>
            <rFont val="Tahoma"/>
            <family val="2"/>
          </rPr>
          <t>XX.Hu:</t>
        </r>
        <r>
          <rPr>
            <sz val="9"/>
            <color indexed="81"/>
            <rFont val="Tahoma"/>
            <family val="2"/>
          </rPr>
          <t xml:space="preserve">
8-16</t>
        </r>
        <r>
          <rPr>
            <sz val="9"/>
            <color indexed="81"/>
            <rFont val="宋体"/>
            <family val="3"/>
            <charset val="134"/>
          </rPr>
          <t>：</t>
        </r>
        <r>
          <rPr>
            <sz val="9"/>
            <color indexed="81"/>
            <rFont val="Tahoma"/>
            <family val="2"/>
          </rPr>
          <t>30</t>
        </r>
      </text>
    </comment>
    <comment ref="AJ5" authorId="3">
      <text>
        <r>
          <rPr>
            <b/>
            <sz val="9"/>
            <color indexed="81"/>
            <rFont val="Tahoma"/>
            <family val="2"/>
          </rPr>
          <t>XX.Hu:</t>
        </r>
        <r>
          <rPr>
            <sz val="9"/>
            <color indexed="81"/>
            <rFont val="Tahoma"/>
            <family val="2"/>
          </rPr>
          <t xml:space="preserve">
8-16:30</t>
        </r>
      </text>
    </comment>
  </commentList>
</comments>
</file>

<file path=xl/sharedStrings.xml><?xml version="1.0" encoding="utf-8"?>
<sst xmlns="http://schemas.openxmlformats.org/spreadsheetml/2006/main" count="492" uniqueCount="261">
  <si>
    <t>计数</t>
    <phoneticPr fontId="4" type="noConversion"/>
  </si>
  <si>
    <t>工号</t>
  </si>
  <si>
    <t>姓名</t>
  </si>
  <si>
    <t>性别</t>
  </si>
  <si>
    <t>出生年月</t>
  </si>
  <si>
    <t>年龄</t>
    <phoneticPr fontId="4" type="noConversion"/>
  </si>
  <si>
    <t>最初进厂日期</t>
    <phoneticPr fontId="4" type="noConversion"/>
  </si>
  <si>
    <t>进厂总工龄</t>
    <phoneticPr fontId="4" type="noConversion"/>
  </si>
  <si>
    <t>进厂日期</t>
  </si>
  <si>
    <t>工龄</t>
    <phoneticPr fontId="4" type="noConversion"/>
  </si>
  <si>
    <t>部门</t>
  </si>
  <si>
    <t>单位</t>
    <phoneticPr fontId="4" type="noConversion"/>
  </si>
  <si>
    <t>职位</t>
  </si>
  <si>
    <t>人员类别</t>
    <phoneticPr fontId="4" type="noConversion"/>
  </si>
  <si>
    <t>最高学历</t>
  </si>
  <si>
    <t>所学专业</t>
    <phoneticPr fontId="4" type="noConversion"/>
  </si>
  <si>
    <t>职业证书</t>
    <phoneticPr fontId="4" type="noConversion"/>
  </si>
  <si>
    <t>户口地址</t>
    <phoneticPr fontId="4" type="noConversion"/>
  </si>
  <si>
    <t>通信地址</t>
    <phoneticPr fontId="4" type="noConversion"/>
  </si>
  <si>
    <t>身份证号码</t>
    <phoneticPr fontId="4" type="noConversion"/>
  </si>
  <si>
    <t>联系电话</t>
    <phoneticPr fontId="4" type="noConversion"/>
  </si>
  <si>
    <t>户籍</t>
    <phoneticPr fontId="4" type="noConversion"/>
  </si>
  <si>
    <t>户口性质</t>
    <phoneticPr fontId="4" type="noConversion"/>
  </si>
  <si>
    <t>保险种类</t>
    <phoneticPr fontId="4" type="noConversion"/>
  </si>
  <si>
    <t>是否交公积金</t>
    <phoneticPr fontId="4" type="noConversion"/>
  </si>
  <si>
    <t>合同到期</t>
    <phoneticPr fontId="4" type="noConversion"/>
  </si>
  <si>
    <t xml:space="preserve">2008年签订合同次数 </t>
    <phoneticPr fontId="4" type="noConversion"/>
  </si>
  <si>
    <t>照片</t>
    <phoneticPr fontId="4" type="noConversion"/>
  </si>
  <si>
    <t>健康证发证日期</t>
    <phoneticPr fontId="4" type="noConversion"/>
  </si>
  <si>
    <t>交通银行卡号</t>
  </si>
  <si>
    <t>参加工作年限</t>
    <phoneticPr fontId="4" type="noConversion"/>
  </si>
  <si>
    <t>累计工龄</t>
    <phoneticPr fontId="4" type="noConversion"/>
  </si>
  <si>
    <t>子女出生日期</t>
    <phoneticPr fontId="4" type="noConversion"/>
  </si>
  <si>
    <t>备注</t>
    <phoneticPr fontId="4" type="noConversion"/>
  </si>
  <si>
    <t>子女年龄</t>
    <phoneticPr fontId="4" type="noConversion"/>
  </si>
  <si>
    <t>每周人数追踪</t>
    <phoneticPr fontId="11" type="noConversion"/>
  </si>
  <si>
    <r>
      <t>日期：2016/7/</t>
    </r>
    <r>
      <rPr>
        <sz val="10"/>
        <color indexed="8"/>
        <rFont val="宋体"/>
        <family val="3"/>
        <charset val="134"/>
      </rPr>
      <t>29直接员工人数261(含小时工47人)/间接员工人数305（含小时工1人)</t>
    </r>
    <phoneticPr fontId="11" type="noConversion"/>
  </si>
  <si>
    <t xml:space="preserve">    档号：05周</t>
    <phoneticPr fontId="4" type="noConversion"/>
  </si>
  <si>
    <t>部 门</t>
    <phoneticPr fontId="4" type="noConversion"/>
  </si>
  <si>
    <t>合同工人数</t>
    <phoneticPr fontId="4" type="noConversion"/>
  </si>
  <si>
    <t>直接/间接员工人数</t>
    <phoneticPr fontId="4" type="noConversion"/>
  </si>
  <si>
    <t>小时工人数</t>
  </si>
  <si>
    <t>1-7月小时工转正人数</t>
    <phoneticPr fontId="4" type="noConversion"/>
  </si>
  <si>
    <t>月份</t>
  </si>
  <si>
    <t>2016年6月份</t>
    <phoneticPr fontId="11" type="noConversion"/>
  </si>
  <si>
    <t>合同工</t>
    <phoneticPr fontId="11" type="noConversion"/>
  </si>
  <si>
    <t>总</t>
    <phoneticPr fontId="11" type="noConversion"/>
  </si>
  <si>
    <t>小时工</t>
    <phoneticPr fontId="4" type="noConversion"/>
  </si>
  <si>
    <t>总</t>
    <phoneticPr fontId="4" type="noConversion"/>
  </si>
  <si>
    <t>男</t>
  </si>
  <si>
    <t>女</t>
  </si>
  <si>
    <t>人数</t>
    <phoneticPr fontId="4" type="noConversion"/>
  </si>
  <si>
    <t>直接</t>
    <phoneticPr fontId="4" type="noConversion"/>
  </si>
  <si>
    <t>间接</t>
    <phoneticPr fontId="4" type="noConversion"/>
  </si>
  <si>
    <t>人数</t>
  </si>
  <si>
    <t>总经办</t>
    <phoneticPr fontId="11" type="noConversion"/>
  </si>
  <si>
    <t>工种</t>
    <phoneticPr fontId="11" type="noConversion"/>
  </si>
  <si>
    <t>周别</t>
    <phoneticPr fontId="4" type="noConversion"/>
  </si>
  <si>
    <t>新进</t>
    <phoneticPr fontId="4" type="noConversion"/>
  </si>
  <si>
    <t>离职</t>
    <phoneticPr fontId="11" type="noConversion"/>
  </si>
  <si>
    <t>增/減</t>
    <phoneticPr fontId="11" type="noConversion"/>
  </si>
  <si>
    <t>本周人员状况</t>
    <phoneticPr fontId="11" type="noConversion"/>
  </si>
  <si>
    <t>采购部</t>
    <phoneticPr fontId="11" type="noConversion"/>
  </si>
  <si>
    <t>采购课</t>
    <phoneticPr fontId="11" type="noConversion"/>
  </si>
  <si>
    <t>第一周</t>
    <phoneticPr fontId="4" type="noConversion"/>
  </si>
  <si>
    <r>
      <t>新进：0人
异动：0人                                                                         离职：1</t>
    </r>
    <r>
      <rPr>
        <sz val="9"/>
        <color indexed="8"/>
        <rFont val="宋体"/>
        <family val="3"/>
        <charset val="134"/>
      </rPr>
      <t>7</t>
    </r>
    <r>
      <rPr>
        <sz val="9"/>
        <color indexed="8"/>
        <rFont val="宋体"/>
        <family val="3"/>
        <charset val="134"/>
      </rPr>
      <t>人                                         备注：无</t>
    </r>
    <phoneticPr fontId="11" type="noConversion"/>
  </si>
  <si>
    <t>报关</t>
    <phoneticPr fontId="11" type="noConversion"/>
  </si>
  <si>
    <t>第二周</t>
    <phoneticPr fontId="4" type="noConversion"/>
  </si>
  <si>
    <t>小计</t>
    <phoneticPr fontId="11" type="noConversion"/>
  </si>
  <si>
    <t>第三周</t>
    <phoneticPr fontId="4" type="noConversion"/>
  </si>
  <si>
    <t>业务中心</t>
    <phoneticPr fontId="11" type="noConversion"/>
  </si>
  <si>
    <t>客户服务部</t>
    <phoneticPr fontId="11" type="noConversion"/>
  </si>
  <si>
    <t>第四周</t>
    <phoneticPr fontId="4" type="noConversion"/>
  </si>
  <si>
    <t>销售部</t>
    <phoneticPr fontId="4" type="noConversion"/>
  </si>
  <si>
    <t>第五周</t>
    <phoneticPr fontId="4" type="noConversion"/>
  </si>
  <si>
    <t>小计</t>
    <phoneticPr fontId="11" type="noConversion"/>
  </si>
  <si>
    <t>研发中心</t>
    <phoneticPr fontId="11" type="noConversion"/>
  </si>
  <si>
    <t>台干</t>
    <phoneticPr fontId="4" type="noConversion"/>
  </si>
  <si>
    <t>研发中心</t>
    <phoneticPr fontId="4" type="noConversion"/>
  </si>
  <si>
    <t>异动公告：</t>
    <phoneticPr fontId="4" type="noConversion"/>
  </si>
  <si>
    <t>研发中心-技术</t>
    <phoneticPr fontId="4" type="noConversion"/>
  </si>
  <si>
    <t>研发中心-设计</t>
    <phoneticPr fontId="4" type="noConversion"/>
  </si>
  <si>
    <t>研发中心-专案</t>
    <phoneticPr fontId="4" type="noConversion"/>
  </si>
  <si>
    <t>本周离职人员分配及原因</t>
    <phoneticPr fontId="4" type="noConversion"/>
  </si>
  <si>
    <t>营运中心</t>
    <phoneticPr fontId="11" type="noConversion"/>
  </si>
  <si>
    <t>部门</t>
    <phoneticPr fontId="4" type="noConversion"/>
  </si>
  <si>
    <t>部门离职率</t>
    <phoneticPr fontId="4" type="noConversion"/>
  </si>
  <si>
    <t>原因</t>
    <phoneticPr fontId="4" type="noConversion"/>
  </si>
  <si>
    <t>营运中心-钢模课</t>
    <phoneticPr fontId="4" type="noConversion"/>
  </si>
  <si>
    <t>营运中心</t>
    <phoneticPr fontId="4" type="noConversion"/>
  </si>
  <si>
    <t>A/K/F</t>
    <phoneticPr fontId="4" type="noConversion"/>
  </si>
  <si>
    <t>计划部-储运课</t>
    <phoneticPr fontId="11" type="noConversion"/>
  </si>
  <si>
    <t>K</t>
    <phoneticPr fontId="4" type="noConversion"/>
  </si>
  <si>
    <t>计划部-生物管课</t>
    <phoneticPr fontId="11" type="noConversion"/>
  </si>
  <si>
    <t>计划部-物控</t>
    <phoneticPr fontId="4" type="noConversion"/>
  </si>
  <si>
    <t>生产部-成型课</t>
    <phoneticPr fontId="11" type="noConversion"/>
  </si>
  <si>
    <t>QC</t>
    <phoneticPr fontId="11" type="noConversion"/>
  </si>
  <si>
    <t>生产部-组装课</t>
    <phoneticPr fontId="11" type="noConversion"/>
  </si>
  <si>
    <t>工程部-设备部</t>
    <phoneticPr fontId="11" type="noConversion"/>
  </si>
  <si>
    <t>工程部</t>
    <phoneticPr fontId="4" type="noConversion"/>
  </si>
  <si>
    <t>生产部-印刷课</t>
    <phoneticPr fontId="11" type="noConversion"/>
  </si>
  <si>
    <t>生产部-物料课</t>
    <phoneticPr fontId="4" type="noConversion"/>
  </si>
  <si>
    <t>质量管理部</t>
    <phoneticPr fontId="4" type="noConversion"/>
  </si>
  <si>
    <t>台干</t>
    <phoneticPr fontId="11" type="noConversion"/>
  </si>
  <si>
    <t>标准中心</t>
    <phoneticPr fontId="11" type="noConversion"/>
  </si>
  <si>
    <t>品保课</t>
    <phoneticPr fontId="11" type="noConversion"/>
  </si>
  <si>
    <t>品管课</t>
    <phoneticPr fontId="11" type="noConversion"/>
  </si>
  <si>
    <t>人资行政部</t>
    <phoneticPr fontId="11" type="noConversion"/>
  </si>
  <si>
    <t>人资课</t>
    <phoneticPr fontId="11" type="noConversion"/>
  </si>
  <si>
    <t>行政课</t>
    <phoneticPr fontId="11" type="noConversion"/>
  </si>
  <si>
    <t>工程课</t>
    <phoneticPr fontId="4" type="noConversion"/>
  </si>
  <si>
    <t>资讯课</t>
    <phoneticPr fontId="4" type="noConversion"/>
  </si>
  <si>
    <t>财务部</t>
    <phoneticPr fontId="11" type="noConversion"/>
  </si>
  <si>
    <t>财务课</t>
    <phoneticPr fontId="11" type="noConversion"/>
  </si>
  <si>
    <t>人员总数合计</t>
    <phoneticPr fontId="4" type="noConversion"/>
  </si>
  <si>
    <t>园晋（印刷课）</t>
    <phoneticPr fontId="11" type="noConversion"/>
  </si>
  <si>
    <t>总计</t>
    <phoneticPr fontId="4" type="noConversion"/>
  </si>
  <si>
    <t xml:space="preserve">原因： A,回家/路途远; B,另求发展; C,不适应; D,自动离职(旷工);E,犯厂规解雇;F,试用不合格 G,合同解除（减员）; H,身体欠佳\生病; I,家庭;J,合同期满；K,个人原因;   L,待遇不满;  M,死亡.;N,退休; O,其他  </t>
    <phoneticPr fontId="11" type="noConversion"/>
  </si>
  <si>
    <t>制表：金佳</t>
  </si>
  <si>
    <t>审核: 夏梅</t>
    <phoneticPr fontId="4" type="noConversion"/>
  </si>
  <si>
    <t>计数</t>
    <phoneticPr fontId="4" type="noConversion"/>
  </si>
  <si>
    <t>工龄</t>
    <phoneticPr fontId="4" type="noConversion"/>
  </si>
  <si>
    <t>单位</t>
    <phoneticPr fontId="4" type="noConversion"/>
  </si>
  <si>
    <t>试用期月数</t>
    <phoneticPr fontId="3" type="noConversion"/>
  </si>
  <si>
    <t>转正日期</t>
    <phoneticPr fontId="3" type="noConversion"/>
  </si>
  <si>
    <t>考核日期</t>
    <phoneticPr fontId="4" type="noConversion"/>
  </si>
  <si>
    <t>试用期分数</t>
    <phoneticPr fontId="3" type="noConversion"/>
  </si>
  <si>
    <t>最终考核人</t>
    <phoneticPr fontId="4" type="noConversion"/>
  </si>
  <si>
    <t>是否通过试用期</t>
    <phoneticPr fontId="3" type="noConversion"/>
  </si>
  <si>
    <t>备注</t>
    <phoneticPr fontId="3" type="noConversion"/>
  </si>
  <si>
    <t>试用期到期日</t>
    <phoneticPr fontId="3" type="noConversion"/>
  </si>
  <si>
    <t>病假时数</t>
  </si>
  <si>
    <t>事假时数</t>
  </si>
  <si>
    <t>入离职缺勤</t>
  </si>
  <si>
    <t>迟到次数</t>
  </si>
  <si>
    <t>实际出勤时数</t>
  </si>
  <si>
    <t>固定工资</t>
  </si>
  <si>
    <t>当月绩效工资</t>
  </si>
  <si>
    <t>岗位津贴</t>
  </si>
  <si>
    <t>月度工资</t>
  </si>
  <si>
    <t>津贴</t>
  </si>
  <si>
    <t>岗位奖金</t>
  </si>
  <si>
    <t>支援补贴</t>
  </si>
  <si>
    <t>轮班费</t>
  </si>
  <si>
    <t>延时加班费</t>
  </si>
  <si>
    <t>双休加班费</t>
  </si>
  <si>
    <t>节假加班费</t>
  </si>
  <si>
    <t>加班费合计</t>
  </si>
  <si>
    <t>月薪总额</t>
  </si>
  <si>
    <t>补发</t>
  </si>
  <si>
    <t>缺勤扣款</t>
  </si>
  <si>
    <t>其他扣款</t>
  </si>
  <si>
    <t>补扣</t>
  </si>
  <si>
    <t>应发工资</t>
  </si>
  <si>
    <t>五险一金补扣</t>
  </si>
  <si>
    <t>社保扣款</t>
  </si>
  <si>
    <t>公积金扣款</t>
  </si>
  <si>
    <t>税前工资</t>
  </si>
  <si>
    <t>个人所得税</t>
  </si>
  <si>
    <t>独生子女费</t>
  </si>
  <si>
    <t>实发工资1</t>
  </si>
  <si>
    <t>经济补偿金</t>
  </si>
  <si>
    <t>实发工资2</t>
  </si>
  <si>
    <t>备注</t>
    <phoneticPr fontId="4" type="noConversion"/>
  </si>
  <si>
    <t>财务部 汇总</t>
  </si>
  <si>
    <t>采购部 汇总</t>
  </si>
  <si>
    <t>成型课（间接） 汇总</t>
  </si>
  <si>
    <t>成型课（直接） 汇总</t>
  </si>
  <si>
    <t>人资行政部 汇总</t>
  </si>
  <si>
    <t>研发中心 汇总</t>
  </si>
  <si>
    <t>业务中心 汇总</t>
  </si>
  <si>
    <t>印刷课（间接） 汇总</t>
  </si>
  <si>
    <t>印刷课（直接） 汇总</t>
  </si>
  <si>
    <t>营运中心 汇总</t>
  </si>
  <si>
    <t>营运中心-钢模课 汇总</t>
  </si>
  <si>
    <t>营运中心-供应部 汇总</t>
  </si>
  <si>
    <t>营运中心-设备部 汇总</t>
  </si>
  <si>
    <t>营运中心-组件部（间接） 汇总</t>
  </si>
  <si>
    <t>营运中心-组件部（直接） 汇总</t>
  </si>
  <si>
    <t>质量管理部 汇总</t>
  </si>
  <si>
    <t>总经办 汇总</t>
  </si>
  <si>
    <t>组装课（间接） 汇总</t>
  </si>
  <si>
    <t>组装课（直接） 汇总</t>
  </si>
  <si>
    <t>总计</t>
  </si>
  <si>
    <t>紧急联络人</t>
  </si>
  <si>
    <t>紧急联系电话</t>
  </si>
  <si>
    <t>与员工关系</t>
  </si>
  <si>
    <t>单位</t>
  </si>
  <si>
    <t>人员类别</t>
    <phoneticPr fontId="29" type="noConversion"/>
  </si>
  <si>
    <t>延时加班工时</t>
    <phoneticPr fontId="32" type="noConversion"/>
  </si>
  <si>
    <t>双休加班工时</t>
    <phoneticPr fontId="32" type="noConversion"/>
  </si>
  <si>
    <t>假日加班工时</t>
    <phoneticPr fontId="32" type="noConversion"/>
  </si>
  <si>
    <t>加班合计</t>
    <phoneticPr fontId="4" type="noConversion"/>
  </si>
  <si>
    <t>白班</t>
    <phoneticPr fontId="32" type="noConversion"/>
  </si>
  <si>
    <t>夜班</t>
    <phoneticPr fontId="32" type="noConversion"/>
  </si>
  <si>
    <t>轮班费</t>
    <phoneticPr fontId="4" type="noConversion"/>
  </si>
  <si>
    <t>出勤工时</t>
    <phoneticPr fontId="4" type="noConversion"/>
  </si>
  <si>
    <t>事假</t>
    <phoneticPr fontId="32" type="noConversion"/>
  </si>
  <si>
    <t>病假</t>
    <phoneticPr fontId="32" type="noConversion"/>
  </si>
  <si>
    <t>产假</t>
    <phoneticPr fontId="32" type="noConversion"/>
  </si>
  <si>
    <t>丧假</t>
    <phoneticPr fontId="32" type="noConversion"/>
  </si>
  <si>
    <t>轮休</t>
    <phoneticPr fontId="32" type="noConversion"/>
  </si>
  <si>
    <t>公假</t>
    <phoneticPr fontId="32" type="noConversion"/>
  </si>
  <si>
    <t>年休</t>
    <phoneticPr fontId="32" type="noConversion"/>
  </si>
  <si>
    <t>新进</t>
    <phoneticPr fontId="32" type="noConversion"/>
  </si>
  <si>
    <t>旷工</t>
    <phoneticPr fontId="32" type="noConversion"/>
  </si>
  <si>
    <t>离职</t>
    <phoneticPr fontId="32" type="noConversion"/>
  </si>
  <si>
    <t>放班</t>
    <phoneticPr fontId="4" type="noConversion"/>
  </si>
  <si>
    <t>延时费</t>
    <phoneticPr fontId="4" type="noConversion"/>
  </si>
  <si>
    <t>双休费</t>
    <phoneticPr fontId="4" type="noConversion"/>
  </si>
  <si>
    <t>节日费</t>
    <phoneticPr fontId="4" type="noConversion"/>
  </si>
  <si>
    <t>加班费合计</t>
    <phoneticPr fontId="4" type="noConversion"/>
  </si>
  <si>
    <t>车贴</t>
    <phoneticPr fontId="4" type="noConversion"/>
  </si>
  <si>
    <t>独生子女费</t>
    <phoneticPr fontId="4" type="noConversion"/>
  </si>
  <si>
    <t>病假扣款</t>
    <phoneticPr fontId="4" type="noConversion"/>
  </si>
  <si>
    <t>事假扣款</t>
    <phoneticPr fontId="4" type="noConversion"/>
  </si>
  <si>
    <t>漏打卡</t>
    <phoneticPr fontId="4" type="noConversion"/>
  </si>
  <si>
    <t>迟到早退</t>
    <phoneticPr fontId="4" type="noConversion"/>
  </si>
  <si>
    <t>用工</t>
    <phoneticPr fontId="32" type="noConversion"/>
  </si>
  <si>
    <t>备注</t>
    <phoneticPr fontId="32" type="noConversion"/>
  </si>
  <si>
    <t>201495</t>
  </si>
  <si>
    <t>瞿琴华</t>
  </si>
  <si>
    <t>人资行政部</t>
  </si>
  <si>
    <t>行政课</t>
  </si>
  <si>
    <t>厨工</t>
  </si>
  <si>
    <t>事8</t>
    <phoneticPr fontId="4" type="noConversion"/>
  </si>
  <si>
    <t>合同工</t>
  </si>
  <si>
    <t>201703</t>
  </si>
  <si>
    <t>潘军杰</t>
  </si>
  <si>
    <t>营运中心-组件部</t>
    <phoneticPr fontId="4" type="noConversion"/>
  </si>
  <si>
    <t>组件</t>
    <phoneticPr fontId="4" type="noConversion"/>
  </si>
  <si>
    <t>技术员</t>
    <phoneticPr fontId="4" type="noConversion"/>
  </si>
  <si>
    <t>年8</t>
    <phoneticPr fontId="4" type="noConversion"/>
  </si>
  <si>
    <t>事1</t>
    <phoneticPr fontId="4" type="noConversion"/>
  </si>
  <si>
    <t>离</t>
    <phoneticPr fontId="4" type="noConversion"/>
  </si>
  <si>
    <t>201870</t>
  </si>
  <si>
    <t>陈小红</t>
  </si>
  <si>
    <t>营运中心-生产部</t>
    <phoneticPr fontId="4" type="noConversion"/>
  </si>
  <si>
    <t>成型课</t>
    <phoneticPr fontId="4" type="noConversion"/>
  </si>
  <si>
    <t>作业员</t>
    <phoneticPr fontId="4" type="noConversion"/>
  </si>
  <si>
    <t>放8</t>
    <phoneticPr fontId="4" type="noConversion"/>
  </si>
  <si>
    <t>事8</t>
  </si>
  <si>
    <t>离职</t>
    <phoneticPr fontId="4" type="noConversion"/>
  </si>
  <si>
    <t>201875</t>
  </si>
  <si>
    <t>卫叶辉</t>
  </si>
  <si>
    <t>营运中心-生产部</t>
  </si>
  <si>
    <t>组装课</t>
  </si>
  <si>
    <t>作业员</t>
  </si>
  <si>
    <t>人员类别</t>
    <phoneticPr fontId="29" type="noConversion"/>
  </si>
  <si>
    <t>岗位奖金</t>
    <phoneticPr fontId="4" type="noConversion"/>
  </si>
  <si>
    <t>人员类别</t>
    <phoneticPr fontId="29" type="noConversion"/>
  </si>
  <si>
    <t>计数</t>
    <phoneticPr fontId="4" type="noConversion"/>
  </si>
  <si>
    <t>工龄</t>
    <phoneticPr fontId="4" type="noConversion"/>
  </si>
  <si>
    <t>单位</t>
    <phoneticPr fontId="4" type="noConversion"/>
  </si>
  <si>
    <t>试用期月数</t>
    <phoneticPr fontId="3" type="noConversion"/>
  </si>
  <si>
    <t>转正日期</t>
    <phoneticPr fontId="3" type="noConversion"/>
  </si>
  <si>
    <t>考核日期</t>
    <phoneticPr fontId="4" type="noConversion"/>
  </si>
  <si>
    <t>试用期分数</t>
    <phoneticPr fontId="3" type="noConversion"/>
  </si>
  <si>
    <t>最终考核人</t>
    <phoneticPr fontId="4" type="noConversion"/>
  </si>
  <si>
    <t>是否通过试用期</t>
    <phoneticPr fontId="3" type="noConversion"/>
  </si>
  <si>
    <t>备注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</si>
</sst>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76" formatCode="yyyy&quot;年&quot;m&quot;月&quot;;@"/>
    <numFmt numFmtId="177" formatCode="yyyy\-m\-d"/>
    <numFmt numFmtId="178" formatCode="0_ "/>
    <numFmt numFmtId="179" formatCode="yyyy/m/d;@"/>
    <numFmt numFmtId="180" formatCode="0.00_ "/>
    <numFmt numFmtId="181" formatCode="#,##0_ "/>
    <numFmt numFmtId="182" formatCode="d"/>
  </numFmts>
  <fonts count="41">
    <font>
      <sz val="11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b/>
      <sz val="9"/>
      <color theme="1"/>
      <name val="宋体"/>
      <family val="3"/>
      <charset val="134"/>
    </font>
    <font>
      <sz val="9"/>
      <color theme="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2"/>
      <color indexed="8"/>
      <name val="宋体"/>
      <family val="3"/>
      <charset val="134"/>
    </font>
    <font>
      <b/>
      <sz val="12"/>
      <color indexed="8"/>
      <name val="宋体"/>
      <family val="3"/>
      <charset val="134"/>
    </font>
    <font>
      <sz val="9"/>
      <name val="新細明體"/>
      <family val="1"/>
    </font>
    <font>
      <sz val="10"/>
      <color theme="1"/>
      <name val="宋体"/>
      <family val="3"/>
      <charset val="134"/>
    </font>
    <font>
      <sz val="10"/>
      <color indexed="8"/>
      <name val="宋体"/>
      <family val="3"/>
      <charset val="134"/>
    </font>
    <font>
      <b/>
      <sz val="10"/>
      <color indexed="8"/>
      <name val="宋体"/>
      <family val="3"/>
      <charset val="134"/>
    </font>
    <font>
      <sz val="8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color indexed="8"/>
      <name val="宋体"/>
      <family val="3"/>
      <charset val="134"/>
    </font>
    <font>
      <b/>
      <sz val="10"/>
      <name val="宋体"/>
      <family val="3"/>
      <charset val="134"/>
    </font>
    <font>
      <b/>
      <sz val="14"/>
      <color indexed="8"/>
      <name val="宋体"/>
      <family val="3"/>
      <charset val="134"/>
    </font>
    <font>
      <sz val="8"/>
      <name val="宋体"/>
      <family val="3"/>
      <charset val="134"/>
    </font>
    <font>
      <b/>
      <sz val="12"/>
      <name val="宋体"/>
      <family val="3"/>
      <charset val="134"/>
    </font>
    <font>
      <b/>
      <sz val="9"/>
      <color indexed="8"/>
      <name val="宋体"/>
      <family val="3"/>
      <charset val="134"/>
    </font>
    <font>
      <sz val="8"/>
      <color indexed="81"/>
      <name val="宋体"/>
      <family val="3"/>
      <charset val="134"/>
    </font>
    <font>
      <b/>
      <sz val="8"/>
      <color indexed="81"/>
      <name val="宋体"/>
      <family val="3"/>
      <charset val="134"/>
    </font>
    <font>
      <b/>
      <sz val="8"/>
      <color theme="1"/>
      <name val="宋体"/>
      <family val="3"/>
      <charset val="134"/>
    </font>
    <font>
      <b/>
      <sz val="8"/>
      <name val="宋体"/>
      <family val="3"/>
      <charset val="134"/>
    </font>
    <font>
      <sz val="8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8"/>
      <color indexed="56"/>
      <name val="Cambria"/>
      <family val="1"/>
    </font>
    <font>
      <b/>
      <sz val="9"/>
      <name val="宋体"/>
      <family val="3"/>
      <charset val="134"/>
      <scheme val="minor"/>
    </font>
    <font>
      <sz val="10"/>
      <name val="宋体"/>
      <family val="3"/>
      <charset val="134"/>
    </font>
    <font>
      <sz val="11"/>
      <color indexed="20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9"/>
      <color indexed="8"/>
      <name val="宋体"/>
      <family val="3"/>
      <charset val="134"/>
      <scheme val="minor"/>
    </font>
    <font>
      <sz val="11"/>
      <color theme="1"/>
      <name val="Calibri"/>
      <family val="2"/>
    </font>
    <font>
      <sz val="9"/>
      <color theme="1"/>
      <name val="宋体"/>
      <family val="3"/>
      <charset val="134"/>
      <scheme val="minor"/>
    </font>
    <font>
      <sz val="10"/>
      <name val="Helv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36"/>
        <bgColor indexed="64"/>
      </patternFill>
    </fill>
  </fills>
  <borders count="66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double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0">
    <xf numFmtId="0" fontId="0" fillId="0" borderId="0">
      <alignment vertical="center"/>
    </xf>
    <xf numFmtId="0" fontId="1" fillId="0" borderId="0" applyFill="0"/>
    <xf numFmtId="0" fontId="1" fillId="0" borderId="0"/>
    <xf numFmtId="0" fontId="1" fillId="0" borderId="0"/>
    <xf numFmtId="0" fontId="1" fillId="0" borderId="0" applyFill="0"/>
    <xf numFmtId="0" fontId="16" fillId="0" borderId="0">
      <alignment vertical="center"/>
    </xf>
    <xf numFmtId="0" fontId="1" fillId="0" borderId="0">
      <alignment vertical="center"/>
    </xf>
    <xf numFmtId="0" fontId="36" fillId="0" borderId="0"/>
    <xf numFmtId="0" fontId="38" fillId="0" borderId="0"/>
    <xf numFmtId="0" fontId="1" fillId="0" borderId="0">
      <alignment vertical="center"/>
    </xf>
  </cellStyleXfs>
  <cellXfs count="330">
    <xf numFmtId="0" fontId="0" fillId="0" borderId="0" xfId="0">
      <alignment vertical="center"/>
    </xf>
    <xf numFmtId="0" fontId="2" fillId="2" borderId="0" xfId="1" applyFont="1" applyFill="1" applyBorder="1" applyAlignment="1">
      <alignment horizontal="center" vertical="center"/>
    </xf>
    <xf numFmtId="0" fontId="4" fillId="0" borderId="1" xfId="1" applyFont="1" applyFill="1" applyBorder="1" applyAlignment="1">
      <alignment horizontal="center" vertical="center"/>
    </xf>
    <xf numFmtId="0" fontId="4" fillId="0" borderId="1" xfId="1" applyFont="1" applyFill="1" applyBorder="1" applyAlignment="1">
      <alignment horizontal="center" vertical="center" wrapText="1"/>
    </xf>
    <xf numFmtId="14" fontId="4" fillId="0" borderId="1" xfId="1" applyNumberFormat="1" applyFont="1" applyFill="1" applyBorder="1" applyAlignment="1">
      <alignment horizontal="center" vertical="center"/>
    </xf>
    <xf numFmtId="0" fontId="4" fillId="0" borderId="0" xfId="1" applyFont="1" applyFill="1" applyBorder="1" applyAlignment="1">
      <alignment horizontal="center" vertical="center"/>
    </xf>
    <xf numFmtId="0" fontId="2" fillId="2" borderId="2" xfId="1" applyFont="1" applyFill="1" applyBorder="1" applyAlignment="1">
      <alignment horizontal="center" vertical="center"/>
    </xf>
    <xf numFmtId="49" fontId="2" fillId="2" borderId="2" xfId="1" applyNumberFormat="1" applyFont="1" applyFill="1" applyBorder="1" applyAlignment="1">
      <alignment horizontal="center" vertical="center"/>
    </xf>
    <xf numFmtId="0" fontId="2" fillId="2" borderId="2" xfId="1" applyFont="1" applyFill="1" applyBorder="1" applyAlignment="1">
      <alignment horizontal="center" vertical="center" wrapText="1"/>
    </xf>
    <xf numFmtId="14" fontId="2" fillId="2" borderId="2" xfId="1" applyNumberFormat="1" applyFont="1" applyFill="1" applyBorder="1" applyAlignment="1">
      <alignment horizontal="center" vertical="center" wrapText="1"/>
    </xf>
    <xf numFmtId="176" fontId="2" fillId="2" borderId="2" xfId="1" applyNumberFormat="1" applyFont="1" applyFill="1" applyBorder="1" applyAlignment="1">
      <alignment horizontal="center" vertical="center" wrapText="1"/>
    </xf>
    <xf numFmtId="177" fontId="2" fillId="2" borderId="2" xfId="1" applyNumberFormat="1" applyFont="1" applyFill="1" applyBorder="1" applyAlignment="1">
      <alignment horizontal="center" vertical="center" wrapText="1"/>
    </xf>
    <xf numFmtId="0" fontId="5" fillId="2" borderId="2" xfId="1" applyFont="1" applyFill="1" applyBorder="1" applyAlignment="1">
      <alignment horizontal="center" vertical="center" wrapText="1"/>
    </xf>
    <xf numFmtId="49" fontId="2" fillId="2" borderId="2" xfId="1" applyNumberFormat="1" applyFont="1" applyFill="1" applyBorder="1" applyAlignment="1">
      <alignment horizontal="center" vertical="center" wrapText="1"/>
    </xf>
    <xf numFmtId="0" fontId="2" fillId="2" borderId="2" xfId="1" applyNumberFormat="1" applyFont="1" applyFill="1" applyBorder="1" applyAlignment="1">
      <alignment horizontal="center" vertical="center"/>
    </xf>
    <xf numFmtId="0" fontId="4" fillId="0" borderId="2" xfId="1" applyFont="1" applyFill="1" applyBorder="1" applyAlignment="1">
      <alignment horizontal="center" vertical="center"/>
    </xf>
    <xf numFmtId="49" fontId="4" fillId="2" borderId="2" xfId="1" applyNumberFormat="1" applyFont="1" applyFill="1" applyBorder="1" applyAlignment="1">
      <alignment horizontal="center" vertical="center"/>
    </xf>
    <xf numFmtId="0" fontId="4" fillId="2" borderId="2" xfId="1" applyFont="1" applyFill="1" applyBorder="1" applyAlignment="1">
      <alignment horizontal="center" vertical="center"/>
    </xf>
    <xf numFmtId="0" fontId="4" fillId="0" borderId="2" xfId="1" applyFont="1" applyFill="1" applyBorder="1" applyAlignment="1">
      <alignment horizontal="center" vertical="center" wrapText="1"/>
    </xf>
    <xf numFmtId="14" fontId="4" fillId="0" borderId="2" xfId="1" applyNumberFormat="1" applyFont="1" applyFill="1" applyBorder="1" applyAlignment="1">
      <alignment horizontal="center" vertical="center" wrapText="1"/>
    </xf>
    <xf numFmtId="14" fontId="4" fillId="0" borderId="2" xfId="1" applyNumberFormat="1" applyFont="1" applyFill="1" applyBorder="1" applyAlignment="1">
      <alignment horizontal="center" vertical="center"/>
    </xf>
    <xf numFmtId="0" fontId="6" fillId="0" borderId="2" xfId="1" applyFont="1" applyFill="1" applyBorder="1" applyAlignment="1">
      <alignment horizontal="center" vertical="center" wrapText="1"/>
    </xf>
    <xf numFmtId="0" fontId="6" fillId="0" borderId="2" xfId="1" applyFont="1" applyFill="1" applyBorder="1" applyAlignment="1">
      <alignment horizontal="center" vertical="center"/>
    </xf>
    <xf numFmtId="0" fontId="4" fillId="0" borderId="2" xfId="1" applyFont="1" applyFill="1" applyBorder="1" applyAlignment="1">
      <alignment horizontal="left" vertical="center" wrapText="1"/>
    </xf>
    <xf numFmtId="49" fontId="4" fillId="0" borderId="2" xfId="1" applyNumberFormat="1" applyFont="1" applyFill="1" applyBorder="1" applyAlignment="1">
      <alignment horizontal="center" vertical="center" wrapText="1"/>
    </xf>
    <xf numFmtId="49" fontId="4" fillId="0" borderId="2" xfId="0" applyNumberFormat="1" applyFont="1" applyFill="1" applyBorder="1" applyAlignment="1">
      <alignment horizontal="center" vertical="center"/>
    </xf>
    <xf numFmtId="0" fontId="9" fillId="3" borderId="0" xfId="2" applyFont="1" applyFill="1" applyAlignment="1"/>
    <xf numFmtId="0" fontId="13" fillId="3" borderId="3" xfId="2" applyFont="1" applyFill="1" applyBorder="1" applyAlignment="1"/>
    <xf numFmtId="0" fontId="9" fillId="0" borderId="0" xfId="2" applyFont="1"/>
    <xf numFmtId="0" fontId="13" fillId="3" borderId="17" xfId="2" applyFont="1" applyFill="1" applyBorder="1" applyAlignment="1">
      <alignment horizontal="center" vertical="center"/>
    </xf>
    <xf numFmtId="0" fontId="13" fillId="3" borderId="23" xfId="2" applyFont="1" applyFill="1" applyBorder="1" applyAlignment="1">
      <alignment horizontal="center" vertical="center"/>
    </xf>
    <xf numFmtId="0" fontId="13" fillId="0" borderId="2" xfId="2" applyFont="1" applyFill="1" applyBorder="1" applyAlignment="1">
      <alignment horizontal="center" vertical="center"/>
    </xf>
    <xf numFmtId="0" fontId="13" fillId="3" borderId="28" xfId="2" applyFont="1" applyFill="1" applyBorder="1" applyAlignment="1">
      <alignment horizontal="center" vertical="center"/>
    </xf>
    <xf numFmtId="0" fontId="13" fillId="3" borderId="22" xfId="2" applyFont="1" applyFill="1" applyBorder="1" applyAlignment="1">
      <alignment horizontal="center" vertical="center"/>
    </xf>
    <xf numFmtId="0" fontId="13" fillId="3" borderId="2" xfId="2" applyFont="1" applyFill="1" applyBorder="1" applyAlignment="1">
      <alignment horizontal="center" vertical="center"/>
    </xf>
    <xf numFmtId="0" fontId="13" fillId="3" borderId="25" xfId="2" applyFont="1" applyFill="1" applyBorder="1" applyAlignment="1">
      <alignment horizontal="center" vertical="center"/>
    </xf>
    <xf numFmtId="178" fontId="17" fillId="0" borderId="2" xfId="2" applyNumberFormat="1" applyFont="1" applyFill="1" applyBorder="1" applyAlignment="1">
      <alignment horizontal="center" vertical="center"/>
    </xf>
    <xf numFmtId="178" fontId="17" fillId="0" borderId="32" xfId="2" applyNumberFormat="1" applyFont="1" applyFill="1" applyBorder="1" applyAlignment="1">
      <alignment horizontal="center" vertical="center"/>
    </xf>
    <xf numFmtId="178" fontId="17" fillId="3" borderId="2" xfId="2" applyNumberFormat="1" applyFont="1" applyFill="1" applyBorder="1" applyAlignment="1">
      <alignment horizontal="center" vertical="center"/>
    </xf>
    <xf numFmtId="178" fontId="17" fillId="0" borderId="25" xfId="2" applyNumberFormat="1" applyFont="1" applyFill="1" applyBorder="1" applyAlignment="1">
      <alignment horizontal="center" vertical="center"/>
    </xf>
    <xf numFmtId="178" fontId="17" fillId="3" borderId="28" xfId="2" applyNumberFormat="1" applyFont="1" applyFill="1" applyBorder="1" applyAlignment="1">
      <alignment horizontal="center" vertical="center"/>
    </xf>
    <xf numFmtId="178" fontId="17" fillId="3" borderId="22" xfId="2" applyNumberFormat="1" applyFont="1" applyFill="1" applyBorder="1" applyAlignment="1">
      <alignment horizontal="center" vertical="center"/>
    </xf>
    <xf numFmtId="178" fontId="17" fillId="3" borderId="23" xfId="2" applyNumberFormat="1" applyFont="1" applyFill="1" applyBorder="1" applyAlignment="1">
      <alignment horizontal="center" vertical="center"/>
    </xf>
    <xf numFmtId="0" fontId="13" fillId="3" borderId="33" xfId="2" applyFont="1" applyFill="1" applyBorder="1" applyAlignment="1">
      <alignment horizontal="center" vertical="center"/>
    </xf>
    <xf numFmtId="0" fontId="13" fillId="3" borderId="34" xfId="2" applyFont="1" applyFill="1" applyBorder="1" applyAlignment="1">
      <alignment horizontal="center" vertical="center"/>
    </xf>
    <xf numFmtId="178" fontId="17" fillId="0" borderId="34" xfId="2" applyNumberFormat="1" applyFont="1" applyFill="1" applyBorder="1" applyAlignment="1">
      <alignment horizontal="center" vertical="center"/>
    </xf>
    <xf numFmtId="178" fontId="17" fillId="3" borderId="25" xfId="2" applyNumberFormat="1" applyFont="1" applyFill="1" applyBorder="1" applyAlignment="1">
      <alignment horizontal="center" vertical="center"/>
    </xf>
    <xf numFmtId="0" fontId="17" fillId="3" borderId="2" xfId="2" applyFont="1" applyFill="1" applyBorder="1" applyAlignment="1">
      <alignment horizontal="center" vertical="center"/>
    </xf>
    <xf numFmtId="178" fontId="17" fillId="4" borderId="34" xfId="2" applyNumberFormat="1" applyFont="1" applyFill="1" applyBorder="1" applyAlignment="1">
      <alignment horizontal="center" vertical="center"/>
    </xf>
    <xf numFmtId="178" fontId="17" fillId="4" borderId="43" xfId="2" applyNumberFormat="1" applyFont="1" applyFill="1" applyBorder="1" applyAlignment="1">
      <alignment horizontal="center" vertical="center"/>
    </xf>
    <xf numFmtId="178" fontId="17" fillId="4" borderId="2" xfId="2" applyNumberFormat="1" applyFont="1" applyFill="1" applyBorder="1" applyAlignment="1">
      <alignment horizontal="center" vertical="center"/>
    </xf>
    <xf numFmtId="178" fontId="17" fillId="4" borderId="28" xfId="2" applyNumberFormat="1" applyFont="1" applyFill="1" applyBorder="1" applyAlignment="1">
      <alignment horizontal="center" vertical="center"/>
    </xf>
    <xf numFmtId="178" fontId="17" fillId="4" borderId="44" xfId="2" applyNumberFormat="1" applyFont="1" applyFill="1" applyBorder="1" applyAlignment="1">
      <alignment horizontal="center" vertical="center"/>
    </xf>
    <xf numFmtId="178" fontId="17" fillId="4" borderId="23" xfId="2" applyNumberFormat="1" applyFont="1" applyFill="1" applyBorder="1" applyAlignment="1">
      <alignment horizontal="center" vertical="center"/>
    </xf>
    <xf numFmtId="178" fontId="17" fillId="0" borderId="43" xfId="2" applyNumberFormat="1" applyFont="1" applyFill="1" applyBorder="1" applyAlignment="1">
      <alignment horizontal="center" vertical="center"/>
    </xf>
    <xf numFmtId="178" fontId="17" fillId="0" borderId="28" xfId="2" applyNumberFormat="1" applyFont="1" applyFill="1" applyBorder="1" applyAlignment="1">
      <alignment horizontal="center" vertical="center"/>
    </xf>
    <xf numFmtId="178" fontId="17" fillId="0" borderId="22" xfId="2" applyNumberFormat="1" applyFont="1" applyFill="1" applyBorder="1" applyAlignment="1">
      <alignment horizontal="center" vertical="center"/>
    </xf>
    <xf numFmtId="178" fontId="17" fillId="0" borderId="45" xfId="2" applyNumberFormat="1" applyFont="1" applyFill="1" applyBorder="1" applyAlignment="1">
      <alignment horizontal="center" vertical="center"/>
    </xf>
    <xf numFmtId="178" fontId="17" fillId="0" borderId="23" xfId="2" applyNumberFormat="1" applyFont="1" applyFill="1" applyBorder="1" applyAlignment="1">
      <alignment horizontal="center" vertical="center"/>
    </xf>
    <xf numFmtId="178" fontId="17" fillId="0" borderId="37" xfId="2" applyNumberFormat="1" applyFont="1" applyFill="1" applyBorder="1" applyAlignment="1">
      <alignment horizontal="center" vertical="center"/>
    </xf>
    <xf numFmtId="178" fontId="17" fillId="4" borderId="37" xfId="2" applyNumberFormat="1" applyFont="1" applyFill="1" applyBorder="1" applyAlignment="1">
      <alignment horizontal="center" vertical="center"/>
    </xf>
    <xf numFmtId="0" fontId="13" fillId="3" borderId="0" xfId="2" applyFont="1" applyFill="1" applyBorder="1" applyAlignment="1">
      <alignment horizontal="center" vertical="center" textRotation="255"/>
    </xf>
    <xf numFmtId="0" fontId="13" fillId="3" borderId="26" xfId="2" applyFont="1" applyFill="1" applyBorder="1" applyAlignment="1">
      <alignment horizontal="center" vertical="center" textRotation="255"/>
    </xf>
    <xf numFmtId="0" fontId="9" fillId="0" borderId="0" xfId="2" applyFont="1" applyFill="1"/>
    <xf numFmtId="178" fontId="17" fillId="0" borderId="47" xfId="2" applyNumberFormat="1" applyFont="1" applyFill="1" applyBorder="1" applyAlignment="1">
      <alignment horizontal="center" vertical="center"/>
    </xf>
    <xf numFmtId="0" fontId="9" fillId="0" borderId="16" xfId="2" applyFont="1" applyFill="1" applyBorder="1"/>
    <xf numFmtId="178" fontId="17" fillId="4" borderId="47" xfId="2" applyNumberFormat="1" applyFont="1" applyFill="1" applyBorder="1" applyAlignment="1">
      <alignment horizontal="center" vertical="center"/>
    </xf>
    <xf numFmtId="0" fontId="13" fillId="3" borderId="35" xfId="2" applyFont="1" applyFill="1" applyBorder="1" applyAlignment="1">
      <alignment horizontal="center" vertical="center" wrapText="1"/>
    </xf>
    <xf numFmtId="10" fontId="13" fillId="3" borderId="17" xfId="2" applyNumberFormat="1" applyFont="1" applyFill="1" applyBorder="1" applyAlignment="1">
      <alignment horizontal="center" vertical="center"/>
    </xf>
    <xf numFmtId="0" fontId="13" fillId="3" borderId="35" xfId="2" applyFont="1" applyFill="1" applyBorder="1" applyAlignment="1">
      <alignment horizontal="center" vertical="top" wrapText="1"/>
    </xf>
    <xf numFmtId="0" fontId="9" fillId="0" borderId="16" xfId="2" applyFont="1" applyBorder="1"/>
    <xf numFmtId="0" fontId="13" fillId="3" borderId="21" xfId="2" applyFont="1" applyFill="1" applyBorder="1" applyAlignment="1">
      <alignment horizontal="center" vertical="center"/>
    </xf>
    <xf numFmtId="0" fontId="13" fillId="3" borderId="17" xfId="2" applyNumberFormat="1" applyFont="1" applyFill="1" applyBorder="1" applyAlignment="1">
      <alignment horizontal="center" vertical="center"/>
    </xf>
    <xf numFmtId="0" fontId="13" fillId="3" borderId="22" xfId="2" applyNumberFormat="1" applyFont="1" applyFill="1" applyBorder="1" applyAlignment="1">
      <alignment horizontal="center" vertical="center"/>
    </xf>
    <xf numFmtId="0" fontId="9" fillId="0" borderId="0" xfId="2" applyFont="1" applyBorder="1"/>
    <xf numFmtId="178" fontId="17" fillId="4" borderId="25" xfId="2" applyNumberFormat="1" applyFont="1" applyFill="1" applyBorder="1" applyAlignment="1">
      <alignment horizontal="center" vertical="center"/>
    </xf>
    <xf numFmtId="178" fontId="17" fillId="4" borderId="22" xfId="2" applyNumberFormat="1" applyFont="1" applyFill="1" applyBorder="1" applyAlignment="1">
      <alignment horizontal="center" vertical="center"/>
    </xf>
    <xf numFmtId="178" fontId="17" fillId="4" borderId="49" xfId="2" applyNumberFormat="1" applyFont="1" applyFill="1" applyBorder="1" applyAlignment="1">
      <alignment horizontal="center" vertical="center"/>
    </xf>
    <xf numFmtId="0" fontId="13" fillId="3" borderId="50" xfId="2" applyFont="1" applyFill="1" applyBorder="1" applyAlignment="1">
      <alignment horizontal="center" vertical="top" wrapText="1"/>
    </xf>
    <xf numFmtId="178" fontId="17" fillId="2" borderId="2" xfId="2" applyNumberFormat="1" applyFont="1" applyFill="1" applyBorder="1" applyAlignment="1">
      <alignment horizontal="center" vertical="center"/>
    </xf>
    <xf numFmtId="178" fontId="17" fillId="2" borderId="25" xfId="2" applyNumberFormat="1" applyFont="1" applyFill="1" applyBorder="1" applyAlignment="1">
      <alignment horizontal="center" vertical="center"/>
    </xf>
    <xf numFmtId="178" fontId="17" fillId="2" borderId="28" xfId="2" applyNumberFormat="1" applyFont="1" applyFill="1" applyBorder="1" applyAlignment="1">
      <alignment horizontal="center" vertical="center"/>
    </xf>
    <xf numFmtId="0" fontId="13" fillId="3" borderId="17" xfId="2" applyFont="1" applyFill="1" applyBorder="1" applyAlignment="1">
      <alignment horizontal="center"/>
    </xf>
    <xf numFmtId="0" fontId="13" fillId="3" borderId="22" xfId="2" applyFont="1" applyFill="1" applyBorder="1" applyAlignment="1">
      <alignment horizontal="center"/>
    </xf>
    <xf numFmtId="10" fontId="13" fillId="3" borderId="17" xfId="2" applyNumberFormat="1" applyFont="1" applyFill="1" applyBorder="1" applyAlignment="1">
      <alignment horizontal="center"/>
    </xf>
    <xf numFmtId="10" fontId="13" fillId="3" borderId="22" xfId="2" applyNumberFormat="1" applyFont="1" applyFill="1" applyBorder="1" applyAlignment="1">
      <alignment horizontal="center"/>
    </xf>
    <xf numFmtId="178" fontId="17" fillId="3" borderId="43" xfId="2" applyNumberFormat="1" applyFont="1" applyFill="1" applyBorder="1" applyAlignment="1">
      <alignment horizontal="center" vertical="center"/>
    </xf>
    <xf numFmtId="178" fontId="17" fillId="3" borderId="17" xfId="2" applyNumberFormat="1" applyFont="1" applyFill="1" applyBorder="1" applyAlignment="1">
      <alignment horizontal="center" vertical="center"/>
    </xf>
    <xf numFmtId="178" fontId="17" fillId="3" borderId="34" xfId="2" applyNumberFormat="1" applyFont="1" applyFill="1" applyBorder="1" applyAlignment="1">
      <alignment horizontal="center" vertical="center"/>
    </xf>
    <xf numFmtId="0" fontId="9" fillId="3" borderId="0" xfId="2" applyFont="1" applyFill="1"/>
    <xf numFmtId="178" fontId="17" fillId="4" borderId="33" xfId="2" applyNumberFormat="1" applyFont="1" applyFill="1" applyBorder="1" applyAlignment="1">
      <alignment horizontal="center" vertical="center"/>
    </xf>
    <xf numFmtId="178" fontId="17" fillId="3" borderId="49" xfId="2" applyNumberFormat="1" applyFont="1" applyFill="1" applyBorder="1" applyAlignment="1">
      <alignment horizontal="center" vertical="center"/>
    </xf>
    <xf numFmtId="0" fontId="13" fillId="3" borderId="43" xfId="2" applyFont="1" applyFill="1" applyBorder="1" applyAlignment="1">
      <alignment horizontal="center"/>
    </xf>
    <xf numFmtId="0" fontId="1" fillId="0" borderId="0" xfId="2"/>
    <xf numFmtId="0" fontId="16" fillId="0" borderId="0" xfId="2" applyFont="1"/>
    <xf numFmtId="0" fontId="16" fillId="0" borderId="0" xfId="2" applyFont="1" applyAlignment="1">
      <alignment vertical="center"/>
    </xf>
    <xf numFmtId="0" fontId="16" fillId="0" borderId="0" xfId="2" applyFont="1" applyFill="1" applyAlignment="1">
      <alignment vertical="center"/>
    </xf>
    <xf numFmtId="0" fontId="16" fillId="0" borderId="0" xfId="2" applyFont="1" applyAlignment="1">
      <alignment horizontal="center" vertical="center"/>
    </xf>
    <xf numFmtId="0" fontId="9" fillId="0" borderId="0" xfId="2" applyFont="1" applyAlignment="1">
      <alignment horizontal="center" vertical="center"/>
    </xf>
    <xf numFmtId="0" fontId="9" fillId="0" borderId="0" xfId="2" applyFont="1" applyAlignment="1">
      <alignment horizontal="center"/>
    </xf>
    <xf numFmtId="0" fontId="17" fillId="0" borderId="0" xfId="2" applyFont="1"/>
    <xf numFmtId="0" fontId="13" fillId="3" borderId="0" xfId="2" applyFont="1" applyFill="1" applyAlignment="1"/>
    <xf numFmtId="0" fontId="18" fillId="0" borderId="1" xfId="1" applyFont="1" applyFill="1" applyBorder="1" applyAlignment="1">
      <alignment horizontal="center" vertical="center"/>
    </xf>
    <xf numFmtId="49" fontId="18" fillId="0" borderId="1" xfId="1" applyNumberFormat="1" applyFont="1" applyFill="1" applyBorder="1" applyAlignment="1">
      <alignment horizontal="center" vertical="center"/>
    </xf>
    <xf numFmtId="0" fontId="18" fillId="0" borderId="1" xfId="1" applyFont="1" applyFill="1" applyBorder="1" applyAlignment="1">
      <alignment horizontal="center" vertical="center" wrapText="1"/>
    </xf>
    <xf numFmtId="179" fontId="18" fillId="0" borderId="1" xfId="1" applyNumberFormat="1" applyFont="1" applyFill="1" applyBorder="1" applyAlignment="1">
      <alignment horizontal="center" vertical="center" wrapText="1"/>
    </xf>
    <xf numFmtId="14" fontId="18" fillId="0" borderId="1" xfId="1" applyNumberFormat="1" applyFont="1" applyFill="1" applyBorder="1" applyAlignment="1">
      <alignment horizontal="center" vertical="center" wrapText="1"/>
    </xf>
    <xf numFmtId="0" fontId="18" fillId="0" borderId="0" xfId="1" applyFont="1" applyFill="1" applyBorder="1" applyAlignment="1">
      <alignment horizontal="center" vertical="center"/>
    </xf>
    <xf numFmtId="49" fontId="4" fillId="0" borderId="1" xfId="1" applyNumberFormat="1" applyFont="1" applyFill="1" applyBorder="1" applyAlignment="1">
      <alignment horizontal="center" vertical="center"/>
    </xf>
    <xf numFmtId="179" fontId="4" fillId="0" borderId="1" xfId="1" applyNumberFormat="1" applyFont="1" applyFill="1" applyBorder="1" applyAlignment="1">
      <alignment horizontal="center" vertical="center"/>
    </xf>
    <xf numFmtId="180" fontId="25" fillId="0" borderId="1" xfId="4" applyNumberFormat="1" applyFont="1" applyFill="1" applyBorder="1" applyAlignment="1">
      <alignment horizontal="center" vertical="center" wrapText="1"/>
    </xf>
    <xf numFmtId="178" fontId="25" fillId="0" borderId="1" xfId="4" applyNumberFormat="1" applyFont="1" applyFill="1" applyBorder="1" applyAlignment="1">
      <alignment horizontal="center" vertical="center" wrapText="1"/>
    </xf>
    <xf numFmtId="180" fontId="26" fillId="0" borderId="1" xfId="0" applyNumberFormat="1" applyFont="1" applyFill="1" applyBorder="1" applyAlignment="1">
      <alignment horizontal="center" vertical="center" wrapText="1"/>
    </xf>
    <xf numFmtId="178" fontId="26" fillId="0" borderId="1" xfId="0" applyNumberFormat="1" applyFont="1" applyFill="1" applyBorder="1" applyAlignment="1">
      <alignment horizontal="center" vertical="center" wrapText="1"/>
    </xf>
    <xf numFmtId="180" fontId="26" fillId="0" borderId="0" xfId="0" applyNumberFormat="1" applyFont="1" applyFill="1" applyAlignment="1">
      <alignment horizontal="center" vertical="center" wrapText="1"/>
    </xf>
    <xf numFmtId="180" fontId="25" fillId="0" borderId="1" xfId="4" applyNumberFormat="1" applyFont="1" applyFill="1" applyBorder="1" applyAlignment="1">
      <alignment horizontal="center" vertical="center"/>
    </xf>
    <xf numFmtId="178" fontId="27" fillId="0" borderId="1" xfId="4" applyNumberFormat="1" applyFont="1" applyFill="1" applyBorder="1" applyAlignment="1">
      <alignment horizontal="center" vertical="center"/>
    </xf>
    <xf numFmtId="180" fontId="27" fillId="0" borderId="1" xfId="4" applyNumberFormat="1" applyFont="1" applyFill="1" applyBorder="1" applyAlignment="1">
      <alignment horizontal="center" vertical="center"/>
    </xf>
    <xf numFmtId="180" fontId="20" fillId="0" borderId="1" xfId="0" applyNumberFormat="1" applyFont="1" applyFill="1" applyBorder="1" applyAlignment="1">
      <alignment horizontal="center" vertical="center"/>
    </xf>
    <xf numFmtId="178" fontId="20" fillId="0" borderId="1" xfId="0" applyNumberFormat="1" applyFont="1" applyFill="1" applyBorder="1" applyAlignment="1">
      <alignment horizontal="center" vertical="center"/>
    </xf>
    <xf numFmtId="180" fontId="20" fillId="0" borderId="0" xfId="0" applyNumberFormat="1" applyFont="1" applyFill="1" applyAlignment="1">
      <alignment horizontal="center" vertical="center"/>
    </xf>
    <xf numFmtId="180" fontId="26" fillId="5" borderId="1" xfId="4" applyNumberFormat="1" applyFont="1" applyFill="1" applyBorder="1" applyAlignment="1">
      <alignment horizontal="center" vertical="center"/>
    </xf>
    <xf numFmtId="180" fontId="25" fillId="5" borderId="1" xfId="4" applyNumberFormat="1" applyFont="1" applyFill="1" applyBorder="1" applyAlignment="1">
      <alignment horizontal="center" vertical="center"/>
    </xf>
    <xf numFmtId="178" fontId="4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181" fontId="4" fillId="0" borderId="0" xfId="0" applyNumberFormat="1" applyFont="1" applyFill="1" applyAlignment="1">
      <alignment horizontal="center" vertical="center"/>
    </xf>
    <xf numFmtId="49" fontId="28" fillId="2" borderId="2" xfId="0" applyNumberFormat="1" applyFont="1" applyFill="1" applyBorder="1" applyAlignment="1">
      <alignment horizontal="center" vertical="center" wrapText="1" shrinkToFit="1"/>
    </xf>
    <xf numFmtId="182" fontId="28" fillId="2" borderId="2" xfId="0" applyNumberFormat="1" applyFont="1" applyFill="1" applyBorder="1" applyAlignment="1">
      <alignment horizontal="center" vertical="center" wrapText="1" shrinkToFit="1"/>
    </xf>
    <xf numFmtId="0" fontId="28" fillId="2" borderId="2" xfId="0" applyNumberFormat="1" applyFont="1" applyFill="1" applyBorder="1" applyAlignment="1">
      <alignment horizontal="center" vertical="center" shrinkToFit="1"/>
    </xf>
    <xf numFmtId="182" fontId="30" fillId="6" borderId="2" xfId="0" applyNumberFormat="1" applyFont="1" applyFill="1" applyBorder="1" applyAlignment="1">
      <alignment horizontal="center" vertical="center" wrapText="1" shrinkToFit="1"/>
    </xf>
    <xf numFmtId="182" fontId="30" fillId="7" borderId="2" xfId="0" applyNumberFormat="1" applyFont="1" applyFill="1" applyBorder="1" applyAlignment="1">
      <alignment horizontal="center" vertical="center" wrapText="1" shrinkToFit="1"/>
    </xf>
    <xf numFmtId="182" fontId="30" fillId="2" borderId="2" xfId="0" applyNumberFormat="1" applyFont="1" applyFill="1" applyBorder="1" applyAlignment="1">
      <alignment horizontal="center" vertical="center" wrapText="1" shrinkToFit="1"/>
    </xf>
    <xf numFmtId="182" fontId="30" fillId="0" borderId="2" xfId="0" applyNumberFormat="1" applyFont="1" applyFill="1" applyBorder="1" applyAlignment="1">
      <alignment horizontal="center" vertical="center" wrapText="1" shrinkToFit="1"/>
    </xf>
    <xf numFmtId="0" fontId="31" fillId="0" borderId="2" xfId="0" applyNumberFormat="1" applyFont="1" applyFill="1" applyBorder="1" applyAlignment="1">
      <alignment horizontal="center" vertical="center" wrapText="1" shrinkToFit="1"/>
    </xf>
    <xf numFmtId="0" fontId="33" fillId="0" borderId="2" xfId="0" applyNumberFormat="1" applyFont="1" applyFill="1" applyBorder="1" applyAlignment="1">
      <alignment horizontal="center" vertical="center" wrapText="1" shrinkToFit="1"/>
    </xf>
    <xf numFmtId="182" fontId="33" fillId="0" borderId="2" xfId="0" applyNumberFormat="1" applyFont="1" applyFill="1" applyBorder="1" applyAlignment="1">
      <alignment horizontal="center" vertical="center" wrapText="1" shrinkToFit="1"/>
    </xf>
    <xf numFmtId="0" fontId="33" fillId="8" borderId="2" xfId="0" applyNumberFormat="1" applyFont="1" applyFill="1" applyBorder="1" applyAlignment="1">
      <alignment horizontal="center" vertical="center" wrapText="1" shrinkToFit="1"/>
    </xf>
    <xf numFmtId="0" fontId="31" fillId="8" borderId="2" xfId="0" applyNumberFormat="1" applyFont="1" applyFill="1" applyBorder="1" applyAlignment="1">
      <alignment horizontal="center" vertical="center" wrapText="1" shrinkToFit="1"/>
    </xf>
    <xf numFmtId="0" fontId="34" fillId="0" borderId="0" xfId="0" applyFont="1" applyFill="1" applyBorder="1" applyAlignment="1">
      <alignment vertical="center"/>
    </xf>
    <xf numFmtId="49" fontId="28" fillId="2" borderId="2" xfId="0" applyNumberFormat="1" applyFont="1" applyFill="1" applyBorder="1" applyAlignment="1">
      <alignment horizontal="center" vertical="center" shrinkToFit="1"/>
    </xf>
    <xf numFmtId="0" fontId="28" fillId="2" borderId="2" xfId="5" applyNumberFormat="1" applyFont="1" applyFill="1" applyBorder="1" applyAlignment="1">
      <alignment horizontal="center" vertical="center" shrinkToFit="1"/>
    </xf>
    <xf numFmtId="0" fontId="28" fillId="6" borderId="2" xfId="6" applyNumberFormat="1" applyFont="1" applyFill="1" applyBorder="1" applyAlignment="1">
      <alignment horizontal="center" vertical="center" shrinkToFit="1"/>
    </xf>
    <xf numFmtId="0" fontId="28" fillId="7" borderId="2" xfId="6" applyNumberFormat="1" applyFont="1" applyFill="1" applyBorder="1" applyAlignment="1">
      <alignment horizontal="center" vertical="center" shrinkToFit="1"/>
    </xf>
    <xf numFmtId="0" fontId="28" fillId="2" borderId="2" xfId="6" applyNumberFormat="1" applyFont="1" applyFill="1" applyBorder="1" applyAlignment="1">
      <alignment horizontal="center" vertical="center" shrinkToFit="1"/>
    </xf>
    <xf numFmtId="0" fontId="35" fillId="2" borderId="2" xfId="0" applyFont="1" applyFill="1" applyBorder="1" applyAlignment="1">
      <alignment horizontal="center" vertical="center"/>
    </xf>
    <xf numFmtId="0" fontId="28" fillId="0" borderId="2" xfId="6" applyNumberFormat="1" applyFont="1" applyFill="1" applyBorder="1" applyAlignment="1">
      <alignment horizontal="center" vertical="center" shrinkToFit="1"/>
    </xf>
    <xf numFmtId="0" fontId="37" fillId="2" borderId="2" xfId="7" applyFont="1" applyFill="1" applyBorder="1" applyAlignment="1">
      <alignment horizontal="center" vertical="center"/>
    </xf>
    <xf numFmtId="0" fontId="28" fillId="2" borderId="2" xfId="8" applyFont="1" applyFill="1" applyBorder="1" applyAlignment="1">
      <alignment horizontal="center" vertical="center"/>
    </xf>
    <xf numFmtId="0" fontId="28" fillId="0" borderId="2" xfId="8" applyFont="1" applyFill="1" applyBorder="1" applyAlignment="1">
      <alignment horizontal="center" vertical="center"/>
    </xf>
    <xf numFmtId="0" fontId="28" fillId="7" borderId="2" xfId="8" applyFont="1" applyFill="1" applyBorder="1" applyAlignment="1">
      <alignment horizontal="center" vertical="center"/>
    </xf>
    <xf numFmtId="0" fontId="33" fillId="0" borderId="2" xfId="6" applyNumberFormat="1" applyFont="1" applyFill="1" applyBorder="1" applyAlignment="1">
      <alignment horizontal="center" vertical="center" shrinkToFit="1"/>
    </xf>
    <xf numFmtId="0" fontId="33" fillId="0" borderId="2" xfId="6" applyNumberFormat="1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13" fillId="0" borderId="0" xfId="0" applyFont="1" applyFill="1" applyBorder="1" applyAlignment="1">
      <alignment vertical="center"/>
    </xf>
    <xf numFmtId="49" fontId="28" fillId="2" borderId="2" xfId="1" applyNumberFormat="1" applyFont="1" applyFill="1" applyBorder="1" applyAlignment="1">
      <alignment horizontal="center" vertical="center"/>
    </xf>
    <xf numFmtId="0" fontId="28" fillId="9" borderId="2" xfId="6" applyNumberFormat="1" applyFont="1" applyFill="1" applyBorder="1" applyAlignment="1">
      <alignment horizontal="center" vertical="center" shrinkToFit="1"/>
    </xf>
    <xf numFmtId="0" fontId="28" fillId="10" borderId="2" xfId="6" applyNumberFormat="1" applyFont="1" applyFill="1" applyBorder="1" applyAlignment="1">
      <alignment horizontal="center" vertical="center" shrinkToFit="1"/>
    </xf>
    <xf numFmtId="0" fontId="28" fillId="3" borderId="2" xfId="6" applyNumberFormat="1" applyFont="1" applyFill="1" applyBorder="1" applyAlignment="1">
      <alignment horizontal="center" vertical="center" shrinkToFit="1"/>
    </xf>
    <xf numFmtId="0" fontId="35" fillId="3" borderId="2" xfId="7" applyFont="1" applyFill="1" applyBorder="1" applyAlignment="1">
      <alignment horizontal="center" vertical="center"/>
    </xf>
    <xf numFmtId="0" fontId="35" fillId="11" borderId="2" xfId="0" applyFont="1" applyFill="1" applyBorder="1" applyAlignment="1">
      <alignment horizontal="center" vertical="center"/>
    </xf>
    <xf numFmtId="0" fontId="35" fillId="7" borderId="2" xfId="0" applyFont="1" applyFill="1" applyBorder="1" applyAlignment="1">
      <alignment horizontal="center" vertical="center"/>
    </xf>
    <xf numFmtId="0" fontId="35" fillId="9" borderId="2" xfId="0" applyFont="1" applyFill="1" applyBorder="1" applyAlignment="1">
      <alignment horizontal="center" vertical="center"/>
    </xf>
    <xf numFmtId="0" fontId="35" fillId="10" borderId="2" xfId="0" applyFont="1" applyFill="1" applyBorder="1" applyAlignment="1">
      <alignment horizontal="center" vertical="center"/>
    </xf>
    <xf numFmtId="0" fontId="35" fillId="3" borderId="2" xfId="0" applyFont="1" applyFill="1" applyBorder="1" applyAlignment="1">
      <alignment horizontal="center" vertical="center"/>
    </xf>
    <xf numFmtId="0" fontId="35" fillId="12" borderId="2" xfId="0" applyFont="1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3" fillId="0" borderId="2" xfId="0" applyFont="1" applyFill="1" applyBorder="1" applyAlignment="1">
      <alignment horizontal="center" vertical="center"/>
    </xf>
    <xf numFmtId="49" fontId="28" fillId="2" borderId="2" xfId="0" applyNumberFormat="1" applyFont="1" applyFill="1" applyBorder="1" applyAlignment="1">
      <alignment horizontal="center" vertical="center"/>
    </xf>
    <xf numFmtId="0" fontId="28" fillId="2" borderId="2" xfId="0" applyFont="1" applyFill="1" applyBorder="1" applyAlignment="1">
      <alignment horizontal="center" vertical="center"/>
    </xf>
    <xf numFmtId="0" fontId="28" fillId="6" borderId="2" xfId="9" applyNumberFormat="1" applyFont="1" applyFill="1" applyBorder="1" applyAlignment="1">
      <alignment horizontal="center" vertical="center" shrinkToFit="1"/>
    </xf>
    <xf numFmtId="0" fontId="28" fillId="7" borderId="2" xfId="9" applyNumberFormat="1" applyFont="1" applyFill="1" applyBorder="1" applyAlignment="1">
      <alignment horizontal="center" vertical="center" shrinkToFit="1"/>
    </xf>
    <xf numFmtId="0" fontId="28" fillId="2" borderId="2" xfId="9" applyNumberFormat="1" applyFont="1" applyFill="1" applyBorder="1" applyAlignment="1">
      <alignment horizontal="center" vertical="center" shrinkToFit="1"/>
    </xf>
    <xf numFmtId="0" fontId="28" fillId="0" borderId="2" xfId="9" applyNumberFormat="1" applyFont="1" applyFill="1" applyBorder="1" applyAlignment="1">
      <alignment horizontal="center" vertical="center" shrinkToFit="1"/>
    </xf>
    <xf numFmtId="0" fontId="33" fillId="0" borderId="2" xfId="9" applyNumberFormat="1" applyFont="1" applyFill="1" applyBorder="1" applyAlignment="1">
      <alignment horizontal="center" vertical="center"/>
    </xf>
    <xf numFmtId="0" fontId="33" fillId="0" borderId="2" xfId="9" applyNumberFormat="1" applyFont="1" applyFill="1" applyBorder="1" applyAlignment="1">
      <alignment horizontal="center" vertical="center" shrinkToFit="1"/>
    </xf>
    <xf numFmtId="0" fontId="35" fillId="0" borderId="2" xfId="0" applyFont="1" applyFill="1" applyBorder="1" applyAlignment="1">
      <alignment horizontal="center" vertical="center"/>
    </xf>
    <xf numFmtId="178" fontId="22" fillId="3" borderId="34" xfId="2" applyNumberFormat="1" applyFont="1" applyFill="1" applyBorder="1" applyAlignment="1">
      <alignment horizontal="center" vertical="center"/>
    </xf>
    <xf numFmtId="178" fontId="22" fillId="3" borderId="54" xfId="2" applyNumberFormat="1" applyFont="1" applyFill="1" applyBorder="1" applyAlignment="1">
      <alignment horizontal="center" vertical="center"/>
    </xf>
    <xf numFmtId="178" fontId="22" fillId="3" borderId="61" xfId="2" applyNumberFormat="1" applyFont="1" applyFill="1" applyBorder="1" applyAlignment="1">
      <alignment horizontal="center" vertical="center"/>
    </xf>
    <xf numFmtId="178" fontId="22" fillId="3" borderId="47" xfId="2" applyNumberFormat="1" applyFont="1" applyFill="1" applyBorder="1" applyAlignment="1">
      <alignment horizontal="center" vertical="center"/>
    </xf>
    <xf numFmtId="178" fontId="22" fillId="3" borderId="56" xfId="2" applyNumberFormat="1" applyFont="1" applyFill="1" applyBorder="1" applyAlignment="1">
      <alignment horizontal="center" vertical="center"/>
    </xf>
    <xf numFmtId="178" fontId="22" fillId="3" borderId="63" xfId="2" applyNumberFormat="1" applyFont="1" applyFill="1" applyBorder="1" applyAlignment="1">
      <alignment horizontal="center" vertical="center"/>
    </xf>
    <xf numFmtId="178" fontId="22" fillId="3" borderId="45" xfId="2" applyNumberFormat="1" applyFont="1" applyFill="1" applyBorder="1" applyAlignment="1">
      <alignment horizontal="center" vertical="center"/>
    </xf>
    <xf numFmtId="178" fontId="22" fillId="3" borderId="57" xfId="2" applyNumberFormat="1" applyFont="1" applyFill="1" applyBorder="1" applyAlignment="1">
      <alignment horizontal="center" vertical="center"/>
    </xf>
    <xf numFmtId="178" fontId="22" fillId="3" borderId="64" xfId="2" applyNumberFormat="1" applyFont="1" applyFill="1" applyBorder="1" applyAlignment="1">
      <alignment horizontal="center" vertical="center"/>
    </xf>
    <xf numFmtId="0" fontId="17" fillId="3" borderId="44" xfId="2" applyFont="1" applyFill="1" applyBorder="1" applyAlignment="1">
      <alignment vertical="center" wrapText="1"/>
    </xf>
    <xf numFmtId="0" fontId="17" fillId="3" borderId="39" xfId="2" applyFont="1" applyFill="1" applyBorder="1" applyAlignment="1">
      <alignment vertical="center" wrapText="1"/>
    </xf>
    <xf numFmtId="0" fontId="17" fillId="3" borderId="0" xfId="2" applyFont="1" applyFill="1" applyBorder="1" applyAlignment="1">
      <alignment vertical="center" wrapText="1"/>
    </xf>
    <xf numFmtId="0" fontId="17" fillId="3" borderId="26" xfId="2" applyFont="1" applyFill="1" applyBorder="1" applyAlignment="1">
      <alignment vertical="center" wrapText="1"/>
    </xf>
    <xf numFmtId="0" fontId="17" fillId="3" borderId="3" xfId="2" applyFont="1" applyFill="1" applyBorder="1" applyAlignment="1">
      <alignment vertical="center" wrapText="1"/>
    </xf>
    <xf numFmtId="0" fontId="17" fillId="3" borderId="65" xfId="2" applyFont="1" applyFill="1" applyBorder="1" applyAlignment="1">
      <alignment vertical="center" wrapText="1"/>
    </xf>
    <xf numFmtId="0" fontId="16" fillId="3" borderId="5" xfId="2" applyFont="1" applyFill="1" applyBorder="1" applyAlignment="1">
      <alignment horizontal="left" vertical="center"/>
    </xf>
    <xf numFmtId="0" fontId="10" fillId="3" borderId="51" xfId="3" applyFont="1" applyFill="1" applyBorder="1" applyAlignment="1">
      <alignment horizontal="center" vertical="center"/>
    </xf>
    <xf numFmtId="0" fontId="10" fillId="3" borderId="44" xfId="3" applyFont="1" applyFill="1" applyBorder="1" applyAlignment="1">
      <alignment horizontal="center" vertical="center"/>
    </xf>
    <xf numFmtId="0" fontId="10" fillId="3" borderId="37" xfId="3" applyFont="1" applyFill="1" applyBorder="1" applyAlignment="1">
      <alignment horizontal="center" vertical="center"/>
    </xf>
    <xf numFmtId="0" fontId="10" fillId="3" borderId="16" xfId="3" applyFont="1" applyFill="1" applyBorder="1" applyAlignment="1">
      <alignment horizontal="center" vertical="center"/>
    </xf>
    <xf numFmtId="0" fontId="10" fillId="3" borderId="0" xfId="3" applyFont="1" applyFill="1" applyBorder="1" applyAlignment="1">
      <alignment horizontal="center" vertical="center"/>
    </xf>
    <xf numFmtId="0" fontId="10" fillId="3" borderId="41" xfId="3" applyFont="1" applyFill="1" applyBorder="1" applyAlignment="1">
      <alignment horizontal="center" vertical="center"/>
    </xf>
    <xf numFmtId="0" fontId="10" fillId="3" borderId="58" xfId="3" applyFont="1" applyFill="1" applyBorder="1" applyAlignment="1">
      <alignment horizontal="center" vertical="center"/>
    </xf>
    <xf numFmtId="0" fontId="10" fillId="3" borderId="3" xfId="3" applyFont="1" applyFill="1" applyBorder="1" applyAlignment="1">
      <alignment horizontal="center" vertical="center"/>
    </xf>
    <xf numFmtId="0" fontId="10" fillId="3" borderId="59" xfId="3" applyFont="1" applyFill="1" applyBorder="1" applyAlignment="1">
      <alignment horizontal="center" vertical="center"/>
    </xf>
    <xf numFmtId="178" fontId="22" fillId="0" borderId="38" xfId="2" applyNumberFormat="1" applyFont="1" applyFill="1" applyBorder="1" applyAlignment="1">
      <alignment horizontal="center" vertical="center"/>
    </xf>
    <xf numFmtId="178" fontId="22" fillId="0" borderId="37" xfId="2" applyNumberFormat="1" applyFont="1" applyFill="1" applyBorder="1" applyAlignment="1">
      <alignment horizontal="center" vertical="center"/>
    </xf>
    <xf numFmtId="178" fontId="22" fillId="0" borderId="42" xfId="2" applyNumberFormat="1" applyFont="1" applyFill="1" applyBorder="1" applyAlignment="1">
      <alignment horizontal="center" vertical="center"/>
    </xf>
    <xf numFmtId="178" fontId="22" fillId="0" borderId="41" xfId="2" applyNumberFormat="1" applyFont="1" applyFill="1" applyBorder="1" applyAlignment="1">
      <alignment horizontal="center" vertical="center"/>
    </xf>
    <xf numFmtId="178" fontId="22" fillId="0" borderId="60" xfId="2" applyNumberFormat="1" applyFont="1" applyFill="1" applyBorder="1" applyAlignment="1">
      <alignment horizontal="center" vertical="center"/>
    </xf>
    <xf numFmtId="178" fontId="22" fillId="0" borderId="59" xfId="2" applyNumberFormat="1" applyFont="1" applyFill="1" applyBorder="1" applyAlignment="1">
      <alignment horizontal="center" vertical="center"/>
    </xf>
    <xf numFmtId="178" fontId="22" fillId="3" borderId="33" xfId="2" applyNumberFormat="1" applyFont="1" applyFill="1" applyBorder="1" applyAlignment="1">
      <alignment horizontal="center" vertical="center"/>
    </xf>
    <xf numFmtId="178" fontId="22" fillId="3" borderId="55" xfId="2" applyNumberFormat="1" applyFont="1" applyFill="1" applyBorder="1" applyAlignment="1">
      <alignment horizontal="center" vertical="center"/>
    </xf>
    <xf numFmtId="178" fontId="22" fillId="3" borderId="62" xfId="2" applyNumberFormat="1" applyFont="1" applyFill="1" applyBorder="1" applyAlignment="1">
      <alignment horizontal="center" vertical="center"/>
    </xf>
    <xf numFmtId="0" fontId="13" fillId="3" borderId="21" xfId="2" applyFont="1" applyFill="1" applyBorder="1" applyAlignment="1">
      <alignment horizontal="center"/>
    </xf>
    <xf numFmtId="0" fontId="13" fillId="3" borderId="22" xfId="2" applyFont="1" applyFill="1" applyBorder="1" applyAlignment="1">
      <alignment horizontal="center"/>
    </xf>
    <xf numFmtId="10" fontId="13" fillId="3" borderId="17" xfId="2" applyNumberFormat="1" applyFont="1" applyFill="1" applyBorder="1" applyAlignment="1">
      <alignment horizontal="center"/>
    </xf>
    <xf numFmtId="10" fontId="13" fillId="3" borderId="22" xfId="2" applyNumberFormat="1" applyFont="1" applyFill="1" applyBorder="1" applyAlignment="1">
      <alignment horizontal="center"/>
    </xf>
    <xf numFmtId="0" fontId="13" fillId="3" borderId="43" xfId="2" applyFont="1" applyFill="1" applyBorder="1" applyAlignment="1">
      <alignment horizontal="center"/>
    </xf>
    <xf numFmtId="0" fontId="13" fillId="3" borderId="17" xfId="2" applyFont="1" applyFill="1" applyBorder="1" applyAlignment="1">
      <alignment horizontal="center"/>
    </xf>
    <xf numFmtId="0" fontId="14" fillId="0" borderId="31" xfId="3" applyFont="1" applyBorder="1" applyAlignment="1">
      <alignment horizontal="center" vertical="center" wrapText="1"/>
    </xf>
    <xf numFmtId="0" fontId="14" fillId="0" borderId="21" xfId="3" applyFont="1" applyBorder="1" applyAlignment="1">
      <alignment horizontal="center" vertical="center" wrapText="1"/>
    </xf>
    <xf numFmtId="0" fontId="14" fillId="0" borderId="22" xfId="3" applyFont="1" applyBorder="1" applyAlignment="1">
      <alignment horizontal="center" vertical="center" wrapText="1"/>
    </xf>
    <xf numFmtId="178" fontId="17" fillId="0" borderId="47" xfId="2" applyNumberFormat="1" applyFont="1" applyFill="1" applyBorder="1" applyAlignment="1">
      <alignment horizontal="center" vertical="center"/>
    </xf>
    <xf numFmtId="178" fontId="17" fillId="0" borderId="53" xfId="2" applyNumberFormat="1" applyFont="1" applyFill="1" applyBorder="1" applyAlignment="1">
      <alignment horizontal="center" vertical="center"/>
    </xf>
    <xf numFmtId="178" fontId="17" fillId="0" borderId="34" xfId="2" applyNumberFormat="1" applyFont="1" applyFill="1" applyBorder="1" applyAlignment="1">
      <alignment horizontal="center" vertical="center"/>
    </xf>
    <xf numFmtId="178" fontId="17" fillId="0" borderId="32" xfId="2" applyNumberFormat="1" applyFont="1" applyFill="1" applyBorder="1" applyAlignment="1">
      <alignment horizontal="center" vertical="center"/>
    </xf>
    <xf numFmtId="0" fontId="10" fillId="0" borderId="51" xfId="3" applyFont="1" applyBorder="1" applyAlignment="1">
      <alignment horizontal="center" vertical="center" wrapText="1"/>
    </xf>
    <xf numFmtId="0" fontId="10" fillId="0" borderId="44" xfId="3" applyFont="1" applyBorder="1" applyAlignment="1">
      <alignment horizontal="center" vertical="center" wrapText="1"/>
    </xf>
    <xf numFmtId="0" fontId="10" fillId="0" borderId="37" xfId="3" applyFont="1" applyBorder="1" applyAlignment="1">
      <alignment horizontal="center" vertical="center" wrapText="1"/>
    </xf>
    <xf numFmtId="0" fontId="10" fillId="0" borderId="27" xfId="3" applyFont="1" applyBorder="1" applyAlignment="1">
      <alignment horizontal="center" vertical="center" wrapText="1"/>
    </xf>
    <xf numFmtId="0" fontId="10" fillId="0" borderId="19" xfId="3" applyFont="1" applyBorder="1" applyAlignment="1">
      <alignment horizontal="center" vertical="center" wrapText="1"/>
    </xf>
    <xf numFmtId="0" fontId="10" fillId="0" borderId="48" xfId="3" applyFont="1" applyBorder="1" applyAlignment="1">
      <alignment horizontal="center" vertical="center" wrapText="1"/>
    </xf>
    <xf numFmtId="178" fontId="17" fillId="0" borderId="33" xfId="2" applyNumberFormat="1" applyFont="1" applyFill="1" applyBorder="1" applyAlignment="1">
      <alignment horizontal="center" vertical="center"/>
    </xf>
    <xf numFmtId="178" fontId="17" fillId="0" borderId="52" xfId="2" applyNumberFormat="1" applyFont="1" applyFill="1" applyBorder="1" applyAlignment="1">
      <alignment horizontal="center" vertical="center"/>
    </xf>
    <xf numFmtId="0" fontId="13" fillId="3" borderId="17" xfId="2" applyNumberFormat="1" applyFont="1" applyFill="1" applyBorder="1" applyAlignment="1">
      <alignment horizontal="center"/>
    </xf>
    <xf numFmtId="0" fontId="13" fillId="3" borderId="22" xfId="2" applyNumberFormat="1" applyFont="1" applyFill="1" applyBorder="1" applyAlignment="1">
      <alignment horizontal="center"/>
    </xf>
    <xf numFmtId="0" fontId="15" fillId="4" borderId="38" xfId="2" applyFont="1" applyFill="1" applyBorder="1" applyAlignment="1">
      <alignment horizontal="center" vertical="center"/>
    </xf>
    <xf numFmtId="0" fontId="15" fillId="4" borderId="37" xfId="2" applyFont="1" applyFill="1" applyBorder="1" applyAlignment="1">
      <alignment horizontal="center" vertical="center"/>
    </xf>
    <xf numFmtId="0" fontId="15" fillId="4" borderId="17" xfId="2" applyFont="1" applyFill="1" applyBorder="1" applyAlignment="1">
      <alignment horizontal="center" vertical="center"/>
    </xf>
    <xf numFmtId="0" fontId="15" fillId="4" borderId="22" xfId="2" applyFont="1" applyFill="1" applyBorder="1" applyAlignment="1">
      <alignment horizontal="center" vertical="center"/>
    </xf>
    <xf numFmtId="0" fontId="21" fillId="0" borderId="2" xfId="2" applyFont="1" applyBorder="1" applyAlignment="1">
      <alignment horizontal="center" vertical="center" wrapText="1"/>
    </xf>
    <xf numFmtId="0" fontId="15" fillId="3" borderId="17" xfId="2" applyFont="1" applyFill="1" applyBorder="1" applyAlignment="1">
      <alignment horizontal="center" vertical="center"/>
    </xf>
    <xf numFmtId="0" fontId="15" fillId="3" borderId="22" xfId="2" applyFont="1" applyFill="1" applyBorder="1" applyAlignment="1">
      <alignment horizontal="center" vertical="center"/>
    </xf>
    <xf numFmtId="0" fontId="13" fillId="3" borderId="21" xfId="2" applyFont="1" applyFill="1" applyBorder="1" applyAlignment="1">
      <alignment horizontal="center" vertical="center"/>
    </xf>
    <xf numFmtId="0" fontId="13" fillId="3" borderId="22" xfId="2" applyFont="1" applyFill="1" applyBorder="1" applyAlignment="1">
      <alignment horizontal="center" vertical="center"/>
    </xf>
    <xf numFmtId="0" fontId="13" fillId="3" borderId="17" xfId="2" applyNumberFormat="1" applyFont="1" applyFill="1" applyBorder="1" applyAlignment="1">
      <alignment horizontal="center" vertical="center"/>
    </xf>
    <xf numFmtId="0" fontId="13" fillId="3" borderId="22" xfId="2" applyNumberFormat="1" applyFont="1" applyFill="1" applyBorder="1" applyAlignment="1">
      <alignment horizontal="center" vertical="center"/>
    </xf>
    <xf numFmtId="0" fontId="21" fillId="0" borderId="36" xfId="2" applyFont="1" applyBorder="1" applyAlignment="1">
      <alignment horizontal="center" vertical="center" wrapText="1"/>
    </xf>
    <xf numFmtId="0" fontId="21" fillId="0" borderId="40" xfId="2" applyFont="1" applyBorder="1" applyAlignment="1">
      <alignment horizontal="center" vertical="center" wrapText="1"/>
    </xf>
    <xf numFmtId="0" fontId="20" fillId="3" borderId="17" xfId="2" applyFont="1" applyFill="1" applyBorder="1" applyAlignment="1">
      <alignment horizontal="center" vertical="center"/>
    </xf>
    <xf numFmtId="0" fontId="20" fillId="3" borderId="22" xfId="2" applyFont="1" applyFill="1" applyBorder="1" applyAlignment="1">
      <alignment horizontal="center" vertical="center"/>
    </xf>
    <xf numFmtId="0" fontId="13" fillId="3" borderId="2" xfId="2" applyFont="1" applyFill="1" applyBorder="1" applyAlignment="1">
      <alignment horizontal="center"/>
    </xf>
    <xf numFmtId="10" fontId="13" fillId="3" borderId="2" xfId="2" applyNumberFormat="1" applyFont="1" applyFill="1" applyBorder="1" applyAlignment="1">
      <alignment horizontal="center"/>
    </xf>
    <xf numFmtId="0" fontId="18" fillId="3" borderId="37" xfId="2" applyFont="1" applyFill="1" applyBorder="1" applyAlignment="1">
      <alignment horizontal="center" vertical="center" textRotation="255"/>
    </xf>
    <xf numFmtId="0" fontId="18" fillId="3" borderId="41" xfId="2" applyFont="1" applyFill="1" applyBorder="1" applyAlignment="1">
      <alignment horizontal="center" vertical="center" textRotation="255"/>
    </xf>
    <xf numFmtId="0" fontId="18" fillId="3" borderId="48" xfId="2" applyFont="1" applyFill="1" applyBorder="1" applyAlignment="1">
      <alignment horizontal="center" vertical="center" textRotation="255"/>
    </xf>
    <xf numFmtId="0" fontId="20" fillId="3" borderId="17" xfId="2" applyFont="1" applyFill="1" applyBorder="1" applyAlignment="1">
      <alignment horizontal="center" vertical="center" wrapText="1"/>
    </xf>
    <xf numFmtId="0" fontId="20" fillId="3" borderId="22" xfId="2" applyFont="1" applyFill="1" applyBorder="1" applyAlignment="1">
      <alignment horizontal="center" vertical="center" wrapText="1"/>
    </xf>
    <xf numFmtId="0" fontId="20" fillId="3" borderId="2" xfId="2" applyFont="1" applyFill="1" applyBorder="1" applyAlignment="1">
      <alignment horizontal="center" vertical="center"/>
    </xf>
    <xf numFmtId="0" fontId="13" fillId="3" borderId="2" xfId="2" applyNumberFormat="1" applyFont="1" applyFill="1" applyBorder="1" applyAlignment="1">
      <alignment horizontal="center"/>
    </xf>
    <xf numFmtId="0" fontId="13" fillId="3" borderId="2" xfId="2" applyFont="1" applyFill="1" applyBorder="1" applyAlignment="1">
      <alignment horizontal="center" vertical="center"/>
    </xf>
    <xf numFmtId="0" fontId="13" fillId="3" borderId="2" xfId="2" applyNumberFormat="1" applyFont="1" applyFill="1" applyBorder="1" applyAlignment="1">
      <alignment horizontal="center" vertical="center"/>
    </xf>
    <xf numFmtId="10" fontId="13" fillId="3" borderId="17" xfId="2" applyNumberFormat="1" applyFont="1" applyFill="1" applyBorder="1" applyAlignment="1">
      <alignment horizontal="center" vertical="center"/>
    </xf>
    <xf numFmtId="0" fontId="13" fillId="3" borderId="43" xfId="2" applyFont="1" applyFill="1" applyBorder="1" applyAlignment="1">
      <alignment horizontal="center" vertical="center"/>
    </xf>
    <xf numFmtId="0" fontId="13" fillId="3" borderId="17" xfId="2" applyFont="1" applyFill="1" applyBorder="1" applyAlignment="1">
      <alignment horizontal="center" vertical="center"/>
    </xf>
    <xf numFmtId="10" fontId="13" fillId="3" borderId="22" xfId="2" applyNumberFormat="1" applyFont="1" applyFill="1" applyBorder="1" applyAlignment="1">
      <alignment horizontal="center" vertical="center"/>
    </xf>
    <xf numFmtId="10" fontId="13" fillId="3" borderId="2" xfId="2" applyNumberFormat="1" applyFont="1" applyFill="1" applyBorder="1" applyAlignment="1">
      <alignment horizontal="center" vertical="center"/>
    </xf>
    <xf numFmtId="0" fontId="19" fillId="3" borderId="44" xfId="2" applyFont="1" applyFill="1" applyBorder="1" applyAlignment="1">
      <alignment horizontal="center" vertical="center"/>
    </xf>
    <xf numFmtId="0" fontId="19" fillId="3" borderId="0" xfId="2" applyFont="1" applyFill="1" applyBorder="1" applyAlignment="1">
      <alignment horizontal="center" vertical="center"/>
    </xf>
    <xf numFmtId="0" fontId="19" fillId="3" borderId="26" xfId="2" applyFont="1" applyFill="1" applyBorder="1" applyAlignment="1">
      <alignment horizontal="center" vertical="center"/>
    </xf>
    <xf numFmtId="0" fontId="14" fillId="3" borderId="37" xfId="2" applyFont="1" applyFill="1" applyBorder="1" applyAlignment="1">
      <alignment horizontal="center" vertical="center" textRotation="255"/>
    </xf>
    <xf numFmtId="0" fontId="14" fillId="3" borderId="41" xfId="2" applyFont="1" applyFill="1" applyBorder="1" applyAlignment="1">
      <alignment horizontal="center" vertical="center" textRotation="255"/>
    </xf>
    <xf numFmtId="0" fontId="14" fillId="3" borderId="48" xfId="2" applyFont="1" applyFill="1" applyBorder="1" applyAlignment="1">
      <alignment horizontal="center" vertical="center" textRotation="255"/>
    </xf>
    <xf numFmtId="0" fontId="10" fillId="0" borderId="21" xfId="2" applyFont="1" applyBorder="1" applyAlignment="1">
      <alignment horizontal="left" vertical="top"/>
    </xf>
    <xf numFmtId="0" fontId="10" fillId="0" borderId="35" xfId="2" applyFont="1" applyBorder="1" applyAlignment="1">
      <alignment horizontal="left" vertical="top"/>
    </xf>
    <xf numFmtId="0" fontId="15" fillId="3" borderId="2" xfId="2" applyFont="1" applyFill="1" applyBorder="1" applyAlignment="1">
      <alignment horizontal="center" vertical="center"/>
    </xf>
    <xf numFmtId="0" fontId="15" fillId="0" borderId="43" xfId="2" applyFont="1" applyFill="1" applyBorder="1" applyAlignment="1">
      <alignment horizontal="left" vertical="center" wrapText="1"/>
    </xf>
    <xf numFmtId="0" fontId="13" fillId="0" borderId="21" xfId="2" applyFont="1" applyFill="1" applyBorder="1" applyAlignment="1">
      <alignment horizontal="left" vertical="center" wrapText="1"/>
    </xf>
    <xf numFmtId="0" fontId="13" fillId="0" borderId="35" xfId="2" applyFont="1" applyFill="1" applyBorder="1" applyAlignment="1">
      <alignment horizontal="left" vertical="center" wrapText="1"/>
    </xf>
    <xf numFmtId="0" fontId="15" fillId="0" borderId="21" xfId="2" applyFont="1" applyFill="1" applyBorder="1" applyAlignment="1">
      <alignment horizontal="left" vertical="center" wrapText="1"/>
    </xf>
    <xf numFmtId="0" fontId="15" fillId="0" borderId="35" xfId="2" applyFont="1" applyFill="1" applyBorder="1" applyAlignment="1">
      <alignment horizontal="left" vertical="center" wrapText="1"/>
    </xf>
    <xf numFmtId="0" fontId="18" fillId="0" borderId="36" xfId="2" applyFont="1" applyFill="1" applyBorder="1" applyAlignment="1">
      <alignment horizontal="center" vertical="center" textRotation="255"/>
    </xf>
    <xf numFmtId="0" fontId="18" fillId="0" borderId="40" xfId="2" applyFont="1" applyFill="1" applyBorder="1" applyAlignment="1">
      <alignment horizontal="center" vertical="center" textRotation="255"/>
    </xf>
    <xf numFmtId="0" fontId="15" fillId="0" borderId="17" xfId="2" applyFont="1" applyFill="1" applyBorder="1" applyAlignment="1">
      <alignment horizontal="center" vertical="center"/>
    </xf>
    <xf numFmtId="0" fontId="15" fillId="0" borderId="22" xfId="2" applyFont="1" applyFill="1" applyBorder="1" applyAlignment="1">
      <alignment horizontal="center" vertical="center"/>
    </xf>
    <xf numFmtId="0" fontId="18" fillId="0" borderId="2" xfId="2" applyFont="1" applyFill="1" applyBorder="1" applyAlignment="1">
      <alignment horizontal="center" vertical="center" textRotation="255"/>
    </xf>
    <xf numFmtId="0" fontId="13" fillId="0" borderId="2" xfId="2" applyFont="1" applyFill="1" applyBorder="1" applyAlignment="1">
      <alignment horizontal="center" vertical="center"/>
    </xf>
    <xf numFmtId="0" fontId="14" fillId="3" borderId="31" xfId="2" applyFont="1" applyFill="1" applyBorder="1" applyAlignment="1">
      <alignment horizontal="center" vertical="center"/>
    </xf>
    <xf numFmtId="0" fontId="14" fillId="3" borderId="21" xfId="2" applyFont="1" applyFill="1" applyBorder="1" applyAlignment="1">
      <alignment horizontal="center" vertical="center"/>
    </xf>
    <xf numFmtId="0" fontId="14" fillId="3" borderId="22" xfId="2" applyFont="1" applyFill="1" applyBorder="1" applyAlignment="1">
      <alignment horizontal="center" vertical="center"/>
    </xf>
    <xf numFmtId="0" fontId="16" fillId="3" borderId="17" xfId="2" applyFont="1" applyFill="1" applyBorder="1" applyAlignment="1">
      <alignment horizontal="center" vertical="center"/>
    </xf>
    <xf numFmtId="0" fontId="16" fillId="3" borderId="35" xfId="2" applyFont="1" applyFill="1" applyBorder="1" applyAlignment="1">
      <alignment horizontal="center" vertical="center"/>
    </xf>
    <xf numFmtId="0" fontId="13" fillId="3" borderId="37" xfId="2" applyFont="1" applyFill="1" applyBorder="1" applyAlignment="1">
      <alignment horizontal="center" vertical="center" textRotation="255"/>
    </xf>
    <xf numFmtId="0" fontId="13" fillId="3" borderId="41" xfId="2" applyFont="1" applyFill="1" applyBorder="1" applyAlignment="1">
      <alignment horizontal="center" vertical="center" textRotation="255"/>
    </xf>
    <xf numFmtId="0" fontId="17" fillId="3" borderId="38" xfId="2" applyFont="1" applyFill="1" applyBorder="1" applyAlignment="1">
      <alignment horizontal="left" vertical="top" wrapText="1"/>
    </xf>
    <xf numFmtId="0" fontId="17" fillId="3" borderId="39" xfId="2" applyFont="1" applyFill="1" applyBorder="1" applyAlignment="1">
      <alignment horizontal="left" vertical="top" wrapText="1"/>
    </xf>
    <xf numFmtId="0" fontId="17" fillId="3" borderId="42" xfId="2" applyFont="1" applyFill="1" applyBorder="1" applyAlignment="1">
      <alignment horizontal="left" vertical="top" wrapText="1"/>
    </xf>
    <xf numFmtId="0" fontId="17" fillId="3" borderId="26" xfId="2" applyFont="1" applyFill="1" applyBorder="1" applyAlignment="1">
      <alignment horizontal="left" vertical="top" wrapText="1"/>
    </xf>
    <xf numFmtId="0" fontId="17" fillId="3" borderId="46" xfId="2" applyFont="1" applyFill="1" applyBorder="1" applyAlignment="1">
      <alignment horizontal="left" vertical="top" wrapText="1"/>
    </xf>
    <xf numFmtId="0" fontId="17" fillId="3" borderId="30" xfId="2" applyFont="1" applyFill="1" applyBorder="1" applyAlignment="1">
      <alignment horizontal="left" vertical="top" wrapText="1"/>
    </xf>
    <xf numFmtId="0" fontId="15" fillId="4" borderId="2" xfId="2" applyFont="1" applyFill="1" applyBorder="1" applyAlignment="1">
      <alignment horizontal="center" vertical="center"/>
    </xf>
    <xf numFmtId="0" fontId="10" fillId="3" borderId="0" xfId="2" applyFont="1" applyFill="1" applyAlignment="1">
      <alignment horizontal="center" vertical="center"/>
    </xf>
    <xf numFmtId="0" fontId="9" fillId="0" borderId="0" xfId="2" applyFont="1" applyAlignment="1">
      <alignment horizontal="center" vertical="center"/>
    </xf>
    <xf numFmtId="0" fontId="12" fillId="3" borderId="3" xfId="2" applyFont="1" applyFill="1" applyBorder="1" applyAlignment="1">
      <alignment horizontal="left" vertical="center"/>
    </xf>
    <xf numFmtId="0" fontId="13" fillId="3" borderId="3" xfId="2" applyFont="1" applyFill="1" applyBorder="1" applyAlignment="1">
      <alignment horizontal="center"/>
    </xf>
    <xf numFmtId="0" fontId="14" fillId="3" borderId="4" xfId="2" applyFont="1" applyFill="1" applyBorder="1" applyAlignment="1">
      <alignment horizontal="center" vertical="center"/>
    </xf>
    <xf numFmtId="0" fontId="14" fillId="3" borderId="5" xfId="2" applyFont="1" applyFill="1" applyBorder="1" applyAlignment="1">
      <alignment horizontal="center" vertical="center"/>
    </xf>
    <xf numFmtId="0" fontId="14" fillId="3" borderId="16" xfId="2" applyFont="1" applyFill="1" applyBorder="1" applyAlignment="1">
      <alignment horizontal="center" vertical="center"/>
    </xf>
    <xf numFmtId="0" fontId="14" fillId="3" borderId="0" xfId="2" applyFont="1" applyFill="1" applyBorder="1" applyAlignment="1">
      <alignment horizontal="center" vertical="center"/>
    </xf>
    <xf numFmtId="0" fontId="14" fillId="3" borderId="27" xfId="2" applyFont="1" applyFill="1" applyBorder="1" applyAlignment="1">
      <alignment horizontal="center" vertical="center"/>
    </xf>
    <xf numFmtId="0" fontId="14" fillId="3" borderId="19" xfId="2" applyFont="1" applyFill="1" applyBorder="1" applyAlignment="1">
      <alignment horizontal="center" vertical="center"/>
    </xf>
    <xf numFmtId="0" fontId="13" fillId="0" borderId="6" xfId="2" applyFont="1" applyFill="1" applyBorder="1" applyAlignment="1">
      <alignment horizontal="center" vertical="center"/>
    </xf>
    <xf numFmtId="0" fontId="13" fillId="0" borderId="7" xfId="2" applyFont="1" applyFill="1" applyBorder="1" applyAlignment="1">
      <alignment horizontal="center" vertical="center"/>
    </xf>
    <xf numFmtId="0" fontId="13" fillId="0" borderId="8" xfId="2" applyFont="1" applyFill="1" applyBorder="1" applyAlignment="1">
      <alignment horizontal="center" vertical="center" wrapText="1"/>
    </xf>
    <xf numFmtId="0" fontId="13" fillId="0" borderId="5" xfId="2" applyFont="1" applyFill="1" applyBorder="1" applyAlignment="1">
      <alignment horizontal="center" vertical="center" wrapText="1"/>
    </xf>
    <xf numFmtId="0" fontId="13" fillId="0" borderId="9" xfId="2" applyFont="1" applyFill="1" applyBorder="1" applyAlignment="1">
      <alignment horizontal="center" vertical="center" wrapText="1"/>
    </xf>
    <xf numFmtId="0" fontId="13" fillId="0" borderId="18" xfId="2" applyFont="1" applyFill="1" applyBorder="1" applyAlignment="1">
      <alignment horizontal="center" vertical="center" wrapText="1"/>
    </xf>
    <xf numFmtId="0" fontId="13" fillId="0" borderId="19" xfId="2" applyFont="1" applyFill="1" applyBorder="1" applyAlignment="1">
      <alignment horizontal="center" vertical="center" wrapText="1"/>
    </xf>
    <xf numFmtId="0" fontId="13" fillId="0" borderId="20" xfId="2" applyFont="1" applyFill="1" applyBorder="1" applyAlignment="1">
      <alignment horizontal="center" vertical="center" wrapText="1"/>
    </xf>
    <xf numFmtId="0" fontId="13" fillId="0" borderId="10" xfId="2" applyFont="1" applyFill="1" applyBorder="1" applyAlignment="1">
      <alignment horizontal="center" vertical="center"/>
    </xf>
    <xf numFmtId="0" fontId="13" fillId="0" borderId="11" xfId="2" applyFont="1" applyFill="1" applyBorder="1" applyAlignment="1">
      <alignment horizontal="center" vertical="center"/>
    </xf>
    <xf numFmtId="0" fontId="13" fillId="0" borderId="12" xfId="2" applyFont="1" applyFill="1" applyBorder="1" applyAlignment="1">
      <alignment horizontal="center" vertical="center"/>
    </xf>
    <xf numFmtId="0" fontId="15" fillId="0" borderId="13" xfId="2" applyFont="1" applyFill="1" applyBorder="1" applyAlignment="1">
      <alignment horizontal="center" vertical="center" wrapText="1"/>
    </xf>
    <xf numFmtId="0" fontId="15" fillId="0" borderId="24" xfId="2" applyFont="1" applyFill="1" applyBorder="1" applyAlignment="1">
      <alignment horizontal="center" vertical="center" wrapText="1"/>
    </xf>
    <xf numFmtId="0" fontId="15" fillId="0" borderId="29" xfId="2" applyFont="1" applyFill="1" applyBorder="1" applyAlignment="1">
      <alignment horizontal="center" vertical="center" wrapText="1"/>
    </xf>
    <xf numFmtId="0" fontId="13" fillId="3" borderId="14" xfId="2" applyFont="1" applyFill="1" applyBorder="1" applyAlignment="1">
      <alignment horizontal="center" vertical="center"/>
    </xf>
    <xf numFmtId="0" fontId="13" fillId="3" borderId="25" xfId="2" applyFont="1" applyFill="1" applyBorder="1" applyAlignment="1">
      <alignment horizontal="center" vertical="center"/>
    </xf>
    <xf numFmtId="0" fontId="16" fillId="3" borderId="5" xfId="2" applyFont="1" applyFill="1" applyBorder="1" applyAlignment="1">
      <alignment horizontal="center" vertical="center"/>
    </xf>
    <xf numFmtId="0" fontId="16" fillId="3" borderId="15" xfId="2" applyFont="1" applyFill="1" applyBorder="1" applyAlignment="1">
      <alignment horizontal="center" vertical="center"/>
    </xf>
    <xf numFmtId="0" fontId="16" fillId="3" borderId="0" xfId="2" applyFont="1" applyFill="1" applyBorder="1" applyAlignment="1">
      <alignment horizontal="center" vertical="center"/>
    </xf>
    <xf numFmtId="0" fontId="16" fillId="3" borderId="26" xfId="2" applyFont="1" applyFill="1" applyBorder="1" applyAlignment="1">
      <alignment horizontal="center" vertical="center"/>
    </xf>
    <xf numFmtId="0" fontId="16" fillId="3" borderId="19" xfId="2" applyFont="1" applyFill="1" applyBorder="1" applyAlignment="1">
      <alignment horizontal="center" vertical="center"/>
    </xf>
    <xf numFmtId="0" fontId="16" fillId="3" borderId="30" xfId="2" applyFont="1" applyFill="1" applyBorder="1" applyAlignment="1">
      <alignment horizontal="center" vertical="center"/>
    </xf>
  </cellXfs>
  <cellStyles count="10">
    <cellStyle name="_Table2_Out" xfId="1"/>
    <cellStyle name="_Table2_Out 2" xfId="4"/>
    <cellStyle name="常规" xfId="0" builtinId="0"/>
    <cellStyle name="常规 2" xfId="2"/>
    <cellStyle name="常规 24" xfId="7"/>
    <cellStyle name="常规 3" xfId="3"/>
    <cellStyle name="常规_09.5月考勤（组立） 2 3 2 4 5 2" xfId="6"/>
    <cellStyle name="常规_09.5月考勤（组立） 2 3 2 4 5 2 2" xfId="9"/>
    <cellStyle name="常规_2月冲压考勤预算" xfId="8"/>
    <cellStyle name="常规_复件 4月空表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3"/>
  <sheetViews>
    <sheetView workbookViewId="0">
      <selection activeCell="C14" sqref="C14"/>
    </sheetView>
  </sheetViews>
  <sheetFormatPr defaultRowHeight="13.5"/>
  <cols>
    <col min="4" max="4" width="6.625" customWidth="1"/>
    <col min="11" max="11" width="10.25" customWidth="1"/>
    <col min="24" max="24" width="10.625" customWidth="1"/>
    <col min="31" max="31" width="17" customWidth="1"/>
  </cols>
  <sheetData>
    <row r="1" spans="1:39" s="1" customFormat="1" ht="20.25" customHeight="1">
      <c r="A1" s="6" t="s">
        <v>0</v>
      </c>
      <c r="B1" s="7" t="s">
        <v>1</v>
      </c>
      <c r="C1" s="6" t="s">
        <v>2</v>
      </c>
      <c r="D1" s="8" t="s">
        <v>3</v>
      </c>
      <c r="E1" s="9" t="s">
        <v>4</v>
      </c>
      <c r="F1" s="10" t="s">
        <v>5</v>
      </c>
      <c r="G1" s="11" t="s">
        <v>6</v>
      </c>
      <c r="H1" s="10" t="s">
        <v>7</v>
      </c>
      <c r="I1" s="11" t="s">
        <v>8</v>
      </c>
      <c r="J1" s="9" t="s">
        <v>9</v>
      </c>
      <c r="K1" s="9" t="s">
        <v>130</v>
      </c>
      <c r="L1" s="12" t="s">
        <v>10</v>
      </c>
      <c r="M1" s="12" t="s">
        <v>11</v>
      </c>
      <c r="N1" s="12" t="s">
        <v>12</v>
      </c>
      <c r="O1" s="8" t="s">
        <v>13</v>
      </c>
      <c r="P1" s="8" t="s">
        <v>14</v>
      </c>
      <c r="Q1" s="8" t="s">
        <v>15</v>
      </c>
      <c r="R1" s="8" t="s">
        <v>16</v>
      </c>
      <c r="S1" s="8" t="s">
        <v>17</v>
      </c>
      <c r="T1" s="8" t="s">
        <v>18</v>
      </c>
      <c r="U1" s="13" t="s">
        <v>19</v>
      </c>
      <c r="V1" s="8" t="s">
        <v>20</v>
      </c>
      <c r="W1" s="8" t="s">
        <v>184</v>
      </c>
      <c r="X1" s="8" t="s">
        <v>185</v>
      </c>
      <c r="Y1" s="8" t="s">
        <v>186</v>
      </c>
      <c r="Z1" s="8" t="s">
        <v>21</v>
      </c>
      <c r="AA1" s="6" t="s">
        <v>22</v>
      </c>
      <c r="AB1" s="6" t="s">
        <v>23</v>
      </c>
      <c r="AC1" s="8" t="s">
        <v>24</v>
      </c>
      <c r="AD1" s="14" t="s">
        <v>25</v>
      </c>
      <c r="AE1" s="6" t="s">
        <v>26</v>
      </c>
      <c r="AF1" s="6" t="s">
        <v>27</v>
      </c>
      <c r="AG1" s="9" t="s">
        <v>28</v>
      </c>
      <c r="AH1" s="13" t="s">
        <v>29</v>
      </c>
      <c r="AI1" s="9" t="s">
        <v>30</v>
      </c>
      <c r="AJ1" s="8" t="s">
        <v>31</v>
      </c>
      <c r="AK1" s="9" t="s">
        <v>32</v>
      </c>
      <c r="AL1" s="8" t="s">
        <v>34</v>
      </c>
      <c r="AM1" s="6" t="s">
        <v>33</v>
      </c>
    </row>
    <row r="2" spans="1:39" s="5" customFormat="1" ht="20.25" customHeight="1">
      <c r="A2" s="15"/>
      <c r="B2" s="16"/>
      <c r="C2" s="17"/>
      <c r="D2" s="18"/>
      <c r="E2" s="19"/>
      <c r="F2" s="20"/>
      <c r="G2" s="20"/>
      <c r="H2" s="15"/>
      <c r="I2" s="20"/>
      <c r="J2" s="20"/>
      <c r="K2" s="20"/>
      <c r="L2" s="21"/>
      <c r="M2" s="22"/>
      <c r="N2" s="21"/>
      <c r="O2" s="15"/>
      <c r="P2" s="18"/>
      <c r="Q2" s="18"/>
      <c r="R2" s="18"/>
      <c r="S2" s="23"/>
      <c r="T2" s="23"/>
      <c r="U2" s="24"/>
      <c r="V2" s="18"/>
      <c r="W2" s="18"/>
      <c r="X2" s="18"/>
      <c r="Y2" s="18"/>
      <c r="Z2" s="18"/>
      <c r="AA2" s="15"/>
      <c r="AB2" s="15"/>
      <c r="AC2" s="15"/>
      <c r="AD2" s="15"/>
      <c r="AE2" s="15"/>
      <c r="AF2" s="15"/>
      <c r="AG2" s="19"/>
      <c r="AH2" s="25"/>
      <c r="AI2" s="20"/>
      <c r="AJ2" s="15"/>
      <c r="AK2" s="15"/>
      <c r="AL2" s="15"/>
      <c r="AM2" s="15"/>
    </row>
    <row r="3" spans="1:39" s="5" customFormat="1" ht="20.25" customHeight="1">
      <c r="A3" s="15"/>
      <c r="B3" s="16"/>
      <c r="C3" s="17"/>
      <c r="D3" s="18"/>
      <c r="E3" s="19"/>
      <c r="F3" s="20"/>
      <c r="G3" s="20"/>
      <c r="H3" s="15"/>
      <c r="I3" s="20"/>
      <c r="J3" s="20"/>
      <c r="K3" s="20"/>
      <c r="L3" s="21"/>
      <c r="M3" s="22"/>
      <c r="N3" s="21"/>
      <c r="O3" s="15"/>
      <c r="P3" s="18"/>
      <c r="Q3" s="18"/>
      <c r="R3" s="18"/>
      <c r="S3" s="23"/>
      <c r="T3" s="23"/>
      <c r="U3" s="24"/>
      <c r="V3" s="18"/>
      <c r="W3" s="18"/>
      <c r="X3" s="18"/>
      <c r="Y3" s="18"/>
      <c r="Z3" s="18"/>
      <c r="AA3" s="15"/>
      <c r="AB3" s="15"/>
      <c r="AC3" s="15"/>
      <c r="AD3" s="15"/>
      <c r="AE3" s="15"/>
      <c r="AF3" s="15"/>
      <c r="AG3" s="19"/>
      <c r="AH3" s="25"/>
      <c r="AI3" s="20"/>
      <c r="AJ3" s="15"/>
      <c r="AK3" s="15"/>
      <c r="AL3" s="15"/>
      <c r="AM3" s="15"/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55"/>
  <sheetViews>
    <sheetView topLeftCell="A40" workbookViewId="0">
      <selection activeCell="E8" sqref="E8"/>
    </sheetView>
  </sheetViews>
  <sheetFormatPr defaultRowHeight="14.25"/>
  <cols>
    <col min="1" max="1" width="4" style="28" customWidth="1"/>
    <col min="2" max="2" width="5" style="28" customWidth="1"/>
    <col min="3" max="3" width="5.375" style="28" customWidth="1"/>
    <col min="4" max="5" width="4.375" style="63" customWidth="1"/>
    <col min="6" max="12" width="4.375" style="28" customWidth="1"/>
    <col min="13" max="13" width="5.125" style="98" customWidth="1"/>
    <col min="14" max="14" width="4.125" style="28" customWidth="1"/>
    <col min="15" max="15" width="6" style="99" customWidth="1"/>
    <col min="16" max="18" width="4.625" style="99" customWidth="1"/>
    <col min="19" max="19" width="6" style="28" customWidth="1"/>
    <col min="20" max="20" width="11.875" style="28" customWidth="1"/>
    <col min="21" max="256" width="9" style="28"/>
    <col min="257" max="257" width="4" style="28" customWidth="1"/>
    <col min="258" max="258" width="5" style="28" customWidth="1"/>
    <col min="259" max="259" width="5.375" style="28" customWidth="1"/>
    <col min="260" max="268" width="4.375" style="28" customWidth="1"/>
    <col min="269" max="269" width="5.125" style="28" customWidth="1"/>
    <col min="270" max="270" width="4.125" style="28" customWidth="1"/>
    <col min="271" max="271" width="6" style="28" customWidth="1"/>
    <col min="272" max="274" width="4.625" style="28" customWidth="1"/>
    <col min="275" max="275" width="6" style="28" customWidth="1"/>
    <col min="276" max="276" width="11.875" style="28" customWidth="1"/>
    <col min="277" max="512" width="9" style="28"/>
    <col min="513" max="513" width="4" style="28" customWidth="1"/>
    <col min="514" max="514" width="5" style="28" customWidth="1"/>
    <col min="515" max="515" width="5.375" style="28" customWidth="1"/>
    <col min="516" max="524" width="4.375" style="28" customWidth="1"/>
    <col min="525" max="525" width="5.125" style="28" customWidth="1"/>
    <col min="526" max="526" width="4.125" style="28" customWidth="1"/>
    <col min="527" max="527" width="6" style="28" customWidth="1"/>
    <col min="528" max="530" width="4.625" style="28" customWidth="1"/>
    <col min="531" max="531" width="6" style="28" customWidth="1"/>
    <col min="532" max="532" width="11.875" style="28" customWidth="1"/>
    <col min="533" max="768" width="9" style="28"/>
    <col min="769" max="769" width="4" style="28" customWidth="1"/>
    <col min="770" max="770" width="5" style="28" customWidth="1"/>
    <col min="771" max="771" width="5.375" style="28" customWidth="1"/>
    <col min="772" max="780" width="4.375" style="28" customWidth="1"/>
    <col min="781" max="781" width="5.125" style="28" customWidth="1"/>
    <col min="782" max="782" width="4.125" style="28" customWidth="1"/>
    <col min="783" max="783" width="6" style="28" customWidth="1"/>
    <col min="784" max="786" width="4.625" style="28" customWidth="1"/>
    <col min="787" max="787" width="6" style="28" customWidth="1"/>
    <col min="788" max="788" width="11.875" style="28" customWidth="1"/>
    <col min="789" max="1024" width="9" style="28"/>
    <col min="1025" max="1025" width="4" style="28" customWidth="1"/>
    <col min="1026" max="1026" width="5" style="28" customWidth="1"/>
    <col min="1027" max="1027" width="5.375" style="28" customWidth="1"/>
    <col min="1028" max="1036" width="4.375" style="28" customWidth="1"/>
    <col min="1037" max="1037" width="5.125" style="28" customWidth="1"/>
    <col min="1038" max="1038" width="4.125" style="28" customWidth="1"/>
    <col min="1039" max="1039" width="6" style="28" customWidth="1"/>
    <col min="1040" max="1042" width="4.625" style="28" customWidth="1"/>
    <col min="1043" max="1043" width="6" style="28" customWidth="1"/>
    <col min="1044" max="1044" width="11.875" style="28" customWidth="1"/>
    <col min="1045" max="1280" width="9" style="28"/>
    <col min="1281" max="1281" width="4" style="28" customWidth="1"/>
    <col min="1282" max="1282" width="5" style="28" customWidth="1"/>
    <col min="1283" max="1283" width="5.375" style="28" customWidth="1"/>
    <col min="1284" max="1292" width="4.375" style="28" customWidth="1"/>
    <col min="1293" max="1293" width="5.125" style="28" customWidth="1"/>
    <col min="1294" max="1294" width="4.125" style="28" customWidth="1"/>
    <col min="1295" max="1295" width="6" style="28" customWidth="1"/>
    <col min="1296" max="1298" width="4.625" style="28" customWidth="1"/>
    <col min="1299" max="1299" width="6" style="28" customWidth="1"/>
    <col min="1300" max="1300" width="11.875" style="28" customWidth="1"/>
    <col min="1301" max="1536" width="9" style="28"/>
    <col min="1537" max="1537" width="4" style="28" customWidth="1"/>
    <col min="1538" max="1538" width="5" style="28" customWidth="1"/>
    <col min="1539" max="1539" width="5.375" style="28" customWidth="1"/>
    <col min="1540" max="1548" width="4.375" style="28" customWidth="1"/>
    <col min="1549" max="1549" width="5.125" style="28" customWidth="1"/>
    <col min="1550" max="1550" width="4.125" style="28" customWidth="1"/>
    <col min="1551" max="1551" width="6" style="28" customWidth="1"/>
    <col min="1552" max="1554" width="4.625" style="28" customWidth="1"/>
    <col min="1555" max="1555" width="6" style="28" customWidth="1"/>
    <col min="1556" max="1556" width="11.875" style="28" customWidth="1"/>
    <col min="1557" max="1792" width="9" style="28"/>
    <col min="1793" max="1793" width="4" style="28" customWidth="1"/>
    <col min="1794" max="1794" width="5" style="28" customWidth="1"/>
    <col min="1795" max="1795" width="5.375" style="28" customWidth="1"/>
    <col min="1796" max="1804" width="4.375" style="28" customWidth="1"/>
    <col min="1805" max="1805" width="5.125" style="28" customWidth="1"/>
    <col min="1806" max="1806" width="4.125" style="28" customWidth="1"/>
    <col min="1807" max="1807" width="6" style="28" customWidth="1"/>
    <col min="1808" max="1810" width="4.625" style="28" customWidth="1"/>
    <col min="1811" max="1811" width="6" style="28" customWidth="1"/>
    <col min="1812" max="1812" width="11.875" style="28" customWidth="1"/>
    <col min="1813" max="2048" width="9" style="28"/>
    <col min="2049" max="2049" width="4" style="28" customWidth="1"/>
    <col min="2050" max="2050" width="5" style="28" customWidth="1"/>
    <col min="2051" max="2051" width="5.375" style="28" customWidth="1"/>
    <col min="2052" max="2060" width="4.375" style="28" customWidth="1"/>
    <col min="2061" max="2061" width="5.125" style="28" customWidth="1"/>
    <col min="2062" max="2062" width="4.125" style="28" customWidth="1"/>
    <col min="2063" max="2063" width="6" style="28" customWidth="1"/>
    <col min="2064" max="2066" width="4.625" style="28" customWidth="1"/>
    <col min="2067" max="2067" width="6" style="28" customWidth="1"/>
    <col min="2068" max="2068" width="11.875" style="28" customWidth="1"/>
    <col min="2069" max="2304" width="9" style="28"/>
    <col min="2305" max="2305" width="4" style="28" customWidth="1"/>
    <col min="2306" max="2306" width="5" style="28" customWidth="1"/>
    <col min="2307" max="2307" width="5.375" style="28" customWidth="1"/>
    <col min="2308" max="2316" width="4.375" style="28" customWidth="1"/>
    <col min="2317" max="2317" width="5.125" style="28" customWidth="1"/>
    <col min="2318" max="2318" width="4.125" style="28" customWidth="1"/>
    <col min="2319" max="2319" width="6" style="28" customWidth="1"/>
    <col min="2320" max="2322" width="4.625" style="28" customWidth="1"/>
    <col min="2323" max="2323" width="6" style="28" customWidth="1"/>
    <col min="2324" max="2324" width="11.875" style="28" customWidth="1"/>
    <col min="2325" max="2560" width="9" style="28"/>
    <col min="2561" max="2561" width="4" style="28" customWidth="1"/>
    <col min="2562" max="2562" width="5" style="28" customWidth="1"/>
    <col min="2563" max="2563" width="5.375" style="28" customWidth="1"/>
    <col min="2564" max="2572" width="4.375" style="28" customWidth="1"/>
    <col min="2573" max="2573" width="5.125" style="28" customWidth="1"/>
    <col min="2574" max="2574" width="4.125" style="28" customWidth="1"/>
    <col min="2575" max="2575" width="6" style="28" customWidth="1"/>
    <col min="2576" max="2578" width="4.625" style="28" customWidth="1"/>
    <col min="2579" max="2579" width="6" style="28" customWidth="1"/>
    <col min="2580" max="2580" width="11.875" style="28" customWidth="1"/>
    <col min="2581" max="2816" width="9" style="28"/>
    <col min="2817" max="2817" width="4" style="28" customWidth="1"/>
    <col min="2818" max="2818" width="5" style="28" customWidth="1"/>
    <col min="2819" max="2819" width="5.375" style="28" customWidth="1"/>
    <col min="2820" max="2828" width="4.375" style="28" customWidth="1"/>
    <col min="2829" max="2829" width="5.125" style="28" customWidth="1"/>
    <col min="2830" max="2830" width="4.125" style="28" customWidth="1"/>
    <col min="2831" max="2831" width="6" style="28" customWidth="1"/>
    <col min="2832" max="2834" width="4.625" style="28" customWidth="1"/>
    <col min="2835" max="2835" width="6" style="28" customWidth="1"/>
    <col min="2836" max="2836" width="11.875" style="28" customWidth="1"/>
    <col min="2837" max="3072" width="9" style="28"/>
    <col min="3073" max="3073" width="4" style="28" customWidth="1"/>
    <col min="3074" max="3074" width="5" style="28" customWidth="1"/>
    <col min="3075" max="3075" width="5.375" style="28" customWidth="1"/>
    <col min="3076" max="3084" width="4.375" style="28" customWidth="1"/>
    <col min="3085" max="3085" width="5.125" style="28" customWidth="1"/>
    <col min="3086" max="3086" width="4.125" style="28" customWidth="1"/>
    <col min="3087" max="3087" width="6" style="28" customWidth="1"/>
    <col min="3088" max="3090" width="4.625" style="28" customWidth="1"/>
    <col min="3091" max="3091" width="6" style="28" customWidth="1"/>
    <col min="3092" max="3092" width="11.875" style="28" customWidth="1"/>
    <col min="3093" max="3328" width="9" style="28"/>
    <col min="3329" max="3329" width="4" style="28" customWidth="1"/>
    <col min="3330" max="3330" width="5" style="28" customWidth="1"/>
    <col min="3331" max="3331" width="5.375" style="28" customWidth="1"/>
    <col min="3332" max="3340" width="4.375" style="28" customWidth="1"/>
    <col min="3341" max="3341" width="5.125" style="28" customWidth="1"/>
    <col min="3342" max="3342" width="4.125" style="28" customWidth="1"/>
    <col min="3343" max="3343" width="6" style="28" customWidth="1"/>
    <col min="3344" max="3346" width="4.625" style="28" customWidth="1"/>
    <col min="3347" max="3347" width="6" style="28" customWidth="1"/>
    <col min="3348" max="3348" width="11.875" style="28" customWidth="1"/>
    <col min="3349" max="3584" width="9" style="28"/>
    <col min="3585" max="3585" width="4" style="28" customWidth="1"/>
    <col min="3586" max="3586" width="5" style="28" customWidth="1"/>
    <col min="3587" max="3587" width="5.375" style="28" customWidth="1"/>
    <col min="3588" max="3596" width="4.375" style="28" customWidth="1"/>
    <col min="3597" max="3597" width="5.125" style="28" customWidth="1"/>
    <col min="3598" max="3598" width="4.125" style="28" customWidth="1"/>
    <col min="3599" max="3599" width="6" style="28" customWidth="1"/>
    <col min="3600" max="3602" width="4.625" style="28" customWidth="1"/>
    <col min="3603" max="3603" width="6" style="28" customWidth="1"/>
    <col min="3604" max="3604" width="11.875" style="28" customWidth="1"/>
    <col min="3605" max="3840" width="9" style="28"/>
    <col min="3841" max="3841" width="4" style="28" customWidth="1"/>
    <col min="3842" max="3842" width="5" style="28" customWidth="1"/>
    <col min="3843" max="3843" width="5.375" style="28" customWidth="1"/>
    <col min="3844" max="3852" width="4.375" style="28" customWidth="1"/>
    <col min="3853" max="3853" width="5.125" style="28" customWidth="1"/>
    <col min="3854" max="3854" width="4.125" style="28" customWidth="1"/>
    <col min="3855" max="3855" width="6" style="28" customWidth="1"/>
    <col min="3856" max="3858" width="4.625" style="28" customWidth="1"/>
    <col min="3859" max="3859" width="6" style="28" customWidth="1"/>
    <col min="3860" max="3860" width="11.875" style="28" customWidth="1"/>
    <col min="3861" max="4096" width="9" style="28"/>
    <col min="4097" max="4097" width="4" style="28" customWidth="1"/>
    <col min="4098" max="4098" width="5" style="28" customWidth="1"/>
    <col min="4099" max="4099" width="5.375" style="28" customWidth="1"/>
    <col min="4100" max="4108" width="4.375" style="28" customWidth="1"/>
    <col min="4109" max="4109" width="5.125" style="28" customWidth="1"/>
    <col min="4110" max="4110" width="4.125" style="28" customWidth="1"/>
    <col min="4111" max="4111" width="6" style="28" customWidth="1"/>
    <col min="4112" max="4114" width="4.625" style="28" customWidth="1"/>
    <col min="4115" max="4115" width="6" style="28" customWidth="1"/>
    <col min="4116" max="4116" width="11.875" style="28" customWidth="1"/>
    <col min="4117" max="4352" width="9" style="28"/>
    <col min="4353" max="4353" width="4" style="28" customWidth="1"/>
    <col min="4354" max="4354" width="5" style="28" customWidth="1"/>
    <col min="4355" max="4355" width="5.375" style="28" customWidth="1"/>
    <col min="4356" max="4364" width="4.375" style="28" customWidth="1"/>
    <col min="4365" max="4365" width="5.125" style="28" customWidth="1"/>
    <col min="4366" max="4366" width="4.125" style="28" customWidth="1"/>
    <col min="4367" max="4367" width="6" style="28" customWidth="1"/>
    <col min="4368" max="4370" width="4.625" style="28" customWidth="1"/>
    <col min="4371" max="4371" width="6" style="28" customWidth="1"/>
    <col min="4372" max="4372" width="11.875" style="28" customWidth="1"/>
    <col min="4373" max="4608" width="9" style="28"/>
    <col min="4609" max="4609" width="4" style="28" customWidth="1"/>
    <col min="4610" max="4610" width="5" style="28" customWidth="1"/>
    <col min="4611" max="4611" width="5.375" style="28" customWidth="1"/>
    <col min="4612" max="4620" width="4.375" style="28" customWidth="1"/>
    <col min="4621" max="4621" width="5.125" style="28" customWidth="1"/>
    <col min="4622" max="4622" width="4.125" style="28" customWidth="1"/>
    <col min="4623" max="4623" width="6" style="28" customWidth="1"/>
    <col min="4624" max="4626" width="4.625" style="28" customWidth="1"/>
    <col min="4627" max="4627" width="6" style="28" customWidth="1"/>
    <col min="4628" max="4628" width="11.875" style="28" customWidth="1"/>
    <col min="4629" max="4864" width="9" style="28"/>
    <col min="4865" max="4865" width="4" style="28" customWidth="1"/>
    <col min="4866" max="4866" width="5" style="28" customWidth="1"/>
    <col min="4867" max="4867" width="5.375" style="28" customWidth="1"/>
    <col min="4868" max="4876" width="4.375" style="28" customWidth="1"/>
    <col min="4877" max="4877" width="5.125" style="28" customWidth="1"/>
    <col min="4878" max="4878" width="4.125" style="28" customWidth="1"/>
    <col min="4879" max="4879" width="6" style="28" customWidth="1"/>
    <col min="4880" max="4882" width="4.625" style="28" customWidth="1"/>
    <col min="4883" max="4883" width="6" style="28" customWidth="1"/>
    <col min="4884" max="4884" width="11.875" style="28" customWidth="1"/>
    <col min="4885" max="5120" width="9" style="28"/>
    <col min="5121" max="5121" width="4" style="28" customWidth="1"/>
    <col min="5122" max="5122" width="5" style="28" customWidth="1"/>
    <col min="5123" max="5123" width="5.375" style="28" customWidth="1"/>
    <col min="5124" max="5132" width="4.375" style="28" customWidth="1"/>
    <col min="5133" max="5133" width="5.125" style="28" customWidth="1"/>
    <col min="5134" max="5134" width="4.125" style="28" customWidth="1"/>
    <col min="5135" max="5135" width="6" style="28" customWidth="1"/>
    <col min="5136" max="5138" width="4.625" style="28" customWidth="1"/>
    <col min="5139" max="5139" width="6" style="28" customWidth="1"/>
    <col min="5140" max="5140" width="11.875" style="28" customWidth="1"/>
    <col min="5141" max="5376" width="9" style="28"/>
    <col min="5377" max="5377" width="4" style="28" customWidth="1"/>
    <col min="5378" max="5378" width="5" style="28" customWidth="1"/>
    <col min="5379" max="5379" width="5.375" style="28" customWidth="1"/>
    <col min="5380" max="5388" width="4.375" style="28" customWidth="1"/>
    <col min="5389" max="5389" width="5.125" style="28" customWidth="1"/>
    <col min="5390" max="5390" width="4.125" style="28" customWidth="1"/>
    <col min="5391" max="5391" width="6" style="28" customWidth="1"/>
    <col min="5392" max="5394" width="4.625" style="28" customWidth="1"/>
    <col min="5395" max="5395" width="6" style="28" customWidth="1"/>
    <col min="5396" max="5396" width="11.875" style="28" customWidth="1"/>
    <col min="5397" max="5632" width="9" style="28"/>
    <col min="5633" max="5633" width="4" style="28" customWidth="1"/>
    <col min="5634" max="5634" width="5" style="28" customWidth="1"/>
    <col min="5635" max="5635" width="5.375" style="28" customWidth="1"/>
    <col min="5636" max="5644" width="4.375" style="28" customWidth="1"/>
    <col min="5645" max="5645" width="5.125" style="28" customWidth="1"/>
    <col min="5646" max="5646" width="4.125" style="28" customWidth="1"/>
    <col min="5647" max="5647" width="6" style="28" customWidth="1"/>
    <col min="5648" max="5650" width="4.625" style="28" customWidth="1"/>
    <col min="5651" max="5651" width="6" style="28" customWidth="1"/>
    <col min="5652" max="5652" width="11.875" style="28" customWidth="1"/>
    <col min="5653" max="5888" width="9" style="28"/>
    <col min="5889" max="5889" width="4" style="28" customWidth="1"/>
    <col min="5890" max="5890" width="5" style="28" customWidth="1"/>
    <col min="5891" max="5891" width="5.375" style="28" customWidth="1"/>
    <col min="5892" max="5900" width="4.375" style="28" customWidth="1"/>
    <col min="5901" max="5901" width="5.125" style="28" customWidth="1"/>
    <col min="5902" max="5902" width="4.125" style="28" customWidth="1"/>
    <col min="5903" max="5903" width="6" style="28" customWidth="1"/>
    <col min="5904" max="5906" width="4.625" style="28" customWidth="1"/>
    <col min="5907" max="5907" width="6" style="28" customWidth="1"/>
    <col min="5908" max="5908" width="11.875" style="28" customWidth="1"/>
    <col min="5909" max="6144" width="9" style="28"/>
    <col min="6145" max="6145" width="4" style="28" customWidth="1"/>
    <col min="6146" max="6146" width="5" style="28" customWidth="1"/>
    <col min="6147" max="6147" width="5.375" style="28" customWidth="1"/>
    <col min="6148" max="6156" width="4.375" style="28" customWidth="1"/>
    <col min="6157" max="6157" width="5.125" style="28" customWidth="1"/>
    <col min="6158" max="6158" width="4.125" style="28" customWidth="1"/>
    <col min="6159" max="6159" width="6" style="28" customWidth="1"/>
    <col min="6160" max="6162" width="4.625" style="28" customWidth="1"/>
    <col min="6163" max="6163" width="6" style="28" customWidth="1"/>
    <col min="6164" max="6164" width="11.875" style="28" customWidth="1"/>
    <col min="6165" max="6400" width="9" style="28"/>
    <col min="6401" max="6401" width="4" style="28" customWidth="1"/>
    <col min="6402" max="6402" width="5" style="28" customWidth="1"/>
    <col min="6403" max="6403" width="5.375" style="28" customWidth="1"/>
    <col min="6404" max="6412" width="4.375" style="28" customWidth="1"/>
    <col min="6413" max="6413" width="5.125" style="28" customWidth="1"/>
    <col min="6414" max="6414" width="4.125" style="28" customWidth="1"/>
    <col min="6415" max="6415" width="6" style="28" customWidth="1"/>
    <col min="6416" max="6418" width="4.625" style="28" customWidth="1"/>
    <col min="6419" max="6419" width="6" style="28" customWidth="1"/>
    <col min="6420" max="6420" width="11.875" style="28" customWidth="1"/>
    <col min="6421" max="6656" width="9" style="28"/>
    <col min="6657" max="6657" width="4" style="28" customWidth="1"/>
    <col min="6658" max="6658" width="5" style="28" customWidth="1"/>
    <col min="6659" max="6659" width="5.375" style="28" customWidth="1"/>
    <col min="6660" max="6668" width="4.375" style="28" customWidth="1"/>
    <col min="6669" max="6669" width="5.125" style="28" customWidth="1"/>
    <col min="6670" max="6670" width="4.125" style="28" customWidth="1"/>
    <col min="6671" max="6671" width="6" style="28" customWidth="1"/>
    <col min="6672" max="6674" width="4.625" style="28" customWidth="1"/>
    <col min="6675" max="6675" width="6" style="28" customWidth="1"/>
    <col min="6676" max="6676" width="11.875" style="28" customWidth="1"/>
    <col min="6677" max="6912" width="9" style="28"/>
    <col min="6913" max="6913" width="4" style="28" customWidth="1"/>
    <col min="6914" max="6914" width="5" style="28" customWidth="1"/>
    <col min="6915" max="6915" width="5.375" style="28" customWidth="1"/>
    <col min="6916" max="6924" width="4.375" style="28" customWidth="1"/>
    <col min="6925" max="6925" width="5.125" style="28" customWidth="1"/>
    <col min="6926" max="6926" width="4.125" style="28" customWidth="1"/>
    <col min="6927" max="6927" width="6" style="28" customWidth="1"/>
    <col min="6928" max="6930" width="4.625" style="28" customWidth="1"/>
    <col min="6931" max="6931" width="6" style="28" customWidth="1"/>
    <col min="6932" max="6932" width="11.875" style="28" customWidth="1"/>
    <col min="6933" max="7168" width="9" style="28"/>
    <col min="7169" max="7169" width="4" style="28" customWidth="1"/>
    <col min="7170" max="7170" width="5" style="28" customWidth="1"/>
    <col min="7171" max="7171" width="5.375" style="28" customWidth="1"/>
    <col min="7172" max="7180" width="4.375" style="28" customWidth="1"/>
    <col min="7181" max="7181" width="5.125" style="28" customWidth="1"/>
    <col min="7182" max="7182" width="4.125" style="28" customWidth="1"/>
    <col min="7183" max="7183" width="6" style="28" customWidth="1"/>
    <col min="7184" max="7186" width="4.625" style="28" customWidth="1"/>
    <col min="7187" max="7187" width="6" style="28" customWidth="1"/>
    <col min="7188" max="7188" width="11.875" style="28" customWidth="1"/>
    <col min="7189" max="7424" width="9" style="28"/>
    <col min="7425" max="7425" width="4" style="28" customWidth="1"/>
    <col min="7426" max="7426" width="5" style="28" customWidth="1"/>
    <col min="7427" max="7427" width="5.375" style="28" customWidth="1"/>
    <col min="7428" max="7436" width="4.375" style="28" customWidth="1"/>
    <col min="7437" max="7437" width="5.125" style="28" customWidth="1"/>
    <col min="7438" max="7438" width="4.125" style="28" customWidth="1"/>
    <col min="7439" max="7439" width="6" style="28" customWidth="1"/>
    <col min="7440" max="7442" width="4.625" style="28" customWidth="1"/>
    <col min="7443" max="7443" width="6" style="28" customWidth="1"/>
    <col min="7444" max="7444" width="11.875" style="28" customWidth="1"/>
    <col min="7445" max="7680" width="9" style="28"/>
    <col min="7681" max="7681" width="4" style="28" customWidth="1"/>
    <col min="7682" max="7682" width="5" style="28" customWidth="1"/>
    <col min="7683" max="7683" width="5.375" style="28" customWidth="1"/>
    <col min="7684" max="7692" width="4.375" style="28" customWidth="1"/>
    <col min="7693" max="7693" width="5.125" style="28" customWidth="1"/>
    <col min="7694" max="7694" width="4.125" style="28" customWidth="1"/>
    <col min="7695" max="7695" width="6" style="28" customWidth="1"/>
    <col min="7696" max="7698" width="4.625" style="28" customWidth="1"/>
    <col min="7699" max="7699" width="6" style="28" customWidth="1"/>
    <col min="7700" max="7700" width="11.875" style="28" customWidth="1"/>
    <col min="7701" max="7936" width="9" style="28"/>
    <col min="7937" max="7937" width="4" style="28" customWidth="1"/>
    <col min="7938" max="7938" width="5" style="28" customWidth="1"/>
    <col min="7939" max="7939" width="5.375" style="28" customWidth="1"/>
    <col min="7940" max="7948" width="4.375" style="28" customWidth="1"/>
    <col min="7949" max="7949" width="5.125" style="28" customWidth="1"/>
    <col min="7950" max="7950" width="4.125" style="28" customWidth="1"/>
    <col min="7951" max="7951" width="6" style="28" customWidth="1"/>
    <col min="7952" max="7954" width="4.625" style="28" customWidth="1"/>
    <col min="7955" max="7955" width="6" style="28" customWidth="1"/>
    <col min="7956" max="7956" width="11.875" style="28" customWidth="1"/>
    <col min="7957" max="8192" width="9" style="28"/>
    <col min="8193" max="8193" width="4" style="28" customWidth="1"/>
    <col min="8194" max="8194" width="5" style="28" customWidth="1"/>
    <col min="8195" max="8195" width="5.375" style="28" customWidth="1"/>
    <col min="8196" max="8204" width="4.375" style="28" customWidth="1"/>
    <col min="8205" max="8205" width="5.125" style="28" customWidth="1"/>
    <col min="8206" max="8206" width="4.125" style="28" customWidth="1"/>
    <col min="8207" max="8207" width="6" style="28" customWidth="1"/>
    <col min="8208" max="8210" width="4.625" style="28" customWidth="1"/>
    <col min="8211" max="8211" width="6" style="28" customWidth="1"/>
    <col min="8212" max="8212" width="11.875" style="28" customWidth="1"/>
    <col min="8213" max="8448" width="9" style="28"/>
    <col min="8449" max="8449" width="4" style="28" customWidth="1"/>
    <col min="8450" max="8450" width="5" style="28" customWidth="1"/>
    <col min="8451" max="8451" width="5.375" style="28" customWidth="1"/>
    <col min="8452" max="8460" width="4.375" style="28" customWidth="1"/>
    <col min="8461" max="8461" width="5.125" style="28" customWidth="1"/>
    <col min="8462" max="8462" width="4.125" style="28" customWidth="1"/>
    <col min="8463" max="8463" width="6" style="28" customWidth="1"/>
    <col min="8464" max="8466" width="4.625" style="28" customWidth="1"/>
    <col min="8467" max="8467" width="6" style="28" customWidth="1"/>
    <col min="8468" max="8468" width="11.875" style="28" customWidth="1"/>
    <col min="8469" max="8704" width="9" style="28"/>
    <col min="8705" max="8705" width="4" style="28" customWidth="1"/>
    <col min="8706" max="8706" width="5" style="28" customWidth="1"/>
    <col min="8707" max="8707" width="5.375" style="28" customWidth="1"/>
    <col min="8708" max="8716" width="4.375" style="28" customWidth="1"/>
    <col min="8717" max="8717" width="5.125" style="28" customWidth="1"/>
    <col min="8718" max="8718" width="4.125" style="28" customWidth="1"/>
    <col min="8719" max="8719" width="6" style="28" customWidth="1"/>
    <col min="8720" max="8722" width="4.625" style="28" customWidth="1"/>
    <col min="8723" max="8723" width="6" style="28" customWidth="1"/>
    <col min="8724" max="8724" width="11.875" style="28" customWidth="1"/>
    <col min="8725" max="8960" width="9" style="28"/>
    <col min="8961" max="8961" width="4" style="28" customWidth="1"/>
    <col min="8962" max="8962" width="5" style="28" customWidth="1"/>
    <col min="8963" max="8963" width="5.375" style="28" customWidth="1"/>
    <col min="8964" max="8972" width="4.375" style="28" customWidth="1"/>
    <col min="8973" max="8973" width="5.125" style="28" customWidth="1"/>
    <col min="8974" max="8974" width="4.125" style="28" customWidth="1"/>
    <col min="8975" max="8975" width="6" style="28" customWidth="1"/>
    <col min="8976" max="8978" width="4.625" style="28" customWidth="1"/>
    <col min="8979" max="8979" width="6" style="28" customWidth="1"/>
    <col min="8980" max="8980" width="11.875" style="28" customWidth="1"/>
    <col min="8981" max="9216" width="9" style="28"/>
    <col min="9217" max="9217" width="4" style="28" customWidth="1"/>
    <col min="9218" max="9218" width="5" style="28" customWidth="1"/>
    <col min="9219" max="9219" width="5.375" style="28" customWidth="1"/>
    <col min="9220" max="9228" width="4.375" style="28" customWidth="1"/>
    <col min="9229" max="9229" width="5.125" style="28" customWidth="1"/>
    <col min="9230" max="9230" width="4.125" style="28" customWidth="1"/>
    <col min="9231" max="9231" width="6" style="28" customWidth="1"/>
    <col min="9232" max="9234" width="4.625" style="28" customWidth="1"/>
    <col min="9235" max="9235" width="6" style="28" customWidth="1"/>
    <col min="9236" max="9236" width="11.875" style="28" customWidth="1"/>
    <col min="9237" max="9472" width="9" style="28"/>
    <col min="9473" max="9473" width="4" style="28" customWidth="1"/>
    <col min="9474" max="9474" width="5" style="28" customWidth="1"/>
    <col min="9475" max="9475" width="5.375" style="28" customWidth="1"/>
    <col min="9476" max="9484" width="4.375" style="28" customWidth="1"/>
    <col min="9485" max="9485" width="5.125" style="28" customWidth="1"/>
    <col min="9486" max="9486" width="4.125" style="28" customWidth="1"/>
    <col min="9487" max="9487" width="6" style="28" customWidth="1"/>
    <col min="9488" max="9490" width="4.625" style="28" customWidth="1"/>
    <col min="9491" max="9491" width="6" style="28" customWidth="1"/>
    <col min="9492" max="9492" width="11.875" style="28" customWidth="1"/>
    <col min="9493" max="9728" width="9" style="28"/>
    <col min="9729" max="9729" width="4" style="28" customWidth="1"/>
    <col min="9730" max="9730" width="5" style="28" customWidth="1"/>
    <col min="9731" max="9731" width="5.375" style="28" customWidth="1"/>
    <col min="9732" max="9740" width="4.375" style="28" customWidth="1"/>
    <col min="9741" max="9741" width="5.125" style="28" customWidth="1"/>
    <col min="9742" max="9742" width="4.125" style="28" customWidth="1"/>
    <col min="9743" max="9743" width="6" style="28" customWidth="1"/>
    <col min="9744" max="9746" width="4.625" style="28" customWidth="1"/>
    <col min="9747" max="9747" width="6" style="28" customWidth="1"/>
    <col min="9748" max="9748" width="11.875" style="28" customWidth="1"/>
    <col min="9749" max="9984" width="9" style="28"/>
    <col min="9985" max="9985" width="4" style="28" customWidth="1"/>
    <col min="9986" max="9986" width="5" style="28" customWidth="1"/>
    <col min="9987" max="9987" width="5.375" style="28" customWidth="1"/>
    <col min="9988" max="9996" width="4.375" style="28" customWidth="1"/>
    <col min="9997" max="9997" width="5.125" style="28" customWidth="1"/>
    <col min="9998" max="9998" width="4.125" style="28" customWidth="1"/>
    <col min="9999" max="9999" width="6" style="28" customWidth="1"/>
    <col min="10000" max="10002" width="4.625" style="28" customWidth="1"/>
    <col min="10003" max="10003" width="6" style="28" customWidth="1"/>
    <col min="10004" max="10004" width="11.875" style="28" customWidth="1"/>
    <col min="10005" max="10240" width="9" style="28"/>
    <col min="10241" max="10241" width="4" style="28" customWidth="1"/>
    <col min="10242" max="10242" width="5" style="28" customWidth="1"/>
    <col min="10243" max="10243" width="5.375" style="28" customWidth="1"/>
    <col min="10244" max="10252" width="4.375" style="28" customWidth="1"/>
    <col min="10253" max="10253" width="5.125" style="28" customWidth="1"/>
    <col min="10254" max="10254" width="4.125" style="28" customWidth="1"/>
    <col min="10255" max="10255" width="6" style="28" customWidth="1"/>
    <col min="10256" max="10258" width="4.625" style="28" customWidth="1"/>
    <col min="10259" max="10259" width="6" style="28" customWidth="1"/>
    <col min="10260" max="10260" width="11.875" style="28" customWidth="1"/>
    <col min="10261" max="10496" width="9" style="28"/>
    <col min="10497" max="10497" width="4" style="28" customWidth="1"/>
    <col min="10498" max="10498" width="5" style="28" customWidth="1"/>
    <col min="10499" max="10499" width="5.375" style="28" customWidth="1"/>
    <col min="10500" max="10508" width="4.375" style="28" customWidth="1"/>
    <col min="10509" max="10509" width="5.125" style="28" customWidth="1"/>
    <col min="10510" max="10510" width="4.125" style="28" customWidth="1"/>
    <col min="10511" max="10511" width="6" style="28" customWidth="1"/>
    <col min="10512" max="10514" width="4.625" style="28" customWidth="1"/>
    <col min="10515" max="10515" width="6" style="28" customWidth="1"/>
    <col min="10516" max="10516" width="11.875" style="28" customWidth="1"/>
    <col min="10517" max="10752" width="9" style="28"/>
    <col min="10753" max="10753" width="4" style="28" customWidth="1"/>
    <col min="10754" max="10754" width="5" style="28" customWidth="1"/>
    <col min="10755" max="10755" width="5.375" style="28" customWidth="1"/>
    <col min="10756" max="10764" width="4.375" style="28" customWidth="1"/>
    <col min="10765" max="10765" width="5.125" style="28" customWidth="1"/>
    <col min="10766" max="10766" width="4.125" style="28" customWidth="1"/>
    <col min="10767" max="10767" width="6" style="28" customWidth="1"/>
    <col min="10768" max="10770" width="4.625" style="28" customWidth="1"/>
    <col min="10771" max="10771" width="6" style="28" customWidth="1"/>
    <col min="10772" max="10772" width="11.875" style="28" customWidth="1"/>
    <col min="10773" max="11008" width="9" style="28"/>
    <col min="11009" max="11009" width="4" style="28" customWidth="1"/>
    <col min="11010" max="11010" width="5" style="28" customWidth="1"/>
    <col min="11011" max="11011" width="5.375" style="28" customWidth="1"/>
    <col min="11012" max="11020" width="4.375" style="28" customWidth="1"/>
    <col min="11021" max="11021" width="5.125" style="28" customWidth="1"/>
    <col min="11022" max="11022" width="4.125" style="28" customWidth="1"/>
    <col min="11023" max="11023" width="6" style="28" customWidth="1"/>
    <col min="11024" max="11026" width="4.625" style="28" customWidth="1"/>
    <col min="11027" max="11027" width="6" style="28" customWidth="1"/>
    <col min="11028" max="11028" width="11.875" style="28" customWidth="1"/>
    <col min="11029" max="11264" width="9" style="28"/>
    <col min="11265" max="11265" width="4" style="28" customWidth="1"/>
    <col min="11266" max="11266" width="5" style="28" customWidth="1"/>
    <col min="11267" max="11267" width="5.375" style="28" customWidth="1"/>
    <col min="11268" max="11276" width="4.375" style="28" customWidth="1"/>
    <col min="11277" max="11277" width="5.125" style="28" customWidth="1"/>
    <col min="11278" max="11278" width="4.125" style="28" customWidth="1"/>
    <col min="11279" max="11279" width="6" style="28" customWidth="1"/>
    <col min="11280" max="11282" width="4.625" style="28" customWidth="1"/>
    <col min="11283" max="11283" width="6" style="28" customWidth="1"/>
    <col min="11284" max="11284" width="11.875" style="28" customWidth="1"/>
    <col min="11285" max="11520" width="9" style="28"/>
    <col min="11521" max="11521" width="4" style="28" customWidth="1"/>
    <col min="11522" max="11522" width="5" style="28" customWidth="1"/>
    <col min="11523" max="11523" width="5.375" style="28" customWidth="1"/>
    <col min="11524" max="11532" width="4.375" style="28" customWidth="1"/>
    <col min="11533" max="11533" width="5.125" style="28" customWidth="1"/>
    <col min="11534" max="11534" width="4.125" style="28" customWidth="1"/>
    <col min="11535" max="11535" width="6" style="28" customWidth="1"/>
    <col min="11536" max="11538" width="4.625" style="28" customWidth="1"/>
    <col min="11539" max="11539" width="6" style="28" customWidth="1"/>
    <col min="11540" max="11540" width="11.875" style="28" customWidth="1"/>
    <col min="11541" max="11776" width="9" style="28"/>
    <col min="11777" max="11777" width="4" style="28" customWidth="1"/>
    <col min="11778" max="11778" width="5" style="28" customWidth="1"/>
    <col min="11779" max="11779" width="5.375" style="28" customWidth="1"/>
    <col min="11780" max="11788" width="4.375" style="28" customWidth="1"/>
    <col min="11789" max="11789" width="5.125" style="28" customWidth="1"/>
    <col min="11790" max="11790" width="4.125" style="28" customWidth="1"/>
    <col min="11791" max="11791" width="6" style="28" customWidth="1"/>
    <col min="11792" max="11794" width="4.625" style="28" customWidth="1"/>
    <col min="11795" max="11795" width="6" style="28" customWidth="1"/>
    <col min="11796" max="11796" width="11.875" style="28" customWidth="1"/>
    <col min="11797" max="12032" width="9" style="28"/>
    <col min="12033" max="12033" width="4" style="28" customWidth="1"/>
    <col min="12034" max="12034" width="5" style="28" customWidth="1"/>
    <col min="12035" max="12035" width="5.375" style="28" customWidth="1"/>
    <col min="12036" max="12044" width="4.375" style="28" customWidth="1"/>
    <col min="12045" max="12045" width="5.125" style="28" customWidth="1"/>
    <col min="12046" max="12046" width="4.125" style="28" customWidth="1"/>
    <col min="12047" max="12047" width="6" style="28" customWidth="1"/>
    <col min="12048" max="12050" width="4.625" style="28" customWidth="1"/>
    <col min="12051" max="12051" width="6" style="28" customWidth="1"/>
    <col min="12052" max="12052" width="11.875" style="28" customWidth="1"/>
    <col min="12053" max="12288" width="9" style="28"/>
    <col min="12289" max="12289" width="4" style="28" customWidth="1"/>
    <col min="12290" max="12290" width="5" style="28" customWidth="1"/>
    <col min="12291" max="12291" width="5.375" style="28" customWidth="1"/>
    <col min="12292" max="12300" width="4.375" style="28" customWidth="1"/>
    <col min="12301" max="12301" width="5.125" style="28" customWidth="1"/>
    <col min="12302" max="12302" width="4.125" style="28" customWidth="1"/>
    <col min="12303" max="12303" width="6" style="28" customWidth="1"/>
    <col min="12304" max="12306" width="4.625" style="28" customWidth="1"/>
    <col min="12307" max="12307" width="6" style="28" customWidth="1"/>
    <col min="12308" max="12308" width="11.875" style="28" customWidth="1"/>
    <col min="12309" max="12544" width="9" style="28"/>
    <col min="12545" max="12545" width="4" style="28" customWidth="1"/>
    <col min="12546" max="12546" width="5" style="28" customWidth="1"/>
    <col min="12547" max="12547" width="5.375" style="28" customWidth="1"/>
    <col min="12548" max="12556" width="4.375" style="28" customWidth="1"/>
    <col min="12557" max="12557" width="5.125" style="28" customWidth="1"/>
    <col min="12558" max="12558" width="4.125" style="28" customWidth="1"/>
    <col min="12559" max="12559" width="6" style="28" customWidth="1"/>
    <col min="12560" max="12562" width="4.625" style="28" customWidth="1"/>
    <col min="12563" max="12563" width="6" style="28" customWidth="1"/>
    <col min="12564" max="12564" width="11.875" style="28" customWidth="1"/>
    <col min="12565" max="12800" width="9" style="28"/>
    <col min="12801" max="12801" width="4" style="28" customWidth="1"/>
    <col min="12802" max="12802" width="5" style="28" customWidth="1"/>
    <col min="12803" max="12803" width="5.375" style="28" customWidth="1"/>
    <col min="12804" max="12812" width="4.375" style="28" customWidth="1"/>
    <col min="12813" max="12813" width="5.125" style="28" customWidth="1"/>
    <col min="12814" max="12814" width="4.125" style="28" customWidth="1"/>
    <col min="12815" max="12815" width="6" style="28" customWidth="1"/>
    <col min="12816" max="12818" width="4.625" style="28" customWidth="1"/>
    <col min="12819" max="12819" width="6" style="28" customWidth="1"/>
    <col min="12820" max="12820" width="11.875" style="28" customWidth="1"/>
    <col min="12821" max="13056" width="9" style="28"/>
    <col min="13057" max="13057" width="4" style="28" customWidth="1"/>
    <col min="13058" max="13058" width="5" style="28" customWidth="1"/>
    <col min="13059" max="13059" width="5.375" style="28" customWidth="1"/>
    <col min="13060" max="13068" width="4.375" style="28" customWidth="1"/>
    <col min="13069" max="13069" width="5.125" style="28" customWidth="1"/>
    <col min="13070" max="13070" width="4.125" style="28" customWidth="1"/>
    <col min="13071" max="13071" width="6" style="28" customWidth="1"/>
    <col min="13072" max="13074" width="4.625" style="28" customWidth="1"/>
    <col min="13075" max="13075" width="6" style="28" customWidth="1"/>
    <col min="13076" max="13076" width="11.875" style="28" customWidth="1"/>
    <col min="13077" max="13312" width="9" style="28"/>
    <col min="13313" max="13313" width="4" style="28" customWidth="1"/>
    <col min="13314" max="13314" width="5" style="28" customWidth="1"/>
    <col min="13315" max="13315" width="5.375" style="28" customWidth="1"/>
    <col min="13316" max="13324" width="4.375" style="28" customWidth="1"/>
    <col min="13325" max="13325" width="5.125" style="28" customWidth="1"/>
    <col min="13326" max="13326" width="4.125" style="28" customWidth="1"/>
    <col min="13327" max="13327" width="6" style="28" customWidth="1"/>
    <col min="13328" max="13330" width="4.625" style="28" customWidth="1"/>
    <col min="13331" max="13331" width="6" style="28" customWidth="1"/>
    <col min="13332" max="13332" width="11.875" style="28" customWidth="1"/>
    <col min="13333" max="13568" width="9" style="28"/>
    <col min="13569" max="13569" width="4" style="28" customWidth="1"/>
    <col min="13570" max="13570" width="5" style="28" customWidth="1"/>
    <col min="13571" max="13571" width="5.375" style="28" customWidth="1"/>
    <col min="13572" max="13580" width="4.375" style="28" customWidth="1"/>
    <col min="13581" max="13581" width="5.125" style="28" customWidth="1"/>
    <col min="13582" max="13582" width="4.125" style="28" customWidth="1"/>
    <col min="13583" max="13583" width="6" style="28" customWidth="1"/>
    <col min="13584" max="13586" width="4.625" style="28" customWidth="1"/>
    <col min="13587" max="13587" width="6" style="28" customWidth="1"/>
    <col min="13588" max="13588" width="11.875" style="28" customWidth="1"/>
    <col min="13589" max="13824" width="9" style="28"/>
    <col min="13825" max="13825" width="4" style="28" customWidth="1"/>
    <col min="13826" max="13826" width="5" style="28" customWidth="1"/>
    <col min="13827" max="13827" width="5.375" style="28" customWidth="1"/>
    <col min="13828" max="13836" width="4.375" style="28" customWidth="1"/>
    <col min="13837" max="13837" width="5.125" style="28" customWidth="1"/>
    <col min="13838" max="13838" width="4.125" style="28" customWidth="1"/>
    <col min="13839" max="13839" width="6" style="28" customWidth="1"/>
    <col min="13840" max="13842" width="4.625" style="28" customWidth="1"/>
    <col min="13843" max="13843" width="6" style="28" customWidth="1"/>
    <col min="13844" max="13844" width="11.875" style="28" customWidth="1"/>
    <col min="13845" max="14080" width="9" style="28"/>
    <col min="14081" max="14081" width="4" style="28" customWidth="1"/>
    <col min="14082" max="14082" width="5" style="28" customWidth="1"/>
    <col min="14083" max="14083" width="5.375" style="28" customWidth="1"/>
    <col min="14084" max="14092" width="4.375" style="28" customWidth="1"/>
    <col min="14093" max="14093" width="5.125" style="28" customWidth="1"/>
    <col min="14094" max="14094" width="4.125" style="28" customWidth="1"/>
    <col min="14095" max="14095" width="6" style="28" customWidth="1"/>
    <col min="14096" max="14098" width="4.625" style="28" customWidth="1"/>
    <col min="14099" max="14099" width="6" style="28" customWidth="1"/>
    <col min="14100" max="14100" width="11.875" style="28" customWidth="1"/>
    <col min="14101" max="14336" width="9" style="28"/>
    <col min="14337" max="14337" width="4" style="28" customWidth="1"/>
    <col min="14338" max="14338" width="5" style="28" customWidth="1"/>
    <col min="14339" max="14339" width="5.375" style="28" customWidth="1"/>
    <col min="14340" max="14348" width="4.375" style="28" customWidth="1"/>
    <col min="14349" max="14349" width="5.125" style="28" customWidth="1"/>
    <col min="14350" max="14350" width="4.125" style="28" customWidth="1"/>
    <col min="14351" max="14351" width="6" style="28" customWidth="1"/>
    <col min="14352" max="14354" width="4.625" style="28" customWidth="1"/>
    <col min="14355" max="14355" width="6" style="28" customWidth="1"/>
    <col min="14356" max="14356" width="11.875" style="28" customWidth="1"/>
    <col min="14357" max="14592" width="9" style="28"/>
    <col min="14593" max="14593" width="4" style="28" customWidth="1"/>
    <col min="14594" max="14594" width="5" style="28" customWidth="1"/>
    <col min="14595" max="14595" width="5.375" style="28" customWidth="1"/>
    <col min="14596" max="14604" width="4.375" style="28" customWidth="1"/>
    <col min="14605" max="14605" width="5.125" style="28" customWidth="1"/>
    <col min="14606" max="14606" width="4.125" style="28" customWidth="1"/>
    <col min="14607" max="14607" width="6" style="28" customWidth="1"/>
    <col min="14608" max="14610" width="4.625" style="28" customWidth="1"/>
    <col min="14611" max="14611" width="6" style="28" customWidth="1"/>
    <col min="14612" max="14612" width="11.875" style="28" customWidth="1"/>
    <col min="14613" max="14848" width="9" style="28"/>
    <col min="14849" max="14849" width="4" style="28" customWidth="1"/>
    <col min="14850" max="14850" width="5" style="28" customWidth="1"/>
    <col min="14851" max="14851" width="5.375" style="28" customWidth="1"/>
    <col min="14852" max="14860" width="4.375" style="28" customWidth="1"/>
    <col min="14861" max="14861" width="5.125" style="28" customWidth="1"/>
    <col min="14862" max="14862" width="4.125" style="28" customWidth="1"/>
    <col min="14863" max="14863" width="6" style="28" customWidth="1"/>
    <col min="14864" max="14866" width="4.625" style="28" customWidth="1"/>
    <col min="14867" max="14867" width="6" style="28" customWidth="1"/>
    <col min="14868" max="14868" width="11.875" style="28" customWidth="1"/>
    <col min="14869" max="15104" width="9" style="28"/>
    <col min="15105" max="15105" width="4" style="28" customWidth="1"/>
    <col min="15106" max="15106" width="5" style="28" customWidth="1"/>
    <col min="15107" max="15107" width="5.375" style="28" customWidth="1"/>
    <col min="15108" max="15116" width="4.375" style="28" customWidth="1"/>
    <col min="15117" max="15117" width="5.125" style="28" customWidth="1"/>
    <col min="15118" max="15118" width="4.125" style="28" customWidth="1"/>
    <col min="15119" max="15119" width="6" style="28" customWidth="1"/>
    <col min="15120" max="15122" width="4.625" style="28" customWidth="1"/>
    <col min="15123" max="15123" width="6" style="28" customWidth="1"/>
    <col min="15124" max="15124" width="11.875" style="28" customWidth="1"/>
    <col min="15125" max="15360" width="9" style="28"/>
    <col min="15361" max="15361" width="4" style="28" customWidth="1"/>
    <col min="15362" max="15362" width="5" style="28" customWidth="1"/>
    <col min="15363" max="15363" width="5.375" style="28" customWidth="1"/>
    <col min="15364" max="15372" width="4.375" style="28" customWidth="1"/>
    <col min="15373" max="15373" width="5.125" style="28" customWidth="1"/>
    <col min="15374" max="15374" width="4.125" style="28" customWidth="1"/>
    <col min="15375" max="15375" width="6" style="28" customWidth="1"/>
    <col min="15376" max="15378" width="4.625" style="28" customWidth="1"/>
    <col min="15379" max="15379" width="6" style="28" customWidth="1"/>
    <col min="15380" max="15380" width="11.875" style="28" customWidth="1"/>
    <col min="15381" max="15616" width="9" style="28"/>
    <col min="15617" max="15617" width="4" style="28" customWidth="1"/>
    <col min="15618" max="15618" width="5" style="28" customWidth="1"/>
    <col min="15619" max="15619" width="5.375" style="28" customWidth="1"/>
    <col min="15620" max="15628" width="4.375" style="28" customWidth="1"/>
    <col min="15629" max="15629" width="5.125" style="28" customWidth="1"/>
    <col min="15630" max="15630" width="4.125" style="28" customWidth="1"/>
    <col min="15631" max="15631" width="6" style="28" customWidth="1"/>
    <col min="15632" max="15634" width="4.625" style="28" customWidth="1"/>
    <col min="15635" max="15635" width="6" style="28" customWidth="1"/>
    <col min="15636" max="15636" width="11.875" style="28" customWidth="1"/>
    <col min="15637" max="15872" width="9" style="28"/>
    <col min="15873" max="15873" width="4" style="28" customWidth="1"/>
    <col min="15874" max="15874" width="5" style="28" customWidth="1"/>
    <col min="15875" max="15875" width="5.375" style="28" customWidth="1"/>
    <col min="15876" max="15884" width="4.375" style="28" customWidth="1"/>
    <col min="15885" max="15885" width="5.125" style="28" customWidth="1"/>
    <col min="15886" max="15886" width="4.125" style="28" customWidth="1"/>
    <col min="15887" max="15887" width="6" style="28" customWidth="1"/>
    <col min="15888" max="15890" width="4.625" style="28" customWidth="1"/>
    <col min="15891" max="15891" width="6" style="28" customWidth="1"/>
    <col min="15892" max="15892" width="11.875" style="28" customWidth="1"/>
    <col min="15893" max="16128" width="9" style="28"/>
    <col min="16129" max="16129" width="4" style="28" customWidth="1"/>
    <col min="16130" max="16130" width="5" style="28" customWidth="1"/>
    <col min="16131" max="16131" width="5.375" style="28" customWidth="1"/>
    <col min="16132" max="16140" width="4.375" style="28" customWidth="1"/>
    <col min="16141" max="16141" width="5.125" style="28" customWidth="1"/>
    <col min="16142" max="16142" width="4.125" style="28" customWidth="1"/>
    <col min="16143" max="16143" width="6" style="28" customWidth="1"/>
    <col min="16144" max="16146" width="4.625" style="28" customWidth="1"/>
    <col min="16147" max="16147" width="6" style="28" customWidth="1"/>
    <col min="16148" max="16148" width="11.875" style="28" customWidth="1"/>
    <col min="16149" max="16384" width="9" style="28"/>
  </cols>
  <sheetData>
    <row r="1" spans="1:20" s="26" customFormat="1" ht="17.25" customHeight="1">
      <c r="B1" s="298" t="s">
        <v>35</v>
      </c>
      <c r="C1" s="299"/>
      <c r="D1" s="299"/>
      <c r="E1" s="299"/>
      <c r="F1" s="299"/>
      <c r="G1" s="299"/>
      <c r="H1" s="299"/>
      <c r="I1" s="299"/>
      <c r="J1" s="299"/>
      <c r="K1" s="299"/>
      <c r="L1" s="299"/>
      <c r="M1" s="299"/>
      <c r="N1" s="299"/>
      <c r="O1" s="299"/>
      <c r="P1" s="299"/>
      <c r="Q1" s="299"/>
      <c r="R1" s="299"/>
      <c r="S1" s="299"/>
      <c r="T1" s="299"/>
    </row>
    <row r="2" spans="1:20" s="26" customFormat="1" ht="15" customHeight="1" thickBot="1">
      <c r="A2" s="300" t="s">
        <v>36</v>
      </c>
      <c r="B2" s="300"/>
      <c r="C2" s="300"/>
      <c r="D2" s="300"/>
      <c r="E2" s="300"/>
      <c r="F2" s="300"/>
      <c r="G2" s="300"/>
      <c r="H2" s="300"/>
      <c r="I2" s="300"/>
      <c r="J2" s="300"/>
      <c r="K2" s="300"/>
      <c r="L2" s="300"/>
      <c r="M2" s="300"/>
      <c r="N2" s="300"/>
      <c r="O2" s="27"/>
      <c r="P2" s="27"/>
      <c r="Q2" s="27"/>
      <c r="R2" s="27"/>
      <c r="S2" s="301" t="s">
        <v>37</v>
      </c>
      <c r="T2" s="301"/>
    </row>
    <row r="3" spans="1:20" ht="14.25" customHeight="1">
      <c r="A3" s="302" t="s">
        <v>38</v>
      </c>
      <c r="B3" s="303"/>
      <c r="C3" s="303"/>
      <c r="D3" s="308" t="s">
        <v>39</v>
      </c>
      <c r="E3" s="308"/>
      <c r="F3" s="309"/>
      <c r="G3" s="310" t="s">
        <v>40</v>
      </c>
      <c r="H3" s="311"/>
      <c r="I3" s="312"/>
      <c r="J3" s="316" t="s">
        <v>41</v>
      </c>
      <c r="K3" s="317"/>
      <c r="L3" s="318"/>
      <c r="M3" s="319" t="s">
        <v>42</v>
      </c>
      <c r="N3" s="322" t="s">
        <v>43</v>
      </c>
      <c r="O3" s="324" t="s">
        <v>44</v>
      </c>
      <c r="P3" s="324"/>
      <c r="Q3" s="324"/>
      <c r="R3" s="324"/>
      <c r="S3" s="324"/>
      <c r="T3" s="325"/>
    </row>
    <row r="4" spans="1:20" ht="15.75" customHeight="1">
      <c r="A4" s="304"/>
      <c r="B4" s="305"/>
      <c r="C4" s="305"/>
      <c r="D4" s="283" t="s">
        <v>45</v>
      </c>
      <c r="E4" s="283"/>
      <c r="F4" s="29" t="s">
        <v>46</v>
      </c>
      <c r="G4" s="313"/>
      <c r="H4" s="314"/>
      <c r="I4" s="315"/>
      <c r="J4" s="240" t="s">
        <v>47</v>
      </c>
      <c r="K4" s="241"/>
      <c r="L4" s="30" t="s">
        <v>48</v>
      </c>
      <c r="M4" s="320"/>
      <c r="N4" s="323"/>
      <c r="O4" s="326"/>
      <c r="P4" s="326"/>
      <c r="Q4" s="326"/>
      <c r="R4" s="326"/>
      <c r="S4" s="326"/>
      <c r="T4" s="327"/>
    </row>
    <row r="5" spans="1:20" ht="18" customHeight="1">
      <c r="A5" s="306"/>
      <c r="B5" s="307"/>
      <c r="C5" s="307"/>
      <c r="D5" s="31" t="s">
        <v>49</v>
      </c>
      <c r="E5" s="31" t="s">
        <v>50</v>
      </c>
      <c r="F5" s="32" t="s">
        <v>51</v>
      </c>
      <c r="G5" s="33" t="s">
        <v>52</v>
      </c>
      <c r="H5" s="34" t="s">
        <v>53</v>
      </c>
      <c r="I5" s="29" t="s">
        <v>48</v>
      </c>
      <c r="J5" s="35" t="s">
        <v>49</v>
      </c>
      <c r="K5" s="34" t="s">
        <v>50</v>
      </c>
      <c r="L5" s="30" t="s">
        <v>54</v>
      </c>
      <c r="M5" s="321"/>
      <c r="N5" s="323"/>
      <c r="O5" s="328"/>
      <c r="P5" s="328"/>
      <c r="Q5" s="328"/>
      <c r="R5" s="328"/>
      <c r="S5" s="328"/>
      <c r="T5" s="329"/>
    </row>
    <row r="6" spans="1:20" ht="16.5" customHeight="1">
      <c r="A6" s="284" t="s">
        <v>55</v>
      </c>
      <c r="B6" s="285"/>
      <c r="C6" s="286"/>
      <c r="D6" s="36">
        <v>4</v>
      </c>
      <c r="E6" s="37">
        <v>4</v>
      </c>
      <c r="F6" s="38">
        <f>SUM(D6:E6)</f>
        <v>8</v>
      </c>
      <c r="G6" s="39"/>
      <c r="H6" s="38">
        <v>8</v>
      </c>
      <c r="I6" s="40">
        <f>SUM(G6:H6)</f>
        <v>8</v>
      </c>
      <c r="J6" s="38"/>
      <c r="K6" s="41"/>
      <c r="L6" s="42"/>
      <c r="M6" s="42"/>
      <c r="N6" s="43" t="s">
        <v>56</v>
      </c>
      <c r="O6" s="44" t="s">
        <v>57</v>
      </c>
      <c r="P6" s="44" t="s">
        <v>58</v>
      </c>
      <c r="Q6" s="44" t="s">
        <v>59</v>
      </c>
      <c r="R6" s="44" t="s">
        <v>60</v>
      </c>
      <c r="S6" s="287" t="s">
        <v>61</v>
      </c>
      <c r="T6" s="288"/>
    </row>
    <row r="7" spans="1:20" ht="17.25" customHeight="1">
      <c r="A7" s="278" t="s">
        <v>62</v>
      </c>
      <c r="B7" s="238" t="s">
        <v>63</v>
      </c>
      <c r="C7" s="239"/>
      <c r="D7" s="45">
        <v>1</v>
      </c>
      <c r="E7" s="45">
        <v>4</v>
      </c>
      <c r="F7" s="38">
        <f>SUM(D7:E7)</f>
        <v>5</v>
      </c>
      <c r="G7" s="46"/>
      <c r="H7" s="38">
        <v>5</v>
      </c>
      <c r="I7" s="40">
        <f>SUM(G7:H7)</f>
        <v>5</v>
      </c>
      <c r="J7" s="38"/>
      <c r="K7" s="41"/>
      <c r="L7" s="42"/>
      <c r="M7" s="42"/>
      <c r="N7" s="289" t="s">
        <v>45</v>
      </c>
      <c r="O7" s="47" t="s">
        <v>64</v>
      </c>
      <c r="P7" s="33">
        <v>1</v>
      </c>
      <c r="Q7" s="33">
        <v>3</v>
      </c>
      <c r="R7" s="33">
        <f>P7-Q7</f>
        <v>-2</v>
      </c>
      <c r="S7" s="291" t="s">
        <v>65</v>
      </c>
      <c r="T7" s="292"/>
    </row>
    <row r="8" spans="1:20" ht="17.25" customHeight="1">
      <c r="A8" s="279"/>
      <c r="B8" s="238" t="s">
        <v>66</v>
      </c>
      <c r="C8" s="239"/>
      <c r="D8" s="45"/>
      <c r="E8" s="45">
        <v>1</v>
      </c>
      <c r="F8" s="38">
        <f>SUM(D8:E8)</f>
        <v>1</v>
      </c>
      <c r="G8" s="46"/>
      <c r="H8" s="38">
        <v>1</v>
      </c>
      <c r="I8" s="40">
        <f>SUM(G8:H8)</f>
        <v>1</v>
      </c>
      <c r="J8" s="38"/>
      <c r="K8" s="41"/>
      <c r="L8" s="42"/>
      <c r="M8" s="42"/>
      <c r="N8" s="290"/>
      <c r="O8" s="47" t="s">
        <v>67</v>
      </c>
      <c r="P8" s="33">
        <v>1</v>
      </c>
      <c r="Q8" s="33">
        <v>9</v>
      </c>
      <c r="R8" s="33">
        <f>P8-Q8</f>
        <v>-8</v>
      </c>
      <c r="S8" s="293"/>
      <c r="T8" s="294"/>
    </row>
    <row r="9" spans="1:20" ht="18" customHeight="1">
      <c r="A9" s="279"/>
      <c r="B9" s="297" t="s">
        <v>68</v>
      </c>
      <c r="C9" s="297"/>
      <c r="D9" s="48">
        <f>SUM(D7:D8)</f>
        <v>1</v>
      </c>
      <c r="E9" s="48">
        <f>SUM(E7:E8)</f>
        <v>5</v>
      </c>
      <c r="F9" s="48">
        <f>SUM(F7:F8)</f>
        <v>6</v>
      </c>
      <c r="G9" s="49"/>
      <c r="H9" s="50">
        <f>SUM(H7:H8)</f>
        <v>6</v>
      </c>
      <c r="I9" s="51">
        <f>SUM(I7:I8)</f>
        <v>6</v>
      </c>
      <c r="J9" s="48"/>
      <c r="K9" s="52"/>
      <c r="L9" s="51"/>
      <c r="M9" s="53"/>
      <c r="N9" s="290"/>
      <c r="O9" s="47" t="s">
        <v>69</v>
      </c>
      <c r="P9" s="33">
        <v>7</v>
      </c>
      <c r="Q9" s="33">
        <v>7</v>
      </c>
      <c r="R9" s="33">
        <f>P9-Q9</f>
        <v>0</v>
      </c>
      <c r="S9" s="293"/>
      <c r="T9" s="294"/>
    </row>
    <row r="10" spans="1:20" ht="18" customHeight="1">
      <c r="A10" s="278" t="s">
        <v>70</v>
      </c>
      <c r="B10" s="280" t="s">
        <v>71</v>
      </c>
      <c r="C10" s="281"/>
      <c r="D10" s="45"/>
      <c r="E10" s="45">
        <v>7</v>
      </c>
      <c r="F10" s="45">
        <f>SUM(D10:E10)</f>
        <v>7</v>
      </c>
      <c r="G10" s="54"/>
      <c r="H10" s="36">
        <v>7</v>
      </c>
      <c r="I10" s="55">
        <f>SUM(G10:H10)</f>
        <v>7</v>
      </c>
      <c r="J10" s="45"/>
      <c r="K10" s="56"/>
      <c r="L10" s="57"/>
      <c r="M10" s="58"/>
      <c r="N10" s="290"/>
      <c r="O10" s="47" t="s">
        <v>72</v>
      </c>
      <c r="P10" s="33">
        <v>1</v>
      </c>
      <c r="Q10" s="33">
        <v>1</v>
      </c>
      <c r="R10" s="33">
        <f>P10-Q10</f>
        <v>0</v>
      </c>
      <c r="S10" s="293"/>
      <c r="T10" s="294"/>
    </row>
    <row r="11" spans="1:20" ht="18" customHeight="1">
      <c r="A11" s="279"/>
      <c r="B11" s="280" t="s">
        <v>73</v>
      </c>
      <c r="C11" s="281"/>
      <c r="D11" s="45">
        <v>3</v>
      </c>
      <c r="E11" s="45">
        <v>6</v>
      </c>
      <c r="F11" s="45">
        <f>SUM(D11:E11)</f>
        <v>9</v>
      </c>
      <c r="G11" s="54"/>
      <c r="H11" s="36">
        <v>9</v>
      </c>
      <c r="I11" s="55">
        <f>SUM(G11:H11)</f>
        <v>9</v>
      </c>
      <c r="J11" s="45"/>
      <c r="K11" s="59"/>
      <c r="L11" s="57"/>
      <c r="M11" s="58"/>
      <c r="N11" s="290"/>
      <c r="O11" s="47" t="s">
        <v>74</v>
      </c>
      <c r="P11" s="33">
        <v>0</v>
      </c>
      <c r="Q11" s="33">
        <v>17</v>
      </c>
      <c r="R11" s="33">
        <f>P11-Q11</f>
        <v>-17</v>
      </c>
      <c r="S11" s="295"/>
      <c r="T11" s="296"/>
    </row>
    <row r="12" spans="1:20" s="63" customFormat="1" ht="18" customHeight="1">
      <c r="A12" s="279"/>
      <c r="B12" s="235" t="s">
        <v>75</v>
      </c>
      <c r="C12" s="236"/>
      <c r="D12" s="48">
        <f>SUM(D10:D11)</f>
        <v>3</v>
      </c>
      <c r="E12" s="48">
        <f>SUM(E10:E11)</f>
        <v>13</v>
      </c>
      <c r="F12" s="48">
        <f>SUM(F10:F11)</f>
        <v>16</v>
      </c>
      <c r="G12" s="49"/>
      <c r="H12" s="50">
        <f>SUM(H10:H11)</f>
        <v>16</v>
      </c>
      <c r="I12" s="51">
        <f>SUM(I10:I11)</f>
        <v>16</v>
      </c>
      <c r="J12" s="48"/>
      <c r="K12" s="60"/>
      <c r="L12" s="53"/>
      <c r="M12" s="53"/>
      <c r="N12" s="61"/>
      <c r="O12" s="61"/>
      <c r="P12" s="61"/>
      <c r="Q12" s="61"/>
      <c r="R12" s="61"/>
      <c r="S12" s="61"/>
      <c r="T12" s="62"/>
    </row>
    <row r="13" spans="1:20" s="63" customFormat="1" ht="18" customHeight="1">
      <c r="A13" s="282" t="s">
        <v>76</v>
      </c>
      <c r="B13" s="272" t="s">
        <v>77</v>
      </c>
      <c r="C13" s="272"/>
      <c r="D13" s="45">
        <v>3</v>
      </c>
      <c r="E13" s="45"/>
      <c r="F13" s="36">
        <f>SUM(D13:E13)</f>
        <v>3</v>
      </c>
      <c r="G13" s="54"/>
      <c r="H13" s="36">
        <v>3</v>
      </c>
      <c r="I13" s="55">
        <f t="shared" ref="I13:I30" si="0">SUM(G13:H13)</f>
        <v>3</v>
      </c>
      <c r="J13" s="45"/>
      <c r="K13" s="59"/>
      <c r="L13" s="64"/>
      <c r="M13" s="58"/>
      <c r="N13" s="270"/>
      <c r="O13" s="270"/>
      <c r="P13" s="270"/>
      <c r="Q13" s="270"/>
      <c r="R13" s="270"/>
      <c r="S13" s="270"/>
      <c r="T13" s="271"/>
    </row>
    <row r="14" spans="1:20" s="63" customFormat="1" ht="18" customHeight="1">
      <c r="A14" s="282"/>
      <c r="B14" s="272" t="s">
        <v>78</v>
      </c>
      <c r="C14" s="272"/>
      <c r="D14" s="45"/>
      <c r="E14" s="45">
        <v>2</v>
      </c>
      <c r="F14" s="36">
        <f>SUM(D14:E14)</f>
        <v>2</v>
      </c>
      <c r="G14" s="54"/>
      <c r="H14" s="36">
        <v>2</v>
      </c>
      <c r="I14" s="55">
        <f t="shared" si="0"/>
        <v>2</v>
      </c>
      <c r="J14" s="45"/>
      <c r="K14" s="59"/>
      <c r="L14" s="64"/>
      <c r="M14" s="58"/>
      <c r="N14" s="270" t="s">
        <v>79</v>
      </c>
      <c r="O14" s="270"/>
      <c r="P14" s="270"/>
      <c r="Q14" s="270"/>
      <c r="R14" s="270"/>
      <c r="S14" s="270"/>
      <c r="T14" s="271"/>
    </row>
    <row r="15" spans="1:20" s="63" customFormat="1" ht="21" customHeight="1">
      <c r="A15" s="282"/>
      <c r="B15" s="272" t="s">
        <v>80</v>
      </c>
      <c r="C15" s="272"/>
      <c r="D15" s="45">
        <v>7</v>
      </c>
      <c r="E15" s="45">
        <v>2</v>
      </c>
      <c r="F15" s="45">
        <f>SUM(D15:E15)</f>
        <v>9</v>
      </c>
      <c r="G15" s="54"/>
      <c r="H15" s="36">
        <v>9</v>
      </c>
      <c r="I15" s="55">
        <f t="shared" si="0"/>
        <v>9</v>
      </c>
      <c r="J15" s="45"/>
      <c r="K15" s="59"/>
      <c r="L15" s="64"/>
      <c r="M15" s="58"/>
      <c r="N15" s="273"/>
      <c r="O15" s="274"/>
      <c r="P15" s="274"/>
      <c r="Q15" s="274"/>
      <c r="R15" s="274"/>
      <c r="S15" s="274"/>
      <c r="T15" s="275"/>
    </row>
    <row r="16" spans="1:20" s="63" customFormat="1" ht="21" customHeight="1">
      <c r="A16" s="282"/>
      <c r="B16" s="272" t="s">
        <v>81</v>
      </c>
      <c r="C16" s="272"/>
      <c r="D16" s="45">
        <v>3</v>
      </c>
      <c r="E16" s="45">
        <v>3</v>
      </c>
      <c r="F16" s="45">
        <f>SUM(D16:E16)</f>
        <v>6</v>
      </c>
      <c r="G16" s="54"/>
      <c r="H16" s="36">
        <v>6</v>
      </c>
      <c r="I16" s="55">
        <f t="shared" si="0"/>
        <v>6</v>
      </c>
      <c r="J16" s="45"/>
      <c r="K16" s="59"/>
      <c r="L16" s="64"/>
      <c r="M16" s="58"/>
      <c r="N16" s="276"/>
      <c r="O16" s="276"/>
      <c r="P16" s="276"/>
      <c r="Q16" s="276"/>
      <c r="R16" s="276"/>
      <c r="S16" s="276"/>
      <c r="T16" s="277"/>
    </row>
    <row r="17" spans="1:21" s="63" customFormat="1" ht="18" customHeight="1">
      <c r="A17" s="282"/>
      <c r="B17" s="272" t="s">
        <v>82</v>
      </c>
      <c r="C17" s="272"/>
      <c r="D17" s="45">
        <v>8</v>
      </c>
      <c r="E17" s="45">
        <v>2</v>
      </c>
      <c r="F17" s="45">
        <f>SUM(D17:E17)</f>
        <v>10</v>
      </c>
      <c r="G17" s="54"/>
      <c r="H17" s="36">
        <v>10</v>
      </c>
      <c r="I17" s="55">
        <f t="shared" si="0"/>
        <v>10</v>
      </c>
      <c r="J17" s="45"/>
      <c r="K17" s="59"/>
      <c r="L17" s="55"/>
      <c r="M17" s="58"/>
      <c r="N17" s="264" t="s">
        <v>83</v>
      </c>
      <c r="O17" s="264"/>
      <c r="P17" s="264"/>
      <c r="Q17" s="264"/>
      <c r="R17" s="264"/>
      <c r="S17" s="264"/>
      <c r="T17" s="264"/>
      <c r="U17" s="65"/>
    </row>
    <row r="18" spans="1:21" s="63" customFormat="1" ht="18" customHeight="1">
      <c r="A18" s="282"/>
      <c r="B18" s="235" t="s">
        <v>75</v>
      </c>
      <c r="C18" s="236"/>
      <c r="D18" s="48">
        <f>SUM(D13:D17)</f>
        <v>21</v>
      </c>
      <c r="E18" s="48">
        <f>SUM(E13:E17)</f>
        <v>9</v>
      </c>
      <c r="F18" s="48">
        <f>SUM(F13:F17)</f>
        <v>30</v>
      </c>
      <c r="G18" s="49"/>
      <c r="H18" s="50">
        <f>SUM(H13:H17)</f>
        <v>30</v>
      </c>
      <c r="I18" s="51">
        <f>SUM(I13:I17)</f>
        <v>30</v>
      </c>
      <c r="J18" s="48"/>
      <c r="K18" s="60"/>
      <c r="L18" s="66"/>
      <c r="M18" s="53"/>
      <c r="N18" s="265"/>
      <c r="O18" s="265"/>
      <c r="P18" s="265"/>
      <c r="Q18" s="265"/>
      <c r="R18" s="265"/>
      <c r="S18" s="265"/>
      <c r="T18" s="266"/>
    </row>
    <row r="19" spans="1:21" s="63" customFormat="1" ht="18" customHeight="1">
      <c r="A19" s="267" t="s">
        <v>84</v>
      </c>
      <c r="B19" s="253" t="s">
        <v>77</v>
      </c>
      <c r="C19" s="254"/>
      <c r="D19" s="45">
        <v>1</v>
      </c>
      <c r="E19" s="45"/>
      <c r="F19" s="45">
        <f>SUM(D19:E19)</f>
        <v>1</v>
      </c>
      <c r="G19" s="54"/>
      <c r="H19" s="36">
        <v>1</v>
      </c>
      <c r="I19" s="55">
        <f>SUM(G19:H19)</f>
        <v>1</v>
      </c>
      <c r="J19" s="45"/>
      <c r="K19" s="59"/>
      <c r="L19" s="55"/>
      <c r="M19" s="58"/>
      <c r="N19" s="240"/>
      <c r="O19" s="241"/>
      <c r="P19" s="261"/>
      <c r="Q19" s="241"/>
      <c r="R19" s="242"/>
      <c r="S19" s="243"/>
      <c r="T19" s="67"/>
    </row>
    <row r="20" spans="1:21" s="63" customFormat="1" ht="18" customHeight="1">
      <c r="A20" s="268"/>
      <c r="B20" s="253" t="s">
        <v>84</v>
      </c>
      <c r="C20" s="254"/>
      <c r="D20" s="45">
        <v>3</v>
      </c>
      <c r="E20" s="45"/>
      <c r="F20" s="45">
        <f t="shared" ref="F20:F30" si="1">SUM(D20:E20)</f>
        <v>3</v>
      </c>
      <c r="G20" s="54"/>
      <c r="H20" s="36">
        <v>3</v>
      </c>
      <c r="I20" s="55">
        <f t="shared" si="0"/>
        <v>3</v>
      </c>
      <c r="J20" s="45"/>
      <c r="K20" s="59"/>
      <c r="L20" s="55"/>
      <c r="M20" s="58"/>
      <c r="N20" s="240" t="s">
        <v>85</v>
      </c>
      <c r="O20" s="241"/>
      <c r="P20" s="261" t="s">
        <v>51</v>
      </c>
      <c r="Q20" s="241"/>
      <c r="R20" s="242" t="s">
        <v>86</v>
      </c>
      <c r="S20" s="243"/>
      <c r="T20" s="67" t="s">
        <v>87</v>
      </c>
    </row>
    <row r="21" spans="1:21" s="63" customFormat="1" ht="18" customHeight="1">
      <c r="A21" s="268"/>
      <c r="B21" s="253" t="s">
        <v>88</v>
      </c>
      <c r="C21" s="254"/>
      <c r="D21" s="45">
        <v>11</v>
      </c>
      <c r="E21" s="45">
        <v>4</v>
      </c>
      <c r="F21" s="45">
        <f t="shared" si="1"/>
        <v>15</v>
      </c>
      <c r="G21" s="54"/>
      <c r="H21" s="36">
        <v>15</v>
      </c>
      <c r="I21" s="55">
        <f t="shared" si="0"/>
        <v>15</v>
      </c>
      <c r="J21" s="45"/>
      <c r="K21" s="59"/>
      <c r="L21" s="55"/>
      <c r="M21" s="58"/>
      <c r="N21" s="260" t="s">
        <v>89</v>
      </c>
      <c r="O21" s="241"/>
      <c r="P21" s="261">
        <v>14</v>
      </c>
      <c r="Q21" s="241"/>
      <c r="R21" s="259">
        <v>4.1700000000000001E-2</v>
      </c>
      <c r="S21" s="262"/>
      <c r="T21" s="67" t="s">
        <v>90</v>
      </c>
    </row>
    <row r="22" spans="1:21" s="63" customFormat="1" ht="21.75" customHeight="1">
      <c r="A22" s="268"/>
      <c r="B22" s="253" t="s">
        <v>91</v>
      </c>
      <c r="C22" s="254"/>
      <c r="D22" s="45">
        <v>10</v>
      </c>
      <c r="E22" s="45">
        <v>2</v>
      </c>
      <c r="F22" s="45">
        <f t="shared" si="1"/>
        <v>12</v>
      </c>
      <c r="G22" s="54"/>
      <c r="H22" s="36">
        <v>12</v>
      </c>
      <c r="I22" s="55">
        <f t="shared" si="0"/>
        <v>12</v>
      </c>
      <c r="J22" s="45"/>
      <c r="K22" s="59"/>
      <c r="L22" s="55"/>
      <c r="M22" s="58">
        <v>2</v>
      </c>
      <c r="N22" s="240" t="s">
        <v>78</v>
      </c>
      <c r="O22" s="241"/>
      <c r="P22" s="258">
        <v>3</v>
      </c>
      <c r="Q22" s="258"/>
      <c r="R22" s="263">
        <v>0.01</v>
      </c>
      <c r="S22" s="257"/>
      <c r="T22" s="67" t="s">
        <v>92</v>
      </c>
    </row>
    <row r="23" spans="1:21" ht="18" customHeight="1">
      <c r="A23" s="268"/>
      <c r="B23" s="253" t="s">
        <v>93</v>
      </c>
      <c r="C23" s="254"/>
      <c r="D23" s="45">
        <v>1</v>
      </c>
      <c r="E23" s="45">
        <v>2</v>
      </c>
      <c r="F23" s="45">
        <f t="shared" si="1"/>
        <v>3</v>
      </c>
      <c r="G23" s="54"/>
      <c r="H23" s="36">
        <v>3</v>
      </c>
      <c r="I23" s="55">
        <f t="shared" si="0"/>
        <v>3</v>
      </c>
      <c r="J23" s="45"/>
      <c r="K23" s="59"/>
      <c r="L23" s="55"/>
      <c r="M23" s="58"/>
      <c r="N23" s="241"/>
      <c r="O23" s="257"/>
      <c r="P23" s="258"/>
      <c r="Q23" s="258"/>
      <c r="R23" s="259"/>
      <c r="S23" s="241"/>
      <c r="T23" s="67"/>
    </row>
    <row r="24" spans="1:21" ht="18" customHeight="1">
      <c r="A24" s="268"/>
      <c r="B24" s="253" t="s">
        <v>94</v>
      </c>
      <c r="C24" s="254"/>
      <c r="D24" s="45"/>
      <c r="E24" s="45">
        <v>1</v>
      </c>
      <c r="F24" s="45">
        <f t="shared" si="1"/>
        <v>1</v>
      </c>
      <c r="G24" s="54"/>
      <c r="H24" s="36">
        <v>1</v>
      </c>
      <c r="I24" s="55">
        <f t="shared" si="0"/>
        <v>1</v>
      </c>
      <c r="J24" s="45"/>
      <c r="K24" s="59"/>
      <c r="L24" s="55"/>
      <c r="M24" s="58"/>
      <c r="N24" s="260"/>
      <c r="O24" s="241"/>
      <c r="P24" s="242"/>
      <c r="Q24" s="243"/>
      <c r="R24" s="68"/>
      <c r="S24" s="33"/>
      <c r="T24" s="67"/>
    </row>
    <row r="25" spans="1:21" ht="18" customHeight="1">
      <c r="A25" s="268"/>
      <c r="B25" s="253" t="s">
        <v>95</v>
      </c>
      <c r="C25" s="254" t="s">
        <v>96</v>
      </c>
      <c r="D25" s="36">
        <v>33</v>
      </c>
      <c r="E25" s="36">
        <v>86</v>
      </c>
      <c r="F25" s="38">
        <f>SUM(D25:E25)</f>
        <v>119</v>
      </c>
      <c r="G25" s="46">
        <v>81</v>
      </c>
      <c r="H25" s="38">
        <v>38</v>
      </c>
      <c r="I25" s="40">
        <f t="shared" si="0"/>
        <v>119</v>
      </c>
      <c r="J25" s="38"/>
      <c r="K25" s="41"/>
      <c r="L25" s="40"/>
      <c r="M25" s="42">
        <v>27</v>
      </c>
      <c r="N25" s="211"/>
      <c r="O25" s="248"/>
      <c r="P25" s="256"/>
      <c r="Q25" s="256"/>
      <c r="R25" s="249"/>
      <c r="S25" s="248"/>
      <c r="T25" s="69"/>
    </row>
    <row r="26" spans="1:21" ht="18" customHeight="1">
      <c r="A26" s="268"/>
      <c r="B26" s="246" t="s">
        <v>97</v>
      </c>
      <c r="C26" s="247"/>
      <c r="D26" s="38">
        <v>12</v>
      </c>
      <c r="E26" s="38">
        <v>124</v>
      </c>
      <c r="F26" s="38">
        <f>SUM(D26:E26)</f>
        <v>136</v>
      </c>
      <c r="G26" s="46">
        <v>108</v>
      </c>
      <c r="H26" s="38">
        <v>28</v>
      </c>
      <c r="I26" s="40">
        <f>SUM(G26:H26)</f>
        <v>136</v>
      </c>
      <c r="J26" s="38">
        <v>1</v>
      </c>
      <c r="K26" s="41">
        <v>36</v>
      </c>
      <c r="L26" s="40">
        <f>SUM(J26:K26)</f>
        <v>37</v>
      </c>
      <c r="M26" s="42">
        <v>56</v>
      </c>
      <c r="N26" s="211"/>
      <c r="O26" s="248"/>
      <c r="P26" s="256"/>
      <c r="Q26" s="256"/>
      <c r="R26" s="249"/>
      <c r="S26" s="248"/>
      <c r="T26" s="69"/>
    </row>
    <row r="27" spans="1:21" ht="19.5" customHeight="1">
      <c r="A27" s="268"/>
      <c r="B27" s="253" t="s">
        <v>98</v>
      </c>
      <c r="C27" s="254" t="s">
        <v>96</v>
      </c>
      <c r="D27" s="36">
        <v>20</v>
      </c>
      <c r="E27" s="36">
        <v>1</v>
      </c>
      <c r="F27" s="38">
        <f t="shared" si="1"/>
        <v>21</v>
      </c>
      <c r="G27" s="46"/>
      <c r="H27" s="38">
        <v>21</v>
      </c>
      <c r="I27" s="40">
        <f t="shared" si="0"/>
        <v>21</v>
      </c>
      <c r="J27" s="38"/>
      <c r="K27" s="41"/>
      <c r="L27" s="40"/>
      <c r="M27" s="42">
        <v>1</v>
      </c>
      <c r="N27" s="240"/>
      <c r="O27" s="241"/>
      <c r="P27" s="242"/>
      <c r="Q27" s="243"/>
      <c r="R27" s="68"/>
      <c r="S27" s="33"/>
      <c r="T27" s="67"/>
      <c r="U27" s="70"/>
    </row>
    <row r="28" spans="1:21" ht="19.5" customHeight="1">
      <c r="A28" s="268"/>
      <c r="B28" s="253" t="s">
        <v>99</v>
      </c>
      <c r="C28" s="254"/>
      <c r="D28" s="36">
        <v>3</v>
      </c>
      <c r="E28" s="36">
        <v>1</v>
      </c>
      <c r="F28" s="38">
        <f t="shared" si="1"/>
        <v>4</v>
      </c>
      <c r="G28" s="46"/>
      <c r="H28" s="38">
        <v>4</v>
      </c>
      <c r="I28" s="40">
        <f t="shared" si="0"/>
        <v>4</v>
      </c>
      <c r="J28" s="38"/>
      <c r="K28" s="41"/>
      <c r="L28" s="40"/>
      <c r="M28" s="42"/>
      <c r="N28" s="71"/>
      <c r="O28" s="33"/>
      <c r="P28" s="72"/>
      <c r="Q28" s="73"/>
      <c r="R28" s="68"/>
      <c r="S28" s="33"/>
      <c r="T28" s="67"/>
      <c r="U28" s="70"/>
    </row>
    <row r="29" spans="1:21" ht="18" customHeight="1">
      <c r="A29" s="268"/>
      <c r="B29" s="255" t="s">
        <v>100</v>
      </c>
      <c r="C29" s="255"/>
      <c r="D29" s="36">
        <v>2</v>
      </c>
      <c r="E29" s="36">
        <v>17</v>
      </c>
      <c r="F29" s="38">
        <f t="shared" si="1"/>
        <v>19</v>
      </c>
      <c r="G29" s="46">
        <v>15</v>
      </c>
      <c r="H29" s="38">
        <v>4</v>
      </c>
      <c r="I29" s="40">
        <f t="shared" si="0"/>
        <v>19</v>
      </c>
      <c r="J29" s="38"/>
      <c r="K29" s="41">
        <v>10</v>
      </c>
      <c r="L29" s="40">
        <f>SUM(J29:K29)</f>
        <v>10</v>
      </c>
      <c r="M29" s="42">
        <v>11</v>
      </c>
      <c r="N29" s="71"/>
      <c r="O29" s="33"/>
      <c r="P29" s="242"/>
      <c r="Q29" s="243"/>
      <c r="R29" s="68"/>
      <c r="S29" s="33"/>
      <c r="T29" s="67"/>
      <c r="U29" s="70"/>
    </row>
    <row r="30" spans="1:21" ht="18" customHeight="1">
      <c r="A30" s="268"/>
      <c r="B30" s="246" t="s">
        <v>101</v>
      </c>
      <c r="C30" s="247"/>
      <c r="D30" s="36">
        <v>1</v>
      </c>
      <c r="E30" s="36">
        <v>0</v>
      </c>
      <c r="F30" s="38">
        <f t="shared" si="1"/>
        <v>1</v>
      </c>
      <c r="G30" s="46"/>
      <c r="H30" s="38">
        <v>1</v>
      </c>
      <c r="I30" s="40">
        <f t="shared" si="0"/>
        <v>1</v>
      </c>
      <c r="J30" s="38"/>
      <c r="K30" s="41"/>
      <c r="L30" s="40"/>
      <c r="M30" s="42"/>
      <c r="N30" s="71"/>
      <c r="O30" s="33"/>
      <c r="P30" s="72"/>
      <c r="Q30" s="73"/>
      <c r="R30" s="68"/>
      <c r="S30" s="33"/>
      <c r="T30" s="67"/>
      <c r="U30" s="74"/>
    </row>
    <row r="31" spans="1:21" ht="19.5" customHeight="1">
      <c r="A31" s="269"/>
      <c r="B31" s="235" t="s">
        <v>75</v>
      </c>
      <c r="C31" s="236"/>
      <c r="D31" s="50">
        <f t="shared" ref="D31:I31" si="2">SUM(D19:D30)</f>
        <v>97</v>
      </c>
      <c r="E31" s="50">
        <f t="shared" si="2"/>
        <v>238</v>
      </c>
      <c r="F31" s="50">
        <f t="shared" si="2"/>
        <v>335</v>
      </c>
      <c r="G31" s="75">
        <f t="shared" si="2"/>
        <v>204</v>
      </c>
      <c r="H31" s="50">
        <f t="shared" si="2"/>
        <v>131</v>
      </c>
      <c r="I31" s="51">
        <f t="shared" si="2"/>
        <v>335</v>
      </c>
      <c r="J31" s="50">
        <f>SUM(J20:J30)</f>
        <v>1</v>
      </c>
      <c r="K31" s="76">
        <f>SUM(K20:K30)</f>
        <v>46</v>
      </c>
      <c r="L31" s="51">
        <f>SUM(J31:K31)</f>
        <v>47</v>
      </c>
      <c r="M31" s="77">
        <f>SUM(M20:M30)</f>
        <v>97</v>
      </c>
      <c r="N31" s="211"/>
      <c r="O31" s="248"/>
      <c r="P31" s="248"/>
      <c r="Q31" s="248"/>
      <c r="R31" s="248"/>
      <c r="S31" s="248"/>
      <c r="T31" s="78"/>
    </row>
    <row r="32" spans="1:21" ht="18" customHeight="1">
      <c r="A32" s="250" t="s">
        <v>102</v>
      </c>
      <c r="B32" s="238" t="s">
        <v>103</v>
      </c>
      <c r="C32" s="239"/>
      <c r="D32" s="36">
        <v>2</v>
      </c>
      <c r="E32" s="36"/>
      <c r="F32" s="38">
        <f>SUM(D32:E32)</f>
        <v>2</v>
      </c>
      <c r="G32" s="46"/>
      <c r="H32" s="38">
        <v>2</v>
      </c>
      <c r="I32" s="40">
        <f>SUM(G32:H32)</f>
        <v>2</v>
      </c>
      <c r="J32" s="38"/>
      <c r="K32" s="41"/>
      <c r="L32" s="40"/>
      <c r="M32" s="42"/>
      <c r="N32" s="240"/>
      <c r="O32" s="241"/>
      <c r="P32" s="248"/>
      <c r="Q32" s="248"/>
      <c r="R32" s="249"/>
      <c r="S32" s="249"/>
      <c r="T32" s="69"/>
      <c r="U32" s="70"/>
    </row>
    <row r="33" spans="1:21" ht="18" customHeight="1">
      <c r="A33" s="251"/>
      <c r="B33" s="238" t="s">
        <v>104</v>
      </c>
      <c r="C33" s="239"/>
      <c r="D33" s="36"/>
      <c r="E33" s="36">
        <v>2</v>
      </c>
      <c r="F33" s="38">
        <f>SUM(D33:E33)</f>
        <v>2</v>
      </c>
      <c r="G33" s="46"/>
      <c r="H33" s="38">
        <v>2</v>
      </c>
      <c r="I33" s="40">
        <f>SUM(G33:H33)</f>
        <v>2</v>
      </c>
      <c r="J33" s="38"/>
      <c r="K33" s="41"/>
      <c r="L33" s="40"/>
      <c r="M33" s="42"/>
      <c r="N33" s="240"/>
      <c r="O33" s="241"/>
      <c r="P33" s="248"/>
      <c r="Q33" s="248"/>
      <c r="R33" s="249"/>
      <c r="S33" s="249"/>
      <c r="T33" s="69"/>
      <c r="U33" s="70"/>
    </row>
    <row r="34" spans="1:21" ht="18" customHeight="1">
      <c r="A34" s="251"/>
      <c r="B34" s="238" t="s">
        <v>105</v>
      </c>
      <c r="C34" s="239"/>
      <c r="D34" s="36">
        <v>2</v>
      </c>
      <c r="E34" s="36">
        <v>8</v>
      </c>
      <c r="F34" s="38">
        <f>SUM(D34:E34)</f>
        <v>10</v>
      </c>
      <c r="G34" s="46"/>
      <c r="H34" s="38">
        <v>10</v>
      </c>
      <c r="I34" s="40">
        <f>SUM(G34:H34)</f>
        <v>10</v>
      </c>
      <c r="J34" s="38"/>
      <c r="K34" s="41"/>
      <c r="L34" s="40"/>
      <c r="M34" s="42"/>
      <c r="N34" s="240"/>
      <c r="O34" s="241"/>
      <c r="P34" s="215"/>
      <c r="Q34" s="211"/>
      <c r="R34" s="212"/>
      <c r="S34" s="213"/>
      <c r="T34" s="78"/>
      <c r="U34" s="70"/>
    </row>
    <row r="35" spans="1:21" ht="18" customHeight="1">
      <c r="A35" s="251"/>
      <c r="B35" s="238" t="s">
        <v>106</v>
      </c>
      <c r="C35" s="239"/>
      <c r="D35" s="36"/>
      <c r="E35" s="36">
        <v>39</v>
      </c>
      <c r="F35" s="79">
        <f>SUM(D35:E35)</f>
        <v>39</v>
      </c>
      <c r="G35" s="80"/>
      <c r="H35" s="79">
        <v>39</v>
      </c>
      <c r="I35" s="81">
        <f>SUM(G35:H35)</f>
        <v>39</v>
      </c>
      <c r="J35" s="38"/>
      <c r="K35" s="41"/>
      <c r="L35" s="40"/>
      <c r="M35" s="42">
        <v>5</v>
      </c>
      <c r="N35" s="71"/>
      <c r="O35" s="33"/>
      <c r="P35" s="82"/>
      <c r="Q35" s="83"/>
      <c r="R35" s="84"/>
      <c r="S35" s="85"/>
      <c r="T35" s="69"/>
      <c r="U35" s="70"/>
    </row>
    <row r="36" spans="1:21" ht="18" customHeight="1">
      <c r="A36" s="252"/>
      <c r="B36" s="235" t="s">
        <v>75</v>
      </c>
      <c r="C36" s="236"/>
      <c r="D36" s="50">
        <f>SUM(D32:D35)</f>
        <v>4</v>
      </c>
      <c r="E36" s="50">
        <f>SUM(E32:E35)</f>
        <v>49</v>
      </c>
      <c r="F36" s="50">
        <f>SUM(F32:F35)</f>
        <v>53</v>
      </c>
      <c r="G36" s="75"/>
      <c r="H36" s="76">
        <f>SUM(H32:H35)</f>
        <v>53</v>
      </c>
      <c r="I36" s="51">
        <f>SUM(I32:I35)</f>
        <v>53</v>
      </c>
      <c r="J36" s="50">
        <f>SUM(J33:J35)</f>
        <v>0</v>
      </c>
      <c r="K36" s="76">
        <f>SUM(K33:K35)</f>
        <v>0</v>
      </c>
      <c r="L36" s="51">
        <f>SUM(J36:K36)</f>
        <v>0</v>
      </c>
      <c r="M36" s="77">
        <f>SUM(M33:M35)</f>
        <v>5</v>
      </c>
      <c r="N36" s="240"/>
      <c r="O36" s="241"/>
      <c r="P36" s="242"/>
      <c r="Q36" s="243"/>
      <c r="R36" s="68"/>
      <c r="S36" s="73"/>
      <c r="T36" s="67"/>
    </row>
    <row r="37" spans="1:21" ht="19.5" customHeight="1">
      <c r="A37" s="244" t="s">
        <v>107</v>
      </c>
      <c r="B37" s="246" t="s">
        <v>77</v>
      </c>
      <c r="C37" s="247"/>
      <c r="D37" s="36">
        <v>1</v>
      </c>
      <c r="E37" s="36"/>
      <c r="F37" s="38">
        <f>SUM(D37:E37)</f>
        <v>1</v>
      </c>
      <c r="G37" s="86"/>
      <c r="H37" s="87">
        <v>1</v>
      </c>
      <c r="I37" s="40">
        <f>SUM(G37:H37)</f>
        <v>1</v>
      </c>
      <c r="J37" s="38"/>
      <c r="K37" s="41"/>
      <c r="L37" s="40"/>
      <c r="M37" s="42"/>
      <c r="N37" s="71"/>
      <c r="O37" s="33"/>
      <c r="P37" s="72"/>
      <c r="Q37" s="73"/>
      <c r="R37" s="68"/>
      <c r="S37" s="73"/>
      <c r="T37" s="67"/>
    </row>
    <row r="38" spans="1:21" ht="19.5" customHeight="1">
      <c r="A38" s="245"/>
      <c r="B38" s="246" t="s">
        <v>108</v>
      </c>
      <c r="C38" s="247"/>
      <c r="D38" s="36"/>
      <c r="E38" s="36">
        <v>5</v>
      </c>
      <c r="F38" s="38">
        <f>SUM(D38:E38)</f>
        <v>5</v>
      </c>
      <c r="G38" s="86"/>
      <c r="H38" s="87">
        <v>5</v>
      </c>
      <c r="I38" s="40">
        <f>SUM(G38:H38)</f>
        <v>5</v>
      </c>
      <c r="J38" s="38"/>
      <c r="K38" s="41"/>
      <c r="L38" s="40"/>
      <c r="M38" s="42">
        <v>2</v>
      </c>
      <c r="N38" s="71"/>
      <c r="O38" s="33"/>
      <c r="P38" s="72"/>
      <c r="Q38" s="73"/>
      <c r="R38" s="68"/>
      <c r="S38" s="73"/>
      <c r="T38" s="67"/>
    </row>
    <row r="39" spans="1:21" ht="21.75" customHeight="1">
      <c r="A39" s="245"/>
      <c r="B39" s="246" t="s">
        <v>109</v>
      </c>
      <c r="C39" s="247"/>
      <c r="D39" s="36">
        <v>14</v>
      </c>
      <c r="E39" s="36">
        <v>14</v>
      </c>
      <c r="F39" s="38">
        <f>SUM(D39:E39)</f>
        <v>28</v>
      </c>
      <c r="G39" s="46"/>
      <c r="H39" s="38">
        <v>28</v>
      </c>
      <c r="I39" s="40">
        <f>SUM(G39:H39)</f>
        <v>28</v>
      </c>
      <c r="J39" s="38">
        <v>1</v>
      </c>
      <c r="K39" s="41"/>
      <c r="L39" s="40">
        <f>SUM(J39:K39)</f>
        <v>1</v>
      </c>
      <c r="M39" s="42"/>
      <c r="N39" s="71"/>
      <c r="O39" s="33"/>
      <c r="P39" s="72"/>
      <c r="Q39" s="73"/>
      <c r="R39" s="68"/>
      <c r="S39" s="73"/>
      <c r="T39" s="67"/>
    </row>
    <row r="40" spans="1:21" ht="21.75" customHeight="1">
      <c r="A40" s="245"/>
      <c r="B40" s="246" t="s">
        <v>110</v>
      </c>
      <c r="C40" s="247"/>
      <c r="D40" s="36">
        <v>6</v>
      </c>
      <c r="E40" s="36"/>
      <c r="F40" s="38">
        <f>SUM(D40:E40)</f>
        <v>6</v>
      </c>
      <c r="G40" s="46"/>
      <c r="H40" s="38">
        <v>6</v>
      </c>
      <c r="I40" s="40">
        <f>SUM(G40:H40)</f>
        <v>6</v>
      </c>
      <c r="J40" s="38"/>
      <c r="K40" s="41"/>
      <c r="L40" s="40"/>
      <c r="M40" s="42"/>
      <c r="N40" s="71"/>
      <c r="O40" s="33"/>
      <c r="P40" s="72"/>
      <c r="Q40" s="73"/>
      <c r="R40" s="68"/>
      <c r="S40" s="73"/>
      <c r="T40" s="67"/>
    </row>
    <row r="41" spans="1:21" ht="21.75" customHeight="1">
      <c r="A41" s="245"/>
      <c r="B41" s="246" t="s">
        <v>111</v>
      </c>
      <c r="C41" s="247"/>
      <c r="D41" s="36">
        <v>2</v>
      </c>
      <c r="E41" s="36"/>
      <c r="F41" s="38">
        <f>SUM(D41:E41)</f>
        <v>2</v>
      </c>
      <c r="G41" s="46"/>
      <c r="H41" s="38">
        <v>2</v>
      </c>
      <c r="I41" s="40">
        <f>SUM(G41:H41)</f>
        <v>2</v>
      </c>
      <c r="J41" s="38"/>
      <c r="K41" s="41"/>
      <c r="L41" s="40"/>
      <c r="M41" s="42"/>
      <c r="N41" s="71"/>
      <c r="O41" s="33"/>
      <c r="P41" s="72"/>
      <c r="Q41" s="73"/>
      <c r="R41" s="68"/>
      <c r="S41" s="73"/>
      <c r="T41" s="67"/>
    </row>
    <row r="42" spans="1:21" ht="18" customHeight="1">
      <c r="A42" s="245"/>
      <c r="B42" s="235" t="s">
        <v>75</v>
      </c>
      <c r="C42" s="236"/>
      <c r="D42" s="50">
        <f>SUM(D37:D41)</f>
        <v>23</v>
      </c>
      <c r="E42" s="50">
        <f>SUM(E37:E41)</f>
        <v>19</v>
      </c>
      <c r="F42" s="50">
        <f>SUM(F37:F41)</f>
        <v>42</v>
      </c>
      <c r="G42" s="75"/>
      <c r="H42" s="50">
        <f>SUM(H37:H41)</f>
        <v>42</v>
      </c>
      <c r="I42" s="51">
        <f>SUM(I37:I41)</f>
        <v>42</v>
      </c>
      <c r="J42" s="50">
        <f>SUM(J37:J41)</f>
        <v>1</v>
      </c>
      <c r="K42" s="76">
        <f>SUM(K37:K41)</f>
        <v>0</v>
      </c>
      <c r="L42" s="51">
        <f>SUM(J42:K42)</f>
        <v>1</v>
      </c>
      <c r="M42" s="77">
        <f>SUM(M37:M41)</f>
        <v>2</v>
      </c>
      <c r="N42" s="71"/>
      <c r="O42" s="33"/>
      <c r="P42" s="72"/>
      <c r="Q42" s="73"/>
      <c r="R42" s="68"/>
      <c r="S42" s="73"/>
      <c r="T42" s="67"/>
    </row>
    <row r="43" spans="1:21" ht="18" customHeight="1">
      <c r="A43" s="237" t="s">
        <v>112</v>
      </c>
      <c r="B43" s="238" t="s">
        <v>103</v>
      </c>
      <c r="C43" s="239"/>
      <c r="D43" s="88"/>
      <c r="E43" s="88">
        <v>1</v>
      </c>
      <c r="F43" s="38">
        <f>SUM(D43:E43)</f>
        <v>1</v>
      </c>
      <c r="G43" s="46"/>
      <c r="H43" s="38">
        <v>1</v>
      </c>
      <c r="I43" s="40">
        <f>SUM(G43:H43)</f>
        <v>1</v>
      </c>
      <c r="J43" s="38"/>
      <c r="K43" s="41"/>
      <c r="L43" s="40"/>
      <c r="M43" s="42"/>
      <c r="N43" s="71"/>
      <c r="O43" s="33"/>
      <c r="P43" s="72"/>
      <c r="Q43" s="73"/>
      <c r="R43" s="68"/>
      <c r="S43" s="73"/>
      <c r="T43" s="67"/>
    </row>
    <row r="44" spans="1:21" ht="18" customHeight="1">
      <c r="A44" s="237"/>
      <c r="B44" s="238" t="s">
        <v>112</v>
      </c>
      <c r="C44" s="239"/>
      <c r="D44" s="88"/>
      <c r="E44" s="88">
        <v>1</v>
      </c>
      <c r="F44" s="38">
        <f>SUM(D44:E44)</f>
        <v>1</v>
      </c>
      <c r="G44" s="46"/>
      <c r="H44" s="38">
        <v>1</v>
      </c>
      <c r="I44" s="40">
        <f>SUM(G44:H44)</f>
        <v>1</v>
      </c>
      <c r="J44" s="38"/>
      <c r="K44" s="41"/>
      <c r="L44" s="40"/>
      <c r="M44" s="42"/>
      <c r="N44" s="71"/>
      <c r="O44" s="33"/>
      <c r="P44" s="72"/>
      <c r="Q44" s="73"/>
      <c r="R44" s="68"/>
      <c r="S44" s="73"/>
      <c r="T44" s="67"/>
    </row>
    <row r="45" spans="1:21" s="89" customFormat="1" ht="18" customHeight="1">
      <c r="A45" s="237"/>
      <c r="B45" s="238" t="s">
        <v>113</v>
      </c>
      <c r="C45" s="239"/>
      <c r="D45" s="88"/>
      <c r="E45" s="88">
        <v>6</v>
      </c>
      <c r="F45" s="38">
        <f>SUM(D45:E45)</f>
        <v>6</v>
      </c>
      <c r="G45" s="46"/>
      <c r="H45" s="38">
        <v>6</v>
      </c>
      <c r="I45" s="40">
        <f>SUM(G45:H45)</f>
        <v>6</v>
      </c>
      <c r="J45" s="38"/>
      <c r="K45" s="41"/>
      <c r="L45" s="40"/>
      <c r="M45" s="42"/>
      <c r="N45" s="214"/>
      <c r="O45" s="211"/>
      <c r="P45" s="231"/>
      <c r="Q45" s="232"/>
      <c r="R45" s="212"/>
      <c r="S45" s="213"/>
      <c r="T45" s="69"/>
    </row>
    <row r="46" spans="1:21" s="89" customFormat="1" ht="18" customHeight="1">
      <c r="A46" s="237"/>
      <c r="B46" s="233" t="s">
        <v>75</v>
      </c>
      <c r="C46" s="234"/>
      <c r="D46" s="48"/>
      <c r="E46" s="48">
        <f>SUM(E43:E45)</f>
        <v>8</v>
      </c>
      <c r="F46" s="48">
        <f>SUM(F43:F45)</f>
        <v>8</v>
      </c>
      <c r="G46" s="90"/>
      <c r="H46" s="48">
        <f>SUM(H43:H45)</f>
        <v>8</v>
      </c>
      <c r="I46" s="66">
        <f>SUM(I43:I45)</f>
        <v>8</v>
      </c>
      <c r="J46" s="48"/>
      <c r="K46" s="60"/>
      <c r="L46" s="66"/>
      <c r="M46" s="53"/>
      <c r="N46" s="210"/>
      <c r="O46" s="211"/>
      <c r="P46" s="231"/>
      <c r="Q46" s="232"/>
      <c r="R46" s="212"/>
      <c r="S46" s="213"/>
      <c r="T46" s="69"/>
    </row>
    <row r="47" spans="1:21" ht="18" customHeight="1">
      <c r="A47" s="223" t="s">
        <v>114</v>
      </c>
      <c r="B47" s="224"/>
      <c r="C47" s="225"/>
      <c r="D47" s="221">
        <f t="shared" ref="D47:I47" si="3">D6+D9+D12+D18+D31+D36+D42+D46</f>
        <v>153</v>
      </c>
      <c r="E47" s="221">
        <f t="shared" si="3"/>
        <v>345</v>
      </c>
      <c r="F47" s="221">
        <f t="shared" si="3"/>
        <v>498</v>
      </c>
      <c r="G47" s="229">
        <f t="shared" si="3"/>
        <v>204</v>
      </c>
      <c r="H47" s="221">
        <f t="shared" si="3"/>
        <v>294</v>
      </c>
      <c r="I47" s="219">
        <f t="shared" si="3"/>
        <v>498</v>
      </c>
      <c r="J47" s="221"/>
      <c r="K47" s="221"/>
      <c r="L47" s="219"/>
      <c r="M47" s="219"/>
      <c r="N47" s="214"/>
      <c r="O47" s="211"/>
      <c r="P47" s="210"/>
      <c r="Q47" s="211"/>
      <c r="R47" s="212"/>
      <c r="S47" s="213"/>
      <c r="T47" s="69"/>
    </row>
    <row r="48" spans="1:21" ht="18" customHeight="1">
      <c r="A48" s="226"/>
      <c r="B48" s="227"/>
      <c r="C48" s="228"/>
      <c r="D48" s="222"/>
      <c r="E48" s="222"/>
      <c r="F48" s="222"/>
      <c r="G48" s="230"/>
      <c r="H48" s="222"/>
      <c r="I48" s="220"/>
      <c r="J48" s="222"/>
      <c r="K48" s="222"/>
      <c r="L48" s="220"/>
      <c r="M48" s="220"/>
      <c r="N48" s="214"/>
      <c r="O48" s="211"/>
      <c r="P48" s="215"/>
      <c r="Q48" s="211"/>
      <c r="R48" s="84"/>
      <c r="S48" s="85"/>
      <c r="T48" s="69"/>
    </row>
    <row r="49" spans="1:20" s="93" customFormat="1" ht="18" customHeight="1">
      <c r="A49" s="216" t="s">
        <v>115</v>
      </c>
      <c r="B49" s="217"/>
      <c r="C49" s="218"/>
      <c r="D49" s="36">
        <v>5</v>
      </c>
      <c r="E49" s="36">
        <v>15</v>
      </c>
      <c r="F49" s="38">
        <f>SUM(D49:E49)</f>
        <v>20</v>
      </c>
      <c r="G49" s="46">
        <v>10</v>
      </c>
      <c r="H49" s="38">
        <v>10</v>
      </c>
      <c r="I49" s="40">
        <f>SUM(G49:H49)</f>
        <v>20</v>
      </c>
      <c r="J49" s="38"/>
      <c r="K49" s="41"/>
      <c r="L49" s="40"/>
      <c r="M49" s="91"/>
      <c r="N49" s="92"/>
      <c r="O49" s="83"/>
      <c r="P49" s="215"/>
      <c r="Q49" s="211"/>
      <c r="R49" s="82"/>
      <c r="S49" s="83"/>
      <c r="T49" s="78"/>
    </row>
    <row r="50" spans="1:20" ht="0.75" customHeight="1">
      <c r="A50" s="192" t="s">
        <v>116</v>
      </c>
      <c r="B50" s="193"/>
      <c r="C50" s="194"/>
      <c r="D50" s="201">
        <f>D47+E47+D49+E49</f>
        <v>518</v>
      </c>
      <c r="E50" s="202"/>
      <c r="F50" s="176">
        <f>F47+F49</f>
        <v>518</v>
      </c>
      <c r="G50" s="207">
        <f>G47+G49</f>
        <v>214</v>
      </c>
      <c r="H50" s="176">
        <f>H47+H49</f>
        <v>304</v>
      </c>
      <c r="I50" s="179">
        <f>I47+I49</f>
        <v>518</v>
      </c>
      <c r="J50" s="176">
        <f>SUM(J9+J12+J18+J31+J36+J42+J46)</f>
        <v>2</v>
      </c>
      <c r="K50" s="176">
        <f>SUM(K9+K12+K18+K31+K36+K42+K46)</f>
        <v>46</v>
      </c>
      <c r="L50" s="179">
        <f>SUM(J50:K50)</f>
        <v>48</v>
      </c>
      <c r="M50" s="182">
        <f>M31+M36+M42</f>
        <v>104</v>
      </c>
      <c r="N50" s="185" t="s">
        <v>117</v>
      </c>
      <c r="O50" s="185"/>
      <c r="P50" s="185"/>
      <c r="Q50" s="185"/>
      <c r="R50" s="185"/>
      <c r="S50" s="185"/>
      <c r="T50" s="186"/>
    </row>
    <row r="51" spans="1:20" s="94" customFormat="1" ht="21.75" customHeight="1">
      <c r="A51" s="195"/>
      <c r="B51" s="196"/>
      <c r="C51" s="197"/>
      <c r="D51" s="203"/>
      <c r="E51" s="204"/>
      <c r="F51" s="177"/>
      <c r="G51" s="208"/>
      <c r="H51" s="177"/>
      <c r="I51" s="180"/>
      <c r="J51" s="177"/>
      <c r="K51" s="177"/>
      <c r="L51" s="180"/>
      <c r="M51" s="183"/>
      <c r="N51" s="187"/>
      <c r="O51" s="187"/>
      <c r="P51" s="187"/>
      <c r="Q51" s="187"/>
      <c r="R51" s="187"/>
      <c r="S51" s="187"/>
      <c r="T51" s="188"/>
    </row>
    <row r="52" spans="1:20" ht="27" customHeight="1" thickBot="1">
      <c r="A52" s="198"/>
      <c r="B52" s="199"/>
      <c r="C52" s="200"/>
      <c r="D52" s="205"/>
      <c r="E52" s="206"/>
      <c r="F52" s="178"/>
      <c r="G52" s="209"/>
      <c r="H52" s="178"/>
      <c r="I52" s="181"/>
      <c r="J52" s="178"/>
      <c r="K52" s="178"/>
      <c r="L52" s="181"/>
      <c r="M52" s="184"/>
      <c r="N52" s="189"/>
      <c r="O52" s="189"/>
      <c r="P52" s="189"/>
      <c r="Q52" s="189"/>
      <c r="R52" s="189"/>
      <c r="S52" s="189"/>
      <c r="T52" s="190"/>
    </row>
    <row r="53" spans="1:20" s="95" customFormat="1" ht="19.5" customHeight="1">
      <c r="A53" s="95" t="s">
        <v>118</v>
      </c>
      <c r="D53" s="96"/>
      <c r="E53" s="96"/>
      <c r="M53" s="97"/>
      <c r="N53" s="191" t="s">
        <v>119</v>
      </c>
      <c r="O53" s="191"/>
      <c r="P53" s="191"/>
      <c r="Q53" s="191"/>
      <c r="R53" s="191"/>
      <c r="S53" s="191"/>
      <c r="T53" s="191"/>
    </row>
    <row r="54" spans="1:20" s="100" customFormat="1" ht="23.25" customHeight="1">
      <c r="A54" s="28"/>
      <c r="B54" s="28"/>
      <c r="C54" s="28"/>
      <c r="D54" s="63"/>
      <c r="E54" s="63"/>
      <c r="F54" s="28"/>
      <c r="G54" s="28"/>
      <c r="H54" s="28"/>
      <c r="I54" s="28"/>
      <c r="J54" s="28"/>
      <c r="K54" s="28"/>
      <c r="L54" s="28"/>
      <c r="M54" s="98"/>
      <c r="N54" s="28"/>
      <c r="O54" s="99"/>
      <c r="P54" s="99"/>
      <c r="Q54" s="99"/>
      <c r="R54" s="99"/>
      <c r="S54" s="28"/>
      <c r="T54" s="28"/>
    </row>
    <row r="55" spans="1:20" s="101" customFormat="1" ht="15" customHeight="1">
      <c r="A55" s="28"/>
      <c r="B55" s="28"/>
      <c r="C55" s="28"/>
      <c r="D55" s="63"/>
      <c r="E55" s="63"/>
      <c r="F55" s="28"/>
      <c r="G55" s="28"/>
      <c r="H55" s="28"/>
      <c r="I55" s="28"/>
      <c r="J55" s="28"/>
      <c r="K55" s="28"/>
      <c r="L55" s="28"/>
      <c r="M55" s="98"/>
      <c r="N55" s="28"/>
      <c r="O55" s="99"/>
      <c r="P55" s="99"/>
      <c r="Q55" s="99"/>
      <c r="R55" s="99"/>
      <c r="S55" s="28"/>
      <c r="T55" s="28"/>
    </row>
  </sheetData>
  <mergeCells count="144">
    <mergeCell ref="B1:T1"/>
    <mergeCell ref="A2:N2"/>
    <mergeCell ref="S2:T2"/>
    <mergeCell ref="A3:C5"/>
    <mergeCell ref="D3:F3"/>
    <mergeCell ref="G3:I4"/>
    <mergeCell ref="J3:L3"/>
    <mergeCell ref="M3:M5"/>
    <mergeCell ref="N3:N5"/>
    <mergeCell ref="O3:T5"/>
    <mergeCell ref="D4:E4"/>
    <mergeCell ref="J4:K4"/>
    <mergeCell ref="A6:C6"/>
    <mergeCell ref="S6:T6"/>
    <mergeCell ref="A7:A9"/>
    <mergeCell ref="B7:C7"/>
    <mergeCell ref="N7:N11"/>
    <mergeCell ref="S7:T11"/>
    <mergeCell ref="B8:C8"/>
    <mergeCell ref="B9:C9"/>
    <mergeCell ref="N13:T13"/>
    <mergeCell ref="B14:C14"/>
    <mergeCell ref="N14:T14"/>
    <mergeCell ref="B15:C15"/>
    <mergeCell ref="N15:T15"/>
    <mergeCell ref="B16:C16"/>
    <mergeCell ref="N16:T16"/>
    <mergeCell ref="A10:A12"/>
    <mergeCell ref="B10:C10"/>
    <mergeCell ref="B11:C11"/>
    <mergeCell ref="B12:C12"/>
    <mergeCell ref="A13:A18"/>
    <mergeCell ref="B13:C13"/>
    <mergeCell ref="B17:C17"/>
    <mergeCell ref="N17:T18"/>
    <mergeCell ref="B18:C18"/>
    <mergeCell ref="A19:A31"/>
    <mergeCell ref="B19:C19"/>
    <mergeCell ref="N19:O19"/>
    <mergeCell ref="P19:Q19"/>
    <mergeCell ref="R19:S19"/>
    <mergeCell ref="B20:C20"/>
    <mergeCell ref="N20:O20"/>
    <mergeCell ref="P20:Q20"/>
    <mergeCell ref="R20:S20"/>
    <mergeCell ref="B21:C21"/>
    <mergeCell ref="N21:O21"/>
    <mergeCell ref="P21:Q21"/>
    <mergeCell ref="R21:S21"/>
    <mergeCell ref="B22:C22"/>
    <mergeCell ref="N22:O22"/>
    <mergeCell ref="P22:Q22"/>
    <mergeCell ref="R22:S22"/>
    <mergeCell ref="R25:S25"/>
    <mergeCell ref="B26:C26"/>
    <mergeCell ref="N26:O26"/>
    <mergeCell ref="P26:Q26"/>
    <mergeCell ref="R26:S26"/>
    <mergeCell ref="B23:C23"/>
    <mergeCell ref="N23:O23"/>
    <mergeCell ref="P23:Q23"/>
    <mergeCell ref="R23:S23"/>
    <mergeCell ref="B24:C24"/>
    <mergeCell ref="N24:O24"/>
    <mergeCell ref="P24:Q24"/>
    <mergeCell ref="B27:C27"/>
    <mergeCell ref="N27:O27"/>
    <mergeCell ref="P27:Q27"/>
    <mergeCell ref="B28:C28"/>
    <mergeCell ref="B29:C29"/>
    <mergeCell ref="P29:Q29"/>
    <mergeCell ref="B25:C25"/>
    <mergeCell ref="N25:O25"/>
    <mergeCell ref="P25:Q25"/>
    <mergeCell ref="B33:C33"/>
    <mergeCell ref="N33:O33"/>
    <mergeCell ref="P33:Q33"/>
    <mergeCell ref="R33:S33"/>
    <mergeCell ref="B34:C34"/>
    <mergeCell ref="N34:O34"/>
    <mergeCell ref="P34:Q34"/>
    <mergeCell ref="R34:S34"/>
    <mergeCell ref="B30:C30"/>
    <mergeCell ref="B31:C31"/>
    <mergeCell ref="N31:O31"/>
    <mergeCell ref="P31:Q31"/>
    <mergeCell ref="R31:S31"/>
    <mergeCell ref="B32:C32"/>
    <mergeCell ref="N32:O32"/>
    <mergeCell ref="P32:Q32"/>
    <mergeCell ref="R32:S32"/>
    <mergeCell ref="B35:C35"/>
    <mergeCell ref="B36:C36"/>
    <mergeCell ref="N36:O36"/>
    <mergeCell ref="P36:Q36"/>
    <mergeCell ref="A37:A42"/>
    <mergeCell ref="B37:C37"/>
    <mergeCell ref="B38:C38"/>
    <mergeCell ref="B39:C39"/>
    <mergeCell ref="B40:C40"/>
    <mergeCell ref="B41:C41"/>
    <mergeCell ref="A32:A36"/>
    <mergeCell ref="P45:Q45"/>
    <mergeCell ref="R45:S45"/>
    <mergeCell ref="B46:C46"/>
    <mergeCell ref="N46:O46"/>
    <mergeCell ref="P46:Q46"/>
    <mergeCell ref="R46:S46"/>
    <mergeCell ref="B42:C42"/>
    <mergeCell ref="A43:A46"/>
    <mergeCell ref="B43:C43"/>
    <mergeCell ref="B44:C44"/>
    <mergeCell ref="B45:C45"/>
    <mergeCell ref="N45:O45"/>
    <mergeCell ref="P47:Q47"/>
    <mergeCell ref="R47:S47"/>
    <mergeCell ref="N48:O48"/>
    <mergeCell ref="P48:Q48"/>
    <mergeCell ref="A49:C49"/>
    <mergeCell ref="P49:Q49"/>
    <mergeCell ref="I47:I48"/>
    <mergeCell ref="J47:J48"/>
    <mergeCell ref="K47:K48"/>
    <mergeCell ref="L47:L48"/>
    <mergeCell ref="M47:M48"/>
    <mergeCell ref="N47:O47"/>
    <mergeCell ref="A47:C48"/>
    <mergeCell ref="D47:D48"/>
    <mergeCell ref="E47:E48"/>
    <mergeCell ref="F47:F48"/>
    <mergeCell ref="G47:G48"/>
    <mergeCell ref="H47:H48"/>
    <mergeCell ref="J50:J52"/>
    <mergeCell ref="K50:K52"/>
    <mergeCell ref="L50:L52"/>
    <mergeCell ref="M50:M52"/>
    <mergeCell ref="N50:T52"/>
    <mergeCell ref="N53:T53"/>
    <mergeCell ref="A50:C52"/>
    <mergeCell ref="D50:E52"/>
    <mergeCell ref="F50:F52"/>
    <mergeCell ref="G50:G52"/>
    <mergeCell ref="H50:H52"/>
    <mergeCell ref="I50:I52"/>
  </mergeCells>
  <phoneticPr fontId="3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4"/>
  <sheetViews>
    <sheetView workbookViewId="0">
      <selection activeCell="I9" sqref="I9"/>
    </sheetView>
  </sheetViews>
  <sheetFormatPr defaultRowHeight="13.5"/>
  <cols>
    <col min="10" max="10" width="10.625" customWidth="1"/>
  </cols>
  <sheetData>
    <row r="1" spans="1:16" s="107" customFormat="1" ht="24.95" customHeight="1">
      <c r="A1" s="102" t="s">
        <v>120</v>
      </c>
      <c r="B1" s="103" t="s">
        <v>1</v>
      </c>
      <c r="C1" s="102" t="s">
        <v>2</v>
      </c>
      <c r="D1" s="104" t="s">
        <v>3</v>
      </c>
      <c r="E1" s="105" t="s">
        <v>8</v>
      </c>
      <c r="F1" s="106" t="s">
        <v>121</v>
      </c>
      <c r="G1" s="104" t="s">
        <v>10</v>
      </c>
      <c r="H1" s="104" t="s">
        <v>122</v>
      </c>
      <c r="I1" s="104" t="s">
        <v>12</v>
      </c>
      <c r="J1" s="104" t="s">
        <v>123</v>
      </c>
      <c r="K1" s="102" t="s">
        <v>124</v>
      </c>
      <c r="L1" s="102" t="s">
        <v>125</v>
      </c>
      <c r="M1" s="102" t="s">
        <v>126</v>
      </c>
      <c r="N1" s="102" t="s">
        <v>127</v>
      </c>
      <c r="O1" s="102" t="s">
        <v>128</v>
      </c>
      <c r="P1" s="102" t="s">
        <v>129</v>
      </c>
    </row>
    <row r="2" spans="1:16" s="5" customFormat="1" ht="24.95" customHeight="1">
      <c r="A2" s="2"/>
      <c r="B2" s="108"/>
      <c r="C2" s="2"/>
      <c r="D2" s="3"/>
      <c r="E2" s="109"/>
      <c r="F2" s="4"/>
      <c r="G2" s="3"/>
      <c r="H2" s="3"/>
      <c r="I2" s="3"/>
      <c r="J2" s="3"/>
      <c r="K2" s="4"/>
      <c r="L2" s="4"/>
      <c r="M2" s="4"/>
      <c r="N2" s="4"/>
      <c r="O2" s="4"/>
      <c r="P2" s="4"/>
    </row>
    <row r="3" spans="1:16" s="5" customFormat="1" ht="24.95" customHeight="1">
      <c r="A3" s="2"/>
      <c r="B3" s="108"/>
      <c r="C3" s="2"/>
      <c r="D3" s="3"/>
      <c r="E3" s="109"/>
      <c r="F3" s="4"/>
      <c r="G3" s="3"/>
      <c r="H3" s="3"/>
      <c r="I3" s="3"/>
      <c r="J3" s="3"/>
      <c r="K3" s="4"/>
      <c r="L3" s="4"/>
      <c r="M3" s="4"/>
      <c r="N3" s="4"/>
      <c r="O3" s="4"/>
      <c r="P3" s="4"/>
    </row>
    <row r="4" spans="1:16" s="5" customFormat="1" ht="24.95" customHeight="1">
      <c r="A4" s="2"/>
      <c r="B4" s="108"/>
      <c r="C4" s="2"/>
      <c r="D4" s="3"/>
      <c r="E4" s="109"/>
      <c r="F4" s="4"/>
      <c r="G4" s="3"/>
      <c r="H4" s="3"/>
      <c r="I4" s="3"/>
      <c r="J4" s="3"/>
      <c r="K4" s="4"/>
      <c r="L4" s="4"/>
      <c r="M4" s="4"/>
      <c r="N4" s="4"/>
      <c r="O4" s="4"/>
      <c r="P4" s="4"/>
    </row>
  </sheetData>
  <phoneticPr fontId="3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Q5"/>
  <sheetViews>
    <sheetView workbookViewId="0">
      <selection activeCell="E12" sqref="E12"/>
    </sheetView>
  </sheetViews>
  <sheetFormatPr defaultRowHeight="13.5"/>
  <cols>
    <col min="6" max="35" width="6" customWidth="1"/>
  </cols>
  <sheetData>
    <row r="1" spans="1:43" s="138" customFormat="1" ht="30.75" customHeight="1">
      <c r="A1" s="126" t="s">
        <v>1</v>
      </c>
      <c r="B1" s="127" t="s">
        <v>2</v>
      </c>
      <c r="C1" s="127" t="s">
        <v>10</v>
      </c>
      <c r="D1" s="128" t="s">
        <v>187</v>
      </c>
      <c r="E1" s="128" t="s">
        <v>250</v>
      </c>
      <c r="F1" s="130">
        <v>1</v>
      </c>
      <c r="G1" s="131">
        <f t="shared" ref="G1:AI1" si="0">IF(F1="","",IF(F1&gt;=$D$1,"",F1+1))</f>
        <v>2</v>
      </c>
      <c r="H1" s="131">
        <f t="shared" si="0"/>
        <v>3</v>
      </c>
      <c r="I1" s="131">
        <f t="shared" si="0"/>
        <v>4</v>
      </c>
      <c r="J1" s="131">
        <f t="shared" si="0"/>
        <v>5</v>
      </c>
      <c r="K1" s="130">
        <f t="shared" si="0"/>
        <v>6</v>
      </c>
      <c r="L1" s="130">
        <f t="shared" si="0"/>
        <v>7</v>
      </c>
      <c r="M1" s="131">
        <f t="shared" si="0"/>
        <v>8</v>
      </c>
      <c r="N1" s="131">
        <f t="shared" si="0"/>
        <v>9</v>
      </c>
      <c r="O1" s="132">
        <f t="shared" si="0"/>
        <v>10</v>
      </c>
      <c r="P1" s="131">
        <f t="shared" si="0"/>
        <v>11</v>
      </c>
      <c r="Q1" s="131">
        <f t="shared" si="0"/>
        <v>12</v>
      </c>
      <c r="R1" s="130">
        <f t="shared" si="0"/>
        <v>13</v>
      </c>
      <c r="S1" s="130">
        <f t="shared" si="0"/>
        <v>14</v>
      </c>
      <c r="T1" s="131">
        <f t="shared" si="0"/>
        <v>15</v>
      </c>
      <c r="U1" s="131">
        <f t="shared" si="0"/>
        <v>16</v>
      </c>
      <c r="V1" s="132">
        <f t="shared" si="0"/>
        <v>17</v>
      </c>
      <c r="W1" s="131">
        <f t="shared" si="0"/>
        <v>18</v>
      </c>
      <c r="X1" s="131">
        <f t="shared" si="0"/>
        <v>19</v>
      </c>
      <c r="Y1" s="130">
        <f t="shared" si="0"/>
        <v>20</v>
      </c>
      <c r="Z1" s="130">
        <f t="shared" si="0"/>
        <v>21</v>
      </c>
      <c r="AA1" s="131">
        <f t="shared" si="0"/>
        <v>22</v>
      </c>
      <c r="AB1" s="131">
        <f t="shared" si="0"/>
        <v>23</v>
      </c>
      <c r="AC1" s="132">
        <f t="shared" si="0"/>
        <v>24</v>
      </c>
      <c r="AD1" s="131">
        <f t="shared" si="0"/>
        <v>25</v>
      </c>
      <c r="AE1" s="131">
        <f t="shared" si="0"/>
        <v>26</v>
      </c>
      <c r="AF1" s="130">
        <f t="shared" si="0"/>
        <v>27</v>
      </c>
      <c r="AG1" s="130">
        <f t="shared" si="0"/>
        <v>28</v>
      </c>
      <c r="AH1" s="131">
        <f t="shared" si="0"/>
        <v>29</v>
      </c>
      <c r="AI1" s="132">
        <f t="shared" si="0"/>
        <v>30</v>
      </c>
      <c r="AJ1" s="133" t="s">
        <v>189</v>
      </c>
      <c r="AK1" s="133" t="s">
        <v>190</v>
      </c>
      <c r="AL1" s="133" t="s">
        <v>191</v>
      </c>
      <c r="AM1" s="133" t="s">
        <v>192</v>
      </c>
      <c r="AN1" s="137" t="s">
        <v>208</v>
      </c>
      <c r="AO1" s="137" t="s">
        <v>209</v>
      </c>
      <c r="AP1" s="137" t="s">
        <v>210</v>
      </c>
      <c r="AQ1" s="137" t="s">
        <v>211</v>
      </c>
    </row>
    <row r="2" spans="1:43" s="153" customFormat="1" ht="24.95" customHeight="1">
      <c r="A2" s="139" t="s">
        <v>220</v>
      </c>
      <c r="B2" s="127" t="s">
        <v>221</v>
      </c>
      <c r="C2" s="127" t="s">
        <v>222</v>
      </c>
      <c r="D2" s="140" t="s">
        <v>223</v>
      </c>
      <c r="E2" s="128" t="s">
        <v>224</v>
      </c>
      <c r="F2" s="142"/>
      <c r="G2" s="143"/>
      <c r="H2" s="143" t="s">
        <v>225</v>
      </c>
      <c r="I2" s="143"/>
      <c r="J2" s="143"/>
      <c r="K2" s="142"/>
      <c r="L2" s="142"/>
      <c r="M2" s="144"/>
      <c r="N2" s="143"/>
      <c r="O2" s="145"/>
      <c r="P2" s="146"/>
      <c r="Q2" s="143"/>
      <c r="R2" s="142"/>
      <c r="S2" s="142"/>
      <c r="T2" s="143"/>
      <c r="U2" s="143"/>
      <c r="V2" s="145"/>
      <c r="W2" s="143"/>
      <c r="X2" s="143"/>
      <c r="Y2" s="142"/>
      <c r="Z2" s="142"/>
      <c r="AA2" s="143"/>
      <c r="AB2" s="147"/>
      <c r="AC2" s="148"/>
      <c r="AD2" s="146"/>
      <c r="AE2" s="147"/>
      <c r="AF2" s="149"/>
      <c r="AG2" s="142"/>
      <c r="AH2" s="143"/>
      <c r="AI2" s="143"/>
      <c r="AJ2" s="150">
        <f t="shared" ref="AJ2:AJ5" si="1">SUM(G2:J2,M2:Q2,T2:X2,AA2:AE2,AH2:AI2)</f>
        <v>0</v>
      </c>
      <c r="AK2" s="150">
        <f t="shared" ref="AK2:AK5" si="2">SUM(F2,K2:L2,R2:S2,Y2:Z2,AF2:AG2)</f>
        <v>0</v>
      </c>
      <c r="AL2" s="151" t="e">
        <f>#REF!</f>
        <v>#REF!</v>
      </c>
      <c r="AM2" s="151" t="e">
        <f t="shared" ref="AM2:AM5" si="3">AJ2+AK2+AL2</f>
        <v>#REF!</v>
      </c>
      <c r="AN2" s="151">
        <f>AJ2*18.88</f>
        <v>0</v>
      </c>
      <c r="AO2" s="151">
        <f>AK2*25.17</f>
        <v>0</v>
      </c>
      <c r="AP2" s="151" t="e">
        <f>AL2*37.76</f>
        <v>#REF!</v>
      </c>
      <c r="AQ2" s="151" t="e">
        <f t="shared" ref="AQ2:AQ5" si="4">SUM(AN2:AP2)</f>
        <v>#REF!</v>
      </c>
    </row>
    <row r="3" spans="1:43" s="153" customFormat="1" ht="24.95" customHeight="1">
      <c r="A3" s="154" t="s">
        <v>227</v>
      </c>
      <c r="B3" s="154" t="s">
        <v>228</v>
      </c>
      <c r="C3" s="21" t="s">
        <v>229</v>
      </c>
      <c r="D3" s="21" t="s">
        <v>230</v>
      </c>
      <c r="E3" s="22" t="s">
        <v>231</v>
      </c>
      <c r="F3" s="156"/>
      <c r="G3" s="157"/>
      <c r="H3" s="157" t="s">
        <v>232</v>
      </c>
      <c r="I3" s="157"/>
      <c r="J3" s="157" t="s">
        <v>233</v>
      </c>
      <c r="K3" s="156"/>
      <c r="L3" s="156"/>
      <c r="M3" s="158" t="s">
        <v>234</v>
      </c>
      <c r="N3" s="158" t="s">
        <v>234</v>
      </c>
      <c r="O3" s="158" t="s">
        <v>234</v>
      </c>
      <c r="P3" s="158" t="s">
        <v>234</v>
      </c>
      <c r="Q3" s="158" t="s">
        <v>234</v>
      </c>
      <c r="R3" s="159"/>
      <c r="S3" s="159"/>
      <c r="T3" s="158" t="s">
        <v>234</v>
      </c>
      <c r="U3" s="158" t="s">
        <v>234</v>
      </c>
      <c r="V3" s="158" t="s">
        <v>234</v>
      </c>
      <c r="W3" s="158" t="s">
        <v>234</v>
      </c>
      <c r="X3" s="158" t="s">
        <v>234</v>
      </c>
      <c r="Y3" s="156"/>
      <c r="Z3" s="156"/>
      <c r="AA3" s="158" t="s">
        <v>234</v>
      </c>
      <c r="AB3" s="158" t="s">
        <v>234</v>
      </c>
      <c r="AC3" s="158" t="s">
        <v>234</v>
      </c>
      <c r="AD3" s="158" t="s">
        <v>234</v>
      </c>
      <c r="AE3" s="158" t="s">
        <v>234</v>
      </c>
      <c r="AF3" s="160"/>
      <c r="AG3" s="160"/>
      <c r="AH3" s="158" t="s">
        <v>234</v>
      </c>
      <c r="AI3" s="158" t="s">
        <v>234</v>
      </c>
      <c r="AJ3" s="150">
        <f t="shared" si="1"/>
        <v>0</v>
      </c>
      <c r="AK3" s="150">
        <f t="shared" si="2"/>
        <v>0</v>
      </c>
      <c r="AL3" s="151" t="e">
        <f>#REF!</f>
        <v>#REF!</v>
      </c>
      <c r="AM3" s="151" t="e">
        <f t="shared" si="3"/>
        <v>#REF!</v>
      </c>
      <c r="AN3" s="151">
        <f>AJ3*18.88</f>
        <v>0</v>
      </c>
      <c r="AO3" s="151">
        <f>AK3*25.17</f>
        <v>0</v>
      </c>
      <c r="AP3" s="151" t="e">
        <f>AL3*37.76</f>
        <v>#REF!</v>
      </c>
      <c r="AQ3" s="151" t="e">
        <f t="shared" si="4"/>
        <v>#REF!</v>
      </c>
    </row>
    <row r="4" spans="1:43" s="153" customFormat="1" ht="24.95" customHeight="1">
      <c r="A4" s="139" t="s">
        <v>235</v>
      </c>
      <c r="B4" s="127" t="s">
        <v>236</v>
      </c>
      <c r="C4" s="21" t="s">
        <v>237</v>
      </c>
      <c r="D4" s="22" t="s">
        <v>238</v>
      </c>
      <c r="E4" s="22" t="s">
        <v>239</v>
      </c>
      <c r="F4" s="162"/>
      <c r="G4" s="163"/>
      <c r="H4" s="163"/>
      <c r="I4" s="163"/>
      <c r="J4" s="164" t="s">
        <v>240</v>
      </c>
      <c r="K4" s="162"/>
      <c r="L4" s="159"/>
      <c r="M4" s="163" t="s">
        <v>225</v>
      </c>
      <c r="N4" s="163" t="s">
        <v>225</v>
      </c>
      <c r="O4" s="163" t="s">
        <v>241</v>
      </c>
      <c r="P4" s="157" t="s">
        <v>241</v>
      </c>
      <c r="Q4" s="157" t="s">
        <v>241</v>
      </c>
      <c r="R4" s="162"/>
      <c r="S4" s="162"/>
      <c r="T4" s="157" t="s">
        <v>241</v>
      </c>
      <c r="U4" s="157" t="s">
        <v>241</v>
      </c>
      <c r="V4" s="157" t="s">
        <v>241</v>
      </c>
      <c r="W4" s="157" t="s">
        <v>241</v>
      </c>
      <c r="X4" s="157" t="s">
        <v>241</v>
      </c>
      <c r="Y4" s="162"/>
      <c r="Z4" s="162"/>
      <c r="AA4" s="157" t="s">
        <v>241</v>
      </c>
      <c r="AB4" s="157" t="s">
        <v>241</v>
      </c>
      <c r="AC4" s="157" t="s">
        <v>241</v>
      </c>
      <c r="AD4" s="157" t="s">
        <v>241</v>
      </c>
      <c r="AE4" s="157" t="s">
        <v>241</v>
      </c>
      <c r="AF4" s="162"/>
      <c r="AG4" s="162"/>
      <c r="AH4" s="163" t="s">
        <v>242</v>
      </c>
      <c r="AI4" s="163" t="s">
        <v>242</v>
      </c>
      <c r="AJ4" s="150">
        <f t="shared" si="1"/>
        <v>0</v>
      </c>
      <c r="AK4" s="150">
        <f t="shared" si="2"/>
        <v>0</v>
      </c>
      <c r="AL4" s="151" t="e">
        <f>#REF!</f>
        <v>#REF!</v>
      </c>
      <c r="AM4" s="151" t="e">
        <f t="shared" si="3"/>
        <v>#REF!</v>
      </c>
      <c r="AN4" s="151">
        <f>AJ4*18.88</f>
        <v>0</v>
      </c>
      <c r="AO4" s="151">
        <f>AK4*25.17</f>
        <v>0</v>
      </c>
      <c r="AP4" s="151" t="e">
        <f>AL4*37.76</f>
        <v>#REF!</v>
      </c>
      <c r="AQ4" s="151" t="e">
        <f t="shared" si="4"/>
        <v>#REF!</v>
      </c>
    </row>
    <row r="5" spans="1:43" s="153" customFormat="1" ht="24.95" customHeight="1">
      <c r="A5" s="167" t="s">
        <v>243</v>
      </c>
      <c r="B5" s="168" t="s">
        <v>244</v>
      </c>
      <c r="C5" s="127" t="s">
        <v>245</v>
      </c>
      <c r="D5" s="140" t="s">
        <v>246</v>
      </c>
      <c r="E5" s="128" t="s">
        <v>247</v>
      </c>
      <c r="F5" s="170"/>
      <c r="G5" s="171" t="s">
        <v>225</v>
      </c>
      <c r="H5" s="171" t="s">
        <v>225</v>
      </c>
      <c r="I5" s="171" t="s">
        <v>225</v>
      </c>
      <c r="J5" s="171" t="s">
        <v>225</v>
      </c>
      <c r="K5" s="170"/>
      <c r="L5" s="170"/>
      <c r="M5" s="171" t="s">
        <v>225</v>
      </c>
      <c r="N5" s="171" t="s">
        <v>225</v>
      </c>
      <c r="O5" s="171" t="s">
        <v>225</v>
      </c>
      <c r="P5" s="171" t="s">
        <v>225</v>
      </c>
      <c r="Q5" s="171" t="s">
        <v>225</v>
      </c>
      <c r="R5" s="170"/>
      <c r="S5" s="170"/>
      <c r="T5" s="171"/>
      <c r="U5" s="171"/>
      <c r="V5" s="172"/>
      <c r="W5" s="171"/>
      <c r="X5" s="171"/>
      <c r="Y5" s="170"/>
      <c r="Z5" s="170"/>
      <c r="AA5" s="171"/>
      <c r="AB5" s="147"/>
      <c r="AC5" s="148"/>
      <c r="AD5" s="146"/>
      <c r="AE5" s="147"/>
      <c r="AF5" s="149"/>
      <c r="AG5" s="170"/>
      <c r="AH5" s="171"/>
      <c r="AI5" s="171" t="s">
        <v>225</v>
      </c>
      <c r="AJ5" s="150">
        <f t="shared" si="1"/>
        <v>0</v>
      </c>
      <c r="AK5" s="150">
        <f t="shared" si="2"/>
        <v>0</v>
      </c>
      <c r="AL5" s="151" t="e">
        <f>#REF!</f>
        <v>#REF!</v>
      </c>
      <c r="AM5" s="151" t="e">
        <f t="shared" si="3"/>
        <v>#REF!</v>
      </c>
      <c r="AN5" s="151">
        <f>AJ5*18.88</f>
        <v>0</v>
      </c>
      <c r="AO5" s="151">
        <f>AK5*25.17</f>
        <v>0</v>
      </c>
      <c r="AP5" s="151" t="e">
        <f>AL5*37.76</f>
        <v>#REF!</v>
      </c>
      <c r="AQ5" s="151" t="e">
        <f t="shared" si="4"/>
        <v>#REF!</v>
      </c>
    </row>
  </sheetData>
  <phoneticPr fontId="3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P4"/>
  <sheetViews>
    <sheetView workbookViewId="0">
      <selection activeCell="I15" sqref="I15"/>
    </sheetView>
  </sheetViews>
  <sheetFormatPr defaultRowHeight="13.5"/>
  <sheetData>
    <row r="1" spans="1:68" s="138" customFormat="1" ht="30.75" customHeight="1">
      <c r="A1" s="126" t="s">
        <v>1</v>
      </c>
      <c r="B1" s="127" t="s">
        <v>2</v>
      </c>
      <c r="C1" s="127" t="s">
        <v>10</v>
      </c>
      <c r="D1" s="128" t="s">
        <v>187</v>
      </c>
      <c r="E1" s="128" t="s">
        <v>248</v>
      </c>
      <c r="F1" s="130">
        <v>1</v>
      </c>
      <c r="G1" s="131">
        <f t="shared" ref="G1:AI1" si="0">IF(F1="","",IF(F1&gt;=$D$1,"",F1+1))</f>
        <v>2</v>
      </c>
      <c r="H1" s="131">
        <f t="shared" si="0"/>
        <v>3</v>
      </c>
      <c r="I1" s="131">
        <f t="shared" si="0"/>
        <v>4</v>
      </c>
      <c r="J1" s="131">
        <f t="shared" si="0"/>
        <v>5</v>
      </c>
      <c r="K1" s="130">
        <f t="shared" si="0"/>
        <v>6</v>
      </c>
      <c r="L1" s="130">
        <f t="shared" si="0"/>
        <v>7</v>
      </c>
      <c r="M1" s="131">
        <f t="shared" si="0"/>
        <v>8</v>
      </c>
      <c r="N1" s="131">
        <f t="shared" si="0"/>
        <v>9</v>
      </c>
      <c r="O1" s="132">
        <f t="shared" si="0"/>
        <v>10</v>
      </c>
      <c r="P1" s="131">
        <f t="shared" si="0"/>
        <v>11</v>
      </c>
      <c r="Q1" s="131">
        <f t="shared" si="0"/>
        <v>12</v>
      </c>
      <c r="R1" s="130">
        <f t="shared" si="0"/>
        <v>13</v>
      </c>
      <c r="S1" s="130">
        <f t="shared" si="0"/>
        <v>14</v>
      </c>
      <c r="T1" s="131">
        <f t="shared" si="0"/>
        <v>15</v>
      </c>
      <c r="U1" s="131">
        <f t="shared" si="0"/>
        <v>16</v>
      </c>
      <c r="V1" s="132">
        <f t="shared" si="0"/>
        <v>17</v>
      </c>
      <c r="W1" s="131">
        <f t="shared" si="0"/>
        <v>18</v>
      </c>
      <c r="X1" s="131">
        <f t="shared" si="0"/>
        <v>19</v>
      </c>
      <c r="Y1" s="130">
        <f t="shared" si="0"/>
        <v>20</v>
      </c>
      <c r="Z1" s="130">
        <f t="shared" si="0"/>
        <v>21</v>
      </c>
      <c r="AA1" s="131">
        <f t="shared" si="0"/>
        <v>22</v>
      </c>
      <c r="AB1" s="131">
        <f t="shared" si="0"/>
        <v>23</v>
      </c>
      <c r="AC1" s="132">
        <f t="shared" si="0"/>
        <v>24</v>
      </c>
      <c r="AD1" s="131">
        <f t="shared" si="0"/>
        <v>25</v>
      </c>
      <c r="AE1" s="131">
        <f t="shared" si="0"/>
        <v>26</v>
      </c>
      <c r="AF1" s="130">
        <f t="shared" si="0"/>
        <v>27</v>
      </c>
      <c r="AG1" s="130">
        <f t="shared" si="0"/>
        <v>28</v>
      </c>
      <c r="AH1" s="131">
        <f t="shared" si="0"/>
        <v>29</v>
      </c>
      <c r="AI1" s="132">
        <f t="shared" si="0"/>
        <v>30</v>
      </c>
      <c r="AJ1" s="133" t="s">
        <v>189</v>
      </c>
      <c r="AK1" s="133" t="s">
        <v>190</v>
      </c>
      <c r="AL1" s="133" t="s">
        <v>191</v>
      </c>
      <c r="AM1" s="133" t="s">
        <v>192</v>
      </c>
      <c r="AN1" s="133" t="s">
        <v>193</v>
      </c>
      <c r="AO1" s="134" t="s">
        <v>194</v>
      </c>
      <c r="AP1" s="133" t="s">
        <v>195</v>
      </c>
      <c r="AQ1" s="133" t="s">
        <v>196</v>
      </c>
      <c r="AR1" s="134" t="s">
        <v>197</v>
      </c>
      <c r="AS1" s="134" t="s">
        <v>198</v>
      </c>
      <c r="AT1" s="135" t="s">
        <v>199</v>
      </c>
      <c r="AU1" s="135" t="s">
        <v>200</v>
      </c>
      <c r="AV1" s="134" t="s">
        <v>201</v>
      </c>
      <c r="AW1" s="135" t="s">
        <v>202</v>
      </c>
      <c r="AX1" s="135" t="s">
        <v>203</v>
      </c>
      <c r="AY1" s="136" t="s">
        <v>204</v>
      </c>
      <c r="AZ1" s="137" t="s">
        <v>205</v>
      </c>
      <c r="BA1" s="136" t="s">
        <v>206</v>
      </c>
      <c r="BB1" s="137" t="s">
        <v>207</v>
      </c>
      <c r="BC1" s="137" t="s">
        <v>208</v>
      </c>
      <c r="BD1" s="137" t="s">
        <v>209</v>
      </c>
      <c r="BE1" s="137" t="s">
        <v>210</v>
      </c>
      <c r="BF1" s="137" t="s">
        <v>211</v>
      </c>
      <c r="BG1" s="137" t="s">
        <v>249</v>
      </c>
      <c r="BH1" s="137" t="s">
        <v>212</v>
      </c>
      <c r="BI1" s="137" t="s">
        <v>213</v>
      </c>
      <c r="BJ1" s="137" t="s">
        <v>214</v>
      </c>
      <c r="BK1" s="137" t="s">
        <v>121</v>
      </c>
      <c r="BL1" s="137" t="s">
        <v>215</v>
      </c>
      <c r="BM1" s="137" t="s">
        <v>216</v>
      </c>
      <c r="BN1" s="137" t="s">
        <v>217</v>
      </c>
      <c r="BO1" s="136" t="s">
        <v>218</v>
      </c>
      <c r="BP1" s="136" t="s">
        <v>219</v>
      </c>
    </row>
    <row r="2" spans="1:68" s="153" customFormat="1" ht="24.95" customHeight="1">
      <c r="A2" s="139" t="s">
        <v>220</v>
      </c>
      <c r="B2" s="127" t="s">
        <v>221</v>
      </c>
      <c r="C2" s="127" t="s">
        <v>222</v>
      </c>
      <c r="D2" s="140" t="s">
        <v>223</v>
      </c>
      <c r="E2" s="128" t="s">
        <v>224</v>
      </c>
      <c r="F2" s="142"/>
      <c r="G2" s="143"/>
      <c r="H2" s="143" t="s">
        <v>225</v>
      </c>
      <c r="I2" s="143"/>
      <c r="J2" s="143"/>
      <c r="K2" s="142"/>
      <c r="L2" s="142"/>
      <c r="M2" s="144"/>
      <c r="N2" s="143"/>
      <c r="O2" s="145"/>
      <c r="P2" s="146"/>
      <c r="Q2" s="143"/>
      <c r="R2" s="142"/>
      <c r="S2" s="142"/>
      <c r="T2" s="143"/>
      <c r="U2" s="143"/>
      <c r="V2" s="145"/>
      <c r="W2" s="143"/>
      <c r="X2" s="143"/>
      <c r="Y2" s="142"/>
      <c r="Z2" s="142"/>
      <c r="AA2" s="143"/>
      <c r="AB2" s="147"/>
      <c r="AC2" s="148"/>
      <c r="AD2" s="146"/>
      <c r="AE2" s="147"/>
      <c r="AF2" s="149"/>
      <c r="AG2" s="142"/>
      <c r="AH2" s="143"/>
      <c r="AI2" s="143"/>
      <c r="AJ2" s="150">
        <f t="shared" ref="AJ2:AJ4" si="1">SUM(G2:J2,M2:Q2,T2:X2,AA2:AE2,AH2:AI2)</f>
        <v>0</v>
      </c>
      <c r="AK2" s="150">
        <f t="shared" ref="AK2:AK4" si="2">SUM(F2,K2:L2,R2:S2,Y2:Z2,AF2:AG2)</f>
        <v>0</v>
      </c>
      <c r="AL2" s="151" t="e">
        <f>#REF!</f>
        <v>#REF!</v>
      </c>
      <c r="AM2" s="151" t="e">
        <f t="shared" ref="AM2:AM4" si="3">AJ2+AK2+AL2</f>
        <v>#REF!</v>
      </c>
      <c r="AN2" s="151"/>
      <c r="AO2" s="151"/>
      <c r="AP2" s="151">
        <f t="shared" ref="AP2:AP4" si="4">AO2*5</f>
        <v>0</v>
      </c>
      <c r="AQ2" s="150" t="e">
        <f>ROUND(($D$2*8-(AS2+AR2+AT2+AU2+AV2+AW2+AX2)+AY2+BA2),1)</f>
        <v>#VALUE!</v>
      </c>
      <c r="AR2" s="151">
        <v>8</v>
      </c>
      <c r="AS2" s="151"/>
      <c r="AT2" s="151"/>
      <c r="AU2" s="151"/>
      <c r="AV2" s="150"/>
      <c r="AW2" s="151"/>
      <c r="AX2" s="151"/>
      <c r="AY2" s="151"/>
      <c r="AZ2" s="151"/>
      <c r="BA2" s="151"/>
      <c r="BB2" s="151"/>
      <c r="BC2" s="151">
        <f t="shared" ref="BC2:BC4" si="5">AJ2*18.88</f>
        <v>0</v>
      </c>
      <c r="BD2" s="151">
        <f t="shared" ref="BD2:BD4" si="6">AK2*25.17</f>
        <v>0</v>
      </c>
      <c r="BE2" s="151" t="e">
        <f t="shared" ref="BE2:BE4" si="7">AL2*37.76</f>
        <v>#REF!</v>
      </c>
      <c r="BF2" s="151" t="e">
        <f t="shared" ref="BF2:BF4" si="8">SUM(BC2:BE2)</f>
        <v>#REF!</v>
      </c>
      <c r="BG2" s="151">
        <v>0</v>
      </c>
      <c r="BH2" s="151">
        <v>0</v>
      </c>
      <c r="BI2" s="151">
        <v>0</v>
      </c>
      <c r="BJ2" s="151">
        <f t="shared" ref="BJ2:BJ4" si="9">ROUND(IF(BK2&lt;2,2190/174*AS2*0.4,IF(AND(BK2&gt;=2,BK2&lt;4),2190/174*AS2*0.3,IF(AND(BK2&gt;=4,BK2&lt;6),2190/174*AS2*0.2,IF(AND(BK2&gt;=6,BK2&lt;8),2190/174*AS2*0.1,IF(BK2&gt;=8,0))))),1)</f>
        <v>0</v>
      </c>
      <c r="BK2" s="151">
        <v>3</v>
      </c>
      <c r="BL2" s="151">
        <f t="shared" ref="BL2:BL4" si="10">ROUND(2190/168*(AR2-AY2-BA2),1)</f>
        <v>104.3</v>
      </c>
      <c r="BM2" s="151"/>
      <c r="BN2" s="151"/>
      <c r="BO2" s="151" t="s">
        <v>226</v>
      </c>
      <c r="BP2" s="152">
        <v>1</v>
      </c>
    </row>
    <row r="3" spans="1:68" s="153" customFormat="1" ht="24.95" customHeight="1">
      <c r="A3" s="154" t="s">
        <v>227</v>
      </c>
      <c r="B3" s="154" t="s">
        <v>228</v>
      </c>
      <c r="C3" s="21" t="s">
        <v>229</v>
      </c>
      <c r="D3" s="21" t="s">
        <v>230</v>
      </c>
      <c r="E3" s="22" t="s">
        <v>231</v>
      </c>
      <c r="F3" s="156"/>
      <c r="G3" s="157"/>
      <c r="H3" s="157" t="s">
        <v>232</v>
      </c>
      <c r="I3" s="157"/>
      <c r="J3" s="157" t="s">
        <v>233</v>
      </c>
      <c r="K3" s="156"/>
      <c r="L3" s="156"/>
      <c r="M3" s="158" t="s">
        <v>234</v>
      </c>
      <c r="N3" s="158" t="s">
        <v>234</v>
      </c>
      <c r="O3" s="158" t="s">
        <v>234</v>
      </c>
      <c r="P3" s="158" t="s">
        <v>234</v>
      </c>
      <c r="Q3" s="158" t="s">
        <v>234</v>
      </c>
      <c r="R3" s="159"/>
      <c r="S3" s="159"/>
      <c r="T3" s="158" t="s">
        <v>234</v>
      </c>
      <c r="U3" s="158" t="s">
        <v>234</v>
      </c>
      <c r="V3" s="158" t="s">
        <v>234</v>
      </c>
      <c r="W3" s="158" t="s">
        <v>234</v>
      </c>
      <c r="X3" s="158" t="s">
        <v>234</v>
      </c>
      <c r="Y3" s="156"/>
      <c r="Z3" s="156"/>
      <c r="AA3" s="158" t="s">
        <v>234</v>
      </c>
      <c r="AB3" s="158" t="s">
        <v>234</v>
      </c>
      <c r="AC3" s="158" t="s">
        <v>234</v>
      </c>
      <c r="AD3" s="158" t="s">
        <v>234</v>
      </c>
      <c r="AE3" s="158" t="s">
        <v>234</v>
      </c>
      <c r="AF3" s="160"/>
      <c r="AG3" s="160"/>
      <c r="AH3" s="158" t="s">
        <v>234</v>
      </c>
      <c r="AI3" s="158" t="s">
        <v>234</v>
      </c>
      <c r="AJ3" s="150">
        <f t="shared" si="1"/>
        <v>0</v>
      </c>
      <c r="AK3" s="150">
        <f t="shared" si="2"/>
        <v>0</v>
      </c>
      <c r="AL3" s="151" t="e">
        <f>#REF!</f>
        <v>#REF!</v>
      </c>
      <c r="AM3" s="151" t="e">
        <f t="shared" si="3"/>
        <v>#REF!</v>
      </c>
      <c r="AN3" s="151"/>
      <c r="AO3" s="151"/>
      <c r="AP3" s="151">
        <f t="shared" si="4"/>
        <v>0</v>
      </c>
      <c r="AQ3" s="150" t="e">
        <f>ROUND(($D$2*8-(AS3+AR3+AT3+AU3+AV3+AW3+AX3)+AY3+BA3),1)</f>
        <v>#VALUE!</v>
      </c>
      <c r="AR3" s="151">
        <v>1</v>
      </c>
      <c r="AS3" s="151"/>
      <c r="AT3" s="151"/>
      <c r="AU3" s="151"/>
      <c r="AV3" s="150"/>
      <c r="AW3" s="151"/>
      <c r="AX3" s="151">
        <v>8</v>
      </c>
      <c r="AY3" s="151"/>
      <c r="AZ3" s="151"/>
      <c r="BA3" s="151">
        <v>-136</v>
      </c>
      <c r="BB3" s="151"/>
      <c r="BC3" s="151">
        <f t="shared" si="5"/>
        <v>0</v>
      </c>
      <c r="BD3" s="151">
        <f t="shared" si="6"/>
        <v>0</v>
      </c>
      <c r="BE3" s="151" t="e">
        <f t="shared" si="7"/>
        <v>#REF!</v>
      </c>
      <c r="BF3" s="151" t="e">
        <f t="shared" si="8"/>
        <v>#REF!</v>
      </c>
      <c r="BG3" s="151">
        <v>0</v>
      </c>
      <c r="BH3" s="151">
        <v>0</v>
      </c>
      <c r="BI3" s="151">
        <v>0</v>
      </c>
      <c r="BJ3" s="151">
        <f t="shared" si="9"/>
        <v>0</v>
      </c>
      <c r="BK3" s="151">
        <v>3</v>
      </c>
      <c r="BL3" s="151">
        <f t="shared" si="10"/>
        <v>1785.9</v>
      </c>
      <c r="BM3" s="151"/>
      <c r="BN3" s="151"/>
      <c r="BO3" s="151" t="s">
        <v>226</v>
      </c>
      <c r="BP3" s="152">
        <v>1</v>
      </c>
    </row>
    <row r="4" spans="1:68" s="153" customFormat="1" ht="24.95" customHeight="1">
      <c r="A4" s="139" t="s">
        <v>235</v>
      </c>
      <c r="B4" s="127" t="s">
        <v>236</v>
      </c>
      <c r="C4" s="21" t="s">
        <v>237</v>
      </c>
      <c r="D4" s="22" t="s">
        <v>238</v>
      </c>
      <c r="E4" s="22" t="s">
        <v>239</v>
      </c>
      <c r="F4" s="162"/>
      <c r="G4" s="163"/>
      <c r="H4" s="163"/>
      <c r="I4" s="163"/>
      <c r="J4" s="164" t="s">
        <v>240</v>
      </c>
      <c r="K4" s="162"/>
      <c r="L4" s="159"/>
      <c r="M4" s="163" t="s">
        <v>225</v>
      </c>
      <c r="N4" s="163" t="s">
        <v>225</v>
      </c>
      <c r="O4" s="163" t="s">
        <v>241</v>
      </c>
      <c r="P4" s="157" t="s">
        <v>241</v>
      </c>
      <c r="Q4" s="157" t="s">
        <v>241</v>
      </c>
      <c r="R4" s="162"/>
      <c r="S4" s="162"/>
      <c r="T4" s="157" t="s">
        <v>241</v>
      </c>
      <c r="U4" s="157" t="s">
        <v>241</v>
      </c>
      <c r="V4" s="157" t="s">
        <v>241</v>
      </c>
      <c r="W4" s="157" t="s">
        <v>241</v>
      </c>
      <c r="X4" s="157" t="s">
        <v>241</v>
      </c>
      <c r="Y4" s="162"/>
      <c r="Z4" s="162"/>
      <c r="AA4" s="157" t="s">
        <v>241</v>
      </c>
      <c r="AB4" s="157" t="s">
        <v>241</v>
      </c>
      <c r="AC4" s="157" t="s">
        <v>241</v>
      </c>
      <c r="AD4" s="157" t="s">
        <v>241</v>
      </c>
      <c r="AE4" s="157" t="s">
        <v>241</v>
      </c>
      <c r="AF4" s="162"/>
      <c r="AG4" s="162"/>
      <c r="AH4" s="163" t="s">
        <v>242</v>
      </c>
      <c r="AI4" s="163" t="s">
        <v>242</v>
      </c>
      <c r="AJ4" s="150">
        <f t="shared" si="1"/>
        <v>0</v>
      </c>
      <c r="AK4" s="150">
        <f t="shared" si="2"/>
        <v>0</v>
      </c>
      <c r="AL4" s="151" t="e">
        <f>#REF!</f>
        <v>#REF!</v>
      </c>
      <c r="AM4" s="151" t="e">
        <f t="shared" si="3"/>
        <v>#REF!</v>
      </c>
      <c r="AN4" s="151"/>
      <c r="AO4" s="151"/>
      <c r="AP4" s="151">
        <f t="shared" si="4"/>
        <v>0</v>
      </c>
      <c r="AQ4" s="150" t="e">
        <f>ROUND(($D$2*8-(AS4+AR4+AT4+AU4+AV4+AW4+AX4)+AY4+BA4),1)</f>
        <v>#VALUE!</v>
      </c>
      <c r="AR4" s="165">
        <v>120</v>
      </c>
      <c r="AS4" s="166"/>
      <c r="AT4" s="166"/>
      <c r="AU4" s="166"/>
      <c r="AV4" s="166"/>
      <c r="AW4" s="166"/>
      <c r="AX4" s="166"/>
      <c r="AY4" s="166"/>
      <c r="AZ4" s="166"/>
      <c r="BA4" s="166">
        <v>-16</v>
      </c>
      <c r="BB4" s="166">
        <v>8</v>
      </c>
      <c r="BC4" s="151">
        <f t="shared" si="5"/>
        <v>0</v>
      </c>
      <c r="BD4" s="151">
        <f t="shared" si="6"/>
        <v>0</v>
      </c>
      <c r="BE4" s="151" t="e">
        <f t="shared" si="7"/>
        <v>#REF!</v>
      </c>
      <c r="BF4" s="151" t="e">
        <f t="shared" si="8"/>
        <v>#REF!</v>
      </c>
      <c r="BG4" s="151">
        <v>0</v>
      </c>
      <c r="BH4" s="151">
        <v>0</v>
      </c>
      <c r="BI4" s="151">
        <v>0</v>
      </c>
      <c r="BJ4" s="151">
        <f t="shared" si="9"/>
        <v>0</v>
      </c>
      <c r="BK4" s="151">
        <v>2</v>
      </c>
      <c r="BL4" s="151">
        <f t="shared" si="10"/>
        <v>1772.9</v>
      </c>
      <c r="BM4" s="166"/>
      <c r="BN4" s="166"/>
      <c r="BO4" s="151" t="s">
        <v>226</v>
      </c>
      <c r="BP4" s="152">
        <v>1</v>
      </c>
    </row>
  </sheetData>
  <phoneticPr fontId="3" type="noConversion"/>
  <dataValidations count="1">
    <dataValidation type="list" allowBlank="1" showInputMessage="1" showErrorMessage="1" sqref="BO1:BO4">
      <formula1>"合同工,小时工,返聘"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P5"/>
  <sheetViews>
    <sheetView workbookViewId="0">
      <selection activeCell="H16" sqref="H16"/>
    </sheetView>
  </sheetViews>
  <sheetFormatPr defaultRowHeight="13.5"/>
  <cols>
    <col min="6" max="36" width="4.875" customWidth="1"/>
    <col min="37" max="40" width="8" customWidth="1"/>
    <col min="41" max="42" width="6.625" customWidth="1"/>
    <col min="52" max="68" width="7.875" customWidth="1"/>
  </cols>
  <sheetData>
    <row r="1" spans="1:68" s="138" customFormat="1" ht="30.75" customHeight="1">
      <c r="A1" s="126" t="s">
        <v>1</v>
      </c>
      <c r="B1" s="127" t="s">
        <v>2</v>
      </c>
      <c r="C1" s="127" t="s">
        <v>10</v>
      </c>
      <c r="D1" s="128" t="s">
        <v>187</v>
      </c>
      <c r="E1" s="128" t="s">
        <v>188</v>
      </c>
      <c r="F1" s="129">
        <v>1</v>
      </c>
      <c r="G1" s="130">
        <v>2</v>
      </c>
      <c r="H1" s="131">
        <f t="shared" ref="H1:AJ1" si="0">IF(G1="","",IF(G1&gt;=$D$1,"",G1+1))</f>
        <v>3</v>
      </c>
      <c r="I1" s="131">
        <f t="shared" si="0"/>
        <v>4</v>
      </c>
      <c r="J1" s="131">
        <f t="shared" si="0"/>
        <v>5</v>
      </c>
      <c r="K1" s="131">
        <f t="shared" si="0"/>
        <v>6</v>
      </c>
      <c r="L1" s="130">
        <f t="shared" si="0"/>
        <v>7</v>
      </c>
      <c r="M1" s="130">
        <f t="shared" si="0"/>
        <v>8</v>
      </c>
      <c r="N1" s="131">
        <f t="shared" si="0"/>
        <v>9</v>
      </c>
      <c r="O1" s="131">
        <f t="shared" si="0"/>
        <v>10</v>
      </c>
      <c r="P1" s="132">
        <f t="shared" si="0"/>
        <v>11</v>
      </c>
      <c r="Q1" s="131">
        <f t="shared" si="0"/>
        <v>12</v>
      </c>
      <c r="R1" s="131">
        <f t="shared" si="0"/>
        <v>13</v>
      </c>
      <c r="S1" s="130">
        <f t="shared" si="0"/>
        <v>14</v>
      </c>
      <c r="T1" s="130">
        <f t="shared" si="0"/>
        <v>15</v>
      </c>
      <c r="U1" s="131">
        <f t="shared" si="0"/>
        <v>16</v>
      </c>
      <c r="V1" s="131">
        <f t="shared" si="0"/>
        <v>17</v>
      </c>
      <c r="W1" s="132">
        <f t="shared" si="0"/>
        <v>18</v>
      </c>
      <c r="X1" s="131">
        <f t="shared" si="0"/>
        <v>19</v>
      </c>
      <c r="Y1" s="131">
        <f t="shared" si="0"/>
        <v>20</v>
      </c>
      <c r="Z1" s="130">
        <f t="shared" si="0"/>
        <v>21</v>
      </c>
      <c r="AA1" s="130">
        <f t="shared" si="0"/>
        <v>22</v>
      </c>
      <c r="AB1" s="131">
        <f t="shared" si="0"/>
        <v>23</v>
      </c>
      <c r="AC1" s="131">
        <f t="shared" si="0"/>
        <v>24</v>
      </c>
      <c r="AD1" s="132">
        <f t="shared" si="0"/>
        <v>25</v>
      </c>
      <c r="AE1" s="131">
        <f t="shared" si="0"/>
        <v>26</v>
      </c>
      <c r="AF1" s="131">
        <f t="shared" si="0"/>
        <v>27</v>
      </c>
      <c r="AG1" s="130">
        <f t="shared" si="0"/>
        <v>28</v>
      </c>
      <c r="AH1" s="130">
        <f t="shared" si="0"/>
        <v>29</v>
      </c>
      <c r="AI1" s="131">
        <f t="shared" si="0"/>
        <v>30</v>
      </c>
      <c r="AJ1" s="132">
        <f t="shared" si="0"/>
        <v>31</v>
      </c>
      <c r="AK1" s="133" t="s">
        <v>189</v>
      </c>
      <c r="AL1" s="133" t="s">
        <v>190</v>
      </c>
      <c r="AM1" s="133" t="s">
        <v>191</v>
      </c>
      <c r="AN1" s="133" t="s">
        <v>192</v>
      </c>
      <c r="AO1" s="133" t="s">
        <v>193</v>
      </c>
      <c r="AP1" s="134" t="s">
        <v>194</v>
      </c>
      <c r="AQ1" s="133" t="s">
        <v>195</v>
      </c>
      <c r="AR1" s="133" t="s">
        <v>196</v>
      </c>
      <c r="AS1" s="134" t="s">
        <v>197</v>
      </c>
      <c r="AT1" s="134" t="s">
        <v>198</v>
      </c>
      <c r="AU1" s="135" t="s">
        <v>199</v>
      </c>
      <c r="AV1" s="135" t="s">
        <v>200</v>
      </c>
      <c r="AW1" s="134" t="s">
        <v>201</v>
      </c>
      <c r="AX1" s="135" t="s">
        <v>202</v>
      </c>
      <c r="AY1" s="135" t="s">
        <v>203</v>
      </c>
      <c r="AZ1" s="136" t="s">
        <v>204</v>
      </c>
      <c r="BA1" s="137" t="s">
        <v>205</v>
      </c>
      <c r="BB1" s="136" t="s">
        <v>206</v>
      </c>
      <c r="BC1" s="137" t="s">
        <v>207</v>
      </c>
      <c r="BD1" s="137" t="s">
        <v>208</v>
      </c>
      <c r="BE1" s="137" t="s">
        <v>209</v>
      </c>
      <c r="BF1" s="137" t="s">
        <v>210</v>
      </c>
      <c r="BG1" s="137" t="s">
        <v>211</v>
      </c>
      <c r="BH1" s="137" t="s">
        <v>212</v>
      </c>
      <c r="BI1" s="137" t="s">
        <v>213</v>
      </c>
      <c r="BJ1" s="137" t="s">
        <v>214</v>
      </c>
      <c r="BK1" s="137" t="s">
        <v>121</v>
      </c>
      <c r="BL1" s="137" t="s">
        <v>215</v>
      </c>
      <c r="BM1" s="137" t="s">
        <v>216</v>
      </c>
      <c r="BN1" s="137" t="s">
        <v>217</v>
      </c>
      <c r="BO1" s="136" t="s">
        <v>218</v>
      </c>
      <c r="BP1" s="136" t="s">
        <v>219</v>
      </c>
    </row>
    <row r="2" spans="1:68" s="153" customFormat="1" ht="24.95" customHeight="1">
      <c r="A2" s="139"/>
      <c r="B2" s="127"/>
      <c r="C2" s="127"/>
      <c r="D2" s="140"/>
      <c r="E2" s="128"/>
      <c r="F2" s="141"/>
      <c r="G2" s="142"/>
      <c r="H2" s="143"/>
      <c r="I2" s="143" t="s">
        <v>225</v>
      </c>
      <c r="J2" s="143"/>
      <c r="K2" s="143"/>
      <c r="L2" s="142"/>
      <c r="M2" s="142"/>
      <c r="N2" s="144"/>
      <c r="O2" s="143"/>
      <c r="P2" s="145"/>
      <c r="Q2" s="146"/>
      <c r="R2" s="143"/>
      <c r="S2" s="142"/>
      <c r="T2" s="142"/>
      <c r="U2" s="143"/>
      <c r="V2" s="143"/>
      <c r="W2" s="145"/>
      <c r="X2" s="143"/>
      <c r="Y2" s="143"/>
      <c r="Z2" s="142"/>
      <c r="AA2" s="142"/>
      <c r="AB2" s="143"/>
      <c r="AC2" s="147"/>
      <c r="AD2" s="148"/>
      <c r="AE2" s="146"/>
      <c r="AF2" s="147"/>
      <c r="AG2" s="149"/>
      <c r="AH2" s="142"/>
      <c r="AI2" s="143"/>
      <c r="AJ2" s="143"/>
      <c r="AK2" s="150">
        <f t="shared" ref="AK2:AK5" si="1">SUM(H2:K2,N2:R2,U2:Y2,AB2:AF2,AI2:AJ2)</f>
        <v>0</v>
      </c>
      <c r="AL2" s="150">
        <f t="shared" ref="AL2:AL5" si="2">SUM(G2,L2:M2,S2:T2,Z2:AA2,AG2:AH2)</f>
        <v>0</v>
      </c>
      <c r="AM2" s="151">
        <f t="shared" ref="AM2:AM5" si="3">F2</f>
        <v>0</v>
      </c>
      <c r="AN2" s="151">
        <f t="shared" ref="AN2:AN5" si="4">AK2+AL2+AM2</f>
        <v>0</v>
      </c>
      <c r="AO2" s="151"/>
      <c r="AP2" s="151"/>
      <c r="AQ2" s="151">
        <f t="shared" ref="AQ2:AQ5" si="5">AP2*5</f>
        <v>0</v>
      </c>
      <c r="AR2" s="150">
        <f>ROUND(($D$2*8-(AT2+AS2+AU2+AV2+AW2+AX2+AY2)+AZ2+BB2),1)</f>
        <v>-8</v>
      </c>
      <c r="AS2" s="151">
        <v>8</v>
      </c>
      <c r="AT2" s="151"/>
      <c r="AU2" s="151"/>
      <c r="AV2" s="151"/>
      <c r="AW2" s="150"/>
      <c r="AX2" s="151"/>
      <c r="AY2" s="151"/>
      <c r="AZ2" s="151"/>
      <c r="BA2" s="151"/>
      <c r="BB2" s="151"/>
      <c r="BC2" s="151"/>
      <c r="BD2" s="151">
        <f t="shared" ref="BD2:BD5" si="6">AK2*18.88</f>
        <v>0</v>
      </c>
      <c r="BE2" s="151">
        <f t="shared" ref="BE2:BE5" si="7">AL2*25.17</f>
        <v>0</v>
      </c>
      <c r="BF2" s="151">
        <f t="shared" ref="BF2:BF5" si="8">AM2*37.76</f>
        <v>0</v>
      </c>
      <c r="BG2" s="151">
        <f t="shared" ref="BG2:BG5" si="9">SUM(BD2:BF2)</f>
        <v>0</v>
      </c>
      <c r="BH2" s="151">
        <v>0</v>
      </c>
      <c r="BI2" s="151">
        <v>0</v>
      </c>
      <c r="BJ2" s="151">
        <f t="shared" ref="BJ2:BJ5" si="10">ROUND(IF(BK2&lt;2,2190/174*AT2*0.4,IF(AND(BK2&gt;=2,BK2&lt;4),2190/174*AT2*0.3,IF(AND(BK2&gt;=4,BK2&lt;6),2190/174*AT2*0.2,IF(AND(BK2&gt;=6,BK2&lt;8),2190/174*AT2*0.1,IF(BK2&gt;=8,0))))),1)</f>
        <v>0</v>
      </c>
      <c r="BK2" s="151">
        <v>3</v>
      </c>
      <c r="BL2" s="151"/>
      <c r="BM2" s="151"/>
      <c r="BN2" s="151"/>
      <c r="BO2" s="151" t="s">
        <v>226</v>
      </c>
      <c r="BP2" s="152">
        <v>1</v>
      </c>
    </row>
    <row r="3" spans="1:68" s="153" customFormat="1" ht="24.95" customHeight="1">
      <c r="A3" s="154"/>
      <c r="B3" s="154"/>
      <c r="C3" s="21"/>
      <c r="D3" s="21"/>
      <c r="E3" s="22"/>
      <c r="F3" s="155"/>
      <c r="G3" s="156"/>
      <c r="H3" s="157"/>
      <c r="I3" s="157" t="s">
        <v>232</v>
      </c>
      <c r="J3" s="157"/>
      <c r="K3" s="157" t="s">
        <v>233</v>
      </c>
      <c r="L3" s="156"/>
      <c r="M3" s="156"/>
      <c r="N3" s="158" t="s">
        <v>234</v>
      </c>
      <c r="O3" s="158" t="s">
        <v>234</v>
      </c>
      <c r="P3" s="158" t="s">
        <v>234</v>
      </c>
      <c r="Q3" s="158" t="s">
        <v>234</v>
      </c>
      <c r="R3" s="158" t="s">
        <v>234</v>
      </c>
      <c r="S3" s="159"/>
      <c r="T3" s="159"/>
      <c r="U3" s="158" t="s">
        <v>234</v>
      </c>
      <c r="V3" s="158" t="s">
        <v>234</v>
      </c>
      <c r="W3" s="158" t="s">
        <v>234</v>
      </c>
      <c r="X3" s="158" t="s">
        <v>234</v>
      </c>
      <c r="Y3" s="158" t="s">
        <v>234</v>
      </c>
      <c r="Z3" s="156"/>
      <c r="AA3" s="156"/>
      <c r="AB3" s="158" t="s">
        <v>234</v>
      </c>
      <c r="AC3" s="158" t="s">
        <v>234</v>
      </c>
      <c r="AD3" s="158" t="s">
        <v>234</v>
      </c>
      <c r="AE3" s="158" t="s">
        <v>234</v>
      </c>
      <c r="AF3" s="158" t="s">
        <v>234</v>
      </c>
      <c r="AG3" s="160"/>
      <c r="AH3" s="160"/>
      <c r="AI3" s="158" t="s">
        <v>234</v>
      </c>
      <c r="AJ3" s="158" t="s">
        <v>234</v>
      </c>
      <c r="AK3" s="150">
        <f t="shared" si="1"/>
        <v>0</v>
      </c>
      <c r="AL3" s="150">
        <f t="shared" si="2"/>
        <v>0</v>
      </c>
      <c r="AM3" s="151">
        <f t="shared" si="3"/>
        <v>0</v>
      </c>
      <c r="AN3" s="151">
        <f t="shared" si="4"/>
        <v>0</v>
      </c>
      <c r="AO3" s="151"/>
      <c r="AP3" s="151"/>
      <c r="AQ3" s="151">
        <f t="shared" si="5"/>
        <v>0</v>
      </c>
      <c r="AR3" s="150">
        <f>ROUND(($D$2*8-(AT3+AS3+AU3+AV3+AW3+AX3+AY3)+AZ3+BB3),1)</f>
        <v>-145</v>
      </c>
      <c r="AS3" s="151">
        <v>1</v>
      </c>
      <c r="AT3" s="151"/>
      <c r="AU3" s="151"/>
      <c r="AV3" s="151"/>
      <c r="AW3" s="150"/>
      <c r="AX3" s="151"/>
      <c r="AY3" s="151">
        <v>8</v>
      </c>
      <c r="AZ3" s="151"/>
      <c r="BA3" s="151"/>
      <c r="BB3" s="151">
        <v>-136</v>
      </c>
      <c r="BC3" s="151"/>
      <c r="BD3" s="151">
        <f t="shared" si="6"/>
        <v>0</v>
      </c>
      <c r="BE3" s="151">
        <f t="shared" si="7"/>
        <v>0</v>
      </c>
      <c r="BF3" s="151">
        <f t="shared" si="8"/>
        <v>0</v>
      </c>
      <c r="BG3" s="151">
        <f t="shared" si="9"/>
        <v>0</v>
      </c>
      <c r="BH3" s="151">
        <v>0</v>
      </c>
      <c r="BI3" s="151">
        <v>0</v>
      </c>
      <c r="BJ3" s="151">
        <f t="shared" si="10"/>
        <v>0</v>
      </c>
      <c r="BK3" s="151">
        <v>3</v>
      </c>
      <c r="BL3" s="151"/>
      <c r="BM3" s="151"/>
      <c r="BN3" s="151"/>
      <c r="BO3" s="151" t="s">
        <v>226</v>
      </c>
      <c r="BP3" s="152">
        <v>1</v>
      </c>
    </row>
    <row r="4" spans="1:68" s="153" customFormat="1" ht="24.95" customHeight="1">
      <c r="A4" s="139"/>
      <c r="B4" s="127"/>
      <c r="C4" s="21"/>
      <c r="D4" s="22"/>
      <c r="E4" s="22"/>
      <c r="F4" s="161"/>
      <c r="G4" s="162"/>
      <c r="H4" s="163"/>
      <c r="I4" s="163"/>
      <c r="J4" s="163"/>
      <c r="K4" s="175" t="s">
        <v>240</v>
      </c>
      <c r="L4" s="162"/>
      <c r="M4" s="159"/>
      <c r="N4" s="163" t="s">
        <v>225</v>
      </c>
      <c r="O4" s="163" t="s">
        <v>225</v>
      </c>
      <c r="P4" s="163" t="s">
        <v>241</v>
      </c>
      <c r="Q4" s="157" t="s">
        <v>241</v>
      </c>
      <c r="R4" s="157" t="s">
        <v>241</v>
      </c>
      <c r="S4" s="162"/>
      <c r="T4" s="162"/>
      <c r="U4" s="157" t="s">
        <v>241</v>
      </c>
      <c r="V4" s="157" t="s">
        <v>241</v>
      </c>
      <c r="W4" s="157" t="s">
        <v>241</v>
      </c>
      <c r="X4" s="157" t="s">
        <v>241</v>
      </c>
      <c r="Y4" s="157" t="s">
        <v>241</v>
      </c>
      <c r="Z4" s="162"/>
      <c r="AA4" s="162"/>
      <c r="AB4" s="157" t="s">
        <v>241</v>
      </c>
      <c r="AC4" s="157" t="s">
        <v>241</v>
      </c>
      <c r="AD4" s="157" t="s">
        <v>241</v>
      </c>
      <c r="AE4" s="157" t="s">
        <v>241</v>
      </c>
      <c r="AF4" s="157" t="s">
        <v>241</v>
      </c>
      <c r="AG4" s="162"/>
      <c r="AH4" s="162"/>
      <c r="AI4" s="163" t="s">
        <v>242</v>
      </c>
      <c r="AJ4" s="163" t="s">
        <v>242</v>
      </c>
      <c r="AK4" s="150">
        <f t="shared" si="1"/>
        <v>0</v>
      </c>
      <c r="AL4" s="150">
        <f t="shared" si="2"/>
        <v>0</v>
      </c>
      <c r="AM4" s="151">
        <f t="shared" si="3"/>
        <v>0</v>
      </c>
      <c r="AN4" s="151">
        <f t="shared" si="4"/>
        <v>0</v>
      </c>
      <c r="AO4" s="151"/>
      <c r="AP4" s="151"/>
      <c r="AQ4" s="151">
        <f t="shared" si="5"/>
        <v>0</v>
      </c>
      <c r="AR4" s="150">
        <f>ROUND(($D$2*8-(AT4+AS4+AU4+AV4+AW4+AX4+AY4)+AZ4+BB4),1)</f>
        <v>-136</v>
      </c>
      <c r="AS4" s="165">
        <v>120</v>
      </c>
      <c r="AT4" s="166"/>
      <c r="AU4" s="166"/>
      <c r="AV4" s="166"/>
      <c r="AW4" s="166"/>
      <c r="AX4" s="166"/>
      <c r="AY4" s="166"/>
      <c r="AZ4" s="166"/>
      <c r="BA4" s="166"/>
      <c r="BB4" s="166">
        <v>-16</v>
      </c>
      <c r="BC4" s="166">
        <v>8</v>
      </c>
      <c r="BD4" s="151">
        <f t="shared" si="6"/>
        <v>0</v>
      </c>
      <c r="BE4" s="151">
        <f t="shared" si="7"/>
        <v>0</v>
      </c>
      <c r="BF4" s="151">
        <f t="shared" si="8"/>
        <v>0</v>
      </c>
      <c r="BG4" s="151">
        <f t="shared" si="9"/>
        <v>0</v>
      </c>
      <c r="BH4" s="151">
        <v>0</v>
      </c>
      <c r="BI4" s="151">
        <v>0</v>
      </c>
      <c r="BJ4" s="151">
        <f t="shared" si="10"/>
        <v>0</v>
      </c>
      <c r="BK4" s="151">
        <v>2</v>
      </c>
      <c r="BL4" s="151"/>
      <c r="BM4" s="166"/>
      <c r="BN4" s="166"/>
      <c r="BO4" s="151" t="s">
        <v>226</v>
      </c>
      <c r="BP4" s="152">
        <v>1</v>
      </c>
    </row>
    <row r="5" spans="1:68" s="153" customFormat="1" ht="24.95" customHeight="1">
      <c r="A5" s="167"/>
      <c r="B5" s="168"/>
      <c r="C5" s="127"/>
      <c r="D5" s="140"/>
      <c r="E5" s="128"/>
      <c r="F5" s="169"/>
      <c r="G5" s="170"/>
      <c r="H5" s="171" t="s">
        <v>225</v>
      </c>
      <c r="I5" s="171" t="s">
        <v>225</v>
      </c>
      <c r="J5" s="171" t="s">
        <v>225</v>
      </c>
      <c r="K5" s="171" t="s">
        <v>225</v>
      </c>
      <c r="L5" s="170"/>
      <c r="M5" s="170"/>
      <c r="N5" s="171" t="s">
        <v>225</v>
      </c>
      <c r="O5" s="171" t="s">
        <v>225</v>
      </c>
      <c r="P5" s="171" t="s">
        <v>225</v>
      </c>
      <c r="Q5" s="171" t="s">
        <v>225</v>
      </c>
      <c r="R5" s="171" t="s">
        <v>225</v>
      </c>
      <c r="S5" s="170"/>
      <c r="T5" s="170"/>
      <c r="U5" s="171"/>
      <c r="V5" s="171"/>
      <c r="W5" s="172"/>
      <c r="X5" s="171"/>
      <c r="Y5" s="171"/>
      <c r="Z5" s="170"/>
      <c r="AA5" s="170"/>
      <c r="AB5" s="171"/>
      <c r="AC5" s="147"/>
      <c r="AD5" s="148"/>
      <c r="AE5" s="146"/>
      <c r="AF5" s="147"/>
      <c r="AG5" s="149"/>
      <c r="AH5" s="170"/>
      <c r="AI5" s="171"/>
      <c r="AJ5" s="171" t="s">
        <v>225</v>
      </c>
      <c r="AK5" s="150">
        <f t="shared" si="1"/>
        <v>0</v>
      </c>
      <c r="AL5" s="150">
        <f t="shared" si="2"/>
        <v>0</v>
      </c>
      <c r="AM5" s="151">
        <f t="shared" si="3"/>
        <v>0</v>
      </c>
      <c r="AN5" s="151">
        <f t="shared" si="4"/>
        <v>0</v>
      </c>
      <c r="AO5" s="173"/>
      <c r="AP5" s="173"/>
      <c r="AQ5" s="151">
        <f t="shared" si="5"/>
        <v>0</v>
      </c>
      <c r="AR5" s="174">
        <f>ROUND(($D$2*8-(AT5+AS5+AU5+AV5+AW5+AX5+AY5)+AZ5+BB5),1)</f>
        <v>-80</v>
      </c>
      <c r="AS5" s="173">
        <v>80</v>
      </c>
      <c r="AT5" s="173"/>
      <c r="AU5" s="173"/>
      <c r="AV5" s="173"/>
      <c r="AW5" s="174"/>
      <c r="AX5" s="173"/>
      <c r="AY5" s="173"/>
      <c r="AZ5" s="173"/>
      <c r="BA5" s="173"/>
      <c r="BB5" s="173"/>
      <c r="BC5" s="173"/>
      <c r="BD5" s="151">
        <f t="shared" si="6"/>
        <v>0</v>
      </c>
      <c r="BE5" s="151">
        <f t="shared" si="7"/>
        <v>0</v>
      </c>
      <c r="BF5" s="151">
        <f t="shared" si="8"/>
        <v>0</v>
      </c>
      <c r="BG5" s="151">
        <f t="shared" si="9"/>
        <v>0</v>
      </c>
      <c r="BH5" s="151">
        <v>0</v>
      </c>
      <c r="BI5" s="151">
        <v>0</v>
      </c>
      <c r="BJ5" s="151">
        <f t="shared" si="10"/>
        <v>0</v>
      </c>
      <c r="BK5" s="151">
        <v>2</v>
      </c>
      <c r="BL5" s="151"/>
      <c r="BM5" s="173"/>
      <c r="BN5" s="173"/>
      <c r="BO5" s="151" t="s">
        <v>226</v>
      </c>
      <c r="BP5" s="152">
        <v>1</v>
      </c>
    </row>
  </sheetData>
  <phoneticPr fontId="3" type="noConversion"/>
  <dataValidations count="1">
    <dataValidation type="list" allowBlank="1" showInputMessage="1" showErrorMessage="1" sqref="BO1:BO5">
      <formula1>"合同工,小时工,返聘"</formula1>
    </dataValidation>
  </dataValidation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1"/>
  <sheetViews>
    <sheetView workbookViewId="0">
      <selection activeCell="J14" sqref="J14"/>
    </sheetView>
  </sheetViews>
  <sheetFormatPr defaultRowHeight="21.95" customHeight="1"/>
  <cols>
    <col min="1" max="1" width="20.75" style="123" customWidth="1"/>
    <col min="2" max="2" width="7.875" style="124" customWidth="1"/>
    <col min="3" max="3" width="9.75" style="124" hidden="1" customWidth="1"/>
    <col min="4" max="4" width="7.25" style="125" hidden="1" customWidth="1"/>
    <col min="5" max="5" width="7.875" style="124" hidden="1" customWidth="1"/>
    <col min="6" max="6" width="8.625" style="124" hidden="1" customWidth="1"/>
    <col min="7" max="7" width="8.625" style="123" customWidth="1"/>
    <col min="8" max="8" width="9.125" style="124" customWidth="1"/>
    <col min="9" max="9" width="9.75" style="124" customWidth="1"/>
    <col min="10" max="10" width="9" style="124"/>
    <col min="11" max="11" width="9" style="124" customWidth="1"/>
    <col min="12" max="12" width="8.625" style="124" customWidth="1"/>
    <col min="13" max="13" width="9" style="124"/>
    <col min="14" max="14" width="8.125" style="124" customWidth="1"/>
    <col min="15" max="15" width="6.625" style="124" customWidth="1"/>
    <col min="16" max="20" width="9" style="124"/>
    <col min="21" max="22" width="8.125" style="124" customWidth="1"/>
    <col min="23" max="24" width="7.625" style="124" customWidth="1"/>
    <col min="25" max="25" width="9" style="124"/>
    <col min="26" max="26" width="7.5" style="124" customWidth="1"/>
    <col min="27" max="27" width="8.875" style="124" customWidth="1"/>
    <col min="28" max="28" width="7.375" style="124" customWidth="1"/>
    <col min="29" max="30" width="9" style="124"/>
    <col min="31" max="31" width="7" style="124" customWidth="1"/>
    <col min="32" max="16384" width="9" style="124"/>
  </cols>
  <sheetData>
    <row r="1" spans="1:35" s="114" customFormat="1" ht="21" customHeight="1">
      <c r="A1" s="110" t="s">
        <v>10</v>
      </c>
      <c r="B1" s="111" t="s">
        <v>54</v>
      </c>
      <c r="C1" s="110" t="s">
        <v>131</v>
      </c>
      <c r="D1" s="110" t="s">
        <v>132</v>
      </c>
      <c r="E1" s="110" t="s">
        <v>133</v>
      </c>
      <c r="F1" s="112" t="s">
        <v>134</v>
      </c>
      <c r="G1" s="112" t="s">
        <v>135</v>
      </c>
      <c r="H1" s="112" t="s">
        <v>136</v>
      </c>
      <c r="I1" s="112" t="s">
        <v>137</v>
      </c>
      <c r="J1" s="112" t="s">
        <v>138</v>
      </c>
      <c r="K1" s="112" t="s">
        <v>139</v>
      </c>
      <c r="L1" s="112" t="s">
        <v>140</v>
      </c>
      <c r="M1" s="112" t="s">
        <v>141</v>
      </c>
      <c r="N1" s="112" t="s">
        <v>142</v>
      </c>
      <c r="O1" s="113" t="s">
        <v>143</v>
      </c>
      <c r="P1" s="112" t="s">
        <v>144</v>
      </c>
      <c r="Q1" s="112" t="s">
        <v>145</v>
      </c>
      <c r="R1" s="112" t="s">
        <v>146</v>
      </c>
      <c r="S1" s="112" t="s">
        <v>147</v>
      </c>
      <c r="T1" s="112" t="s">
        <v>148</v>
      </c>
      <c r="U1" s="112" t="s">
        <v>149</v>
      </c>
      <c r="V1" s="112" t="s">
        <v>150</v>
      </c>
      <c r="W1" s="112" t="s">
        <v>151</v>
      </c>
      <c r="X1" s="112" t="s">
        <v>152</v>
      </c>
      <c r="Y1" s="112" t="s">
        <v>153</v>
      </c>
      <c r="Z1" s="112" t="s">
        <v>154</v>
      </c>
      <c r="AA1" s="112" t="s">
        <v>155</v>
      </c>
      <c r="AB1" s="113" t="s">
        <v>156</v>
      </c>
      <c r="AC1" s="112" t="s">
        <v>157</v>
      </c>
      <c r="AD1" s="112" t="s">
        <v>158</v>
      </c>
      <c r="AE1" s="113" t="s">
        <v>159</v>
      </c>
      <c r="AF1" s="112" t="s">
        <v>160</v>
      </c>
      <c r="AG1" s="112" t="s">
        <v>161</v>
      </c>
      <c r="AH1" s="112" t="s">
        <v>162</v>
      </c>
      <c r="AI1" s="112" t="s">
        <v>163</v>
      </c>
    </row>
    <row r="2" spans="1:35" s="120" customFormat="1" ht="21" customHeight="1">
      <c r="A2" s="115" t="s">
        <v>164</v>
      </c>
      <c r="B2" s="116">
        <v>6</v>
      </c>
      <c r="C2" s="117">
        <v>0</v>
      </c>
      <c r="D2" s="117">
        <v>0</v>
      </c>
      <c r="E2" s="117">
        <v>0</v>
      </c>
      <c r="F2" s="118">
        <v>0</v>
      </c>
      <c r="G2" s="118">
        <v>955</v>
      </c>
      <c r="H2" s="118">
        <v>27380</v>
      </c>
      <c r="I2" s="118">
        <v>3065.45</v>
      </c>
      <c r="J2" s="118">
        <v>0</v>
      </c>
      <c r="K2" s="118">
        <v>30445.45</v>
      </c>
      <c r="L2" s="118">
        <v>0</v>
      </c>
      <c r="M2" s="118">
        <v>0</v>
      </c>
      <c r="N2" s="118">
        <v>0</v>
      </c>
      <c r="O2" s="119">
        <v>0</v>
      </c>
      <c r="P2" s="118">
        <v>0</v>
      </c>
      <c r="Q2" s="118">
        <v>0</v>
      </c>
      <c r="R2" s="118">
        <v>0</v>
      </c>
      <c r="S2" s="118">
        <v>0</v>
      </c>
      <c r="T2" s="118">
        <v>30445.45</v>
      </c>
      <c r="U2" s="118">
        <v>0</v>
      </c>
      <c r="V2" s="118">
        <v>0</v>
      </c>
      <c r="W2" s="118">
        <v>0</v>
      </c>
      <c r="X2" s="118">
        <v>0</v>
      </c>
      <c r="Y2" s="118">
        <v>30445.45</v>
      </c>
      <c r="Z2" s="118">
        <v>0</v>
      </c>
      <c r="AA2" s="118">
        <v>2233.7999999999997</v>
      </c>
      <c r="AB2" s="119">
        <v>827</v>
      </c>
      <c r="AC2" s="118">
        <v>27384.649999999998</v>
      </c>
      <c r="AD2" s="118">
        <v>306.85000000000002</v>
      </c>
      <c r="AE2" s="119">
        <v>60</v>
      </c>
      <c r="AF2" s="118">
        <v>27137.8</v>
      </c>
      <c r="AG2" s="118">
        <v>0</v>
      </c>
      <c r="AH2" s="118">
        <v>27137.8</v>
      </c>
      <c r="AI2" s="118"/>
    </row>
    <row r="3" spans="1:35" s="120" customFormat="1" ht="21" customHeight="1">
      <c r="A3" s="115" t="s">
        <v>165</v>
      </c>
      <c r="B3" s="116">
        <v>6</v>
      </c>
      <c r="C3" s="117">
        <v>34</v>
      </c>
      <c r="D3" s="117">
        <v>21</v>
      </c>
      <c r="E3" s="117">
        <v>0</v>
      </c>
      <c r="F3" s="118">
        <v>0</v>
      </c>
      <c r="G3" s="118">
        <v>941</v>
      </c>
      <c r="H3" s="118">
        <v>36607</v>
      </c>
      <c r="I3" s="118">
        <v>3643</v>
      </c>
      <c r="J3" s="118">
        <v>0</v>
      </c>
      <c r="K3" s="118">
        <v>40250</v>
      </c>
      <c r="L3" s="118">
        <v>0</v>
      </c>
      <c r="M3" s="118">
        <v>0</v>
      </c>
      <c r="N3" s="118">
        <v>0</v>
      </c>
      <c r="O3" s="119">
        <v>0</v>
      </c>
      <c r="P3" s="118">
        <v>0</v>
      </c>
      <c r="Q3" s="118">
        <v>0</v>
      </c>
      <c r="R3" s="118">
        <v>0</v>
      </c>
      <c r="S3" s="118">
        <v>0</v>
      </c>
      <c r="T3" s="118">
        <v>40250</v>
      </c>
      <c r="U3" s="118">
        <v>0</v>
      </c>
      <c r="V3" s="118">
        <v>564.15</v>
      </c>
      <c r="W3" s="118">
        <v>0</v>
      </c>
      <c r="X3" s="118">
        <v>0</v>
      </c>
      <c r="Y3" s="118">
        <v>39685.85</v>
      </c>
      <c r="Z3" s="118">
        <v>0</v>
      </c>
      <c r="AA3" s="118">
        <v>3419.2000000000003</v>
      </c>
      <c r="AB3" s="119">
        <v>1999</v>
      </c>
      <c r="AC3" s="118">
        <v>34267.65</v>
      </c>
      <c r="AD3" s="118">
        <v>1555.24</v>
      </c>
      <c r="AE3" s="119">
        <v>60</v>
      </c>
      <c r="AF3" s="118">
        <v>32772.410000000003</v>
      </c>
      <c r="AG3" s="118">
        <v>0</v>
      </c>
      <c r="AH3" s="118">
        <v>32772.410000000003</v>
      </c>
      <c r="AI3" s="118"/>
    </row>
    <row r="4" spans="1:35" s="120" customFormat="1" ht="21" customHeight="1">
      <c r="A4" s="115" t="s">
        <v>166</v>
      </c>
      <c r="B4" s="116">
        <v>41</v>
      </c>
      <c r="C4" s="117">
        <v>80</v>
      </c>
      <c r="D4" s="117">
        <v>316.5</v>
      </c>
      <c r="E4" s="117">
        <v>8</v>
      </c>
      <c r="F4" s="118">
        <v>0</v>
      </c>
      <c r="G4" s="118">
        <v>6303.5</v>
      </c>
      <c r="H4" s="118">
        <v>132612</v>
      </c>
      <c r="I4" s="118">
        <v>8759.6000000000022</v>
      </c>
      <c r="J4" s="118">
        <v>50</v>
      </c>
      <c r="K4" s="118">
        <v>141421.60000000003</v>
      </c>
      <c r="L4" s="118">
        <v>713.70000000000027</v>
      </c>
      <c r="M4" s="118">
        <v>16387</v>
      </c>
      <c r="N4" s="118">
        <v>0</v>
      </c>
      <c r="O4" s="119">
        <v>1160</v>
      </c>
      <c r="P4" s="118">
        <v>22589.919999999998</v>
      </c>
      <c r="Q4" s="118">
        <v>201.36</v>
      </c>
      <c r="R4" s="118">
        <v>0</v>
      </c>
      <c r="S4" s="118">
        <v>22791.279999999999</v>
      </c>
      <c r="T4" s="118">
        <v>182473.58</v>
      </c>
      <c r="U4" s="118">
        <v>0</v>
      </c>
      <c r="V4" s="118">
        <v>6125.2100000000009</v>
      </c>
      <c r="W4" s="118">
        <v>0</v>
      </c>
      <c r="X4" s="118">
        <v>0</v>
      </c>
      <c r="Y4" s="118">
        <v>176348.36999999991</v>
      </c>
      <c r="Z4" s="118">
        <v>0</v>
      </c>
      <c r="AA4" s="118">
        <v>21996.999999999996</v>
      </c>
      <c r="AB4" s="119">
        <v>3611</v>
      </c>
      <c r="AC4" s="118">
        <v>150740.37000000002</v>
      </c>
      <c r="AD4" s="118">
        <v>895.97</v>
      </c>
      <c r="AE4" s="119">
        <v>120</v>
      </c>
      <c r="AF4" s="118">
        <v>149964.4</v>
      </c>
      <c r="AG4" s="118">
        <v>0</v>
      </c>
      <c r="AH4" s="118">
        <v>149964.4</v>
      </c>
      <c r="AI4" s="118"/>
    </row>
    <row r="5" spans="1:35" s="120" customFormat="1" ht="21" customHeight="1">
      <c r="A5" s="121" t="s">
        <v>167</v>
      </c>
      <c r="B5" s="116">
        <v>92</v>
      </c>
      <c r="C5" s="117">
        <v>424</v>
      </c>
      <c r="D5" s="117">
        <v>1759</v>
      </c>
      <c r="E5" s="117">
        <v>0</v>
      </c>
      <c r="F5" s="118">
        <v>0</v>
      </c>
      <c r="G5" s="118">
        <v>13209</v>
      </c>
      <c r="H5" s="118">
        <v>234194</v>
      </c>
      <c r="I5" s="118">
        <v>15651.600000000024</v>
      </c>
      <c r="J5" s="118">
        <v>1120</v>
      </c>
      <c r="K5" s="118">
        <v>250965.60000000041</v>
      </c>
      <c r="L5" s="118">
        <v>3999.5000000000059</v>
      </c>
      <c r="M5" s="118">
        <v>3946</v>
      </c>
      <c r="N5" s="118">
        <v>0</v>
      </c>
      <c r="O5" s="119">
        <v>2920</v>
      </c>
      <c r="P5" s="118">
        <v>31161.440000000013</v>
      </c>
      <c r="Q5" s="118">
        <v>302.04000000000002</v>
      </c>
      <c r="R5" s="118">
        <v>0</v>
      </c>
      <c r="S5" s="118">
        <v>31463.480000000014</v>
      </c>
      <c r="T5" s="118">
        <v>293294.58</v>
      </c>
      <c r="U5" s="118">
        <v>123.65</v>
      </c>
      <c r="V5" s="118">
        <v>28209.889999999992</v>
      </c>
      <c r="W5" s="118">
        <v>0</v>
      </c>
      <c r="X5" s="118">
        <v>0</v>
      </c>
      <c r="Y5" s="118">
        <v>265208.34000000003</v>
      </c>
      <c r="Z5" s="118">
        <v>0</v>
      </c>
      <c r="AA5" s="118">
        <v>45642.400000000038</v>
      </c>
      <c r="AB5" s="119">
        <v>3310</v>
      </c>
      <c r="AC5" s="118">
        <v>216255.93999999989</v>
      </c>
      <c r="AD5" s="118">
        <v>13.799999999999999</v>
      </c>
      <c r="AE5" s="119">
        <v>0</v>
      </c>
      <c r="AF5" s="118">
        <v>216242.1399999999</v>
      </c>
      <c r="AG5" s="118">
        <v>0</v>
      </c>
      <c r="AH5" s="118">
        <v>216242.1399999999</v>
      </c>
      <c r="AI5" s="118"/>
    </row>
    <row r="6" spans="1:35" s="120" customFormat="1" ht="21" customHeight="1">
      <c r="A6" s="115" t="s">
        <v>168</v>
      </c>
      <c r="B6" s="116">
        <v>46</v>
      </c>
      <c r="C6" s="117">
        <v>328</v>
      </c>
      <c r="D6" s="117">
        <v>250</v>
      </c>
      <c r="E6" s="117">
        <v>0</v>
      </c>
      <c r="F6" s="118">
        <v>0</v>
      </c>
      <c r="G6" s="118">
        <v>7010</v>
      </c>
      <c r="H6" s="118">
        <v>183209</v>
      </c>
      <c r="I6" s="118">
        <v>16505.25</v>
      </c>
      <c r="J6" s="118">
        <v>7728</v>
      </c>
      <c r="K6" s="118">
        <v>207442.25000000003</v>
      </c>
      <c r="L6" s="118">
        <v>318.40000000000009</v>
      </c>
      <c r="M6" s="118">
        <v>7599</v>
      </c>
      <c r="N6" s="118">
        <v>1850</v>
      </c>
      <c r="O6" s="119">
        <v>145</v>
      </c>
      <c r="P6" s="118">
        <v>3502.2400000000002</v>
      </c>
      <c r="Q6" s="118">
        <v>4681.6200000000008</v>
      </c>
      <c r="R6" s="118">
        <v>453.12</v>
      </c>
      <c r="S6" s="118">
        <v>8636.9800000000014</v>
      </c>
      <c r="T6" s="118">
        <v>225991.62999999992</v>
      </c>
      <c r="U6" s="118">
        <v>1200</v>
      </c>
      <c r="V6" s="118">
        <v>5557.25</v>
      </c>
      <c r="W6" s="118">
        <v>0</v>
      </c>
      <c r="X6" s="118">
        <v>0</v>
      </c>
      <c r="Y6" s="118">
        <v>221634.37999999995</v>
      </c>
      <c r="Z6" s="118">
        <v>229</v>
      </c>
      <c r="AA6" s="118">
        <v>22806.499999999993</v>
      </c>
      <c r="AB6" s="119">
        <v>8973</v>
      </c>
      <c r="AC6" s="118">
        <v>189625.87999999998</v>
      </c>
      <c r="AD6" s="118">
        <v>5464.0400000000009</v>
      </c>
      <c r="AE6" s="119">
        <v>90</v>
      </c>
      <c r="AF6" s="118">
        <v>184251.84000000005</v>
      </c>
      <c r="AG6" s="118">
        <v>17402</v>
      </c>
      <c r="AH6" s="118">
        <v>201653.84000000003</v>
      </c>
      <c r="AI6" s="118"/>
    </row>
    <row r="7" spans="1:35" s="120" customFormat="1" ht="21" customHeight="1">
      <c r="A7" s="115" t="s">
        <v>169</v>
      </c>
      <c r="B7" s="116">
        <v>28</v>
      </c>
      <c r="C7" s="117">
        <v>24</v>
      </c>
      <c r="D7" s="117">
        <v>32</v>
      </c>
      <c r="E7" s="117">
        <v>0</v>
      </c>
      <c r="F7" s="118">
        <v>0</v>
      </c>
      <c r="G7" s="118">
        <v>4462.5</v>
      </c>
      <c r="H7" s="118">
        <v>161167</v>
      </c>
      <c r="I7" s="118">
        <v>16530.7</v>
      </c>
      <c r="J7" s="118">
        <v>0</v>
      </c>
      <c r="K7" s="118">
        <v>177697.7</v>
      </c>
      <c r="L7" s="118">
        <v>0</v>
      </c>
      <c r="M7" s="118">
        <v>3661</v>
      </c>
      <c r="N7" s="118">
        <v>0</v>
      </c>
      <c r="O7" s="119">
        <v>0</v>
      </c>
      <c r="P7" s="118">
        <v>2397.7600000000002</v>
      </c>
      <c r="Q7" s="118">
        <v>1535.38</v>
      </c>
      <c r="R7" s="118">
        <v>0</v>
      </c>
      <c r="S7" s="118">
        <v>3933.1400000000003</v>
      </c>
      <c r="T7" s="118">
        <v>185291.84000000003</v>
      </c>
      <c r="U7" s="118">
        <v>3853.2</v>
      </c>
      <c r="V7" s="118">
        <v>1152.83</v>
      </c>
      <c r="W7" s="118">
        <v>0</v>
      </c>
      <c r="X7" s="118">
        <v>0</v>
      </c>
      <c r="Y7" s="118">
        <v>187992.21000000002</v>
      </c>
      <c r="Z7" s="118">
        <v>0</v>
      </c>
      <c r="AA7" s="118">
        <v>18421.099999999999</v>
      </c>
      <c r="AB7" s="119">
        <v>8629</v>
      </c>
      <c r="AC7" s="118">
        <v>160942.10999999999</v>
      </c>
      <c r="AD7" s="118">
        <v>6107.6299999999992</v>
      </c>
      <c r="AE7" s="119">
        <v>180</v>
      </c>
      <c r="AF7" s="118">
        <v>155014.47999999998</v>
      </c>
      <c r="AG7" s="118">
        <v>0</v>
      </c>
      <c r="AH7" s="118">
        <v>155014.47999999998</v>
      </c>
      <c r="AI7" s="118"/>
    </row>
    <row r="8" spans="1:35" s="120" customFormat="1" ht="21" customHeight="1">
      <c r="A8" s="115" t="s">
        <v>170</v>
      </c>
      <c r="B8" s="116">
        <v>15</v>
      </c>
      <c r="C8" s="117">
        <v>16</v>
      </c>
      <c r="D8" s="117">
        <v>6</v>
      </c>
      <c r="E8" s="117">
        <v>56</v>
      </c>
      <c r="F8" s="118">
        <v>0</v>
      </c>
      <c r="G8" s="118">
        <v>2330.5</v>
      </c>
      <c r="H8" s="118">
        <v>144203</v>
      </c>
      <c r="I8" s="118">
        <v>7769.25</v>
      </c>
      <c r="J8" s="118">
        <v>0</v>
      </c>
      <c r="K8" s="118">
        <v>151972.25</v>
      </c>
      <c r="L8" s="118">
        <v>0</v>
      </c>
      <c r="M8" s="118">
        <v>0</v>
      </c>
      <c r="N8" s="118">
        <v>0</v>
      </c>
      <c r="O8" s="119">
        <v>0</v>
      </c>
      <c r="P8" s="118">
        <v>0</v>
      </c>
      <c r="Q8" s="118">
        <v>0</v>
      </c>
      <c r="R8" s="118">
        <v>0</v>
      </c>
      <c r="S8" s="118">
        <v>0</v>
      </c>
      <c r="T8" s="118">
        <v>151972.25</v>
      </c>
      <c r="U8" s="118">
        <v>560</v>
      </c>
      <c r="V8" s="118">
        <v>3753.62</v>
      </c>
      <c r="W8" s="118">
        <v>260.89999999999998</v>
      </c>
      <c r="X8" s="118">
        <v>0</v>
      </c>
      <c r="Y8" s="118">
        <v>148517.73000000001</v>
      </c>
      <c r="Z8" s="118">
        <v>0</v>
      </c>
      <c r="AA8" s="118">
        <v>9513.2000000000007</v>
      </c>
      <c r="AB8" s="119">
        <v>5220</v>
      </c>
      <c r="AC8" s="118">
        <v>133784.53</v>
      </c>
      <c r="AD8" s="118">
        <v>13160.18</v>
      </c>
      <c r="AE8" s="119">
        <v>150</v>
      </c>
      <c r="AF8" s="118">
        <v>120774.35</v>
      </c>
      <c r="AG8" s="118">
        <v>0</v>
      </c>
      <c r="AH8" s="118">
        <v>120774.35</v>
      </c>
      <c r="AI8" s="118"/>
    </row>
    <row r="9" spans="1:35" s="120" customFormat="1" ht="21" customHeight="1">
      <c r="A9" s="115" t="s">
        <v>171</v>
      </c>
      <c r="B9" s="116">
        <v>6</v>
      </c>
      <c r="C9" s="117">
        <v>0</v>
      </c>
      <c r="D9" s="117">
        <v>202</v>
      </c>
      <c r="E9" s="117">
        <v>0</v>
      </c>
      <c r="F9" s="118">
        <v>0</v>
      </c>
      <c r="G9" s="118">
        <v>782</v>
      </c>
      <c r="H9" s="118">
        <v>19391</v>
      </c>
      <c r="I9" s="118">
        <v>1524.9</v>
      </c>
      <c r="J9" s="118">
        <v>200</v>
      </c>
      <c r="K9" s="118">
        <v>21115.9</v>
      </c>
      <c r="L9" s="118">
        <v>0</v>
      </c>
      <c r="M9" s="118">
        <v>1856</v>
      </c>
      <c r="N9" s="118">
        <v>0</v>
      </c>
      <c r="O9" s="119">
        <v>130</v>
      </c>
      <c r="P9" s="118">
        <v>2199.52</v>
      </c>
      <c r="Q9" s="118">
        <v>0</v>
      </c>
      <c r="R9" s="118">
        <v>0</v>
      </c>
      <c r="S9" s="118">
        <v>2199.52</v>
      </c>
      <c r="T9" s="118">
        <v>25301.42</v>
      </c>
      <c r="U9" s="118">
        <v>0</v>
      </c>
      <c r="V9" s="118">
        <v>3177.9999999999995</v>
      </c>
      <c r="W9" s="118">
        <v>0</v>
      </c>
      <c r="X9" s="118">
        <v>0</v>
      </c>
      <c r="Y9" s="118">
        <v>22123.42</v>
      </c>
      <c r="Z9" s="118">
        <v>0</v>
      </c>
      <c r="AA9" s="118">
        <v>2642</v>
      </c>
      <c r="AB9" s="119">
        <v>867</v>
      </c>
      <c r="AC9" s="118">
        <v>18614.420000000002</v>
      </c>
      <c r="AD9" s="118">
        <v>218.24</v>
      </c>
      <c r="AE9" s="119">
        <v>0</v>
      </c>
      <c r="AF9" s="118">
        <v>18396.18</v>
      </c>
      <c r="AG9" s="118">
        <v>7105.2</v>
      </c>
      <c r="AH9" s="118">
        <v>25501.38</v>
      </c>
      <c r="AI9" s="118"/>
    </row>
    <row r="10" spans="1:35" s="120" customFormat="1" ht="21" customHeight="1">
      <c r="A10" s="122" t="s">
        <v>172</v>
      </c>
      <c r="B10" s="116">
        <v>15</v>
      </c>
      <c r="C10" s="117">
        <v>72</v>
      </c>
      <c r="D10" s="117">
        <v>108.5</v>
      </c>
      <c r="E10" s="117">
        <v>0</v>
      </c>
      <c r="F10" s="118">
        <v>0</v>
      </c>
      <c r="G10" s="118">
        <v>2283.5</v>
      </c>
      <c r="H10" s="118">
        <v>38115</v>
      </c>
      <c r="I10" s="118">
        <v>2594.4</v>
      </c>
      <c r="J10" s="118">
        <v>1040</v>
      </c>
      <c r="K10" s="118">
        <v>41749.399999999994</v>
      </c>
      <c r="L10" s="118">
        <v>83.100000000000364</v>
      </c>
      <c r="M10" s="118">
        <v>4392</v>
      </c>
      <c r="N10" s="118">
        <v>0</v>
      </c>
      <c r="O10" s="119">
        <v>475</v>
      </c>
      <c r="P10" s="118">
        <v>7306.5600000000022</v>
      </c>
      <c r="Q10" s="118">
        <v>0</v>
      </c>
      <c r="R10" s="118">
        <v>0</v>
      </c>
      <c r="S10" s="118">
        <v>7306.5600000000022</v>
      </c>
      <c r="T10" s="118">
        <v>54006.06</v>
      </c>
      <c r="U10" s="118">
        <v>0</v>
      </c>
      <c r="V10" s="118">
        <v>2005.3799999999999</v>
      </c>
      <c r="W10" s="118">
        <v>0</v>
      </c>
      <c r="X10" s="118">
        <v>30.8</v>
      </c>
      <c r="Y10" s="118">
        <v>51969.88</v>
      </c>
      <c r="Z10" s="118">
        <v>0</v>
      </c>
      <c r="AA10" s="118">
        <v>6536.2000000000007</v>
      </c>
      <c r="AB10" s="119">
        <v>229</v>
      </c>
      <c r="AC10" s="118">
        <v>45204.68</v>
      </c>
      <c r="AD10" s="118">
        <v>23.8</v>
      </c>
      <c r="AE10" s="119">
        <v>0</v>
      </c>
      <c r="AF10" s="118">
        <v>45180.880000000005</v>
      </c>
      <c r="AG10" s="118">
        <v>0</v>
      </c>
      <c r="AH10" s="118">
        <v>45180.880000000005</v>
      </c>
      <c r="AI10" s="118"/>
    </row>
    <row r="11" spans="1:35" s="120" customFormat="1" ht="21" customHeight="1">
      <c r="A11" s="115" t="s">
        <v>173</v>
      </c>
      <c r="B11" s="116">
        <v>7</v>
      </c>
      <c r="C11" s="117">
        <v>0</v>
      </c>
      <c r="D11" s="117">
        <v>8</v>
      </c>
      <c r="E11" s="117">
        <v>0</v>
      </c>
      <c r="F11" s="118">
        <v>0</v>
      </c>
      <c r="G11" s="118">
        <v>1016</v>
      </c>
      <c r="H11" s="118">
        <v>87100</v>
      </c>
      <c r="I11" s="118">
        <v>6120</v>
      </c>
      <c r="J11" s="118">
        <v>0</v>
      </c>
      <c r="K11" s="118">
        <v>93220</v>
      </c>
      <c r="L11" s="118">
        <v>0</v>
      </c>
      <c r="M11" s="118">
        <v>0</v>
      </c>
      <c r="N11" s="118">
        <v>0</v>
      </c>
      <c r="O11" s="119">
        <v>0</v>
      </c>
      <c r="P11" s="118">
        <v>0</v>
      </c>
      <c r="Q11" s="118">
        <v>0</v>
      </c>
      <c r="R11" s="118">
        <v>0</v>
      </c>
      <c r="S11" s="118">
        <v>0</v>
      </c>
      <c r="T11" s="118">
        <v>93220</v>
      </c>
      <c r="U11" s="118">
        <v>0</v>
      </c>
      <c r="V11" s="118">
        <v>881.82</v>
      </c>
      <c r="W11" s="118">
        <v>0</v>
      </c>
      <c r="X11" s="118">
        <v>0</v>
      </c>
      <c r="Y11" s="118">
        <v>92338.18</v>
      </c>
      <c r="Z11" s="118">
        <v>0</v>
      </c>
      <c r="AA11" s="118">
        <v>8395.5</v>
      </c>
      <c r="AB11" s="119">
        <v>5028</v>
      </c>
      <c r="AC11" s="118">
        <v>78914.679999999993</v>
      </c>
      <c r="AD11" s="118">
        <v>8026.68</v>
      </c>
      <c r="AE11" s="119">
        <v>0</v>
      </c>
      <c r="AF11" s="118">
        <v>70888</v>
      </c>
      <c r="AG11" s="118">
        <v>0</v>
      </c>
      <c r="AH11" s="118">
        <v>70888</v>
      </c>
      <c r="AI11" s="118"/>
    </row>
    <row r="12" spans="1:35" s="120" customFormat="1" ht="21" customHeight="1">
      <c r="A12" s="115" t="s">
        <v>174</v>
      </c>
      <c r="B12" s="116">
        <v>17</v>
      </c>
      <c r="C12" s="117">
        <v>24</v>
      </c>
      <c r="D12" s="117">
        <v>149</v>
      </c>
      <c r="E12" s="117">
        <v>0</v>
      </c>
      <c r="F12" s="118">
        <v>0</v>
      </c>
      <c r="G12" s="118">
        <v>2655</v>
      </c>
      <c r="H12" s="118">
        <v>81006</v>
      </c>
      <c r="I12" s="118">
        <v>6010.0999999999995</v>
      </c>
      <c r="J12" s="118">
        <v>0</v>
      </c>
      <c r="K12" s="118">
        <v>87016.1</v>
      </c>
      <c r="L12" s="118">
        <v>0</v>
      </c>
      <c r="M12" s="118">
        <v>1812</v>
      </c>
      <c r="N12" s="118">
        <v>2250</v>
      </c>
      <c r="O12" s="119">
        <v>5</v>
      </c>
      <c r="P12" s="118">
        <v>3313.4400000000005</v>
      </c>
      <c r="Q12" s="118">
        <v>4832.6400000000003</v>
      </c>
      <c r="R12" s="118">
        <v>0</v>
      </c>
      <c r="S12" s="118">
        <v>8146.0800000000017</v>
      </c>
      <c r="T12" s="118">
        <v>99229.180000000022</v>
      </c>
      <c r="U12" s="118">
        <v>0</v>
      </c>
      <c r="V12" s="118">
        <v>3791.17</v>
      </c>
      <c r="W12" s="118">
        <v>0</v>
      </c>
      <c r="X12" s="118">
        <v>0</v>
      </c>
      <c r="Y12" s="118">
        <v>95438.01</v>
      </c>
      <c r="Z12" s="118">
        <v>0</v>
      </c>
      <c r="AA12" s="118">
        <v>8842.6</v>
      </c>
      <c r="AB12" s="119">
        <v>1945</v>
      </c>
      <c r="AC12" s="118">
        <v>84650.41</v>
      </c>
      <c r="AD12" s="118">
        <v>2399.3999999999996</v>
      </c>
      <c r="AE12" s="119">
        <v>30</v>
      </c>
      <c r="AF12" s="118">
        <v>82281.00999999998</v>
      </c>
      <c r="AG12" s="118">
        <v>0</v>
      </c>
      <c r="AH12" s="118">
        <v>82281.00999999998</v>
      </c>
      <c r="AI12" s="118"/>
    </row>
    <row r="13" spans="1:35" s="120" customFormat="1" ht="21" customHeight="1">
      <c r="A13" s="115" t="s">
        <v>175</v>
      </c>
      <c r="B13" s="116">
        <v>16</v>
      </c>
      <c r="C13" s="117">
        <v>96</v>
      </c>
      <c r="D13" s="117">
        <v>42.5</v>
      </c>
      <c r="E13" s="117">
        <v>32</v>
      </c>
      <c r="F13" s="118">
        <v>0</v>
      </c>
      <c r="G13" s="118">
        <v>2441.5</v>
      </c>
      <c r="H13" s="118">
        <v>60326</v>
      </c>
      <c r="I13" s="118">
        <v>5908.45</v>
      </c>
      <c r="J13" s="118">
        <v>0</v>
      </c>
      <c r="K13" s="118">
        <v>66234.45</v>
      </c>
      <c r="L13" s="118">
        <v>16.300000000000182</v>
      </c>
      <c r="M13" s="118">
        <v>201</v>
      </c>
      <c r="N13" s="118">
        <v>0</v>
      </c>
      <c r="O13" s="119">
        <v>0</v>
      </c>
      <c r="P13" s="118">
        <v>1491.52</v>
      </c>
      <c r="Q13" s="118">
        <v>3825.8400000000011</v>
      </c>
      <c r="R13" s="118">
        <v>0</v>
      </c>
      <c r="S13" s="118">
        <v>5317.36</v>
      </c>
      <c r="T13" s="118">
        <v>71769.109999999986</v>
      </c>
      <c r="U13" s="118">
        <v>6227.06</v>
      </c>
      <c r="V13" s="118">
        <v>2374.98</v>
      </c>
      <c r="W13" s="118">
        <v>0</v>
      </c>
      <c r="X13" s="118">
        <v>0</v>
      </c>
      <c r="Y13" s="118">
        <v>75621.189999999988</v>
      </c>
      <c r="Z13" s="118">
        <v>0</v>
      </c>
      <c r="AA13" s="118">
        <v>8070.2000000000007</v>
      </c>
      <c r="AB13" s="119">
        <v>3112</v>
      </c>
      <c r="AC13" s="118">
        <v>64438.99</v>
      </c>
      <c r="AD13" s="118">
        <v>447.75000000000006</v>
      </c>
      <c r="AE13" s="119">
        <v>60</v>
      </c>
      <c r="AF13" s="118">
        <v>64051.240000000005</v>
      </c>
      <c r="AG13" s="118">
        <v>0</v>
      </c>
      <c r="AH13" s="118">
        <v>64051.240000000005</v>
      </c>
      <c r="AI13" s="118"/>
    </row>
    <row r="14" spans="1:35" s="120" customFormat="1" ht="21" customHeight="1">
      <c r="A14" s="115" t="s">
        <v>176</v>
      </c>
      <c r="B14" s="116">
        <v>10</v>
      </c>
      <c r="C14" s="117">
        <v>0</v>
      </c>
      <c r="D14" s="117">
        <v>1</v>
      </c>
      <c r="E14" s="117">
        <v>0</v>
      </c>
      <c r="F14" s="118">
        <v>0</v>
      </c>
      <c r="G14" s="118">
        <v>1567</v>
      </c>
      <c r="H14" s="118">
        <v>64197</v>
      </c>
      <c r="I14" s="118">
        <v>5977.2</v>
      </c>
      <c r="J14" s="118">
        <v>0</v>
      </c>
      <c r="K14" s="118">
        <v>70174.2</v>
      </c>
      <c r="L14" s="118">
        <v>0</v>
      </c>
      <c r="M14" s="118">
        <v>5088</v>
      </c>
      <c r="N14" s="118">
        <v>150</v>
      </c>
      <c r="O14" s="119">
        <v>85</v>
      </c>
      <c r="P14" s="118">
        <v>2407.1999999999998</v>
      </c>
      <c r="Q14" s="118">
        <v>0</v>
      </c>
      <c r="R14" s="118">
        <v>0</v>
      </c>
      <c r="S14" s="118">
        <v>2407.1999999999998</v>
      </c>
      <c r="T14" s="118">
        <v>77904.400000000009</v>
      </c>
      <c r="U14" s="118">
        <v>613.02</v>
      </c>
      <c r="V14" s="118">
        <v>19.73</v>
      </c>
      <c r="W14" s="118">
        <v>218.18</v>
      </c>
      <c r="X14" s="118">
        <v>0</v>
      </c>
      <c r="Y14" s="118">
        <v>78279.509999999995</v>
      </c>
      <c r="Z14" s="118">
        <v>0</v>
      </c>
      <c r="AA14" s="118">
        <v>7118.3000000000011</v>
      </c>
      <c r="AB14" s="119">
        <v>3644</v>
      </c>
      <c r="AC14" s="118">
        <v>67517.210000000006</v>
      </c>
      <c r="AD14" s="118">
        <v>3671.2</v>
      </c>
      <c r="AE14" s="119">
        <v>30</v>
      </c>
      <c r="AF14" s="118">
        <v>63876.009999999995</v>
      </c>
      <c r="AG14" s="118">
        <v>0</v>
      </c>
      <c r="AH14" s="118">
        <v>63876.009999999995</v>
      </c>
      <c r="AI14" s="118"/>
    </row>
    <row r="15" spans="1:35" s="120" customFormat="1" ht="21" customHeight="1">
      <c r="A15" s="115" t="s">
        <v>177</v>
      </c>
      <c r="B15" s="116">
        <v>5</v>
      </c>
      <c r="C15" s="117">
        <v>0</v>
      </c>
      <c r="D15" s="117">
        <v>1</v>
      </c>
      <c r="E15" s="117">
        <v>296</v>
      </c>
      <c r="F15" s="118">
        <v>0</v>
      </c>
      <c r="G15" s="118">
        <v>495</v>
      </c>
      <c r="H15" s="118">
        <v>18141</v>
      </c>
      <c r="I15" s="118">
        <v>282</v>
      </c>
      <c r="J15" s="118">
        <v>0</v>
      </c>
      <c r="K15" s="118">
        <v>18423</v>
      </c>
      <c r="L15" s="118">
        <v>620.10000000000014</v>
      </c>
      <c r="M15" s="118">
        <v>289</v>
      </c>
      <c r="N15" s="118">
        <v>0</v>
      </c>
      <c r="O15" s="119">
        <v>0</v>
      </c>
      <c r="P15" s="118">
        <v>1387.68</v>
      </c>
      <c r="Q15" s="118">
        <v>264.29000000000002</v>
      </c>
      <c r="R15" s="118">
        <v>0</v>
      </c>
      <c r="S15" s="118">
        <v>1651.97</v>
      </c>
      <c r="T15" s="118">
        <v>20984.07</v>
      </c>
      <c r="U15" s="118">
        <v>0</v>
      </c>
      <c r="V15" s="118">
        <v>5940.8099999999995</v>
      </c>
      <c r="W15" s="118">
        <v>0</v>
      </c>
      <c r="X15" s="118">
        <v>0</v>
      </c>
      <c r="Y15" s="118">
        <v>15043.260000000002</v>
      </c>
      <c r="Z15" s="118">
        <v>0</v>
      </c>
      <c r="AA15" s="118">
        <v>2884.5</v>
      </c>
      <c r="AB15" s="119">
        <v>556</v>
      </c>
      <c r="AC15" s="118">
        <v>11602.76</v>
      </c>
      <c r="AD15" s="118">
        <v>32.85</v>
      </c>
      <c r="AE15" s="119">
        <v>0</v>
      </c>
      <c r="AF15" s="118">
        <v>11569.91</v>
      </c>
      <c r="AG15" s="118">
        <v>95667.799999999988</v>
      </c>
      <c r="AH15" s="118">
        <v>107237.70999999999</v>
      </c>
      <c r="AI15" s="118"/>
    </row>
    <row r="16" spans="1:35" s="120" customFormat="1" ht="21" customHeight="1">
      <c r="A16" s="122" t="s">
        <v>178</v>
      </c>
      <c r="B16" s="116">
        <v>7</v>
      </c>
      <c r="C16" s="117">
        <v>0</v>
      </c>
      <c r="D16" s="117">
        <v>25.5</v>
      </c>
      <c r="E16" s="117">
        <v>0</v>
      </c>
      <c r="F16" s="118">
        <v>0</v>
      </c>
      <c r="G16" s="118">
        <v>1150.5</v>
      </c>
      <c r="H16" s="118">
        <v>17787</v>
      </c>
      <c r="I16" s="118">
        <v>1184.4000000000001</v>
      </c>
      <c r="J16" s="118">
        <v>0</v>
      </c>
      <c r="K16" s="118">
        <v>18971.400000000001</v>
      </c>
      <c r="L16" s="118">
        <v>293.70000000000027</v>
      </c>
      <c r="M16" s="118">
        <v>6587</v>
      </c>
      <c r="N16" s="118">
        <v>0</v>
      </c>
      <c r="O16" s="119">
        <v>80</v>
      </c>
      <c r="P16" s="118">
        <v>3634.4</v>
      </c>
      <c r="Q16" s="118">
        <v>0</v>
      </c>
      <c r="R16" s="118">
        <v>0</v>
      </c>
      <c r="S16" s="118">
        <v>3634.4</v>
      </c>
      <c r="T16" s="118">
        <v>29566.5</v>
      </c>
      <c r="U16" s="118">
        <v>0</v>
      </c>
      <c r="V16" s="118">
        <v>392.66999999999996</v>
      </c>
      <c r="W16" s="118">
        <v>0</v>
      </c>
      <c r="X16" s="118">
        <v>0</v>
      </c>
      <c r="Y16" s="118">
        <v>29173.83</v>
      </c>
      <c r="Z16" s="118">
        <v>0</v>
      </c>
      <c r="AA16" s="118">
        <v>3131.9000000000005</v>
      </c>
      <c r="AB16" s="119">
        <v>292</v>
      </c>
      <c r="AC16" s="118">
        <v>25749.930000000004</v>
      </c>
      <c r="AD16" s="118">
        <v>71.900000000000006</v>
      </c>
      <c r="AE16" s="119">
        <v>0</v>
      </c>
      <c r="AF16" s="118">
        <v>25678.029999999995</v>
      </c>
      <c r="AG16" s="118">
        <v>0</v>
      </c>
      <c r="AH16" s="118">
        <v>25678.029999999995</v>
      </c>
      <c r="AI16" s="118"/>
    </row>
    <row r="17" spans="1:35" s="120" customFormat="1" ht="21" customHeight="1">
      <c r="A17" s="115" t="s">
        <v>179</v>
      </c>
      <c r="B17" s="116">
        <v>53</v>
      </c>
      <c r="C17" s="117">
        <v>32</v>
      </c>
      <c r="D17" s="117">
        <v>321</v>
      </c>
      <c r="E17" s="117">
        <v>48</v>
      </c>
      <c r="F17" s="118">
        <v>0</v>
      </c>
      <c r="G17" s="118">
        <v>8313</v>
      </c>
      <c r="H17" s="118">
        <v>199527</v>
      </c>
      <c r="I17" s="118">
        <v>18436.599999999991</v>
      </c>
      <c r="J17" s="118">
        <v>0</v>
      </c>
      <c r="K17" s="118">
        <v>217963.59999999995</v>
      </c>
      <c r="L17" s="118">
        <v>61.399999999999636</v>
      </c>
      <c r="M17" s="118">
        <v>12831</v>
      </c>
      <c r="N17" s="118">
        <v>200</v>
      </c>
      <c r="O17" s="119">
        <v>775</v>
      </c>
      <c r="P17" s="118">
        <v>17397.920000000002</v>
      </c>
      <c r="Q17" s="118">
        <v>478.23</v>
      </c>
      <c r="R17" s="118">
        <v>0</v>
      </c>
      <c r="S17" s="118">
        <v>17876.150000000001</v>
      </c>
      <c r="T17" s="118">
        <v>249707.15000000002</v>
      </c>
      <c r="U17" s="118">
        <v>404.90999999999997</v>
      </c>
      <c r="V17" s="118">
        <v>7795.8399999999992</v>
      </c>
      <c r="W17" s="118">
        <v>0</v>
      </c>
      <c r="X17" s="118">
        <v>0</v>
      </c>
      <c r="Y17" s="118">
        <v>242316.22</v>
      </c>
      <c r="Z17" s="118">
        <v>560</v>
      </c>
      <c r="AA17" s="118">
        <v>27929.999999999989</v>
      </c>
      <c r="AB17" s="119">
        <v>8147</v>
      </c>
      <c r="AC17" s="118">
        <v>205679.21999999994</v>
      </c>
      <c r="AD17" s="118">
        <v>3808.57</v>
      </c>
      <c r="AE17" s="119">
        <v>120</v>
      </c>
      <c r="AF17" s="118">
        <v>201990.65000000005</v>
      </c>
      <c r="AG17" s="118">
        <v>0</v>
      </c>
      <c r="AH17" s="118">
        <v>201990.65000000005</v>
      </c>
      <c r="AI17" s="118"/>
    </row>
    <row r="18" spans="1:35" s="120" customFormat="1" ht="21" customHeight="1">
      <c r="A18" s="115" t="s">
        <v>180</v>
      </c>
      <c r="B18" s="116">
        <v>3</v>
      </c>
      <c r="C18" s="117">
        <v>0</v>
      </c>
      <c r="D18" s="117">
        <v>0</v>
      </c>
      <c r="E18" s="117">
        <v>0</v>
      </c>
      <c r="F18" s="118">
        <v>0</v>
      </c>
      <c r="G18" s="118">
        <v>504</v>
      </c>
      <c r="H18" s="118">
        <v>39251</v>
      </c>
      <c r="I18" s="118">
        <v>377</v>
      </c>
      <c r="J18" s="118">
        <v>0</v>
      </c>
      <c r="K18" s="118">
        <v>39628</v>
      </c>
      <c r="L18" s="118">
        <v>0</v>
      </c>
      <c r="M18" s="118">
        <v>0</v>
      </c>
      <c r="N18" s="118">
        <v>0</v>
      </c>
      <c r="O18" s="119">
        <v>0</v>
      </c>
      <c r="P18" s="118">
        <v>0</v>
      </c>
      <c r="Q18" s="118">
        <v>0</v>
      </c>
      <c r="R18" s="118">
        <v>0</v>
      </c>
      <c r="S18" s="118">
        <v>0</v>
      </c>
      <c r="T18" s="118">
        <v>39628</v>
      </c>
      <c r="U18" s="118">
        <v>0</v>
      </c>
      <c r="V18" s="118">
        <v>0</v>
      </c>
      <c r="W18" s="118">
        <v>0</v>
      </c>
      <c r="X18" s="118">
        <v>0</v>
      </c>
      <c r="Y18" s="118">
        <v>39628</v>
      </c>
      <c r="Z18" s="118">
        <v>0</v>
      </c>
      <c r="AA18" s="118">
        <v>2245.2000000000003</v>
      </c>
      <c r="AB18" s="119">
        <v>2290</v>
      </c>
      <c r="AC18" s="118">
        <v>35092.799999999996</v>
      </c>
      <c r="AD18" s="118">
        <v>4432.03</v>
      </c>
      <c r="AE18" s="119">
        <v>30</v>
      </c>
      <c r="AF18" s="118">
        <v>30690.77</v>
      </c>
      <c r="AG18" s="118">
        <v>0</v>
      </c>
      <c r="AH18" s="118">
        <v>30690.77</v>
      </c>
      <c r="AI18" s="118"/>
    </row>
    <row r="19" spans="1:35" s="120" customFormat="1" ht="21" customHeight="1">
      <c r="A19" s="115" t="s">
        <v>181</v>
      </c>
      <c r="B19" s="116">
        <v>39</v>
      </c>
      <c r="C19" s="117">
        <v>196</v>
      </c>
      <c r="D19" s="117">
        <v>175</v>
      </c>
      <c r="E19" s="117">
        <v>32</v>
      </c>
      <c r="F19" s="118">
        <v>0</v>
      </c>
      <c r="G19" s="118">
        <v>6037</v>
      </c>
      <c r="H19" s="118">
        <v>127562</v>
      </c>
      <c r="I19" s="118">
        <v>10467.400000000001</v>
      </c>
      <c r="J19" s="118">
        <v>110</v>
      </c>
      <c r="K19" s="118">
        <v>138139.40000000002</v>
      </c>
      <c r="L19" s="118">
        <v>793.00000000000045</v>
      </c>
      <c r="M19" s="118">
        <v>1573</v>
      </c>
      <c r="N19" s="118">
        <v>0</v>
      </c>
      <c r="O19" s="119">
        <v>360</v>
      </c>
      <c r="P19" s="118">
        <v>8741.44</v>
      </c>
      <c r="Q19" s="118">
        <v>3259.53</v>
      </c>
      <c r="R19" s="118">
        <v>0</v>
      </c>
      <c r="S19" s="118">
        <v>12000.97</v>
      </c>
      <c r="T19" s="118">
        <v>152866.37</v>
      </c>
      <c r="U19" s="118">
        <v>0</v>
      </c>
      <c r="V19" s="118">
        <v>4123.54</v>
      </c>
      <c r="W19" s="118">
        <v>0</v>
      </c>
      <c r="X19" s="118">
        <v>0</v>
      </c>
      <c r="Y19" s="118">
        <v>148742.82999999999</v>
      </c>
      <c r="Z19" s="118">
        <v>1145</v>
      </c>
      <c r="AA19" s="118">
        <v>19067.299999999988</v>
      </c>
      <c r="AB19" s="119">
        <v>4134</v>
      </c>
      <c r="AC19" s="118">
        <v>124396.52999999998</v>
      </c>
      <c r="AD19" s="118">
        <v>1624.38</v>
      </c>
      <c r="AE19" s="119">
        <v>60</v>
      </c>
      <c r="AF19" s="118">
        <v>122832.15000000001</v>
      </c>
      <c r="AG19" s="118">
        <v>0</v>
      </c>
      <c r="AH19" s="118">
        <v>122832.15000000001</v>
      </c>
      <c r="AI19" s="118"/>
    </row>
    <row r="20" spans="1:35" s="120" customFormat="1" ht="21" customHeight="1">
      <c r="A20" s="122" t="s">
        <v>182</v>
      </c>
      <c r="B20" s="116">
        <v>117</v>
      </c>
      <c r="C20" s="117">
        <v>648</v>
      </c>
      <c r="D20" s="117">
        <v>951</v>
      </c>
      <c r="E20" s="117">
        <v>328</v>
      </c>
      <c r="F20" s="118">
        <v>0</v>
      </c>
      <c r="G20" s="118">
        <v>17429</v>
      </c>
      <c r="H20" s="118">
        <v>297297</v>
      </c>
      <c r="I20" s="118">
        <v>16384.2</v>
      </c>
      <c r="J20" s="118">
        <v>1250</v>
      </c>
      <c r="K20" s="118">
        <v>314931.20000000001</v>
      </c>
      <c r="L20" s="118">
        <v>4174.8999999999996</v>
      </c>
      <c r="M20" s="118">
        <v>6200</v>
      </c>
      <c r="N20" s="118">
        <v>0</v>
      </c>
      <c r="O20" s="119">
        <v>1290</v>
      </c>
      <c r="P20" s="118">
        <v>27800.79999999997</v>
      </c>
      <c r="Q20" s="118">
        <v>6040.7999999999984</v>
      </c>
      <c r="R20" s="118">
        <v>0</v>
      </c>
      <c r="S20" s="118">
        <v>33841.599999999969</v>
      </c>
      <c r="T20" s="118">
        <v>360437.70000000019</v>
      </c>
      <c r="U20" s="118">
        <v>724.9</v>
      </c>
      <c r="V20" s="118">
        <v>21857.289999999994</v>
      </c>
      <c r="W20" s="118">
        <v>0</v>
      </c>
      <c r="X20" s="118">
        <v>0</v>
      </c>
      <c r="Y20" s="118">
        <v>339305.31000000011</v>
      </c>
      <c r="Z20" s="118">
        <v>0</v>
      </c>
      <c r="AA20" s="118">
        <v>49934.100000000093</v>
      </c>
      <c r="AB20" s="119">
        <v>4190</v>
      </c>
      <c r="AC20" s="118">
        <v>285181.20999999996</v>
      </c>
      <c r="AD20" s="118">
        <v>6.77</v>
      </c>
      <c r="AE20" s="119">
        <v>180</v>
      </c>
      <c r="AF20" s="118">
        <v>285354.43999999994</v>
      </c>
      <c r="AG20" s="118">
        <v>0</v>
      </c>
      <c r="AH20" s="118">
        <v>285354.43999999994</v>
      </c>
      <c r="AI20" s="118"/>
    </row>
    <row r="21" spans="1:35" s="120" customFormat="1" ht="21" customHeight="1">
      <c r="A21" s="115" t="s">
        <v>183</v>
      </c>
      <c r="B21" s="116">
        <v>529</v>
      </c>
      <c r="C21" s="117">
        <v>1974</v>
      </c>
      <c r="D21" s="117">
        <v>4369</v>
      </c>
      <c r="E21" s="117">
        <v>800</v>
      </c>
      <c r="F21" s="118">
        <v>0</v>
      </c>
      <c r="G21" s="118">
        <v>79885</v>
      </c>
      <c r="H21" s="118">
        <v>1969072</v>
      </c>
      <c r="I21" s="118">
        <v>147191.50000000006</v>
      </c>
      <c r="J21" s="118">
        <v>11498</v>
      </c>
      <c r="K21" s="118">
        <v>2127761.5000000005</v>
      </c>
      <c r="L21" s="118">
        <v>11074.100000000002</v>
      </c>
      <c r="M21" s="118">
        <v>72422</v>
      </c>
      <c r="N21" s="118">
        <v>4450</v>
      </c>
      <c r="O21" s="119">
        <v>7425</v>
      </c>
      <c r="P21" s="118">
        <v>135331.83999999982</v>
      </c>
      <c r="Q21" s="118">
        <v>25421.730000000003</v>
      </c>
      <c r="R21" s="118">
        <v>453.12</v>
      </c>
      <c r="S21" s="118">
        <v>161206.69000000041</v>
      </c>
      <c r="T21" s="118">
        <v>2384339.2899999963</v>
      </c>
      <c r="U21" s="118">
        <v>13706.74</v>
      </c>
      <c r="V21" s="118">
        <v>97724.180000000022</v>
      </c>
      <c r="W21" s="118">
        <v>479.08</v>
      </c>
      <c r="X21" s="118">
        <v>30.8</v>
      </c>
      <c r="Y21" s="118">
        <v>2299811.9699999965</v>
      </c>
      <c r="Z21" s="118">
        <v>1934</v>
      </c>
      <c r="AA21" s="118">
        <v>270830.99999999924</v>
      </c>
      <c r="AB21" s="119">
        <v>67003</v>
      </c>
      <c r="AC21" s="118">
        <v>1960043.97</v>
      </c>
      <c r="AD21" s="118">
        <v>52267.279999999977</v>
      </c>
      <c r="AE21" s="119">
        <v>1170</v>
      </c>
      <c r="AF21" s="118">
        <v>1908946.6900000006</v>
      </c>
      <c r="AG21" s="118">
        <v>120175</v>
      </c>
      <c r="AH21" s="118">
        <v>2029121.6900000006</v>
      </c>
      <c r="AI21" s="118"/>
    </row>
  </sheetData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"/>
  <sheetViews>
    <sheetView tabSelected="1" workbookViewId="0">
      <selection activeCell="J12" sqref="J12"/>
    </sheetView>
  </sheetViews>
  <sheetFormatPr defaultRowHeight="13.5"/>
  <sheetData>
    <row r="1" spans="1:16" s="107" customFormat="1" ht="24.95" customHeight="1">
      <c r="A1" s="102" t="s">
        <v>251</v>
      </c>
      <c r="B1" s="103" t="s">
        <v>1</v>
      </c>
      <c r="C1" s="102" t="s">
        <v>2</v>
      </c>
      <c r="D1" s="104" t="s">
        <v>3</v>
      </c>
      <c r="E1" s="105" t="s">
        <v>8</v>
      </c>
      <c r="F1" s="106" t="s">
        <v>252</v>
      </c>
      <c r="G1" s="104" t="s">
        <v>10</v>
      </c>
      <c r="H1" s="104" t="s">
        <v>253</v>
      </c>
      <c r="I1" s="104" t="s">
        <v>12</v>
      </c>
      <c r="J1" s="104" t="s">
        <v>254</v>
      </c>
      <c r="K1" s="102" t="s">
        <v>255</v>
      </c>
      <c r="L1" s="102" t="s">
        <v>256</v>
      </c>
      <c r="M1" s="102" t="s">
        <v>257</v>
      </c>
      <c r="N1" s="102" t="s">
        <v>258</v>
      </c>
      <c r="O1" s="102" t="s">
        <v>259</v>
      </c>
      <c r="P1" s="102" t="s">
        <v>260</v>
      </c>
    </row>
    <row r="2" spans="1:16" s="5" customFormat="1" ht="24.95" customHeight="1">
      <c r="A2" s="2"/>
      <c r="B2" s="108"/>
      <c r="C2" s="2"/>
      <c r="D2" s="3"/>
      <c r="E2" s="109"/>
      <c r="F2" s="4"/>
      <c r="G2" s="3"/>
      <c r="H2" s="3"/>
      <c r="I2" s="3"/>
      <c r="J2" s="3"/>
      <c r="K2" s="4"/>
      <c r="L2" s="4"/>
      <c r="M2" s="4"/>
      <c r="N2" s="4"/>
      <c r="O2" s="4"/>
      <c r="P2" s="4"/>
    </row>
    <row r="3" spans="1:16" s="5" customFormat="1" ht="24.95" customHeight="1">
      <c r="A3" s="2"/>
      <c r="B3" s="108"/>
      <c r="C3" s="2"/>
      <c r="D3" s="3"/>
      <c r="E3" s="109"/>
      <c r="F3" s="4"/>
      <c r="G3" s="3"/>
      <c r="H3" s="3"/>
      <c r="I3" s="3"/>
      <c r="J3" s="3"/>
      <c r="K3" s="4"/>
      <c r="L3" s="4"/>
      <c r="M3" s="4"/>
      <c r="N3" s="4"/>
      <c r="O3" s="4"/>
      <c r="P3" s="4"/>
    </row>
    <row r="4" spans="1:16" s="5" customFormat="1" ht="24.95" customHeight="1">
      <c r="A4" s="2"/>
      <c r="B4" s="108"/>
      <c r="C4" s="2"/>
      <c r="D4" s="3"/>
      <c r="E4" s="109"/>
      <c r="F4" s="4"/>
      <c r="G4" s="3"/>
      <c r="H4" s="3"/>
      <c r="I4" s="3"/>
      <c r="J4" s="3"/>
      <c r="K4" s="4"/>
      <c r="L4" s="4"/>
      <c r="M4" s="4"/>
      <c r="N4" s="4"/>
      <c r="O4" s="4"/>
      <c r="P4" s="4"/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人员明细</vt:lpstr>
      <vt:lpstr>每周人数追踪表</vt:lpstr>
      <vt:lpstr>试用期</vt:lpstr>
      <vt:lpstr>月岗位奖金明细</vt:lpstr>
      <vt:lpstr>月考勤2</vt:lpstr>
      <vt:lpstr>月考勤1</vt:lpstr>
      <vt:lpstr>月薪资汇总表</vt:lpstr>
      <vt:lpstr>试用期汇总表</vt:lpstr>
    </vt:vector>
  </TitlesOfParts>
  <Company>Lenovo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DJ-HR-Mei.Xia (夏梅)</dc:creator>
  <cp:lastModifiedBy>DJ-HR-Mei.Xia (夏梅)</cp:lastModifiedBy>
  <cp:lastPrinted>2016-08-02T02:44:27Z</cp:lastPrinted>
  <dcterms:created xsi:type="dcterms:W3CDTF">2016-08-02T02:39:08Z</dcterms:created>
  <dcterms:modified xsi:type="dcterms:W3CDTF">2016-08-02T03:19:24Z</dcterms:modified>
</cp:coreProperties>
</file>