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VS Code\Leukemans Chloe Gr 11 PAT\Phase 3\"/>
    </mc:Choice>
  </mc:AlternateContent>
  <xr:revisionPtr revIDLastSave="0" documentId="13_ncr:1_{CA74E76F-D08F-4721-A7A8-2CD347F67B7C}" xr6:coauthVersionLast="47" xr6:coauthVersionMax="47" xr10:uidLastSave="{00000000-0000-0000-0000-000000000000}"/>
  <bookViews>
    <workbookView xWindow="3585" yWindow="3585" windowWidth="21600" windowHeight="11385" xr2:uid="{00000000-000D-0000-FFFF-FFFF00000000}"/>
  </bookViews>
  <sheets>
    <sheet name="Results" sheetId="1" r:id="rId1"/>
    <sheet name="Calculations" sheetId="2" r:id="rId2"/>
    <sheet name="Numbers" sheetId="4" r:id="rId3"/>
    <sheet name="Calculations&amp;Graphs" sheetId="3" r:id="rId4"/>
  </sheets>
  <calcPr calcId="191028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4" l="1"/>
  <c r="R40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R39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T5" i="4"/>
  <c r="P30" i="2"/>
  <c r="R5" i="4"/>
  <c r="A18" i="4"/>
  <c r="B9" i="4"/>
  <c r="B7" i="4"/>
  <c r="B5" i="4"/>
  <c r="B3" i="4"/>
  <c r="B3" i="3"/>
  <c r="B5" i="3"/>
  <c r="B7" i="3"/>
  <c r="B9" i="3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O65" i="2"/>
  <c r="O64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B11" i="2"/>
  <c r="B9" i="2"/>
  <c r="B7" i="2"/>
  <c r="B5" i="2"/>
  <c r="J37" i="1" l="1"/>
  <c r="D3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<sst xmlns="http://schemas.openxmlformats.org/spreadsheetml/2006/main" count="390" uniqueCount="49">
  <si>
    <t>Id</t>
  </si>
  <si>
    <t>Age </t>
  </si>
  <si>
    <t>Gender </t>
  </si>
  <si>
    <t>Are there any community health concerns in your area related to e-waste?</t>
  </si>
  <si>
    <t>Man</t>
  </si>
  <si>
    <t>Very Familiar </t>
  </si>
  <si>
    <t>Very Significant </t>
  </si>
  <si>
    <t>Yes</t>
  </si>
  <si>
    <t>Woman</t>
  </si>
  <si>
    <t>Somewhat Familiar </t>
  </si>
  <si>
    <t>Slight</t>
  </si>
  <si>
    <t>Maybe </t>
  </si>
  <si>
    <t>No</t>
  </si>
  <si>
    <t>Non-binary</t>
  </si>
  <si>
    <t>Significant </t>
  </si>
  <si>
    <t>Prefer not to say</t>
  </si>
  <si>
    <t>Moderate </t>
  </si>
  <si>
    <t>Not Familiar </t>
  </si>
  <si>
    <t>None </t>
  </si>
  <si>
    <t>No </t>
  </si>
  <si>
    <t>Not Sure</t>
  </si>
  <si>
    <t xml:space="preserve"> Familiar with the term 'e-waste'</t>
  </si>
  <si>
    <t>Aware that specific hazardous materials in electronic devices that pose health risks</t>
  </si>
  <si>
    <t xml:space="preserve"> Significance of the the health risks posed by hazardous materials </t>
  </si>
  <si>
    <t xml:space="preserve"> Any protective measures or regulations in your area to safeguard against e-waste-related health risks</t>
  </si>
  <si>
    <t>CALCULATIONS FROM RESULTS</t>
  </si>
  <si>
    <t>Gender</t>
  </si>
  <si>
    <t>Count of  Familiar with the term 'e-waste'</t>
  </si>
  <si>
    <t xml:space="preserve">Count of  Significance of the the health risks posed by hazardous materials </t>
  </si>
  <si>
    <t>Count of Aware that specific hazardous materials in electronic devices that pose health risks</t>
  </si>
  <si>
    <t>Count of Are there any community health concerns in your area related to e-waste?</t>
  </si>
  <si>
    <t>Count of  Any protective measures or regulations in your area to safeguard against e-waste-related health risks</t>
  </si>
  <si>
    <t>Non- Binary</t>
  </si>
  <si>
    <t>Experienced any health issues</t>
  </si>
  <si>
    <t>Average Age</t>
  </si>
  <si>
    <t>Calculactions and Graphs from Sheet</t>
  </si>
  <si>
    <t>Graph</t>
  </si>
  <si>
    <t>Grapgh</t>
  </si>
  <si>
    <t>0</t>
  </si>
  <si>
    <t>1</t>
  </si>
  <si>
    <t>Calculations from results</t>
  </si>
  <si>
    <t>Count Any protective measures or regulations in your area to safeguard against e-waste-related health risks</t>
  </si>
  <si>
    <t xml:space="preserve"> Significance of the the health risks </t>
  </si>
  <si>
    <t xml:space="preserve">Aware of specific hazardous materials </t>
  </si>
  <si>
    <t xml:space="preserve"> experienced health issues  </t>
  </si>
  <si>
    <t xml:space="preserve"> community health concerns </t>
  </si>
  <si>
    <t xml:space="preserve"> protective measures or regulations in area</t>
  </si>
  <si>
    <t xml:space="preserve"> importance  for  responsibility for the end-of-life disposal of their products</t>
  </si>
  <si>
    <t xml:space="preserve">Familiar with 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</si>
</sst>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4" borderId="2" xfId="0" applyFill="1" applyBorder="1"/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1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6" borderId="1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0" fontId="0" fillId="6" borderId="0" xfId="0" applyFill="1"/>
    <xf numFmtId="164" fontId="0" fillId="0" borderId="0" xfId="0" applyNumberFormat="1"/>
    <xf numFmtId="0" fontId="3" fillId="14" borderId="0" xfId="4"/>
    <xf numFmtId="0" fontId="3" fillId="13" borderId="0" xfId="3"/>
    <xf numFmtId="0" fontId="5" fillId="0" borderId="0" xfId="0" applyFont="1"/>
    <xf numFmtId="0" fontId="3" fillId="14" borderId="2" xfId="4" applyBorder="1"/>
    <xf numFmtId="0" fontId="3" fillId="14" borderId="4" xfId="4" applyBorder="1"/>
    <xf numFmtId="0" fontId="3" fillId="14" borderId="5" xfId="4" applyBorder="1"/>
    <xf numFmtId="0" fontId="3" fillId="14" borderId="0" xfId="4" applyAlignment="1"/>
    <xf numFmtId="0" fontId="3" fillId="14" borderId="3" xfId="4" applyBorder="1"/>
    <xf numFmtId="0" fontId="3" fillId="14" borderId="6" xfId="4" applyBorder="1"/>
    <xf numFmtId="0" fontId="3" fillId="13" borderId="0" xfId="3" applyAlignment="1"/>
    <xf numFmtId="0" fontId="3" fillId="14" borderId="21" xfId="4" applyBorder="1"/>
    <xf numFmtId="0" fontId="3" fillId="14" borderId="22" xfId="4" applyBorder="1" applyAlignment="1">
      <alignment horizontal="center"/>
    </xf>
    <xf numFmtId="0" fontId="3" fillId="14" borderId="21" xfId="4" applyBorder="1" applyAlignment="1"/>
    <xf numFmtId="0" fontId="3" fillId="14" borderId="22" xfId="4" applyBorder="1" applyAlignment="1"/>
    <xf numFmtId="0" fontId="3" fillId="14" borderId="22" xfId="4" applyBorder="1"/>
    <xf numFmtId="0" fontId="3" fillId="14" borderId="19" xfId="4" applyBorder="1" applyAlignment="1">
      <alignment horizontal="center"/>
    </xf>
    <xf numFmtId="0" fontId="3" fillId="12" borderId="0" xfId="2"/>
    <xf numFmtId="0" fontId="3" fillId="12" borderId="3" xfId="2" applyBorder="1"/>
    <xf numFmtId="0" fontId="3" fillId="12" borderId="2" xfId="2" applyBorder="1" applyAlignment="1"/>
    <xf numFmtId="0" fontId="3" fillId="12" borderId="0" xfId="2" applyBorder="1"/>
    <xf numFmtId="0" fontId="3" fillId="12" borderId="0" xfId="2" applyAlignment="1">
      <alignment horizontal="center"/>
    </xf>
    <xf numFmtId="0" fontId="3" fillId="12" borderId="4" xfId="2" applyBorder="1"/>
    <xf numFmtId="0" fontId="3" fillId="12" borderId="5" xfId="2" applyBorder="1"/>
    <xf numFmtId="0" fontId="3" fillId="12" borderId="6" xfId="2" applyBorder="1"/>
    <xf numFmtId="0" fontId="3" fillId="12" borderId="0" xfId="2" applyAlignment="1"/>
    <xf numFmtId="0" fontId="3" fillId="12" borderId="23" xfId="2" applyBorder="1"/>
    <xf numFmtId="0" fontId="2" fillId="0" borderId="0" xfId="0" pivotButton="1" applyFont="1"/>
    <xf numFmtId="0" fontId="2" fillId="0" borderId="0" xfId="0" applyFont="1"/>
    <xf numFmtId="0" fontId="12" fillId="0" borderId="0" xfId="0" pivotButton="1" applyFont="1"/>
    <xf numFmtId="0" fontId="12" fillId="0" borderId="0" xfId="0" applyFont="1"/>
    <xf numFmtId="0" fontId="13" fillId="8" borderId="0" xfId="0" applyFont="1" applyFill="1"/>
    <xf numFmtId="0" fontId="13" fillId="8" borderId="0" xfId="0" applyFont="1" applyFill="1" applyAlignment="1">
      <alignment horizontal="center"/>
    </xf>
    <xf numFmtId="0" fontId="2" fillId="7" borderId="0" xfId="0" applyFont="1" applyFill="1"/>
    <xf numFmtId="0" fontId="0" fillId="16" borderId="0" xfId="0" applyFill="1"/>
    <xf numFmtId="0" fontId="14" fillId="0" borderId="0" xfId="0" pivotButton="1" applyFont="1"/>
    <xf numFmtId="0" fontId="14" fillId="0" borderId="0" xfId="0" applyFont="1" applyAlignment="1">
      <alignment horizontal="center"/>
    </xf>
    <xf numFmtId="0" fontId="14" fillId="0" borderId="0" xfId="0" pivotButton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15" borderId="0" xfId="0" applyFont="1" applyFill="1"/>
    <xf numFmtId="0" fontId="19" fillId="15" borderId="0" xfId="0" applyFont="1" applyFill="1"/>
    <xf numFmtId="0" fontId="17" fillId="7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1" fontId="9" fillId="3" borderId="15" xfId="0" applyNumberFormat="1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6" xfId="0" applyBorder="1" applyAlignment="1">
      <alignment horizontal="center"/>
    </xf>
    <xf numFmtId="0" fontId="8" fillId="15" borderId="8" xfId="0" applyFont="1" applyFill="1" applyBorder="1" applyAlignment="1">
      <alignment horizontal="center"/>
    </xf>
    <xf numFmtId="0" fontId="8" fillId="15" borderId="32" xfId="0" applyFont="1" applyFill="1" applyBorder="1" applyAlignment="1">
      <alignment horizontal="center"/>
    </xf>
    <xf numFmtId="0" fontId="8" fillId="15" borderId="33" xfId="0" applyFont="1" applyFill="1" applyBorder="1" applyAlignment="1">
      <alignment horizontal="center"/>
    </xf>
    <xf numFmtId="0" fontId="8" fillId="15" borderId="34" xfId="0" applyFont="1" applyFill="1" applyBorder="1" applyAlignment="1">
      <alignment horizontal="center"/>
    </xf>
    <xf numFmtId="0" fontId="16" fillId="16" borderId="0" xfId="0" applyFont="1" applyFill="1" applyAlignment="1">
      <alignment horizontal="center" vertical="center"/>
    </xf>
    <xf numFmtId="0" fontId="12" fillId="15" borderId="7" xfId="0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/>
    </xf>
    <xf numFmtId="0" fontId="12" fillId="15" borderId="25" xfId="0" applyFont="1" applyFill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1" fontId="9" fillId="3" borderId="9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/>
    </xf>
    <xf numFmtId="0" fontId="3" fillId="14" borderId="0" xfId="4" applyAlignment="1">
      <alignment horizontal="center" vertical="center"/>
    </xf>
    <xf numFmtId="0" fontId="3" fillId="14" borderId="0" xfId="4" applyAlignment="1">
      <alignment horizontal="center" wrapText="1"/>
    </xf>
    <xf numFmtId="0" fontId="3" fillId="14" borderId="0" xfId="4" applyAlignment="1">
      <alignment horizontal="center"/>
    </xf>
    <xf numFmtId="0" fontId="3" fillId="14" borderId="2" xfId="4" applyBorder="1" applyAlignment="1">
      <alignment horizontal="center"/>
    </xf>
    <xf numFmtId="0" fontId="3" fillId="14" borderId="2" xfId="4" applyBorder="1" applyAlignment="1">
      <alignment horizontal="center" textRotation="45"/>
    </xf>
    <xf numFmtId="0" fontId="6" fillId="3" borderId="1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" fontId="0" fillId="3" borderId="23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11" borderId="1" xfId="1" applyFont="1" applyBorder="1" applyAlignment="1">
      <alignment horizontal="center" vertical="center"/>
    </xf>
    <xf numFmtId="0" fontId="3" fillId="14" borderId="1" xfId="4" applyBorder="1" applyAlignment="1">
      <alignment horizontal="center"/>
    </xf>
    <xf numFmtId="0" fontId="3" fillId="14" borderId="19" xfId="4" applyBorder="1" applyAlignment="1">
      <alignment horizontal="center"/>
    </xf>
    <xf numFmtId="0" fontId="3" fillId="14" borderId="21" xfId="4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3" fillId="14" borderId="0" xfId="4" applyBorder="1" applyAlignment="1">
      <alignment horizontal="center" vertical="center"/>
    </xf>
    <xf numFmtId="0" fontId="3" fillId="14" borderId="24" xfId="4" applyBorder="1" applyAlignment="1">
      <alignment horizontal="center"/>
    </xf>
    <xf numFmtId="0" fontId="3" fillId="14" borderId="16" xfId="4" applyBorder="1" applyAlignment="1">
      <alignment horizontal="center"/>
    </xf>
    <xf numFmtId="0" fontId="4" fillId="11" borderId="1" xfId="1" applyBorder="1" applyAlignment="1">
      <alignment horizontal="center"/>
    </xf>
    <xf numFmtId="0" fontId="3" fillId="14" borderId="14" xfId="4" applyBorder="1" applyAlignment="1">
      <alignment horizontal="center"/>
    </xf>
    <xf numFmtId="0" fontId="3" fillId="14" borderId="23" xfId="4" applyBorder="1" applyAlignment="1">
      <alignment horizontal="center"/>
    </xf>
    <xf numFmtId="0" fontId="3" fillId="14" borderId="3" xfId="4" applyBorder="1" applyAlignment="1">
      <alignment horizontal="center"/>
    </xf>
  </cellXfs>
  <cellStyles count="5">
    <cellStyle name="20% - Accent1" xfId="2" builtinId="30"/>
    <cellStyle name="40% - Accent6" xfId="3" builtinId="51"/>
    <cellStyle name="60% - Accent6" xfId="4" builtinId="52"/>
    <cellStyle name="Accent1" xfId="1" builtinId="29"/>
    <cellStyle name="Normal" xfId="0" builtinId="0"/>
  </cellStyles>
  <dxfs count="112"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b/>
      </font>
    </dxf>
    <dxf>
      <alignment horizont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sz val="14"/>
      </font>
    </dxf>
    <dxf>
      <font>
        <sz val="14"/>
      </font>
    </dxf>
    <dxf>
      <font>
        <b/>
      </font>
    </dxf>
    <dxf>
      <alignment horizont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z val="18"/>
      </font>
    </dxf>
    <dxf>
      <font>
        <sz val="18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alignment horizontal="center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alignment horizontal="center"/>
    </dxf>
    <dxf>
      <font>
        <sz val="14"/>
      </font>
    </dxf>
    <dxf>
      <font>
        <sz val="14"/>
      </font>
    </dxf>
    <dxf>
      <font>
        <b/>
      </font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8"/>
      </font>
    </dxf>
    <dxf>
      <font>
        <b/>
      </font>
    </dxf>
    <dxf>
      <font>
        <b/>
      </font>
    </dxf>
    <dxf>
      <fill>
        <patternFill patternType="solid">
          <bgColor theme="9" tint="0.79998168889431442"/>
        </patternFill>
      </fill>
    </dxf>
    <dxf>
      <alignment horizontal="center"/>
    </dxf>
    <dxf>
      <font>
        <sz val="14"/>
      </font>
    </dxf>
    <dxf>
      <font>
        <sz val="14"/>
      </font>
    </dxf>
    <dxf>
      <alignment horizontal="center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horizontal="center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alignment horizontal="center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sz val="18"/>
      </font>
    </dxf>
    <dxf>
      <font>
        <sz val="18"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ill>
        <patternFill patternType="solid">
          <bgColor theme="9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Familiar with the term 'e-waste'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Calculations!$L$5:$L$7</c:f>
              <c:strCache>
                <c:ptCount val="3"/>
                <c:pt idx="0">
                  <c:v>Not Familiar </c:v>
                </c:pt>
                <c:pt idx="1">
                  <c:v>Somewhat Familiar </c:v>
                </c:pt>
                <c:pt idx="2">
                  <c:v>Very Familiar </c:v>
                </c:pt>
              </c:strCache>
            </c:strRef>
          </c:cat>
          <c:val>
            <c:numRef>
              <c:f>Calculations!$M$5:$M$7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142-A76B-3C19D0BF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515776"/>
        <c:axId val="1098509056"/>
      </c:barChart>
      <c:catAx>
        <c:axId val="10985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9056"/>
        <c:crosses val="autoZero"/>
        <c:auto val="1"/>
        <c:lblAlgn val="ctr"/>
        <c:lblOffset val="100"/>
        <c:noMultiLvlLbl val="0"/>
      </c:catAx>
      <c:valAx>
        <c:axId val="10985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health..xlsx]Calculations!PivotTable28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Aware that specific hazardous materials in electronic devices that pose health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Calculations!$M$26</c:f>
              <c:strCache>
                <c:ptCount val="1"/>
                <c:pt idx="0">
                  <c:v>Total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"/>
          </c:pictureOptions>
          <c:cat>
            <c:strRef>
              <c:f>Calculations!$L$27:$L$29</c:f>
              <c:strCache>
                <c:ptCount val="3"/>
                <c:pt idx="0">
                  <c:v>Maybe </c:v>
                </c:pt>
                <c:pt idx="1">
                  <c:v>No </c:v>
                </c:pt>
                <c:pt idx="2">
                  <c:v>Yes</c:v>
                </c:pt>
              </c:strCache>
            </c:strRef>
          </c:cat>
          <c:val>
            <c:numRef>
              <c:f>Calculations!$M$27:$M$29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3-4114-B540-114CCCB0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8560"/>
        <c:axId val="194212800"/>
      </c:barChart>
      <c:catAx>
        <c:axId val="194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2800"/>
        <c:crosses val="autoZero"/>
        <c:auto val="1"/>
        <c:lblAlgn val="ctr"/>
        <c:lblOffset val="100"/>
        <c:noMultiLvlLbl val="0"/>
      </c:catAx>
      <c:valAx>
        <c:axId val="19421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health..xlsx]Calculations!PivotTable43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Count of  Any protective measures or regulations in your area to safeguard against e-waste-related health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Calculations!$D$26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Calculations!$C$27:$C$29</c:f>
              <c:strCache>
                <c:ptCount val="3"/>
                <c:pt idx="0">
                  <c:v>No</c:v>
                </c:pt>
                <c:pt idx="1">
                  <c:v>Not Sure</c:v>
                </c:pt>
                <c:pt idx="2">
                  <c:v>Yes</c:v>
                </c:pt>
              </c:strCache>
            </c:strRef>
          </c:cat>
          <c:val>
            <c:numRef>
              <c:f>Calculations!$D$27:$D$29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0-4B9D-BBEA-8D4C6265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1360"/>
        <c:axId val="194212800"/>
      </c:barChart>
      <c:catAx>
        <c:axId val="1942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2800"/>
        <c:crosses val="autoZero"/>
        <c:auto val="1"/>
        <c:lblAlgn val="ctr"/>
        <c:lblOffset val="100"/>
        <c:noMultiLvlLbl val="0"/>
      </c:catAx>
      <c:valAx>
        <c:axId val="19421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C-4D4F-A728-40C4EA9107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C-4D4F-A728-40C4EA9107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9C-4D4F-A728-40C4EA9107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9C-4D4F-A728-40C4EA9107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9C-4D4F-A728-40C4EA9107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9C-4D4F-A728-40C4EA9107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9C-4D4F-A728-40C4EA9107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9C-4D4F-A728-40C4EA910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Calculations!$A$5:$A$12</c:f>
              <c:strCache>
                <c:ptCount val="7"/>
                <c:pt idx="0">
                  <c:v>Man</c:v>
                </c:pt>
                <c:pt idx="2">
                  <c:v>Woman</c:v>
                </c:pt>
                <c:pt idx="4">
                  <c:v>Non- Binary</c:v>
                </c:pt>
                <c:pt idx="6">
                  <c:v>Prefer not to say</c:v>
                </c:pt>
              </c:strCache>
            </c:strRef>
          </c:cat>
          <c:val>
            <c:numRef>
              <c:f>Calculations!$B$5:$B$12</c:f>
              <c:numCache>
                <c:formatCode>0</c:formatCode>
                <c:ptCount val="8"/>
                <c:pt idx="0">
                  <c:v>20</c:v>
                </c:pt>
                <c:pt idx="2">
                  <c:v>8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9C-4D4F-A728-40C4EA910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[Questionnaire on E-Waste and its effects on human health..xlsx]Calculations!PivotTable38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Are there any community health concerns in your area related to e-waste?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Calculations!$A$27:$A$28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Calculations!$B$27:$B$28</c:f>
              <c:numCache>
                <c:formatCode>General</c:formatCode>
                <c:ptCount val="2"/>
                <c:pt idx="0">
                  <c:v>19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C-48F9-98A8-D2922D79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505696"/>
        <c:axId val="1098507136"/>
      </c:barChart>
      <c:catAx>
        <c:axId val="10985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7136"/>
        <c:crosses val="autoZero"/>
        <c:auto val="1"/>
        <c:lblAlgn val="ctr"/>
        <c:lblOffset val="100"/>
        <c:noMultiLvlLbl val="0"/>
      </c:catAx>
      <c:valAx>
        <c:axId val="109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[Questionnaire on E-Waste and its effects on human health..xlsx]Calculations!PivotTable18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Familiar with the term 'e-waste'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Calculations!$L$5:$L$7</c:f>
              <c:strCache>
                <c:ptCount val="3"/>
                <c:pt idx="0">
                  <c:v>Not Familiar </c:v>
                </c:pt>
                <c:pt idx="1">
                  <c:v>Somewhat Familiar </c:v>
                </c:pt>
                <c:pt idx="2">
                  <c:v>Very Familiar </c:v>
                </c:pt>
              </c:strCache>
            </c:strRef>
          </c:cat>
          <c:val>
            <c:numRef>
              <c:f>Calculations!$M$5:$M$7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8-4B54-BB45-400559C1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515776"/>
        <c:axId val="1098509056"/>
      </c:barChart>
      <c:catAx>
        <c:axId val="10985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9056"/>
        <c:crosses val="autoZero"/>
        <c:auto val="1"/>
        <c:lblAlgn val="ctr"/>
        <c:lblOffset val="100"/>
        <c:noMultiLvlLbl val="0"/>
      </c:catAx>
      <c:valAx>
        <c:axId val="10985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health..xlsx]Calculations!PivotTable23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Significance of the the health risks posed by hazardous materials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Calculations!$P$4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Calculations!$O$5:$O$9</c:f>
              <c:strCache>
                <c:ptCount val="5"/>
                <c:pt idx="0">
                  <c:v>Moderate </c:v>
                </c:pt>
                <c:pt idx="1">
                  <c:v>None </c:v>
                </c:pt>
                <c:pt idx="2">
                  <c:v>Significant </c:v>
                </c:pt>
                <c:pt idx="3">
                  <c:v>Slight</c:v>
                </c:pt>
                <c:pt idx="4">
                  <c:v>Very Significant </c:v>
                </c:pt>
              </c:strCache>
            </c:strRef>
          </c:cat>
          <c:val>
            <c:numRef>
              <c:f>Calculations!$P$5:$P$9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51-9616-85FF7138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4130944"/>
        <c:axId val="1864131904"/>
      </c:barChart>
      <c:catAx>
        <c:axId val="18641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31904"/>
        <c:crosses val="autoZero"/>
        <c:auto val="1"/>
        <c:lblAlgn val="ctr"/>
        <c:lblOffset val="100"/>
        <c:noMultiLvlLbl val="0"/>
      </c:catAx>
      <c:valAx>
        <c:axId val="1864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health..xlsx]Calculations!PivotTable28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Aware that specific hazardous materials in electronic devices that pose health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Calculations!$L$27:$L$29</c:f>
              <c:strCache>
                <c:ptCount val="3"/>
                <c:pt idx="0">
                  <c:v>Maybe </c:v>
                </c:pt>
                <c:pt idx="1">
                  <c:v>No </c:v>
                </c:pt>
                <c:pt idx="2">
                  <c:v>Yes</c:v>
                </c:pt>
              </c:strCache>
            </c:strRef>
          </c:cat>
          <c:val>
            <c:numRef>
              <c:f>Calculations!$M$27:$M$29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2-4600-80F3-1220BD72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8560"/>
        <c:axId val="194212800"/>
      </c:barChart>
      <c:catAx>
        <c:axId val="194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2800"/>
        <c:crosses val="autoZero"/>
        <c:auto val="1"/>
        <c:lblAlgn val="ctr"/>
        <c:lblOffset val="100"/>
        <c:noMultiLvlLbl val="0"/>
      </c:catAx>
      <c:valAx>
        <c:axId val="194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health..xlsx]Calculations!PivotTable43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Any protective measures or regulations in your area to safeguard against e-waste-related health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Calculations!$D$26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Calculations!$C$27:$C$29</c:f>
              <c:strCache>
                <c:ptCount val="3"/>
                <c:pt idx="0">
                  <c:v>No</c:v>
                </c:pt>
                <c:pt idx="1">
                  <c:v>Not Sure</c:v>
                </c:pt>
                <c:pt idx="2">
                  <c:v>Yes</c:v>
                </c:pt>
              </c:strCache>
            </c:strRef>
          </c:cat>
          <c:val>
            <c:numRef>
              <c:f>Calculations!$D$27:$D$29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42F3-984F-7C26DF4F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1360"/>
        <c:axId val="194212800"/>
      </c:barChart>
      <c:catAx>
        <c:axId val="1942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2800"/>
        <c:crosses val="autoZero"/>
        <c:auto val="1"/>
        <c:lblAlgn val="ctr"/>
        <c:lblOffset val="100"/>
        <c:noMultiLvlLbl val="0"/>
      </c:catAx>
      <c:valAx>
        <c:axId val="194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Significance of the the health risks posed by hazardous materials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Calculations!$P$4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Calculations!$O$5:$O$9</c:f>
              <c:strCache>
                <c:ptCount val="5"/>
                <c:pt idx="0">
                  <c:v>Moderate </c:v>
                </c:pt>
                <c:pt idx="1">
                  <c:v>None </c:v>
                </c:pt>
                <c:pt idx="2">
                  <c:v>Significant </c:v>
                </c:pt>
                <c:pt idx="3">
                  <c:v>Slight</c:v>
                </c:pt>
                <c:pt idx="4">
                  <c:v>Very Significant </c:v>
                </c:pt>
              </c:strCache>
            </c:strRef>
          </c:cat>
          <c:val>
            <c:numRef>
              <c:f>Calculations!$P$5:$P$9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A-4064-9FCC-06CFD3D3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4130944"/>
        <c:axId val="1864131904"/>
      </c:barChart>
      <c:catAx>
        <c:axId val="18641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31904"/>
        <c:crosses val="autoZero"/>
        <c:auto val="1"/>
        <c:lblAlgn val="ctr"/>
        <c:lblOffset val="100"/>
        <c:noMultiLvlLbl val="0"/>
      </c:catAx>
      <c:valAx>
        <c:axId val="1864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Aware that specific hazardous materials in electronic devices that pose health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Calculations!$L$27:$L$29</c:f>
              <c:strCache>
                <c:ptCount val="3"/>
                <c:pt idx="0">
                  <c:v>Maybe </c:v>
                </c:pt>
                <c:pt idx="1">
                  <c:v>No </c:v>
                </c:pt>
                <c:pt idx="2">
                  <c:v>Yes</c:v>
                </c:pt>
              </c:strCache>
            </c:strRef>
          </c:cat>
          <c:val>
            <c:numRef>
              <c:f>Calculations!$M$27:$M$29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6-4045-9736-62D459E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8560"/>
        <c:axId val="194212800"/>
      </c:barChart>
      <c:catAx>
        <c:axId val="194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2800"/>
        <c:crosses val="autoZero"/>
        <c:auto val="1"/>
        <c:lblAlgn val="ctr"/>
        <c:lblOffset val="100"/>
        <c:noMultiLvlLbl val="0"/>
      </c:catAx>
      <c:valAx>
        <c:axId val="194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health..xlsx]Calculations!PivotTable38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Are there any community health concerns in your area related to e-waste?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Calculations!$A$27:$A$28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Calculations!$B$27:$B$28</c:f>
              <c:numCache>
                <c:formatCode>General</c:formatCode>
                <c:ptCount val="2"/>
                <c:pt idx="0">
                  <c:v>19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C-40FD-85F7-160044AE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505696"/>
        <c:axId val="1098507136"/>
      </c:barChart>
      <c:catAx>
        <c:axId val="10985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7136"/>
        <c:crosses val="autoZero"/>
        <c:auto val="1"/>
        <c:lblAlgn val="ctr"/>
        <c:lblOffset val="100"/>
        <c:noMultiLvlLbl val="0"/>
      </c:catAx>
      <c:valAx>
        <c:axId val="109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health..xlsx]Calculations!PivotTable43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 Any protective measures or regulations in your area to safeguard against e-waste-related health risks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Calculations!$D$26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Calculations!$C$27:$C$29</c:f>
              <c:strCache>
                <c:ptCount val="3"/>
                <c:pt idx="0">
                  <c:v>No</c:v>
                </c:pt>
                <c:pt idx="1">
                  <c:v>Not Sure</c:v>
                </c:pt>
                <c:pt idx="2">
                  <c:v>Yes</c:v>
                </c:pt>
              </c:strCache>
            </c:strRef>
          </c:cat>
          <c:val>
            <c:numRef>
              <c:f>Calculations!$D$27:$D$29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435-80CB-35523AF7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11360"/>
        <c:axId val="194212800"/>
      </c:barChart>
      <c:catAx>
        <c:axId val="1942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2800"/>
        <c:crosses val="autoZero"/>
        <c:auto val="1"/>
        <c:lblAlgn val="ctr"/>
        <c:lblOffset val="100"/>
        <c:noMultiLvlLbl val="0"/>
      </c:catAx>
      <c:valAx>
        <c:axId val="194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6A-4C15-B384-F88487908D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6A-4C15-B384-F88487908D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6A-4C15-B384-F88487908D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6A-4C15-B384-F88487908D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6A-4C15-B384-F88487908DC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6A-4C15-B384-F88487908DC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6A-4C15-B384-F88487908DC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6A-4C15-B384-F88487908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Calculations!$A$5:$A$12</c:f>
              <c:strCache>
                <c:ptCount val="7"/>
                <c:pt idx="0">
                  <c:v>Man</c:v>
                </c:pt>
                <c:pt idx="2">
                  <c:v>Woman</c:v>
                </c:pt>
                <c:pt idx="4">
                  <c:v>Non- Binary</c:v>
                </c:pt>
                <c:pt idx="6">
                  <c:v>Prefer not to say</c:v>
                </c:pt>
              </c:strCache>
            </c:strRef>
          </c:cat>
          <c:val>
            <c:numRef>
              <c:f>Calculations!$B$5:$B$12</c:f>
              <c:numCache>
                <c:formatCode>0</c:formatCode>
                <c:ptCount val="8"/>
                <c:pt idx="0">
                  <c:v>20</c:v>
                </c:pt>
                <c:pt idx="2">
                  <c:v>8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4-4D80-A3F2-36F7D87F0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36-4820-AD4D-A05F7916B6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36-4820-AD4D-A05F7916B6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36-4820-AD4D-A05F7916B6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36-4820-AD4D-A05F7916B6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36-4820-AD4D-A05F7916B65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36-4820-AD4D-A05F7916B65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36-4820-AD4D-A05F7916B65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636-4820-AD4D-A05F7916B6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Calculations!$A$5:$A$12</c:f>
              <c:strCache>
                <c:ptCount val="7"/>
                <c:pt idx="0">
                  <c:v>Man</c:v>
                </c:pt>
                <c:pt idx="2">
                  <c:v>Woman</c:v>
                </c:pt>
                <c:pt idx="4">
                  <c:v>Non- Binary</c:v>
                </c:pt>
                <c:pt idx="6">
                  <c:v>Prefer not to say</c:v>
                </c:pt>
              </c:strCache>
            </c:strRef>
          </c:cat>
          <c:val>
            <c:numRef>
              <c:f>Calculations!$B$5:$B$12</c:f>
              <c:numCache>
                <c:formatCode>0</c:formatCode>
                <c:ptCount val="8"/>
                <c:pt idx="0">
                  <c:v>20</c:v>
                </c:pt>
                <c:pt idx="2">
                  <c:v>8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36-4820-AD4D-A05F7916B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health..xlsx]Calculations!PivotTable18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Familiar with the term 'e-waste'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Calculations!$L$5:$L$7</c:f>
              <c:strCache>
                <c:ptCount val="3"/>
                <c:pt idx="0">
                  <c:v>Not Familiar </c:v>
                </c:pt>
                <c:pt idx="1">
                  <c:v>Somewhat Familiar </c:v>
                </c:pt>
                <c:pt idx="2">
                  <c:v>Very Familiar </c:v>
                </c:pt>
              </c:strCache>
            </c:strRef>
          </c:cat>
          <c:val>
            <c:numRef>
              <c:f>Calculations!$M$5:$M$7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F-44D2-8401-AED7E834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8515776"/>
        <c:axId val="1098509056"/>
      </c:barChart>
      <c:catAx>
        <c:axId val="10985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9056"/>
        <c:crosses val="autoZero"/>
        <c:auto val="1"/>
        <c:lblAlgn val="ctr"/>
        <c:lblOffset val="100"/>
        <c:noMultiLvlLbl val="0"/>
      </c:catAx>
      <c:valAx>
        <c:axId val="10985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E-Waste and its effects on human health..xlsx]Calculations!PivotTable23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Significance of the the health risks posed by hazardous materials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Calculations!$P$4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Calculations!$O$5:$O$9</c:f>
              <c:strCache>
                <c:ptCount val="5"/>
                <c:pt idx="0">
                  <c:v>Moderate </c:v>
                </c:pt>
                <c:pt idx="1">
                  <c:v>None </c:v>
                </c:pt>
                <c:pt idx="2">
                  <c:v>Significant </c:v>
                </c:pt>
                <c:pt idx="3">
                  <c:v>Slight</c:v>
                </c:pt>
                <c:pt idx="4">
                  <c:v>Very Significant </c:v>
                </c:pt>
              </c:strCache>
            </c:strRef>
          </c:cat>
          <c:val>
            <c:numRef>
              <c:f>Calculations!$P$5:$P$9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3-4E9C-93D2-FEBFE2E7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4130944"/>
        <c:axId val="1864131904"/>
      </c:barChart>
      <c:catAx>
        <c:axId val="18641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31904"/>
        <c:crosses val="autoZero"/>
        <c:auto val="1"/>
        <c:lblAlgn val="ctr"/>
        <c:lblOffset val="100"/>
        <c:noMultiLvlLbl val="0"/>
      </c:catAx>
      <c:valAx>
        <c:axId val="1864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593586</xdr:colOff>
      <xdr:row>7</xdr:row>
      <xdr:rowOff>35090</xdr:rowOff>
    </xdr:from>
    <xdr:to>
      <xdr:col>12</xdr:col>
      <xdr:colOff>9400760</xdr:colOff>
      <xdr:row>23</xdr:row>
      <xdr:rowOff>122819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81D72B-27C5-4BC0-BC98-0E290E50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2590443</xdr:colOff>
      <xdr:row>9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318D4-FDCD-47B0-92A2-792356FB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12</xdr:col>
      <xdr:colOff>5781454</xdr:colOff>
      <xdr:row>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D03F93-3E4E-448B-A907-5F55A4367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22151</xdr:rowOff>
    </xdr:from>
    <xdr:to>
      <xdr:col>2</xdr:col>
      <xdr:colOff>0</xdr:colOff>
      <xdr:row>63</xdr:row>
      <xdr:rowOff>22151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06304B-4DDF-4020-B963-4E8D3E45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522221</xdr:colOff>
      <xdr:row>28</xdr:row>
      <xdr:rowOff>140073</xdr:rowOff>
    </xdr:from>
    <xdr:to>
      <xdr:col>3</xdr:col>
      <xdr:colOff>7286149</xdr:colOff>
      <xdr:row>41</xdr:row>
      <xdr:rowOff>127143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4E754E-BF8A-4556-B77B-08170B67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18317</xdr:colOff>
      <xdr:row>3</xdr:row>
      <xdr:rowOff>291611</xdr:rowOff>
    </xdr:from>
    <xdr:to>
      <xdr:col>5</xdr:col>
      <xdr:colOff>21980</xdr:colOff>
      <xdr:row>11</xdr:row>
      <xdr:rowOff>183173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8E6FE6-9B87-CE51-AF5F-0E7DE287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609599</xdr:colOff>
      <xdr:row>10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55241-4E8D-441F-ABDC-56B5FCC0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6</xdr:row>
      <xdr:rowOff>1</xdr:rowOff>
    </xdr:from>
    <xdr:to>
      <xdr:col>12</xdr:col>
      <xdr:colOff>7258050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EA2F41-6F38-4C7E-8A22-B7DB7CE4C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8</xdr:row>
      <xdr:rowOff>0</xdr:rowOff>
    </xdr:from>
    <xdr:to>
      <xdr:col>15</xdr:col>
      <xdr:colOff>7419974</xdr:colOff>
      <xdr:row>15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D5D76-2057-4E5F-AC0F-A16CD25EB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7245421</xdr:colOff>
      <xdr:row>31</xdr:row>
      <xdr:rowOff>10702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037811-244C-4D90-A6FC-C005C5794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19</xdr:row>
      <xdr:rowOff>238124</xdr:rowOff>
    </xdr:from>
    <xdr:to>
      <xdr:col>15</xdr:col>
      <xdr:colOff>7316931</xdr:colOff>
      <xdr:row>31</xdr:row>
      <xdr:rowOff>184005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D4EB77-C804-439F-8071-033EC2733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8792</xdr:colOff>
      <xdr:row>1</xdr:row>
      <xdr:rowOff>276225</xdr:rowOff>
    </xdr:from>
    <xdr:to>
      <xdr:col>7</xdr:col>
      <xdr:colOff>19050</xdr:colOff>
      <xdr:row>10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4D75B-5DD3-4DC3-A813-840D77623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24</xdr:row>
      <xdr:rowOff>9526</xdr:rowOff>
    </xdr:from>
    <xdr:to>
      <xdr:col>11</xdr:col>
      <xdr:colOff>9524</xdr:colOff>
      <xdr:row>32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E27874-C76B-4298-8682-F632672C5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2615</xdr:colOff>
      <xdr:row>12</xdr:row>
      <xdr:rowOff>285564</xdr:rowOff>
    </xdr:from>
    <xdr:to>
      <xdr:col>11</xdr:col>
      <xdr:colOff>329266</xdr:colOff>
      <xdr:row>21</xdr:row>
      <xdr:rowOff>18864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D405FF2-CB8D-4FFE-B1A8-02B7DA3D1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13</xdr:row>
      <xdr:rowOff>19050</xdr:rowOff>
    </xdr:from>
    <xdr:to>
      <xdr:col>22</xdr:col>
      <xdr:colOff>19049</xdr:colOff>
      <xdr:row>20</xdr:row>
      <xdr:rowOff>190499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F3E64C9-63D6-4F12-9DF6-92A95D86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9525</xdr:colOff>
      <xdr:row>12</xdr:row>
      <xdr:rowOff>276225</xdr:rowOff>
    </xdr:from>
    <xdr:to>
      <xdr:col>35</xdr:col>
      <xdr:colOff>565042</xdr:colOff>
      <xdr:row>20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D839CC5-FA59-4530-8074-B3D38CF51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19049</xdr:colOff>
      <xdr:row>24</xdr:row>
      <xdr:rowOff>19050</xdr:rowOff>
    </xdr:from>
    <xdr:to>
      <xdr:col>28</xdr:col>
      <xdr:colOff>19050</xdr:colOff>
      <xdr:row>31</xdr:row>
      <xdr:rowOff>190499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C258A29-90E1-4864-B6D3-442B03AF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529.680735069443" createdVersion="8" refreshedVersion="8" minRefreshableVersion="3" recordCount="35" xr:uid="{EE68881B-D117-4227-8274-EEFECC594148}">
  <cacheSource type="worksheet">
    <worksheetSource name="OfficeForms.Table"/>
  </cacheSource>
  <cacheFields count="10">
    <cacheField name="Id" numFmtId="1">
      <sharedItems containsSemiMixedTypes="0" containsString="0" containsNumber="1" containsInteger="1" minValue="1" maxValue="35"/>
    </cacheField>
    <cacheField name="Age " numFmtId="0">
      <sharedItems/>
    </cacheField>
    <cacheField name="Gender " numFmtId="0">
      <sharedItems/>
    </cacheField>
    <cacheField name=" Familiar with the term 'e-waste'" numFmtId="0">
      <sharedItems count="3">
        <s v="Very Familiar "/>
        <s v="Somewhat Familiar "/>
        <s v="Not Familiar "/>
      </sharedItems>
    </cacheField>
    <cacheField name=" Significance of the the health risks posed by hazardous materials " numFmtId="0">
      <sharedItems/>
    </cacheField>
    <cacheField name="Aware that specific hazardous materials in electronic devices that pose health risks" numFmtId="0">
      <sharedItems/>
    </cacheField>
    <cacheField name=" experienced health issues  related to e-waste exposure" numFmtId="0">
      <sharedItems/>
    </cacheField>
    <cacheField name="Are there any community health concerns in your area related to e-waste?" numFmtId="0">
      <sharedItems/>
    </cacheField>
    <cacheField name=" Any protective measures or regulations in your area to safeguard against e-waste-related health risks" numFmtId="0">
      <sharedItems/>
    </cacheField>
    <cacheField name=" importance  for electronic manufacturers to take responsibility for the end-of-life disposal of their product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529.683640972224" createdVersion="8" refreshedVersion="8" minRefreshableVersion="3" recordCount="35" xr:uid="{11502C9E-B4B3-47BF-8A64-D92EAB90B95A}">
  <cacheSource type="worksheet">
    <worksheetSource name="OfficeForms.Table"/>
  </cacheSource>
  <cacheFields count="10">
    <cacheField name="Id" numFmtId="1">
      <sharedItems containsSemiMixedTypes="0" containsString="0" containsNumber="1" containsInteger="1" minValue="1" maxValue="35"/>
    </cacheField>
    <cacheField name="Age " numFmtId="0">
      <sharedItems/>
    </cacheField>
    <cacheField name="Gender " numFmtId="0">
      <sharedItems/>
    </cacheField>
    <cacheField name=" Familiar with the term 'e-waste'" numFmtId="0">
      <sharedItems/>
    </cacheField>
    <cacheField name=" Significance of the the health risks posed by hazardous materials " numFmtId="0">
      <sharedItems count="5">
        <s v="Very Significant "/>
        <s v="Slight"/>
        <s v="Significant "/>
        <s v="Moderate "/>
        <s v="None "/>
      </sharedItems>
    </cacheField>
    <cacheField name="Aware that specific hazardous materials in electronic devices that pose health risks" numFmtId="0">
      <sharedItems/>
    </cacheField>
    <cacheField name=" experienced health issues  related to e-waste exposure" numFmtId="0">
      <sharedItems/>
    </cacheField>
    <cacheField name="Are there any community health concerns in your area related to e-waste?" numFmtId="0">
      <sharedItems/>
    </cacheField>
    <cacheField name=" Any protective measures or regulations in your area to safeguard against e-waste-related health risks" numFmtId="0">
      <sharedItems/>
    </cacheField>
    <cacheField name=" importance  for electronic manufacturers to take responsibility for the end-of-life disposal of their product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529.684729513887" createdVersion="8" refreshedVersion="8" minRefreshableVersion="3" recordCount="35" xr:uid="{633C258C-F522-4C3D-B51A-106DBE45080D}">
  <cacheSource type="worksheet">
    <worksheetSource name="OfficeForms.Table"/>
  </cacheSource>
  <cacheFields count="10">
    <cacheField name="Id" numFmtId="1">
      <sharedItems containsSemiMixedTypes="0" containsString="0" containsNumber="1" containsInteger="1" minValue="1" maxValue="35"/>
    </cacheField>
    <cacheField name="Age " numFmtId="0">
      <sharedItems/>
    </cacheField>
    <cacheField name="Gender " numFmtId="0">
      <sharedItems/>
    </cacheField>
    <cacheField name=" Familiar with the term 'e-waste'" numFmtId="0">
      <sharedItems/>
    </cacheField>
    <cacheField name=" Significance of the the health risks posed by hazardous materials " numFmtId="0">
      <sharedItems/>
    </cacheField>
    <cacheField name="Aware that specific hazardous materials in electronic devices that pose health risks" numFmtId="0">
      <sharedItems count="3">
        <s v="Yes"/>
        <s v="Maybe "/>
        <s v="No "/>
      </sharedItems>
    </cacheField>
    <cacheField name=" experienced health issues  related to e-waste exposure" numFmtId="0">
      <sharedItems/>
    </cacheField>
    <cacheField name="Are there any community health concerns in your area related to e-waste?" numFmtId="0">
      <sharedItems/>
    </cacheField>
    <cacheField name=" Any protective measures or regulations in your area to safeguard against e-waste-related health risks" numFmtId="0">
      <sharedItems/>
    </cacheField>
    <cacheField name=" importance  for electronic manufacturers to take responsibility for the end-of-life disposal of their product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529.687765856484" createdVersion="8" refreshedVersion="8" minRefreshableVersion="3" recordCount="35" xr:uid="{76181F31-CB6B-4153-8774-4E89553D8F34}">
  <cacheSource type="worksheet">
    <worksheetSource name="OfficeForms.Table"/>
  </cacheSource>
  <cacheFields count="10">
    <cacheField name="Id" numFmtId="1">
      <sharedItems containsSemiMixedTypes="0" containsString="0" containsNumber="1" containsInteger="1" minValue="1" maxValue="35"/>
    </cacheField>
    <cacheField name="Age " numFmtId="0">
      <sharedItems/>
    </cacheField>
    <cacheField name="Gender " numFmtId="0">
      <sharedItems/>
    </cacheField>
    <cacheField name=" Familiar with the term 'e-waste'" numFmtId="0">
      <sharedItems/>
    </cacheField>
    <cacheField name=" Significance of the the health risks posed by hazardous materials " numFmtId="0">
      <sharedItems/>
    </cacheField>
    <cacheField name="Aware that specific hazardous materials in electronic devices that pose health risks" numFmtId="0">
      <sharedItems/>
    </cacheField>
    <cacheField name=" experienced health issues  related to e-waste exposure" numFmtId="0">
      <sharedItems/>
    </cacheField>
    <cacheField name="Are there any community health concerns in your area related to e-waste?" numFmtId="0">
      <sharedItems count="2">
        <s v="Yes"/>
        <s v="No"/>
      </sharedItems>
    </cacheField>
    <cacheField name=" Any protective measures or regulations in your area to safeguard against e-waste-related health risks" numFmtId="0">
      <sharedItems/>
    </cacheField>
    <cacheField name=" importance  for electronic manufacturers to take responsibility for the end-of-life disposal of their product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529.690336805557" createdVersion="8" refreshedVersion="8" minRefreshableVersion="3" recordCount="35" xr:uid="{1E53D675-1B80-4A48-9647-EA91CBC9EED4}">
  <cacheSource type="worksheet">
    <worksheetSource name="OfficeForms.Table"/>
  </cacheSource>
  <cacheFields count="10">
    <cacheField name="Id" numFmtId="1">
      <sharedItems containsSemiMixedTypes="0" containsString="0" containsNumber="1" containsInteger="1" minValue="1" maxValue="35"/>
    </cacheField>
    <cacheField name="Age " numFmtId="0">
      <sharedItems/>
    </cacheField>
    <cacheField name="Gender " numFmtId="0">
      <sharedItems/>
    </cacheField>
    <cacheField name=" Familiar with the term 'e-waste'" numFmtId="0">
      <sharedItems/>
    </cacheField>
    <cacheField name=" Significance of the the health risks posed by hazardous materials " numFmtId="0">
      <sharedItems/>
    </cacheField>
    <cacheField name="Aware that specific hazardous materials in electronic devices that pose health risks" numFmtId="0">
      <sharedItems/>
    </cacheField>
    <cacheField name=" experienced health issues  related to e-waste exposure" numFmtId="0">
      <sharedItems/>
    </cacheField>
    <cacheField name="Are there any community health concerns in your area related to e-waste?" numFmtId="0">
      <sharedItems/>
    </cacheField>
    <cacheField name=" Any protective measures or regulations in your area to safeguard against e-waste-related health risks" numFmtId="0">
      <sharedItems count="3">
        <s v="Yes"/>
        <s v="No"/>
        <s v="Not Sure"/>
      </sharedItems>
    </cacheField>
    <cacheField name=" importance  for electronic manufacturers to take responsibility for the end-of-life disposal of their product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s v="45-54"/>
    <s v="Man"/>
    <x v="0"/>
    <s v="Very Significant "/>
    <s v="Yes"/>
    <s v="Yes"/>
    <s v="Yes"/>
    <s v="Yes"/>
    <n v="10"/>
  </r>
  <r>
    <n v="2"/>
    <s v="35-44"/>
    <s v="Woman"/>
    <x v="1"/>
    <s v="Slight"/>
    <s v="Maybe "/>
    <s v="No"/>
    <s v="No"/>
    <s v="No"/>
    <n v="9"/>
  </r>
  <r>
    <n v="3"/>
    <s v="45-54"/>
    <s v="Non-binary"/>
    <x v="0"/>
    <s v="Significant "/>
    <s v="Yes"/>
    <s v="No"/>
    <s v="No"/>
    <s v="No"/>
    <n v="10"/>
  </r>
  <r>
    <n v="4"/>
    <s v="65 and over "/>
    <s v="Prefer not to say"/>
    <x v="1"/>
    <s v="Moderate "/>
    <s v="Maybe "/>
    <s v="Yes"/>
    <s v="Yes"/>
    <s v="No"/>
    <n v="10"/>
  </r>
  <r>
    <n v="5"/>
    <s v="25-34"/>
    <s v="Non-binary"/>
    <x v="2"/>
    <s v="None "/>
    <s v="No "/>
    <s v="No"/>
    <s v="No"/>
    <s v="Not Sure"/>
    <n v="2"/>
  </r>
  <r>
    <n v="6"/>
    <s v="14-18"/>
    <s v="Man"/>
    <x v="0"/>
    <s v="Slight"/>
    <s v="Maybe "/>
    <s v="Yes"/>
    <s v="Yes"/>
    <s v="Not Sure"/>
    <n v="5"/>
  </r>
  <r>
    <n v="7"/>
    <s v="14-18"/>
    <s v="Man"/>
    <x v="0"/>
    <s v="Very Significant "/>
    <s v="Yes"/>
    <s v="No"/>
    <s v="No"/>
    <s v="Not Sure"/>
    <n v="10"/>
  </r>
  <r>
    <n v="8"/>
    <s v="35-44"/>
    <s v="Man"/>
    <x v="0"/>
    <s v="Significant "/>
    <s v="Maybe "/>
    <s v="Yes"/>
    <s v="Yes"/>
    <s v="No"/>
    <n v="8"/>
  </r>
  <r>
    <n v="9"/>
    <s v="25-34"/>
    <s v="Woman"/>
    <x v="0"/>
    <s v="Very Significant "/>
    <s v="Yes"/>
    <s v="No"/>
    <s v="Yes"/>
    <s v="Yes"/>
    <n v="9"/>
  </r>
  <r>
    <n v="10"/>
    <s v="25-34"/>
    <s v="Non-binary"/>
    <x v="0"/>
    <s v="Very Significant "/>
    <s v="Maybe "/>
    <s v="Yes"/>
    <s v="Yes"/>
    <s v="No"/>
    <n v="7"/>
  </r>
  <r>
    <n v="11"/>
    <s v="45-54"/>
    <s v="Man"/>
    <x v="0"/>
    <s v="Very Significant "/>
    <s v="Maybe "/>
    <s v="Yes"/>
    <s v="No"/>
    <s v="Yes"/>
    <n v="10"/>
  </r>
  <r>
    <n v="12"/>
    <s v="55-64"/>
    <s v="Man"/>
    <x v="0"/>
    <s v="Very Significant "/>
    <s v="Maybe "/>
    <s v="No"/>
    <s v="Yes"/>
    <s v="Not Sure"/>
    <n v="6"/>
  </r>
  <r>
    <n v="13"/>
    <s v="35-44"/>
    <s v="Man"/>
    <x v="0"/>
    <s v="Significant "/>
    <s v="Yes"/>
    <s v="No"/>
    <s v="Yes"/>
    <s v="Not Sure"/>
    <n v="8"/>
  </r>
  <r>
    <n v="14"/>
    <s v="25-34"/>
    <s v="Man"/>
    <x v="1"/>
    <s v="Moderate "/>
    <s v="Maybe "/>
    <s v="No"/>
    <s v="No"/>
    <s v="No"/>
    <n v="6"/>
  </r>
  <r>
    <n v="15"/>
    <s v="45-54"/>
    <s v="Man"/>
    <x v="0"/>
    <s v="Very Significant "/>
    <s v="Maybe "/>
    <s v="Yes"/>
    <s v="No"/>
    <s v="Yes"/>
    <n v="8"/>
  </r>
  <r>
    <n v="16"/>
    <s v="35-44"/>
    <s v="Man"/>
    <x v="0"/>
    <s v="Significant "/>
    <s v="Maybe "/>
    <s v="No"/>
    <s v="Yes"/>
    <s v="Yes"/>
    <n v="8"/>
  </r>
  <r>
    <n v="17"/>
    <s v="35-44"/>
    <s v="Woman"/>
    <x v="0"/>
    <s v="Significant "/>
    <s v="Yes"/>
    <s v="Yes"/>
    <s v="No"/>
    <s v="No"/>
    <n v="6"/>
  </r>
  <r>
    <n v="18"/>
    <s v="25-34"/>
    <s v="Man"/>
    <x v="1"/>
    <s v="Significant "/>
    <s v="Maybe "/>
    <s v="No"/>
    <s v="No"/>
    <s v="Not Sure"/>
    <n v="1"/>
  </r>
  <r>
    <n v="19"/>
    <s v="35-44"/>
    <s v="Man"/>
    <x v="0"/>
    <s v="Very Significant "/>
    <s v="Yes"/>
    <s v="No"/>
    <s v="Yes"/>
    <s v="Yes"/>
    <n v="8"/>
  </r>
  <r>
    <n v="20"/>
    <s v="14-18"/>
    <s v="Man"/>
    <x v="1"/>
    <s v="Very Significant "/>
    <s v="Yes"/>
    <s v="Yes"/>
    <s v="Yes"/>
    <s v="No"/>
    <n v="9"/>
  </r>
  <r>
    <n v="21"/>
    <s v="19-24"/>
    <s v="Woman"/>
    <x v="0"/>
    <s v="Significant "/>
    <s v="Maybe "/>
    <s v="No"/>
    <s v="No"/>
    <s v="Yes"/>
    <n v="3"/>
  </r>
  <r>
    <n v="22"/>
    <s v="14-18"/>
    <s v="Non-binary"/>
    <x v="2"/>
    <s v="Slight"/>
    <s v="No "/>
    <s v="No"/>
    <s v="No"/>
    <s v="Not Sure"/>
    <n v="1"/>
  </r>
  <r>
    <n v="23"/>
    <s v="14-18"/>
    <s v="Man"/>
    <x v="0"/>
    <s v="Significant "/>
    <s v="Yes"/>
    <s v="Yes"/>
    <s v="No"/>
    <s v="No"/>
    <n v="8"/>
  </r>
  <r>
    <n v="24"/>
    <s v="19-24"/>
    <s v="Man"/>
    <x v="1"/>
    <s v="Significant "/>
    <s v="Yes"/>
    <s v="Yes"/>
    <s v="Yes"/>
    <s v="No"/>
    <n v="8"/>
  </r>
  <r>
    <n v="25"/>
    <s v="45-54"/>
    <s v="Non-binary"/>
    <x v="0"/>
    <s v="Significant "/>
    <s v="No "/>
    <s v="No"/>
    <s v="No"/>
    <s v="Not Sure"/>
    <n v="2"/>
  </r>
  <r>
    <n v="26"/>
    <s v="25-34"/>
    <s v="Man"/>
    <x v="1"/>
    <s v="Very Significant "/>
    <s v="Yes"/>
    <s v="Yes"/>
    <s v="No"/>
    <s v="Yes"/>
    <n v="9"/>
  </r>
  <r>
    <n v="27"/>
    <s v="25-34"/>
    <s v="Man"/>
    <x v="0"/>
    <s v="Significant "/>
    <s v="Yes"/>
    <s v="No"/>
    <s v="Yes"/>
    <s v="Yes"/>
    <n v="8"/>
  </r>
  <r>
    <n v="28"/>
    <s v="25-34"/>
    <s v="Man"/>
    <x v="0"/>
    <s v="Significant "/>
    <s v="Yes"/>
    <s v="Yes"/>
    <s v="No"/>
    <s v="Yes"/>
    <n v="9"/>
  </r>
  <r>
    <n v="29"/>
    <s v="19-24"/>
    <s v="Woman"/>
    <x v="0"/>
    <s v="Significant "/>
    <s v="Maybe "/>
    <s v="Yes"/>
    <s v="No"/>
    <s v="No"/>
    <n v="6"/>
  </r>
  <r>
    <n v="30"/>
    <s v="35-44"/>
    <s v="Woman"/>
    <x v="0"/>
    <s v="Very Significant "/>
    <s v="Maybe "/>
    <s v="No"/>
    <s v="Yes"/>
    <s v="No"/>
    <n v="9"/>
  </r>
  <r>
    <n v="31"/>
    <s v="25-34"/>
    <s v="Man"/>
    <x v="0"/>
    <s v="Very Significant "/>
    <s v="Yes"/>
    <s v="No"/>
    <s v="Yes"/>
    <s v="Not Sure"/>
    <n v="6"/>
  </r>
  <r>
    <n v="32"/>
    <s v="14-18"/>
    <s v="Man"/>
    <x v="2"/>
    <s v="Slight"/>
    <s v="Maybe "/>
    <s v="No"/>
    <s v="No"/>
    <s v="No"/>
    <n v="4"/>
  </r>
  <r>
    <n v="33"/>
    <s v="14-18"/>
    <s v="Woman"/>
    <x v="1"/>
    <s v="Moderate "/>
    <s v="Yes"/>
    <s v="Yes"/>
    <s v="No"/>
    <s v="Not Sure"/>
    <n v="9"/>
  </r>
  <r>
    <n v="34"/>
    <s v="14-18"/>
    <s v="Non-binary"/>
    <x v="1"/>
    <s v="Very Significant "/>
    <s v="Yes"/>
    <s v="No"/>
    <s v="No"/>
    <s v="No"/>
    <n v="10"/>
  </r>
  <r>
    <n v="35"/>
    <s v="14-18"/>
    <s v="Woman"/>
    <x v="0"/>
    <s v="Very Significant "/>
    <s v="Yes"/>
    <s v="No"/>
    <s v="Yes"/>
    <s v="Yes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s v="45-54"/>
    <s v="Man"/>
    <s v="Very Familiar "/>
    <x v="0"/>
    <s v="Yes"/>
    <s v="Yes"/>
    <s v="Yes"/>
    <s v="Yes"/>
    <n v="10"/>
  </r>
  <r>
    <n v="2"/>
    <s v="35-44"/>
    <s v="Woman"/>
    <s v="Somewhat Familiar "/>
    <x v="1"/>
    <s v="Maybe "/>
    <s v="No"/>
    <s v="No"/>
    <s v="No"/>
    <n v="9"/>
  </r>
  <r>
    <n v="3"/>
    <s v="45-54"/>
    <s v="Non-binary"/>
    <s v="Very Familiar "/>
    <x v="2"/>
    <s v="Yes"/>
    <s v="No"/>
    <s v="No"/>
    <s v="No"/>
    <n v="10"/>
  </r>
  <r>
    <n v="4"/>
    <s v="65 and over "/>
    <s v="Prefer not to say"/>
    <s v="Somewhat Familiar "/>
    <x v="3"/>
    <s v="Maybe "/>
    <s v="Yes"/>
    <s v="Yes"/>
    <s v="No"/>
    <n v="10"/>
  </r>
  <r>
    <n v="5"/>
    <s v="25-34"/>
    <s v="Non-binary"/>
    <s v="Not Familiar "/>
    <x v="4"/>
    <s v="No "/>
    <s v="No"/>
    <s v="No"/>
    <s v="Not Sure"/>
    <n v="2"/>
  </r>
  <r>
    <n v="6"/>
    <s v="14-18"/>
    <s v="Man"/>
    <s v="Very Familiar "/>
    <x v="1"/>
    <s v="Maybe "/>
    <s v="Yes"/>
    <s v="Yes"/>
    <s v="Not Sure"/>
    <n v="5"/>
  </r>
  <r>
    <n v="7"/>
    <s v="14-18"/>
    <s v="Man"/>
    <s v="Very Familiar "/>
    <x v="0"/>
    <s v="Yes"/>
    <s v="No"/>
    <s v="No"/>
    <s v="Not Sure"/>
    <n v="10"/>
  </r>
  <r>
    <n v="8"/>
    <s v="35-44"/>
    <s v="Man"/>
    <s v="Very Familiar "/>
    <x v="2"/>
    <s v="Maybe "/>
    <s v="Yes"/>
    <s v="Yes"/>
    <s v="No"/>
    <n v="8"/>
  </r>
  <r>
    <n v="9"/>
    <s v="25-34"/>
    <s v="Woman"/>
    <s v="Very Familiar "/>
    <x v="0"/>
    <s v="Yes"/>
    <s v="No"/>
    <s v="Yes"/>
    <s v="Yes"/>
    <n v="9"/>
  </r>
  <r>
    <n v="10"/>
    <s v="25-34"/>
    <s v="Non-binary"/>
    <s v="Very Familiar "/>
    <x v="0"/>
    <s v="Maybe "/>
    <s v="Yes"/>
    <s v="Yes"/>
    <s v="No"/>
    <n v="7"/>
  </r>
  <r>
    <n v="11"/>
    <s v="45-54"/>
    <s v="Man"/>
    <s v="Very Familiar "/>
    <x v="0"/>
    <s v="Maybe "/>
    <s v="Yes"/>
    <s v="No"/>
    <s v="Yes"/>
    <n v="10"/>
  </r>
  <r>
    <n v="12"/>
    <s v="55-64"/>
    <s v="Man"/>
    <s v="Very Familiar "/>
    <x v="0"/>
    <s v="Maybe "/>
    <s v="No"/>
    <s v="Yes"/>
    <s v="Not Sure"/>
    <n v="6"/>
  </r>
  <r>
    <n v="13"/>
    <s v="35-44"/>
    <s v="Man"/>
    <s v="Very Familiar "/>
    <x v="2"/>
    <s v="Yes"/>
    <s v="No"/>
    <s v="Yes"/>
    <s v="Not Sure"/>
    <n v="8"/>
  </r>
  <r>
    <n v="14"/>
    <s v="25-34"/>
    <s v="Man"/>
    <s v="Somewhat Familiar "/>
    <x v="3"/>
    <s v="Maybe "/>
    <s v="No"/>
    <s v="No"/>
    <s v="No"/>
    <n v="6"/>
  </r>
  <r>
    <n v="15"/>
    <s v="45-54"/>
    <s v="Man"/>
    <s v="Very Familiar "/>
    <x v="0"/>
    <s v="Maybe "/>
    <s v="Yes"/>
    <s v="No"/>
    <s v="Yes"/>
    <n v="8"/>
  </r>
  <r>
    <n v="16"/>
    <s v="35-44"/>
    <s v="Man"/>
    <s v="Very Familiar "/>
    <x v="2"/>
    <s v="Maybe "/>
    <s v="No"/>
    <s v="Yes"/>
    <s v="Yes"/>
    <n v="8"/>
  </r>
  <r>
    <n v="17"/>
    <s v="35-44"/>
    <s v="Woman"/>
    <s v="Very Familiar "/>
    <x v="2"/>
    <s v="Yes"/>
    <s v="Yes"/>
    <s v="No"/>
    <s v="No"/>
    <n v="6"/>
  </r>
  <r>
    <n v="18"/>
    <s v="25-34"/>
    <s v="Man"/>
    <s v="Somewhat Familiar "/>
    <x v="2"/>
    <s v="Maybe "/>
    <s v="No"/>
    <s v="No"/>
    <s v="Not Sure"/>
    <n v="1"/>
  </r>
  <r>
    <n v="19"/>
    <s v="35-44"/>
    <s v="Man"/>
    <s v="Very Familiar "/>
    <x v="0"/>
    <s v="Yes"/>
    <s v="No"/>
    <s v="Yes"/>
    <s v="Yes"/>
    <n v="8"/>
  </r>
  <r>
    <n v="20"/>
    <s v="14-18"/>
    <s v="Man"/>
    <s v="Somewhat Familiar "/>
    <x v="0"/>
    <s v="Yes"/>
    <s v="Yes"/>
    <s v="Yes"/>
    <s v="No"/>
    <n v="9"/>
  </r>
  <r>
    <n v="21"/>
    <s v="19-24"/>
    <s v="Woman"/>
    <s v="Very Familiar "/>
    <x v="2"/>
    <s v="Maybe "/>
    <s v="No"/>
    <s v="No"/>
    <s v="Yes"/>
    <n v="3"/>
  </r>
  <r>
    <n v="22"/>
    <s v="14-18"/>
    <s v="Non-binary"/>
    <s v="Not Familiar "/>
    <x v="1"/>
    <s v="No "/>
    <s v="No"/>
    <s v="No"/>
    <s v="Not Sure"/>
    <n v="1"/>
  </r>
  <r>
    <n v="23"/>
    <s v="14-18"/>
    <s v="Man"/>
    <s v="Very Familiar "/>
    <x v="2"/>
    <s v="Yes"/>
    <s v="Yes"/>
    <s v="No"/>
    <s v="No"/>
    <n v="8"/>
  </r>
  <r>
    <n v="24"/>
    <s v="19-24"/>
    <s v="Man"/>
    <s v="Somewhat Familiar "/>
    <x v="2"/>
    <s v="Yes"/>
    <s v="Yes"/>
    <s v="Yes"/>
    <s v="No"/>
    <n v="8"/>
  </r>
  <r>
    <n v="25"/>
    <s v="45-54"/>
    <s v="Non-binary"/>
    <s v="Very Familiar "/>
    <x v="2"/>
    <s v="No "/>
    <s v="No"/>
    <s v="No"/>
    <s v="Not Sure"/>
    <n v="2"/>
  </r>
  <r>
    <n v="26"/>
    <s v="25-34"/>
    <s v="Man"/>
    <s v="Somewhat Familiar "/>
    <x v="0"/>
    <s v="Yes"/>
    <s v="Yes"/>
    <s v="No"/>
    <s v="Yes"/>
    <n v="9"/>
  </r>
  <r>
    <n v="27"/>
    <s v="25-34"/>
    <s v="Man"/>
    <s v="Very Familiar "/>
    <x v="2"/>
    <s v="Yes"/>
    <s v="No"/>
    <s v="Yes"/>
    <s v="Yes"/>
    <n v="8"/>
  </r>
  <r>
    <n v="28"/>
    <s v="25-34"/>
    <s v="Man"/>
    <s v="Very Familiar "/>
    <x v="2"/>
    <s v="Yes"/>
    <s v="Yes"/>
    <s v="No"/>
    <s v="Yes"/>
    <n v="9"/>
  </r>
  <r>
    <n v="29"/>
    <s v="19-24"/>
    <s v="Woman"/>
    <s v="Very Familiar "/>
    <x v="2"/>
    <s v="Maybe "/>
    <s v="Yes"/>
    <s v="No"/>
    <s v="No"/>
    <n v="6"/>
  </r>
  <r>
    <n v="30"/>
    <s v="35-44"/>
    <s v="Woman"/>
    <s v="Very Familiar "/>
    <x v="0"/>
    <s v="Maybe "/>
    <s v="No"/>
    <s v="Yes"/>
    <s v="No"/>
    <n v="9"/>
  </r>
  <r>
    <n v="31"/>
    <s v="25-34"/>
    <s v="Man"/>
    <s v="Very Familiar "/>
    <x v="0"/>
    <s v="Yes"/>
    <s v="No"/>
    <s v="Yes"/>
    <s v="Not Sure"/>
    <n v="6"/>
  </r>
  <r>
    <n v="32"/>
    <s v="14-18"/>
    <s v="Man"/>
    <s v="Not Familiar "/>
    <x v="1"/>
    <s v="Maybe "/>
    <s v="No"/>
    <s v="No"/>
    <s v="No"/>
    <n v="4"/>
  </r>
  <r>
    <n v="33"/>
    <s v="14-18"/>
    <s v="Woman"/>
    <s v="Somewhat Familiar "/>
    <x v="3"/>
    <s v="Yes"/>
    <s v="Yes"/>
    <s v="No"/>
    <s v="Not Sure"/>
    <n v="9"/>
  </r>
  <r>
    <n v="34"/>
    <s v="14-18"/>
    <s v="Non-binary"/>
    <s v="Somewhat Familiar "/>
    <x v="0"/>
    <s v="Yes"/>
    <s v="No"/>
    <s v="No"/>
    <s v="No"/>
    <n v="10"/>
  </r>
  <r>
    <n v="35"/>
    <s v="14-18"/>
    <s v="Woman"/>
    <s v="Very Familiar "/>
    <x v="0"/>
    <s v="Yes"/>
    <s v="No"/>
    <s v="Yes"/>
    <s v="Yes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s v="45-54"/>
    <s v="Man"/>
    <s v="Very Familiar "/>
    <s v="Very Significant "/>
    <x v="0"/>
    <s v="Yes"/>
    <s v="Yes"/>
    <s v="Yes"/>
    <n v="10"/>
  </r>
  <r>
    <n v="2"/>
    <s v="35-44"/>
    <s v="Woman"/>
    <s v="Somewhat Familiar "/>
    <s v="Slight"/>
    <x v="1"/>
    <s v="No"/>
    <s v="No"/>
    <s v="No"/>
    <n v="9"/>
  </r>
  <r>
    <n v="3"/>
    <s v="45-54"/>
    <s v="Non-binary"/>
    <s v="Very Familiar "/>
    <s v="Significant "/>
    <x v="0"/>
    <s v="No"/>
    <s v="No"/>
    <s v="No"/>
    <n v="10"/>
  </r>
  <r>
    <n v="4"/>
    <s v="65 and over "/>
    <s v="Prefer not to say"/>
    <s v="Somewhat Familiar "/>
    <s v="Moderate "/>
    <x v="1"/>
    <s v="Yes"/>
    <s v="Yes"/>
    <s v="No"/>
    <n v="10"/>
  </r>
  <r>
    <n v="5"/>
    <s v="25-34"/>
    <s v="Non-binary"/>
    <s v="Not Familiar "/>
    <s v="None "/>
    <x v="2"/>
    <s v="No"/>
    <s v="No"/>
    <s v="Not Sure"/>
    <n v="2"/>
  </r>
  <r>
    <n v="6"/>
    <s v="14-18"/>
    <s v="Man"/>
    <s v="Very Familiar "/>
    <s v="Slight"/>
    <x v="1"/>
    <s v="Yes"/>
    <s v="Yes"/>
    <s v="Not Sure"/>
    <n v="5"/>
  </r>
  <r>
    <n v="7"/>
    <s v="14-18"/>
    <s v="Man"/>
    <s v="Very Familiar "/>
    <s v="Very Significant "/>
    <x v="0"/>
    <s v="No"/>
    <s v="No"/>
    <s v="Not Sure"/>
    <n v="10"/>
  </r>
  <r>
    <n v="8"/>
    <s v="35-44"/>
    <s v="Man"/>
    <s v="Very Familiar "/>
    <s v="Significant "/>
    <x v="1"/>
    <s v="Yes"/>
    <s v="Yes"/>
    <s v="No"/>
    <n v="8"/>
  </r>
  <r>
    <n v="9"/>
    <s v="25-34"/>
    <s v="Woman"/>
    <s v="Very Familiar "/>
    <s v="Very Significant "/>
    <x v="0"/>
    <s v="No"/>
    <s v="Yes"/>
    <s v="Yes"/>
    <n v="9"/>
  </r>
  <r>
    <n v="10"/>
    <s v="25-34"/>
    <s v="Non-binary"/>
    <s v="Very Familiar "/>
    <s v="Very Significant "/>
    <x v="1"/>
    <s v="Yes"/>
    <s v="Yes"/>
    <s v="No"/>
    <n v="7"/>
  </r>
  <r>
    <n v="11"/>
    <s v="45-54"/>
    <s v="Man"/>
    <s v="Very Familiar "/>
    <s v="Very Significant "/>
    <x v="1"/>
    <s v="Yes"/>
    <s v="No"/>
    <s v="Yes"/>
    <n v="10"/>
  </r>
  <r>
    <n v="12"/>
    <s v="55-64"/>
    <s v="Man"/>
    <s v="Very Familiar "/>
    <s v="Very Significant "/>
    <x v="1"/>
    <s v="No"/>
    <s v="Yes"/>
    <s v="Not Sure"/>
    <n v="6"/>
  </r>
  <r>
    <n v="13"/>
    <s v="35-44"/>
    <s v="Man"/>
    <s v="Very Familiar "/>
    <s v="Significant "/>
    <x v="0"/>
    <s v="No"/>
    <s v="Yes"/>
    <s v="Not Sure"/>
    <n v="8"/>
  </r>
  <r>
    <n v="14"/>
    <s v="25-34"/>
    <s v="Man"/>
    <s v="Somewhat Familiar "/>
    <s v="Moderate "/>
    <x v="1"/>
    <s v="No"/>
    <s v="No"/>
    <s v="No"/>
    <n v="6"/>
  </r>
  <r>
    <n v="15"/>
    <s v="45-54"/>
    <s v="Man"/>
    <s v="Very Familiar "/>
    <s v="Very Significant "/>
    <x v="1"/>
    <s v="Yes"/>
    <s v="No"/>
    <s v="Yes"/>
    <n v="8"/>
  </r>
  <r>
    <n v="16"/>
    <s v="35-44"/>
    <s v="Man"/>
    <s v="Very Familiar "/>
    <s v="Significant "/>
    <x v="1"/>
    <s v="No"/>
    <s v="Yes"/>
    <s v="Yes"/>
    <n v="8"/>
  </r>
  <r>
    <n v="17"/>
    <s v="35-44"/>
    <s v="Woman"/>
    <s v="Very Familiar "/>
    <s v="Significant "/>
    <x v="0"/>
    <s v="Yes"/>
    <s v="No"/>
    <s v="No"/>
    <n v="6"/>
  </r>
  <r>
    <n v="18"/>
    <s v="25-34"/>
    <s v="Man"/>
    <s v="Somewhat Familiar "/>
    <s v="Significant "/>
    <x v="1"/>
    <s v="No"/>
    <s v="No"/>
    <s v="Not Sure"/>
    <n v="1"/>
  </r>
  <r>
    <n v="19"/>
    <s v="35-44"/>
    <s v="Man"/>
    <s v="Very Familiar "/>
    <s v="Very Significant "/>
    <x v="0"/>
    <s v="No"/>
    <s v="Yes"/>
    <s v="Yes"/>
    <n v="8"/>
  </r>
  <r>
    <n v="20"/>
    <s v="14-18"/>
    <s v="Man"/>
    <s v="Somewhat Familiar "/>
    <s v="Very Significant "/>
    <x v="0"/>
    <s v="Yes"/>
    <s v="Yes"/>
    <s v="No"/>
    <n v="9"/>
  </r>
  <r>
    <n v="21"/>
    <s v="19-24"/>
    <s v="Woman"/>
    <s v="Very Familiar "/>
    <s v="Significant "/>
    <x v="1"/>
    <s v="No"/>
    <s v="No"/>
    <s v="Yes"/>
    <n v="3"/>
  </r>
  <r>
    <n v="22"/>
    <s v="14-18"/>
    <s v="Non-binary"/>
    <s v="Not Familiar "/>
    <s v="Slight"/>
    <x v="2"/>
    <s v="No"/>
    <s v="No"/>
    <s v="Not Sure"/>
    <n v="1"/>
  </r>
  <r>
    <n v="23"/>
    <s v="14-18"/>
    <s v="Man"/>
    <s v="Very Familiar "/>
    <s v="Significant "/>
    <x v="0"/>
    <s v="Yes"/>
    <s v="No"/>
    <s v="No"/>
    <n v="8"/>
  </r>
  <r>
    <n v="24"/>
    <s v="19-24"/>
    <s v="Man"/>
    <s v="Somewhat Familiar "/>
    <s v="Significant "/>
    <x v="0"/>
    <s v="Yes"/>
    <s v="Yes"/>
    <s v="No"/>
    <n v="8"/>
  </r>
  <r>
    <n v="25"/>
    <s v="45-54"/>
    <s v="Non-binary"/>
    <s v="Very Familiar "/>
    <s v="Significant "/>
    <x v="2"/>
    <s v="No"/>
    <s v="No"/>
    <s v="Not Sure"/>
    <n v="2"/>
  </r>
  <r>
    <n v="26"/>
    <s v="25-34"/>
    <s v="Man"/>
    <s v="Somewhat Familiar "/>
    <s v="Very Significant "/>
    <x v="0"/>
    <s v="Yes"/>
    <s v="No"/>
    <s v="Yes"/>
    <n v="9"/>
  </r>
  <r>
    <n v="27"/>
    <s v="25-34"/>
    <s v="Man"/>
    <s v="Very Familiar "/>
    <s v="Significant "/>
    <x v="0"/>
    <s v="No"/>
    <s v="Yes"/>
    <s v="Yes"/>
    <n v="8"/>
  </r>
  <r>
    <n v="28"/>
    <s v="25-34"/>
    <s v="Man"/>
    <s v="Very Familiar "/>
    <s v="Significant "/>
    <x v="0"/>
    <s v="Yes"/>
    <s v="No"/>
    <s v="Yes"/>
    <n v="9"/>
  </r>
  <r>
    <n v="29"/>
    <s v="19-24"/>
    <s v="Woman"/>
    <s v="Very Familiar "/>
    <s v="Significant "/>
    <x v="1"/>
    <s v="Yes"/>
    <s v="No"/>
    <s v="No"/>
    <n v="6"/>
  </r>
  <r>
    <n v="30"/>
    <s v="35-44"/>
    <s v="Woman"/>
    <s v="Very Familiar "/>
    <s v="Very Significant "/>
    <x v="1"/>
    <s v="No"/>
    <s v="Yes"/>
    <s v="No"/>
    <n v="9"/>
  </r>
  <r>
    <n v="31"/>
    <s v="25-34"/>
    <s v="Man"/>
    <s v="Very Familiar "/>
    <s v="Very Significant "/>
    <x v="0"/>
    <s v="No"/>
    <s v="Yes"/>
    <s v="Not Sure"/>
    <n v="6"/>
  </r>
  <r>
    <n v="32"/>
    <s v="14-18"/>
    <s v="Man"/>
    <s v="Not Familiar "/>
    <s v="Slight"/>
    <x v="1"/>
    <s v="No"/>
    <s v="No"/>
    <s v="No"/>
    <n v="4"/>
  </r>
  <r>
    <n v="33"/>
    <s v="14-18"/>
    <s v="Woman"/>
    <s v="Somewhat Familiar "/>
    <s v="Moderate "/>
    <x v="0"/>
    <s v="Yes"/>
    <s v="No"/>
    <s v="Not Sure"/>
    <n v="9"/>
  </r>
  <r>
    <n v="34"/>
    <s v="14-18"/>
    <s v="Non-binary"/>
    <s v="Somewhat Familiar "/>
    <s v="Very Significant "/>
    <x v="0"/>
    <s v="No"/>
    <s v="No"/>
    <s v="No"/>
    <n v="10"/>
  </r>
  <r>
    <n v="35"/>
    <s v="14-18"/>
    <s v="Woman"/>
    <s v="Very Familiar "/>
    <s v="Very Significant "/>
    <x v="0"/>
    <s v="No"/>
    <s v="Yes"/>
    <s v="Yes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s v="45-54"/>
    <s v="Man"/>
    <s v="Very Familiar "/>
    <s v="Very Significant "/>
    <s v="Yes"/>
    <s v="Yes"/>
    <x v="0"/>
    <s v="Yes"/>
    <n v="10"/>
  </r>
  <r>
    <n v="2"/>
    <s v="35-44"/>
    <s v="Woman"/>
    <s v="Somewhat Familiar "/>
    <s v="Slight"/>
    <s v="Maybe "/>
    <s v="No"/>
    <x v="1"/>
    <s v="No"/>
    <n v="9"/>
  </r>
  <r>
    <n v="3"/>
    <s v="45-54"/>
    <s v="Non-binary"/>
    <s v="Very Familiar "/>
    <s v="Significant "/>
    <s v="Yes"/>
    <s v="No"/>
    <x v="1"/>
    <s v="No"/>
    <n v="10"/>
  </r>
  <r>
    <n v="4"/>
    <s v="65 and over "/>
    <s v="Prefer not to say"/>
    <s v="Somewhat Familiar "/>
    <s v="Moderate "/>
    <s v="Maybe "/>
    <s v="Yes"/>
    <x v="0"/>
    <s v="No"/>
    <n v="10"/>
  </r>
  <r>
    <n v="5"/>
    <s v="25-34"/>
    <s v="Non-binary"/>
    <s v="Not Familiar "/>
    <s v="None "/>
    <s v="No "/>
    <s v="No"/>
    <x v="1"/>
    <s v="Not Sure"/>
    <n v="2"/>
  </r>
  <r>
    <n v="6"/>
    <s v="14-18"/>
    <s v="Man"/>
    <s v="Very Familiar "/>
    <s v="Slight"/>
    <s v="Maybe "/>
    <s v="Yes"/>
    <x v="0"/>
    <s v="Not Sure"/>
    <n v="5"/>
  </r>
  <r>
    <n v="7"/>
    <s v="14-18"/>
    <s v="Man"/>
    <s v="Very Familiar "/>
    <s v="Very Significant "/>
    <s v="Yes"/>
    <s v="No"/>
    <x v="1"/>
    <s v="Not Sure"/>
    <n v="10"/>
  </r>
  <r>
    <n v="8"/>
    <s v="35-44"/>
    <s v="Man"/>
    <s v="Very Familiar "/>
    <s v="Significant "/>
    <s v="Maybe "/>
    <s v="Yes"/>
    <x v="0"/>
    <s v="No"/>
    <n v="8"/>
  </r>
  <r>
    <n v="9"/>
    <s v="25-34"/>
    <s v="Woman"/>
    <s v="Very Familiar "/>
    <s v="Very Significant "/>
    <s v="Yes"/>
    <s v="No"/>
    <x v="0"/>
    <s v="Yes"/>
    <n v="9"/>
  </r>
  <r>
    <n v="10"/>
    <s v="25-34"/>
    <s v="Non-binary"/>
    <s v="Very Familiar "/>
    <s v="Very Significant "/>
    <s v="Maybe "/>
    <s v="Yes"/>
    <x v="0"/>
    <s v="No"/>
    <n v="7"/>
  </r>
  <r>
    <n v="11"/>
    <s v="45-54"/>
    <s v="Man"/>
    <s v="Very Familiar "/>
    <s v="Very Significant "/>
    <s v="Maybe "/>
    <s v="Yes"/>
    <x v="1"/>
    <s v="Yes"/>
    <n v="10"/>
  </r>
  <r>
    <n v="12"/>
    <s v="55-64"/>
    <s v="Man"/>
    <s v="Very Familiar "/>
    <s v="Very Significant "/>
    <s v="Maybe "/>
    <s v="No"/>
    <x v="0"/>
    <s v="Not Sure"/>
    <n v="6"/>
  </r>
  <r>
    <n v="13"/>
    <s v="35-44"/>
    <s v="Man"/>
    <s v="Very Familiar "/>
    <s v="Significant "/>
    <s v="Yes"/>
    <s v="No"/>
    <x v="0"/>
    <s v="Not Sure"/>
    <n v="8"/>
  </r>
  <r>
    <n v="14"/>
    <s v="25-34"/>
    <s v="Man"/>
    <s v="Somewhat Familiar "/>
    <s v="Moderate "/>
    <s v="Maybe "/>
    <s v="No"/>
    <x v="1"/>
    <s v="No"/>
    <n v="6"/>
  </r>
  <r>
    <n v="15"/>
    <s v="45-54"/>
    <s v="Man"/>
    <s v="Very Familiar "/>
    <s v="Very Significant "/>
    <s v="Maybe "/>
    <s v="Yes"/>
    <x v="1"/>
    <s v="Yes"/>
    <n v="8"/>
  </r>
  <r>
    <n v="16"/>
    <s v="35-44"/>
    <s v="Man"/>
    <s v="Very Familiar "/>
    <s v="Significant "/>
    <s v="Maybe "/>
    <s v="No"/>
    <x v="0"/>
    <s v="Yes"/>
    <n v="8"/>
  </r>
  <r>
    <n v="17"/>
    <s v="35-44"/>
    <s v="Woman"/>
    <s v="Very Familiar "/>
    <s v="Significant "/>
    <s v="Yes"/>
    <s v="Yes"/>
    <x v="1"/>
    <s v="No"/>
    <n v="6"/>
  </r>
  <r>
    <n v="18"/>
    <s v="25-34"/>
    <s v="Man"/>
    <s v="Somewhat Familiar "/>
    <s v="Significant "/>
    <s v="Maybe "/>
    <s v="No"/>
    <x v="1"/>
    <s v="Not Sure"/>
    <n v="1"/>
  </r>
  <r>
    <n v="19"/>
    <s v="35-44"/>
    <s v="Man"/>
    <s v="Very Familiar "/>
    <s v="Very Significant "/>
    <s v="Yes"/>
    <s v="No"/>
    <x v="0"/>
    <s v="Yes"/>
    <n v="8"/>
  </r>
  <r>
    <n v="20"/>
    <s v="14-18"/>
    <s v="Man"/>
    <s v="Somewhat Familiar "/>
    <s v="Very Significant "/>
    <s v="Yes"/>
    <s v="Yes"/>
    <x v="0"/>
    <s v="No"/>
    <n v="9"/>
  </r>
  <r>
    <n v="21"/>
    <s v="19-24"/>
    <s v="Woman"/>
    <s v="Very Familiar "/>
    <s v="Significant "/>
    <s v="Maybe "/>
    <s v="No"/>
    <x v="1"/>
    <s v="Yes"/>
    <n v="3"/>
  </r>
  <r>
    <n v="22"/>
    <s v="14-18"/>
    <s v="Non-binary"/>
    <s v="Not Familiar "/>
    <s v="Slight"/>
    <s v="No "/>
    <s v="No"/>
    <x v="1"/>
    <s v="Not Sure"/>
    <n v="1"/>
  </r>
  <r>
    <n v="23"/>
    <s v="14-18"/>
    <s v="Man"/>
    <s v="Very Familiar "/>
    <s v="Significant "/>
    <s v="Yes"/>
    <s v="Yes"/>
    <x v="1"/>
    <s v="No"/>
    <n v="8"/>
  </r>
  <r>
    <n v="24"/>
    <s v="19-24"/>
    <s v="Man"/>
    <s v="Somewhat Familiar "/>
    <s v="Significant "/>
    <s v="Yes"/>
    <s v="Yes"/>
    <x v="0"/>
    <s v="No"/>
    <n v="8"/>
  </r>
  <r>
    <n v="25"/>
    <s v="45-54"/>
    <s v="Non-binary"/>
    <s v="Very Familiar "/>
    <s v="Significant "/>
    <s v="No "/>
    <s v="No"/>
    <x v="1"/>
    <s v="Not Sure"/>
    <n v="2"/>
  </r>
  <r>
    <n v="26"/>
    <s v="25-34"/>
    <s v="Man"/>
    <s v="Somewhat Familiar "/>
    <s v="Very Significant "/>
    <s v="Yes"/>
    <s v="Yes"/>
    <x v="1"/>
    <s v="Yes"/>
    <n v="9"/>
  </r>
  <r>
    <n v="27"/>
    <s v="25-34"/>
    <s v="Man"/>
    <s v="Very Familiar "/>
    <s v="Significant "/>
    <s v="Yes"/>
    <s v="No"/>
    <x v="0"/>
    <s v="Yes"/>
    <n v="8"/>
  </r>
  <r>
    <n v="28"/>
    <s v="25-34"/>
    <s v="Man"/>
    <s v="Very Familiar "/>
    <s v="Significant "/>
    <s v="Yes"/>
    <s v="Yes"/>
    <x v="1"/>
    <s v="Yes"/>
    <n v="9"/>
  </r>
  <r>
    <n v="29"/>
    <s v="19-24"/>
    <s v="Woman"/>
    <s v="Very Familiar "/>
    <s v="Significant "/>
    <s v="Maybe "/>
    <s v="Yes"/>
    <x v="1"/>
    <s v="No"/>
    <n v="6"/>
  </r>
  <r>
    <n v="30"/>
    <s v="35-44"/>
    <s v="Woman"/>
    <s v="Very Familiar "/>
    <s v="Very Significant "/>
    <s v="Maybe "/>
    <s v="No"/>
    <x v="0"/>
    <s v="No"/>
    <n v="9"/>
  </r>
  <r>
    <n v="31"/>
    <s v="25-34"/>
    <s v="Man"/>
    <s v="Very Familiar "/>
    <s v="Very Significant "/>
    <s v="Yes"/>
    <s v="No"/>
    <x v="0"/>
    <s v="Not Sure"/>
    <n v="6"/>
  </r>
  <r>
    <n v="32"/>
    <s v="14-18"/>
    <s v="Man"/>
    <s v="Not Familiar "/>
    <s v="Slight"/>
    <s v="Maybe "/>
    <s v="No"/>
    <x v="1"/>
    <s v="No"/>
    <n v="4"/>
  </r>
  <r>
    <n v="33"/>
    <s v="14-18"/>
    <s v="Woman"/>
    <s v="Somewhat Familiar "/>
    <s v="Moderate "/>
    <s v="Yes"/>
    <s v="Yes"/>
    <x v="1"/>
    <s v="Not Sure"/>
    <n v="9"/>
  </r>
  <r>
    <n v="34"/>
    <s v="14-18"/>
    <s v="Non-binary"/>
    <s v="Somewhat Familiar "/>
    <s v="Very Significant "/>
    <s v="Yes"/>
    <s v="No"/>
    <x v="1"/>
    <s v="No"/>
    <n v="10"/>
  </r>
  <r>
    <n v="35"/>
    <s v="14-18"/>
    <s v="Woman"/>
    <s v="Very Familiar "/>
    <s v="Very Significant "/>
    <s v="Yes"/>
    <s v="No"/>
    <x v="0"/>
    <s v="Yes"/>
    <n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s v="45-54"/>
    <s v="Man"/>
    <s v="Very Familiar "/>
    <s v="Very Significant "/>
    <s v="Yes"/>
    <s v="Yes"/>
    <s v="Yes"/>
    <x v="0"/>
    <n v="10"/>
  </r>
  <r>
    <n v="2"/>
    <s v="35-44"/>
    <s v="Woman"/>
    <s v="Somewhat Familiar "/>
    <s v="Slight"/>
    <s v="Maybe "/>
    <s v="No"/>
    <s v="No"/>
    <x v="1"/>
    <n v="9"/>
  </r>
  <r>
    <n v="3"/>
    <s v="45-54"/>
    <s v="Non-binary"/>
    <s v="Very Familiar "/>
    <s v="Significant "/>
    <s v="Yes"/>
    <s v="No"/>
    <s v="No"/>
    <x v="1"/>
    <n v="10"/>
  </r>
  <r>
    <n v="4"/>
    <s v="65 and over "/>
    <s v="Prefer not to say"/>
    <s v="Somewhat Familiar "/>
    <s v="Moderate "/>
    <s v="Maybe "/>
    <s v="Yes"/>
    <s v="Yes"/>
    <x v="1"/>
    <n v="10"/>
  </r>
  <r>
    <n v="5"/>
    <s v="25-34"/>
    <s v="Non-binary"/>
    <s v="Not Familiar "/>
    <s v="None "/>
    <s v="No "/>
    <s v="No"/>
    <s v="No"/>
    <x v="2"/>
    <n v="2"/>
  </r>
  <r>
    <n v="6"/>
    <s v="14-18"/>
    <s v="Man"/>
    <s v="Very Familiar "/>
    <s v="Slight"/>
    <s v="Maybe "/>
    <s v="Yes"/>
    <s v="Yes"/>
    <x v="2"/>
    <n v="5"/>
  </r>
  <r>
    <n v="7"/>
    <s v="14-18"/>
    <s v="Man"/>
    <s v="Very Familiar "/>
    <s v="Very Significant "/>
    <s v="Yes"/>
    <s v="No"/>
    <s v="No"/>
    <x v="2"/>
    <n v="10"/>
  </r>
  <r>
    <n v="8"/>
    <s v="35-44"/>
    <s v="Man"/>
    <s v="Very Familiar "/>
    <s v="Significant "/>
    <s v="Maybe "/>
    <s v="Yes"/>
    <s v="Yes"/>
    <x v="1"/>
    <n v="8"/>
  </r>
  <r>
    <n v="9"/>
    <s v="25-34"/>
    <s v="Woman"/>
    <s v="Very Familiar "/>
    <s v="Very Significant "/>
    <s v="Yes"/>
    <s v="No"/>
    <s v="Yes"/>
    <x v="0"/>
    <n v="9"/>
  </r>
  <r>
    <n v="10"/>
    <s v="25-34"/>
    <s v="Non-binary"/>
    <s v="Very Familiar "/>
    <s v="Very Significant "/>
    <s v="Maybe "/>
    <s v="Yes"/>
    <s v="Yes"/>
    <x v="1"/>
    <n v="7"/>
  </r>
  <r>
    <n v="11"/>
    <s v="45-54"/>
    <s v="Man"/>
    <s v="Very Familiar "/>
    <s v="Very Significant "/>
    <s v="Maybe "/>
    <s v="Yes"/>
    <s v="No"/>
    <x v="0"/>
    <n v="10"/>
  </r>
  <r>
    <n v="12"/>
    <s v="55-64"/>
    <s v="Man"/>
    <s v="Very Familiar "/>
    <s v="Very Significant "/>
    <s v="Maybe "/>
    <s v="No"/>
    <s v="Yes"/>
    <x v="2"/>
    <n v="6"/>
  </r>
  <r>
    <n v="13"/>
    <s v="35-44"/>
    <s v="Man"/>
    <s v="Very Familiar "/>
    <s v="Significant "/>
    <s v="Yes"/>
    <s v="No"/>
    <s v="Yes"/>
    <x v="2"/>
    <n v="8"/>
  </r>
  <r>
    <n v="14"/>
    <s v="25-34"/>
    <s v="Man"/>
    <s v="Somewhat Familiar "/>
    <s v="Moderate "/>
    <s v="Maybe "/>
    <s v="No"/>
    <s v="No"/>
    <x v="1"/>
    <n v="6"/>
  </r>
  <r>
    <n v="15"/>
    <s v="45-54"/>
    <s v="Man"/>
    <s v="Very Familiar "/>
    <s v="Very Significant "/>
    <s v="Maybe "/>
    <s v="Yes"/>
    <s v="No"/>
    <x v="0"/>
    <n v="8"/>
  </r>
  <r>
    <n v="16"/>
    <s v="35-44"/>
    <s v="Man"/>
    <s v="Very Familiar "/>
    <s v="Significant "/>
    <s v="Maybe "/>
    <s v="No"/>
    <s v="Yes"/>
    <x v="0"/>
    <n v="8"/>
  </r>
  <r>
    <n v="17"/>
    <s v="35-44"/>
    <s v="Woman"/>
    <s v="Very Familiar "/>
    <s v="Significant "/>
    <s v="Yes"/>
    <s v="Yes"/>
    <s v="No"/>
    <x v="1"/>
    <n v="6"/>
  </r>
  <r>
    <n v="18"/>
    <s v="25-34"/>
    <s v="Man"/>
    <s v="Somewhat Familiar "/>
    <s v="Significant "/>
    <s v="Maybe "/>
    <s v="No"/>
    <s v="No"/>
    <x v="2"/>
    <n v="1"/>
  </r>
  <r>
    <n v="19"/>
    <s v="35-44"/>
    <s v="Man"/>
    <s v="Very Familiar "/>
    <s v="Very Significant "/>
    <s v="Yes"/>
    <s v="No"/>
    <s v="Yes"/>
    <x v="0"/>
    <n v="8"/>
  </r>
  <r>
    <n v="20"/>
    <s v="14-18"/>
    <s v="Man"/>
    <s v="Somewhat Familiar "/>
    <s v="Very Significant "/>
    <s v="Yes"/>
    <s v="Yes"/>
    <s v="Yes"/>
    <x v="1"/>
    <n v="9"/>
  </r>
  <r>
    <n v="21"/>
    <s v="19-24"/>
    <s v="Woman"/>
    <s v="Very Familiar "/>
    <s v="Significant "/>
    <s v="Maybe "/>
    <s v="No"/>
    <s v="No"/>
    <x v="0"/>
    <n v="3"/>
  </r>
  <r>
    <n v="22"/>
    <s v="14-18"/>
    <s v="Non-binary"/>
    <s v="Not Familiar "/>
    <s v="Slight"/>
    <s v="No "/>
    <s v="No"/>
    <s v="No"/>
    <x v="2"/>
    <n v="1"/>
  </r>
  <r>
    <n v="23"/>
    <s v="14-18"/>
    <s v="Man"/>
    <s v="Very Familiar "/>
    <s v="Significant "/>
    <s v="Yes"/>
    <s v="Yes"/>
    <s v="No"/>
    <x v="1"/>
    <n v="8"/>
  </r>
  <r>
    <n v="24"/>
    <s v="19-24"/>
    <s v="Man"/>
    <s v="Somewhat Familiar "/>
    <s v="Significant "/>
    <s v="Yes"/>
    <s v="Yes"/>
    <s v="Yes"/>
    <x v="1"/>
    <n v="8"/>
  </r>
  <r>
    <n v="25"/>
    <s v="45-54"/>
    <s v="Non-binary"/>
    <s v="Very Familiar "/>
    <s v="Significant "/>
    <s v="No "/>
    <s v="No"/>
    <s v="No"/>
    <x v="2"/>
    <n v="2"/>
  </r>
  <r>
    <n v="26"/>
    <s v="25-34"/>
    <s v="Man"/>
    <s v="Somewhat Familiar "/>
    <s v="Very Significant "/>
    <s v="Yes"/>
    <s v="Yes"/>
    <s v="No"/>
    <x v="0"/>
    <n v="9"/>
  </r>
  <r>
    <n v="27"/>
    <s v="25-34"/>
    <s v="Man"/>
    <s v="Very Familiar "/>
    <s v="Significant "/>
    <s v="Yes"/>
    <s v="No"/>
    <s v="Yes"/>
    <x v="0"/>
    <n v="8"/>
  </r>
  <r>
    <n v="28"/>
    <s v="25-34"/>
    <s v="Man"/>
    <s v="Very Familiar "/>
    <s v="Significant "/>
    <s v="Yes"/>
    <s v="Yes"/>
    <s v="No"/>
    <x v="0"/>
    <n v="9"/>
  </r>
  <r>
    <n v="29"/>
    <s v="19-24"/>
    <s v="Woman"/>
    <s v="Very Familiar "/>
    <s v="Significant "/>
    <s v="Maybe "/>
    <s v="Yes"/>
    <s v="No"/>
    <x v="1"/>
    <n v="6"/>
  </r>
  <r>
    <n v="30"/>
    <s v="35-44"/>
    <s v="Woman"/>
    <s v="Very Familiar "/>
    <s v="Very Significant "/>
    <s v="Maybe "/>
    <s v="No"/>
    <s v="Yes"/>
    <x v="1"/>
    <n v="9"/>
  </r>
  <r>
    <n v="31"/>
    <s v="25-34"/>
    <s v="Man"/>
    <s v="Very Familiar "/>
    <s v="Very Significant "/>
    <s v="Yes"/>
    <s v="No"/>
    <s v="Yes"/>
    <x v="2"/>
    <n v="6"/>
  </r>
  <r>
    <n v="32"/>
    <s v="14-18"/>
    <s v="Man"/>
    <s v="Not Familiar "/>
    <s v="Slight"/>
    <s v="Maybe "/>
    <s v="No"/>
    <s v="No"/>
    <x v="1"/>
    <n v="4"/>
  </r>
  <r>
    <n v="33"/>
    <s v="14-18"/>
    <s v="Woman"/>
    <s v="Somewhat Familiar "/>
    <s v="Moderate "/>
    <s v="Yes"/>
    <s v="Yes"/>
    <s v="No"/>
    <x v="2"/>
    <n v="9"/>
  </r>
  <r>
    <n v="34"/>
    <s v="14-18"/>
    <s v="Non-binary"/>
    <s v="Somewhat Familiar "/>
    <s v="Very Significant "/>
    <s v="Yes"/>
    <s v="No"/>
    <s v="No"/>
    <x v="1"/>
    <n v="10"/>
  </r>
  <r>
    <n v="35"/>
    <s v="14-18"/>
    <s v="Woman"/>
    <s v="Very Familiar "/>
    <s v="Very Significant "/>
    <s v="Yes"/>
    <s v="No"/>
    <s v="Yes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AE058-ACBB-4030-98E4-6A1C56F8214D}" name="PivotTable43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C26:D29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 Any protective measures or regulations in your area to safeguard against e-waste-related health risks" fld="8" subtotal="count" baseField="0" baseItem="0"/>
  </dataFields>
  <formats count="4">
    <format dxfId="74">
      <pivotArea field="8" type="button" dataOnly="0" labelOnly="1" outline="0" axis="axisRow" fieldPosition="0"/>
    </format>
    <format dxfId="73">
      <pivotArea dataOnly="0" labelOnly="1" outline="0" axis="axisValues" fieldPosition="0"/>
    </format>
    <format dxfId="72">
      <pivotArea field="8" type="button" dataOnly="0" labelOnly="1" outline="0" axis="axisRow" fieldPosition="0"/>
    </format>
    <format dxfId="71">
      <pivotArea dataOnly="0" labelOnly="1" outline="0" axis="axisValues" fieldPosition="0"/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9F78B-9B51-4180-BFE6-67D01F854541}" name="PivotTable38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2">
  <location ref="A26:B28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Are there any community health concerns in your area related to e-waste?" fld="7" subtotal="count" baseField="0" baseItem="0"/>
  </dataFields>
  <formats count="4">
    <format dxfId="78">
      <pivotArea field="7" type="button" dataOnly="0" labelOnly="1" outline="0" axis="axisRow" fieldPosition="0"/>
    </format>
    <format dxfId="77">
      <pivotArea dataOnly="0" labelOnly="1" outline="0" axis="axisValues" fieldPosition="0"/>
    </format>
    <format dxfId="76">
      <pivotArea field="7" type="button" dataOnly="0" labelOnly="1" outline="0" axis="axisRow" fieldPosition="0"/>
    </format>
    <format dxfId="75">
      <pivotArea dataOnly="0" labelOnly="1" outline="0" axis="axisValues" fieldPosition="0"/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AED10-4F98-4A53-B755-5F20886522D3}" name="PivotTable2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L26:M29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Aware that specific hazardous materials in electronic devices that pose health risks" fld="5" subtotal="count" baseField="0" baseItem="0"/>
  </dataFields>
  <formats count="5">
    <format dxfId="83">
      <pivotArea outline="0" collapsedLevelsAreSubtotals="1" fieldPosition="0"/>
    </format>
    <format dxfId="82">
      <pivotArea dataOnly="0" labelOnly="1" outline="0" fieldPosition="0">
        <references count="1">
          <reference field="5" count="0"/>
        </references>
      </pivotArea>
    </format>
    <format dxfId="81">
      <pivotArea outline="0" collapsedLevelsAreSubtotals="1" fieldPosition="0"/>
    </format>
    <format dxfId="80">
      <pivotArea field="5" type="button" dataOnly="0" labelOnly="1" outline="0" axis="axisRow" fieldPosition="0"/>
    </format>
    <format dxfId="79">
      <pivotArea dataOnly="0" labelOnly="1" outline="0" axis="axisValues" fieldPosition="0"/>
    </format>
  </format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A0E00-9AE2-4746-AA3E-F7F7258ED567}" name="PivotTable2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O4:P9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 Significance of the the health risks posed by hazardous materials " fld="4" subtotal="count" baseField="0" baseItem="0"/>
  </dataFields>
  <formats count="9">
    <format dxfId="92">
      <pivotArea outline="0" collapsedLevelsAreSubtotals="1" fieldPosition="0"/>
    </format>
    <format dxfId="91">
      <pivotArea dataOnly="0" labelOnly="1" outline="0" fieldPosition="0">
        <references count="1">
          <reference field="4" count="0"/>
        </references>
      </pivotArea>
    </format>
    <format dxfId="90">
      <pivotArea outline="0" collapsedLevelsAreSubtotals="1" fieldPosition="0"/>
    </format>
    <format dxfId="89">
      <pivotArea field="4" type="button" dataOnly="0" labelOnly="1" outline="0" axis="axisRow" fieldPosition="0"/>
    </format>
    <format dxfId="88">
      <pivotArea dataOnly="0" labelOnly="1" outline="0" axis="axisValues" fieldPosition="0"/>
    </format>
    <format dxfId="87">
      <pivotArea field="4" type="button" dataOnly="0" labelOnly="1" outline="0" axis="axisRow" fieldPosition="0"/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dataOnly="0" labelOnly="1" outline="0" fieldPosition="0">
        <references count="1">
          <reference field="4" count="0"/>
        </references>
      </pivotArea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2688-558F-46A5-A16C-8B386F07CDC5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7">
  <location ref="L4:M7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 Familiar with the term 'e-waste'" fld="3" subtotal="count" baseField="0" baseItem="0"/>
  </dataFields>
  <formats count="7">
    <format dxfId="99">
      <pivotArea dataOnly="0" outline="0" fieldPosition="0">
        <references count="1">
          <reference field="3" count="0"/>
        </references>
      </pivotArea>
    </format>
    <format dxfId="98">
      <pivotArea field="3" type="button" dataOnly="0" labelOnly="1" outline="0" axis="axisRow" fieldPosition="0"/>
    </format>
    <format dxfId="97">
      <pivotArea dataOnly="0" labelOnly="1" outline="0" axis="axisValues" fieldPosition="0"/>
    </format>
    <format dxfId="96">
      <pivotArea field="3" type="button" dataOnly="0" labelOnly="1" outline="0" axis="axisRow" fieldPosition="0"/>
    </format>
    <format dxfId="95">
      <pivotArea dataOnly="0" labelOnly="1" outline="0" axis="axisValues" fieldPosition="0"/>
    </format>
    <format dxfId="94">
      <pivotArea outline="0" collapsedLevelsAreSubtotals="1" fieldPosition="0"/>
    </format>
    <format dxfId="93">
      <pivotArea dataOnly="0" labelOnly="1" outline="0" fieldPosition="0">
        <references count="1">
          <reference field="3" count="0"/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432DD-560D-4BB3-ADC3-C6CCD2B9F9BA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L17:M20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Aware that specific hazardous materials in electronic devices that pose health risks" fld="5" subtotal="count" baseField="0" baseItem="0"/>
  </dataFields>
  <formats count="16">
    <format dxfId="25">
      <pivotArea outline="0" collapsedLevelsAreSubtotals="1" fieldPosition="0"/>
    </format>
    <format dxfId="24">
      <pivotArea dataOnly="0" labelOnly="1" outline="0" fieldPosition="0">
        <references count="1">
          <reference field="5" count="0"/>
        </references>
      </pivotArea>
    </format>
    <format dxfId="23">
      <pivotArea outline="0" collapsedLevelsAreSubtotals="1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outline="0" fieldPosition="0">
        <references count="1">
          <reference field="5" count="0"/>
        </references>
      </pivotArea>
    </format>
    <format dxfId="18">
      <pivotArea dataOnly="0" labelOnly="1" outline="0" axis="axisValues" fieldPosition="0"/>
    </format>
    <format dxfId="17">
      <pivotArea field="5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5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5" count="0"/>
        </references>
      </pivotArea>
    </format>
    <format dxfId="11">
      <pivotArea dataOnly="0" labelOnly="1" outline="0" fieldPosition="0">
        <references count="1">
          <reference field="5" count="0"/>
        </references>
      </pivotArea>
    </format>
    <format dxfId="10">
      <pivotArea dataOnly="0" labelOnly="1" outline="0" fieldPosition="0">
        <references count="1">
          <reference field="5" count="0"/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1ED40-1741-4E9C-AF6A-587FB02B214C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O3:P8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 Significance of the the health risks posed by hazardous materials " fld="4" subtotal="count" baseField="0" baseItem="0"/>
  </dataFields>
  <formats count="19">
    <format dxfId="44">
      <pivotArea outline="0" collapsedLevelsAreSubtotals="1" fieldPosition="0"/>
    </format>
    <format dxfId="43">
      <pivotArea dataOnly="0" labelOnly="1" outline="0" fieldPosition="0">
        <references count="1">
          <reference field="4" count="0"/>
        </references>
      </pivotArea>
    </format>
    <format dxfId="42">
      <pivotArea outline="0" collapsedLevelsAreSubtotals="1" fieldPosition="0"/>
    </format>
    <format dxfId="41">
      <pivotArea field="4" type="button" dataOnly="0" labelOnly="1" outline="0" axis="axisRow" fieldPosition="0"/>
    </format>
    <format dxfId="40">
      <pivotArea dataOnly="0" labelOnly="1" outline="0" axis="axisValues" fieldPosition="0"/>
    </format>
    <format dxfId="39">
      <pivotArea field="4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4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4" type="button" dataOnly="0" labelOnly="1" outline="0" axis="axisRow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" count="0"/>
        </references>
      </pivotArea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4" count="0"/>
        </references>
      </pivotArea>
    </format>
    <format dxfId="29">
      <pivotArea dataOnly="0" labelOnly="1" outline="0" fieldPosition="0">
        <references count="1">
          <reference field="4" count="0"/>
        </references>
      </pivotArea>
    </format>
    <format dxfId="28">
      <pivotArea dataOnly="0" labelOnly="1" outline="0" fieldPosition="0">
        <references count="1">
          <reference field="4" count="0"/>
        </references>
      </pivotArea>
    </format>
    <format dxfId="27">
      <pivotArea dataOnly="0" labelOnly="1" outline="0" fieldPosition="0">
        <references count="1">
          <reference field="4" count="0"/>
        </references>
      </pivotArea>
    </format>
    <format dxfId="26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BC026-BC37-4B20-AA12-32BAB663D6D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L3:M6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 Familiar with the term 'e-waste'" fld="3" subtotal="count" baseField="0" baseItem="0"/>
  </dataFields>
  <formats count="12">
    <format dxfId="56">
      <pivotArea dataOnly="0" outline="0" fieldPosition="0">
        <references count="1">
          <reference field="3" count="0"/>
        </references>
      </pivotArea>
    </format>
    <format dxfId="55">
      <pivotArea field="3" type="button" dataOnly="0" labelOnly="1" outline="0" axis="axisRow" fieldPosition="0"/>
    </format>
    <format dxfId="54">
      <pivotArea dataOnly="0" labelOnly="1" outline="0" axis="axisValues" fieldPosition="0"/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field="3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outline="0" collapsedLevelsAreSubtotals="1" fieldPosition="0"/>
    </format>
    <format dxfId="45">
      <pivotArea outline="0" collapsedLevelsAreSubtotals="1" fieldPosition="0"/>
    </format>
  </formats>
  <chartFormats count="2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D9C52-CD10-4E03-90FD-19C2F3BCB844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O17:P20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Any protective measures or regulations in your area to safeguard against e-waste-related health risks" fld="8" subtotal="count" baseField="8" baseItem="0"/>
  </dataFields>
  <formats count="14">
    <format dxfId="70">
      <pivotArea field="8" type="button" dataOnly="0" labelOnly="1" outline="0" axis="axisRow" fieldPosition="0"/>
    </format>
    <format dxfId="69">
      <pivotArea dataOnly="0" labelOnly="1" outline="0" axis="axisValues" fieldPosition="0"/>
    </format>
    <format dxfId="68">
      <pivotArea field="8" type="button" dataOnly="0" labelOnly="1" outline="0" axis="axisRow" fieldPosition="0"/>
    </format>
    <format dxfId="67">
      <pivotArea dataOnly="0" labelOnly="1" outline="0" axis="axisValues" fieldPosition="0"/>
    </format>
    <format dxfId="66">
      <pivotArea field="8" type="button" dataOnly="0" labelOnly="1" outline="0" axis="axisRow" fieldPosition="0"/>
    </format>
    <format dxfId="65">
      <pivotArea dataOnly="0" labelOnly="1" outline="0" axis="axisValues" fieldPosition="0"/>
    </format>
    <format dxfId="64">
      <pivotArea field="8" type="button" dataOnly="0" labelOnly="1" outline="0" axis="axisRow" fieldPosition="0"/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dataOnly="0" labelOnly="1" outline="0" fieldPosition="0">
        <references count="1">
          <reference field="8" count="0"/>
        </references>
      </pivotArea>
    </format>
    <format dxfId="60">
      <pivotArea dataOnly="0" labelOnly="1" outline="0" fieldPosition="0">
        <references count="1">
          <reference field="8" count="0"/>
        </references>
      </pivotArea>
    </format>
    <format dxfId="59">
      <pivotArea dataOnly="0" labelOnly="1" outline="0" fieldPosition="0">
        <references count="1">
          <reference field="8" count="0"/>
        </references>
      </pivotArea>
    </format>
    <format dxfId="58">
      <pivotArea outline="0" collapsedLevelsAreSubtotals="1" fieldPosition="0"/>
    </format>
    <format dxfId="57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J37" totalsRowCount="1" headerRowDxfId="111" dataDxfId="110">
  <autoFilter ref="A1:J36" xr:uid="{00000000-0009-0000-0100-000001000000}"/>
  <tableColumns count="10">
    <tableColumn id="1" xr3:uid="{00000000-0010-0000-0000-000001000000}" name="Id" dataDxfId="109" totalsRowDxfId="8">
      <extLst>
        <ext xmlns:xlmsforms="http://schemas.microsoft.com/office/spreadsheetml/2023/msForms" uri="{FCC71383-01E1-4257-9335-427F07BE8D7F}">
          <xlmsforms:question id="id"/>
        </ext>
      </extLst>
    </tableColumn>
    <tableColumn id="6" xr3:uid="{00000000-0010-0000-0000-000006000000}" name="Age " dataDxfId="108" totalsRowDxfId="7">
      <extLst>
        <ext xmlns:xlmsforms="http://schemas.microsoft.com/office/spreadsheetml/2023/msForms" uri="{FCC71383-01E1-4257-9335-427F07BE8D7F}">
          <xlmsforms:question id="r1d2c07e6e62c4e4ba65b96103feb54a2"/>
        </ext>
      </extLst>
    </tableColumn>
    <tableColumn id="7" xr3:uid="{00000000-0010-0000-0000-000007000000}" name="Gender " dataDxfId="107" totalsRowDxfId="6">
      <extLst>
        <ext xmlns:xlmsforms="http://schemas.microsoft.com/office/spreadsheetml/2023/msForms" uri="{FCC71383-01E1-4257-9335-427F07BE8D7F}">
          <xlmsforms:question id="r879f6baa631243eda8a0cc8f16b8ecc5"/>
        </ext>
      </extLst>
    </tableColumn>
    <tableColumn id="8" xr3:uid="{00000000-0010-0000-0000-000008000000}" name="Familiar with term " totalsRowFunction="count" dataDxfId="106">
      <extLst>
        <ext xmlns:xlmsforms="http://schemas.microsoft.com/office/spreadsheetml/2023/msForms" uri="{FCC71383-01E1-4257-9335-427F07BE8D7F}">
          <xlmsforms:question id="rfa80efefb3f149699c34e93937e1cdca"/>
        </ext>
      </extLst>
    </tableColumn>
    <tableColumn id="9" xr3:uid="{00000000-0010-0000-0000-000009000000}" name=" Significance of the the health risks " dataDxfId="105" totalsRowDxfId="5">
      <extLst>
        <ext xmlns:xlmsforms="http://schemas.microsoft.com/office/spreadsheetml/2023/msForms" uri="{FCC71383-01E1-4257-9335-427F07BE8D7F}">
          <xlmsforms:question id="r8ddd857b07e3451b9fa12364b0700c88"/>
        </ext>
      </extLst>
    </tableColumn>
    <tableColumn id="10" xr3:uid="{00000000-0010-0000-0000-00000A000000}" name="Aware of specific hazardous materials " dataDxfId="104" totalsRowDxfId="4">
      <extLst>
        <ext xmlns:xlmsforms="http://schemas.microsoft.com/office/spreadsheetml/2023/msForms" uri="{FCC71383-01E1-4257-9335-427F07BE8D7F}">
          <xlmsforms:question id="re76439a814ca4d368f575cda3230e904"/>
        </ext>
      </extLst>
    </tableColumn>
    <tableColumn id="11" xr3:uid="{00000000-0010-0000-0000-00000B000000}" name=" experienced health issues  " dataDxfId="103" totalsRowDxfId="3">
      <extLst>
        <ext xmlns:xlmsforms="http://schemas.microsoft.com/office/spreadsheetml/2023/msForms" uri="{FCC71383-01E1-4257-9335-427F07BE8D7F}">
          <xlmsforms:question id="ra824625d211247a8b66a7953a86537d1"/>
        </ext>
      </extLst>
    </tableColumn>
    <tableColumn id="12" xr3:uid="{00000000-0010-0000-0000-00000C000000}" name=" community health concerns " dataDxfId="102" totalsRowDxfId="2">
      <extLst>
        <ext xmlns:xlmsforms="http://schemas.microsoft.com/office/spreadsheetml/2023/msForms" uri="{FCC71383-01E1-4257-9335-427F07BE8D7F}">
          <xlmsforms:question id="r11b902712a20448ba51eeadfb922cffe"/>
        </ext>
      </extLst>
    </tableColumn>
    <tableColumn id="13" xr3:uid="{00000000-0010-0000-0000-00000D000000}" name=" protective measures or regulations in area" dataDxfId="101" totalsRowDxfId="1">
      <extLst>
        <ext xmlns:xlmsforms="http://schemas.microsoft.com/office/spreadsheetml/2023/msForms" uri="{FCC71383-01E1-4257-9335-427F07BE8D7F}">
          <xlmsforms:question id="r54cafaf9fac84231ade68ac330e71517"/>
        </ext>
      </extLst>
    </tableColumn>
    <tableColumn id="14" xr3:uid="{00000000-0010-0000-0000-00000E000000}" name=" importance  for  responsibility for the end-of-life disposal of their products" totalsRowFunction="average" dataDxfId="100" totalsRowDxfId="0">
      <extLst>
        <ext xmlns:xlmsforms="http://schemas.microsoft.com/office/spreadsheetml/2023/msForms" uri="{FCC71383-01E1-4257-9335-427F07BE8D7F}">
          <xlmsforms:question id="r659dc17cadf74710bd494d49d9231050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DQSIkWdsW0yxEjajBLZtrQAAAAAAAAAAAAO__TU9pPJUQ1IxRFoySDRJRUU0SzNJOFBBMDVKWTNQUi4u" isFormConnected="1" maxResponseId="35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r1d2c07e6e62c4e4ba65b96103feb54a2</xlmsforms:syncedQuestionId>
        <xlmsforms:syncedQuestionId>r879f6baa631243eda8a0cc8f16b8ecc5</xlmsforms:syncedQuestionId>
        <xlmsforms:syncedQuestionId>rfa80efefb3f149699c34e93937e1cdca</xlmsforms:syncedQuestionId>
        <xlmsforms:syncedQuestionId>r8ddd857b07e3451b9fa12364b0700c88</xlmsforms:syncedQuestionId>
        <xlmsforms:syncedQuestionId>re76439a814ca4d368f575cda3230e904</xlmsforms:syncedQuestionId>
        <xlmsforms:syncedQuestionId>ra824625d211247a8b66a7953a86537d1</xlmsforms:syncedQuestionId>
        <xlmsforms:syncedQuestionId>r11b902712a20448ba51eeadfb922cffe</xlmsforms:syncedQuestionId>
        <xlmsforms:syncedQuestionId>r54cafaf9fac84231ade68ac330e71517</xlmsforms:syncedQuestionId>
        <xlmsforms:syncedQuestionId>r659dc17cadf74710bd494d49d9231050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J37"/>
  <sheetViews>
    <sheetView tabSelected="1" zoomScale="96" workbookViewId="0">
      <selection activeCell="D1" sqref="D1"/>
    </sheetView>
  </sheetViews>
  <sheetFormatPr defaultRowHeight="15" x14ac:dyDescent="0.25"/>
  <cols>
    <col min="1" max="3" width="20" bestFit="1" customWidth="1"/>
    <col min="4" max="4" width="45.85546875" bestFit="1" customWidth="1"/>
    <col min="5" max="5" width="96.7109375" bestFit="1" customWidth="1"/>
    <col min="6" max="6" width="86.7109375" bestFit="1" customWidth="1"/>
    <col min="7" max="7" width="55.140625" bestFit="1" customWidth="1"/>
    <col min="8" max="8" width="70.7109375" bestFit="1" customWidth="1"/>
    <col min="9" max="9" width="105" bestFit="1" customWidth="1"/>
    <col min="10" max="10" width="108.5703125" bestFit="1" customWidth="1"/>
    <col min="11" max="13" width="20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</row>
    <row r="2" spans="1:10" x14ac:dyDescent="0.25">
      <c r="A2" s="8">
        <v>1</v>
      </c>
      <c r="B2" s="1">
        <v>50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7</v>
      </c>
      <c r="H2" s="1" t="s">
        <v>7</v>
      </c>
      <c r="I2" s="1" t="s">
        <v>7</v>
      </c>
      <c r="J2" s="1">
        <v>10</v>
      </c>
    </row>
    <row r="3" spans="1:10" x14ac:dyDescent="0.25">
      <c r="A3" s="8">
        <v>2</v>
      </c>
      <c r="B3" s="1">
        <v>36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12</v>
      </c>
      <c r="I3" s="1" t="s">
        <v>12</v>
      </c>
      <c r="J3" s="1">
        <v>9</v>
      </c>
    </row>
    <row r="4" spans="1:10" x14ac:dyDescent="0.25">
      <c r="A4" s="8">
        <v>3</v>
      </c>
      <c r="B4" s="1">
        <v>45</v>
      </c>
      <c r="C4" s="1" t="s">
        <v>13</v>
      </c>
      <c r="D4" s="1" t="s">
        <v>5</v>
      </c>
      <c r="E4" s="1" t="s">
        <v>14</v>
      </c>
      <c r="F4" s="1" t="s">
        <v>7</v>
      </c>
      <c r="G4" s="1" t="s">
        <v>12</v>
      </c>
      <c r="H4" s="1" t="s">
        <v>12</v>
      </c>
      <c r="I4" s="1" t="s">
        <v>12</v>
      </c>
      <c r="J4" s="1">
        <v>10</v>
      </c>
    </row>
    <row r="5" spans="1:10" x14ac:dyDescent="0.25">
      <c r="A5" s="8">
        <v>4</v>
      </c>
      <c r="B5" s="1">
        <v>67</v>
      </c>
      <c r="C5" s="1" t="s">
        <v>15</v>
      </c>
      <c r="D5" s="1" t="s">
        <v>9</v>
      </c>
      <c r="E5" s="1" t="s">
        <v>16</v>
      </c>
      <c r="F5" s="1" t="s">
        <v>11</v>
      </c>
      <c r="G5" s="1" t="s">
        <v>7</v>
      </c>
      <c r="H5" s="1" t="s">
        <v>7</v>
      </c>
      <c r="I5" s="1" t="s">
        <v>12</v>
      </c>
      <c r="J5" s="1">
        <v>10</v>
      </c>
    </row>
    <row r="6" spans="1:10" x14ac:dyDescent="0.25">
      <c r="A6" s="8">
        <v>5</v>
      </c>
      <c r="B6" s="1">
        <v>25</v>
      </c>
      <c r="C6" s="1" t="s">
        <v>13</v>
      </c>
      <c r="D6" s="1" t="s">
        <v>17</v>
      </c>
      <c r="E6" s="1" t="s">
        <v>18</v>
      </c>
      <c r="F6" s="1" t="s">
        <v>19</v>
      </c>
      <c r="G6" s="1" t="s">
        <v>12</v>
      </c>
      <c r="H6" s="1" t="s">
        <v>12</v>
      </c>
      <c r="I6" s="1" t="s">
        <v>20</v>
      </c>
      <c r="J6" s="1">
        <v>2</v>
      </c>
    </row>
    <row r="7" spans="1:10" x14ac:dyDescent="0.25">
      <c r="A7" s="8">
        <v>6</v>
      </c>
      <c r="B7" s="1">
        <v>17</v>
      </c>
      <c r="C7" s="1" t="s">
        <v>4</v>
      </c>
      <c r="D7" s="1" t="s">
        <v>5</v>
      </c>
      <c r="E7" s="1" t="s">
        <v>10</v>
      </c>
      <c r="F7" s="1" t="s">
        <v>11</v>
      </c>
      <c r="G7" s="1" t="s">
        <v>7</v>
      </c>
      <c r="H7" s="1" t="s">
        <v>7</v>
      </c>
      <c r="I7" s="1" t="s">
        <v>20</v>
      </c>
      <c r="J7" s="1">
        <v>5</v>
      </c>
    </row>
    <row r="8" spans="1:10" x14ac:dyDescent="0.25">
      <c r="A8" s="8">
        <v>7</v>
      </c>
      <c r="B8" s="1">
        <v>16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12</v>
      </c>
      <c r="H8" s="1" t="s">
        <v>12</v>
      </c>
      <c r="I8" s="1" t="s">
        <v>20</v>
      </c>
      <c r="J8" s="1">
        <v>10</v>
      </c>
    </row>
    <row r="9" spans="1:10" x14ac:dyDescent="0.25">
      <c r="A9" s="8">
        <v>8</v>
      </c>
      <c r="B9" s="1">
        <v>39</v>
      </c>
      <c r="C9" s="1" t="s">
        <v>4</v>
      </c>
      <c r="D9" s="1" t="s">
        <v>5</v>
      </c>
      <c r="E9" s="1" t="s">
        <v>14</v>
      </c>
      <c r="F9" s="1" t="s">
        <v>11</v>
      </c>
      <c r="G9" s="1" t="s">
        <v>7</v>
      </c>
      <c r="H9" s="1" t="s">
        <v>7</v>
      </c>
      <c r="I9" s="1" t="s">
        <v>12</v>
      </c>
      <c r="J9" s="1">
        <v>8</v>
      </c>
    </row>
    <row r="10" spans="1:10" x14ac:dyDescent="0.25">
      <c r="A10" s="8">
        <v>9</v>
      </c>
      <c r="B10" s="1">
        <v>27</v>
      </c>
      <c r="C10" s="1" t="s">
        <v>8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7</v>
      </c>
      <c r="I10" s="1" t="s">
        <v>7</v>
      </c>
      <c r="J10" s="1">
        <v>9</v>
      </c>
    </row>
    <row r="11" spans="1:10" x14ac:dyDescent="0.25">
      <c r="A11" s="8">
        <v>10</v>
      </c>
      <c r="B11" s="1">
        <v>28</v>
      </c>
      <c r="C11" s="1" t="s">
        <v>13</v>
      </c>
      <c r="D11" s="1" t="s">
        <v>5</v>
      </c>
      <c r="E11" s="1" t="s">
        <v>6</v>
      </c>
      <c r="F11" s="1" t="s">
        <v>11</v>
      </c>
      <c r="G11" s="1" t="s">
        <v>7</v>
      </c>
      <c r="H11" s="1" t="s">
        <v>7</v>
      </c>
      <c r="I11" s="1" t="s">
        <v>12</v>
      </c>
      <c r="J11" s="1">
        <v>7</v>
      </c>
    </row>
    <row r="12" spans="1:10" x14ac:dyDescent="0.25">
      <c r="A12" s="8">
        <v>11</v>
      </c>
      <c r="B12" s="1">
        <v>49</v>
      </c>
      <c r="C12" s="1" t="s">
        <v>4</v>
      </c>
      <c r="D12" s="1" t="s">
        <v>5</v>
      </c>
      <c r="E12" s="1" t="s">
        <v>6</v>
      </c>
      <c r="F12" s="1" t="s">
        <v>11</v>
      </c>
      <c r="G12" s="1" t="s">
        <v>7</v>
      </c>
      <c r="H12" s="1" t="s">
        <v>12</v>
      </c>
      <c r="I12" s="1" t="s">
        <v>7</v>
      </c>
      <c r="J12" s="1">
        <v>10</v>
      </c>
    </row>
    <row r="13" spans="1:10" x14ac:dyDescent="0.25">
      <c r="A13" s="8">
        <v>12</v>
      </c>
      <c r="B13" s="1">
        <v>60</v>
      </c>
      <c r="C13" s="1" t="s">
        <v>4</v>
      </c>
      <c r="D13" s="1" t="s">
        <v>5</v>
      </c>
      <c r="E13" s="1" t="s">
        <v>6</v>
      </c>
      <c r="F13" s="1" t="s">
        <v>11</v>
      </c>
      <c r="G13" s="1" t="s">
        <v>12</v>
      </c>
      <c r="H13" s="1" t="s">
        <v>7</v>
      </c>
      <c r="I13" s="1" t="s">
        <v>20</v>
      </c>
      <c r="J13" s="1">
        <v>6</v>
      </c>
    </row>
    <row r="14" spans="1:10" x14ac:dyDescent="0.25">
      <c r="A14" s="8">
        <v>13</v>
      </c>
      <c r="B14" s="1">
        <v>43</v>
      </c>
      <c r="C14" s="1" t="s">
        <v>4</v>
      </c>
      <c r="D14" s="1" t="s">
        <v>5</v>
      </c>
      <c r="E14" s="1" t="s">
        <v>14</v>
      </c>
      <c r="F14" s="1" t="s">
        <v>7</v>
      </c>
      <c r="G14" s="1" t="s">
        <v>12</v>
      </c>
      <c r="H14" s="1" t="s">
        <v>7</v>
      </c>
      <c r="I14" s="1" t="s">
        <v>20</v>
      </c>
      <c r="J14" s="1">
        <v>8</v>
      </c>
    </row>
    <row r="15" spans="1:10" x14ac:dyDescent="0.25">
      <c r="A15" s="8">
        <v>14</v>
      </c>
      <c r="B15" s="1">
        <v>30</v>
      </c>
      <c r="C15" s="1" t="s">
        <v>4</v>
      </c>
      <c r="D15" s="1" t="s">
        <v>9</v>
      </c>
      <c r="E15" s="1" t="s">
        <v>16</v>
      </c>
      <c r="F15" s="1" t="s">
        <v>11</v>
      </c>
      <c r="G15" s="1" t="s">
        <v>12</v>
      </c>
      <c r="H15" s="1" t="s">
        <v>12</v>
      </c>
      <c r="I15" s="1" t="s">
        <v>12</v>
      </c>
      <c r="J15" s="1">
        <v>6</v>
      </c>
    </row>
    <row r="16" spans="1:10" x14ac:dyDescent="0.25">
      <c r="A16" s="8">
        <v>15</v>
      </c>
      <c r="B16" s="1">
        <v>54</v>
      </c>
      <c r="C16" s="1" t="s">
        <v>4</v>
      </c>
      <c r="D16" s="1" t="s">
        <v>5</v>
      </c>
      <c r="E16" s="1" t="s">
        <v>6</v>
      </c>
      <c r="F16" s="1" t="s">
        <v>11</v>
      </c>
      <c r="G16" s="1" t="s">
        <v>7</v>
      </c>
      <c r="H16" s="1" t="s">
        <v>12</v>
      </c>
      <c r="I16" s="1" t="s">
        <v>7</v>
      </c>
      <c r="J16" s="1">
        <v>8</v>
      </c>
    </row>
    <row r="17" spans="1:10" x14ac:dyDescent="0.25">
      <c r="A17" s="8">
        <v>16</v>
      </c>
      <c r="B17" s="1">
        <v>40</v>
      </c>
      <c r="C17" s="1" t="s">
        <v>4</v>
      </c>
      <c r="D17" s="1" t="s">
        <v>5</v>
      </c>
      <c r="E17" s="1" t="s">
        <v>14</v>
      </c>
      <c r="F17" s="1" t="s">
        <v>11</v>
      </c>
      <c r="G17" s="1" t="s">
        <v>12</v>
      </c>
      <c r="H17" s="1" t="s">
        <v>7</v>
      </c>
      <c r="I17" s="1" t="s">
        <v>7</v>
      </c>
      <c r="J17" s="1">
        <v>8</v>
      </c>
    </row>
    <row r="18" spans="1:10" x14ac:dyDescent="0.25">
      <c r="A18" s="8">
        <v>17</v>
      </c>
      <c r="B18" s="1">
        <v>37</v>
      </c>
      <c r="C18" s="1" t="s">
        <v>8</v>
      </c>
      <c r="D18" s="1" t="s">
        <v>5</v>
      </c>
      <c r="E18" s="1" t="s">
        <v>14</v>
      </c>
      <c r="F18" s="1" t="s">
        <v>7</v>
      </c>
      <c r="G18" s="1" t="s">
        <v>7</v>
      </c>
      <c r="H18" s="1" t="s">
        <v>12</v>
      </c>
      <c r="I18" s="1" t="s">
        <v>12</v>
      </c>
      <c r="J18" s="1">
        <v>6</v>
      </c>
    </row>
    <row r="19" spans="1:10" x14ac:dyDescent="0.25">
      <c r="A19" s="8">
        <v>18</v>
      </c>
      <c r="B19" s="1">
        <v>30</v>
      </c>
      <c r="C19" s="1" t="s">
        <v>4</v>
      </c>
      <c r="D19" s="1" t="s">
        <v>9</v>
      </c>
      <c r="E19" s="1" t="s">
        <v>14</v>
      </c>
      <c r="F19" s="1" t="s">
        <v>11</v>
      </c>
      <c r="G19" s="1" t="s">
        <v>12</v>
      </c>
      <c r="H19" s="1" t="s">
        <v>12</v>
      </c>
      <c r="I19" s="1" t="s">
        <v>20</v>
      </c>
      <c r="J19" s="1">
        <v>1</v>
      </c>
    </row>
    <row r="20" spans="1:10" x14ac:dyDescent="0.25">
      <c r="A20" s="8">
        <v>19</v>
      </c>
      <c r="B20" s="1">
        <v>36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12</v>
      </c>
      <c r="H20" s="1" t="s">
        <v>7</v>
      </c>
      <c r="I20" s="1" t="s">
        <v>7</v>
      </c>
      <c r="J20" s="1">
        <v>8</v>
      </c>
    </row>
    <row r="21" spans="1:10" x14ac:dyDescent="0.25">
      <c r="A21" s="8">
        <v>20</v>
      </c>
      <c r="B21" s="1">
        <v>16</v>
      </c>
      <c r="C21" s="1" t="s">
        <v>4</v>
      </c>
      <c r="D21" s="1" t="s">
        <v>9</v>
      </c>
      <c r="E21" s="1" t="s">
        <v>6</v>
      </c>
      <c r="F21" s="1" t="s">
        <v>7</v>
      </c>
      <c r="G21" s="1" t="s">
        <v>7</v>
      </c>
      <c r="H21" s="1" t="s">
        <v>7</v>
      </c>
      <c r="I21" s="1" t="s">
        <v>12</v>
      </c>
      <c r="J21" s="1">
        <v>9</v>
      </c>
    </row>
    <row r="22" spans="1:10" x14ac:dyDescent="0.25">
      <c r="A22" s="8">
        <v>21</v>
      </c>
      <c r="B22" s="1">
        <v>21</v>
      </c>
      <c r="C22" s="1" t="s">
        <v>8</v>
      </c>
      <c r="D22" s="1" t="s">
        <v>5</v>
      </c>
      <c r="E22" s="1" t="s">
        <v>14</v>
      </c>
      <c r="F22" s="1" t="s">
        <v>11</v>
      </c>
      <c r="G22" s="1" t="s">
        <v>12</v>
      </c>
      <c r="H22" s="1" t="s">
        <v>12</v>
      </c>
      <c r="I22" s="1" t="s">
        <v>7</v>
      </c>
      <c r="J22" s="1">
        <v>3</v>
      </c>
    </row>
    <row r="23" spans="1:10" x14ac:dyDescent="0.25">
      <c r="A23" s="8">
        <v>22</v>
      </c>
      <c r="B23" s="1">
        <v>17</v>
      </c>
      <c r="C23" s="1" t="s">
        <v>13</v>
      </c>
      <c r="D23" s="1" t="s">
        <v>17</v>
      </c>
      <c r="E23" s="1" t="s">
        <v>10</v>
      </c>
      <c r="F23" s="1" t="s">
        <v>19</v>
      </c>
      <c r="G23" s="1" t="s">
        <v>12</v>
      </c>
      <c r="H23" s="1" t="s">
        <v>12</v>
      </c>
      <c r="I23" s="1" t="s">
        <v>20</v>
      </c>
      <c r="J23" s="1">
        <v>1</v>
      </c>
    </row>
    <row r="24" spans="1:10" x14ac:dyDescent="0.25">
      <c r="A24" s="8">
        <v>23</v>
      </c>
      <c r="B24" s="1">
        <v>18</v>
      </c>
      <c r="C24" s="1" t="s">
        <v>4</v>
      </c>
      <c r="D24" s="1" t="s">
        <v>5</v>
      </c>
      <c r="E24" s="1" t="s">
        <v>14</v>
      </c>
      <c r="F24" s="1" t="s">
        <v>7</v>
      </c>
      <c r="G24" s="1" t="s">
        <v>7</v>
      </c>
      <c r="H24" s="1" t="s">
        <v>12</v>
      </c>
      <c r="I24" s="1" t="s">
        <v>12</v>
      </c>
      <c r="J24" s="1">
        <v>8</v>
      </c>
    </row>
    <row r="25" spans="1:10" x14ac:dyDescent="0.25">
      <c r="A25" s="8">
        <v>24</v>
      </c>
      <c r="B25" s="1">
        <v>23</v>
      </c>
      <c r="C25" s="1" t="s">
        <v>4</v>
      </c>
      <c r="D25" s="1" t="s">
        <v>9</v>
      </c>
      <c r="E25" s="1" t="s">
        <v>14</v>
      </c>
      <c r="F25" s="1" t="s">
        <v>7</v>
      </c>
      <c r="G25" s="1" t="s">
        <v>7</v>
      </c>
      <c r="H25" s="1" t="s">
        <v>7</v>
      </c>
      <c r="I25" s="1" t="s">
        <v>12</v>
      </c>
      <c r="J25" s="1">
        <v>8</v>
      </c>
    </row>
    <row r="26" spans="1:10" x14ac:dyDescent="0.25">
      <c r="A26" s="8">
        <v>25</v>
      </c>
      <c r="B26" s="1">
        <v>46</v>
      </c>
      <c r="C26" s="1" t="s">
        <v>13</v>
      </c>
      <c r="D26" s="1" t="s">
        <v>5</v>
      </c>
      <c r="E26" s="1" t="s">
        <v>14</v>
      </c>
      <c r="F26" s="1" t="s">
        <v>19</v>
      </c>
      <c r="G26" s="1" t="s">
        <v>12</v>
      </c>
      <c r="H26" s="1" t="s">
        <v>12</v>
      </c>
      <c r="I26" s="1" t="s">
        <v>20</v>
      </c>
      <c r="J26" s="1">
        <v>2</v>
      </c>
    </row>
    <row r="27" spans="1:10" x14ac:dyDescent="0.25">
      <c r="A27" s="8">
        <v>26</v>
      </c>
      <c r="B27" s="1">
        <v>27</v>
      </c>
      <c r="C27" s="1" t="s">
        <v>4</v>
      </c>
      <c r="D27" s="1" t="s">
        <v>9</v>
      </c>
      <c r="E27" s="1" t="s">
        <v>6</v>
      </c>
      <c r="F27" s="1" t="s">
        <v>7</v>
      </c>
      <c r="G27" s="1" t="s">
        <v>7</v>
      </c>
      <c r="H27" s="1" t="s">
        <v>12</v>
      </c>
      <c r="I27" s="1" t="s">
        <v>7</v>
      </c>
      <c r="J27" s="1">
        <v>9</v>
      </c>
    </row>
    <row r="28" spans="1:10" x14ac:dyDescent="0.25">
      <c r="A28" s="8">
        <v>27</v>
      </c>
      <c r="B28" s="1">
        <v>26</v>
      </c>
      <c r="C28" s="1" t="s">
        <v>4</v>
      </c>
      <c r="D28" s="1" t="s">
        <v>5</v>
      </c>
      <c r="E28" s="1" t="s">
        <v>14</v>
      </c>
      <c r="F28" s="1" t="s">
        <v>7</v>
      </c>
      <c r="G28" s="1" t="s">
        <v>12</v>
      </c>
      <c r="H28" s="1" t="s">
        <v>7</v>
      </c>
      <c r="I28" s="1" t="s">
        <v>7</v>
      </c>
      <c r="J28" s="1">
        <v>8</v>
      </c>
    </row>
    <row r="29" spans="1:10" x14ac:dyDescent="0.25">
      <c r="A29" s="8">
        <v>28</v>
      </c>
      <c r="B29" s="1">
        <v>28</v>
      </c>
      <c r="C29" s="1" t="s">
        <v>4</v>
      </c>
      <c r="D29" s="1" t="s">
        <v>5</v>
      </c>
      <c r="E29" s="1" t="s">
        <v>14</v>
      </c>
      <c r="F29" s="1" t="s">
        <v>7</v>
      </c>
      <c r="G29" s="1" t="s">
        <v>7</v>
      </c>
      <c r="H29" s="1" t="s">
        <v>12</v>
      </c>
      <c r="I29" s="1" t="s">
        <v>7</v>
      </c>
      <c r="J29" s="1">
        <v>9</v>
      </c>
    </row>
    <row r="30" spans="1:10" x14ac:dyDescent="0.25">
      <c r="A30" s="8">
        <v>29</v>
      </c>
      <c r="B30" s="1">
        <v>21</v>
      </c>
      <c r="C30" s="1" t="s">
        <v>8</v>
      </c>
      <c r="D30" s="1" t="s">
        <v>5</v>
      </c>
      <c r="E30" s="1" t="s">
        <v>14</v>
      </c>
      <c r="F30" s="1" t="s">
        <v>11</v>
      </c>
      <c r="G30" s="1" t="s">
        <v>7</v>
      </c>
      <c r="H30" s="1" t="s">
        <v>12</v>
      </c>
      <c r="I30" s="1" t="s">
        <v>12</v>
      </c>
      <c r="J30" s="1">
        <v>6</v>
      </c>
    </row>
    <row r="31" spans="1:10" x14ac:dyDescent="0.25">
      <c r="A31" s="8">
        <v>30</v>
      </c>
      <c r="B31" s="1">
        <v>38</v>
      </c>
      <c r="C31" s="1" t="s">
        <v>8</v>
      </c>
      <c r="D31" s="1" t="s">
        <v>5</v>
      </c>
      <c r="E31" s="1" t="s">
        <v>6</v>
      </c>
      <c r="F31" s="1" t="s">
        <v>11</v>
      </c>
      <c r="G31" s="1" t="s">
        <v>12</v>
      </c>
      <c r="H31" s="1" t="s">
        <v>7</v>
      </c>
      <c r="I31" s="1" t="s">
        <v>12</v>
      </c>
      <c r="J31" s="1">
        <v>9</v>
      </c>
    </row>
    <row r="32" spans="1:10" x14ac:dyDescent="0.25">
      <c r="A32" s="8">
        <v>31</v>
      </c>
      <c r="B32" s="1">
        <v>29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12</v>
      </c>
      <c r="H32" s="1" t="s">
        <v>7</v>
      </c>
      <c r="I32" s="1" t="s">
        <v>20</v>
      </c>
      <c r="J32" s="1">
        <v>6</v>
      </c>
    </row>
    <row r="33" spans="1:10" x14ac:dyDescent="0.25">
      <c r="A33" s="8">
        <v>32</v>
      </c>
      <c r="B33" s="1">
        <v>17</v>
      </c>
      <c r="C33" s="1" t="s">
        <v>4</v>
      </c>
      <c r="D33" s="1" t="s">
        <v>17</v>
      </c>
      <c r="E33" s="1" t="s">
        <v>10</v>
      </c>
      <c r="F33" s="1" t="s">
        <v>11</v>
      </c>
      <c r="G33" s="1" t="s">
        <v>12</v>
      </c>
      <c r="H33" s="1" t="s">
        <v>12</v>
      </c>
      <c r="I33" s="1" t="s">
        <v>12</v>
      </c>
      <c r="J33" s="1">
        <v>4</v>
      </c>
    </row>
    <row r="34" spans="1:10" x14ac:dyDescent="0.25">
      <c r="A34" s="8">
        <v>33</v>
      </c>
      <c r="B34" s="1">
        <v>6</v>
      </c>
      <c r="C34" s="1" t="s">
        <v>8</v>
      </c>
      <c r="D34" s="1" t="s">
        <v>9</v>
      </c>
      <c r="E34" s="1" t="s">
        <v>16</v>
      </c>
      <c r="F34" s="1" t="s">
        <v>7</v>
      </c>
      <c r="G34" s="1" t="s">
        <v>7</v>
      </c>
      <c r="H34" s="1" t="s">
        <v>12</v>
      </c>
      <c r="I34" s="1" t="s">
        <v>20</v>
      </c>
      <c r="J34" s="1">
        <v>9</v>
      </c>
    </row>
    <row r="35" spans="1:10" x14ac:dyDescent="0.25">
      <c r="A35" s="8">
        <v>34</v>
      </c>
      <c r="B35" s="1">
        <v>15</v>
      </c>
      <c r="C35" s="1" t="s">
        <v>13</v>
      </c>
      <c r="D35" s="1" t="s">
        <v>9</v>
      </c>
      <c r="E35" s="1" t="s">
        <v>6</v>
      </c>
      <c r="F35" s="1" t="s">
        <v>7</v>
      </c>
      <c r="G35" s="1" t="s">
        <v>12</v>
      </c>
      <c r="H35" s="1" t="s">
        <v>12</v>
      </c>
      <c r="I35" s="1" t="s">
        <v>12</v>
      </c>
      <c r="J35" s="1">
        <v>10</v>
      </c>
    </row>
    <row r="36" spans="1:10" x14ac:dyDescent="0.25">
      <c r="A36" s="8">
        <v>35</v>
      </c>
      <c r="B36" s="1">
        <v>14</v>
      </c>
      <c r="C36" s="1" t="s">
        <v>8</v>
      </c>
      <c r="D36" s="1" t="s">
        <v>5</v>
      </c>
      <c r="E36" s="1" t="s">
        <v>6</v>
      </c>
      <c r="F36" s="1" t="s">
        <v>7</v>
      </c>
      <c r="G36" s="1" t="s">
        <v>12</v>
      </c>
      <c r="H36" s="1" t="s">
        <v>7</v>
      </c>
      <c r="I36" s="1" t="s">
        <v>7</v>
      </c>
      <c r="J36" s="1">
        <v>10</v>
      </c>
    </row>
    <row r="37" spans="1:10" x14ac:dyDescent="0.25">
      <c r="A37" s="1"/>
      <c r="B37" s="2"/>
      <c r="C37" s="2"/>
      <c r="D37">
        <f>SUBTOTAL(103,OfficeForms.Table[[Familiar with term ]])</f>
        <v>35</v>
      </c>
      <c r="E37" s="2"/>
      <c r="F37" s="2"/>
      <c r="G37" s="2"/>
      <c r="H37" s="2"/>
      <c r="I37" s="2"/>
      <c r="J37" s="8">
        <f>SUBTOTAL(101,OfficeForms.Table[ importance  for  responsibility for the end-of-life disposal of their products])</f>
        <v>7.2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9A50-CF11-45EB-81F5-7DAF9425F620}">
  <sheetPr>
    <tabColor theme="9"/>
  </sheetPr>
  <dimension ref="A1:S84"/>
  <sheetViews>
    <sheetView topLeftCell="F1" zoomScale="68" zoomScaleNormal="40" workbookViewId="0">
      <selection activeCell="C26" sqref="C26:D29"/>
    </sheetView>
  </sheetViews>
  <sheetFormatPr defaultRowHeight="15" x14ac:dyDescent="0.25"/>
  <cols>
    <col min="1" max="1" width="118.5703125" bestFit="1" customWidth="1"/>
    <col min="2" max="2" width="81.5703125" customWidth="1"/>
    <col min="3" max="3" width="95.5703125" bestFit="1" customWidth="1"/>
    <col min="4" max="4" width="170.140625" bestFit="1" customWidth="1"/>
    <col min="12" max="12" width="80.7109375" bestFit="1" customWidth="1"/>
    <col min="13" max="13" width="141.28515625" bestFit="1" customWidth="1"/>
    <col min="14" max="14" width="38.85546875" bestFit="1" customWidth="1"/>
    <col min="15" max="15" width="64.7109375" bestFit="1" customWidth="1"/>
    <col min="16" max="16" width="114.85546875" bestFit="1" customWidth="1"/>
  </cols>
  <sheetData>
    <row r="1" spans="1:19" ht="15" customHeight="1" x14ac:dyDescent="0.25">
      <c r="A1" s="66" t="s">
        <v>25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</row>
    <row r="2" spans="1:19" ht="15" customHeight="1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ht="15" customHeight="1" thickBot="1" x14ac:dyDescent="0.3">
      <c r="A3" s="69"/>
      <c r="B3" s="70"/>
      <c r="C3" s="70"/>
      <c r="D3" s="70"/>
      <c r="E3" s="70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</row>
    <row r="4" spans="1:19" ht="23.25" x14ac:dyDescent="0.35">
      <c r="A4" s="74" t="s">
        <v>26</v>
      </c>
      <c r="B4" s="74"/>
      <c r="C4" s="74"/>
      <c r="D4" s="74"/>
      <c r="E4" s="74"/>
      <c r="F4" s="77"/>
      <c r="G4" s="78"/>
      <c r="H4" s="3"/>
      <c r="I4" s="3"/>
      <c r="J4" s="3"/>
      <c r="K4" s="3"/>
      <c r="L4" s="44" t="s">
        <v>21</v>
      </c>
      <c r="M4" s="45" t="s">
        <v>27</v>
      </c>
      <c r="N4" s="3"/>
      <c r="O4" s="44" t="s">
        <v>23</v>
      </c>
      <c r="P4" s="45" t="s">
        <v>28</v>
      </c>
      <c r="Q4" s="3"/>
      <c r="R4" s="3"/>
      <c r="S4" s="3"/>
    </row>
    <row r="5" spans="1:19" ht="23.25" x14ac:dyDescent="0.35">
      <c r="A5" s="76" t="s">
        <v>4</v>
      </c>
      <c r="B5" s="64">
        <f>COUNTIF(OfficeForms.Table[Gender ],"man")</f>
        <v>20</v>
      </c>
      <c r="C5" s="61"/>
      <c r="D5" s="61"/>
      <c r="E5" s="61"/>
      <c r="F5" s="4"/>
      <c r="G5" s="5"/>
      <c r="H5" s="3"/>
      <c r="I5" s="3"/>
      <c r="J5" s="3"/>
      <c r="K5" s="3"/>
      <c r="L5" s="48" t="s">
        <v>17</v>
      </c>
      <c r="M5" s="48">
        <v>3</v>
      </c>
      <c r="N5" s="3"/>
      <c r="O5" s="46" t="s">
        <v>16</v>
      </c>
      <c r="P5" s="47">
        <v>3</v>
      </c>
      <c r="Q5" s="3"/>
      <c r="R5" s="3"/>
      <c r="S5" s="3"/>
    </row>
    <row r="6" spans="1:19" ht="23.25" x14ac:dyDescent="0.35">
      <c r="A6" s="62"/>
      <c r="B6" s="65"/>
      <c r="C6" s="61"/>
      <c r="D6" s="61"/>
      <c r="E6" s="61"/>
      <c r="F6" s="4"/>
      <c r="G6" s="5"/>
      <c r="H6" s="3"/>
      <c r="I6" s="3"/>
      <c r="J6" s="3"/>
      <c r="K6" s="3"/>
      <c r="L6" s="48" t="s">
        <v>9</v>
      </c>
      <c r="M6" s="48">
        <v>9</v>
      </c>
      <c r="N6" s="3"/>
      <c r="O6" s="46" t="s">
        <v>18</v>
      </c>
      <c r="P6" s="47">
        <v>1</v>
      </c>
      <c r="Q6" s="3"/>
      <c r="R6" s="3"/>
      <c r="S6" s="3"/>
    </row>
    <row r="7" spans="1:19" ht="23.25" x14ac:dyDescent="0.35">
      <c r="A7" s="62" t="s">
        <v>8</v>
      </c>
      <c r="B7" s="65">
        <f>COUNTIF(OfficeForms.Table[Gender ],"Woman")</f>
        <v>8</v>
      </c>
      <c r="C7" s="61"/>
      <c r="D7" s="61"/>
      <c r="E7" s="61"/>
      <c r="F7" s="4"/>
      <c r="G7" s="5"/>
      <c r="H7" s="3"/>
      <c r="I7" s="3"/>
      <c r="J7" s="3"/>
      <c r="K7" s="3"/>
      <c r="L7" s="48" t="s">
        <v>5</v>
      </c>
      <c r="M7" s="48">
        <v>23</v>
      </c>
      <c r="N7" s="3"/>
      <c r="O7" s="46" t="s">
        <v>14</v>
      </c>
      <c r="P7" s="47">
        <v>13</v>
      </c>
      <c r="Q7" s="3"/>
      <c r="R7" s="3"/>
      <c r="S7" s="3"/>
    </row>
    <row r="8" spans="1:19" ht="21" x14ac:dyDescent="0.35">
      <c r="A8" s="62"/>
      <c r="B8" s="65"/>
      <c r="C8" s="61"/>
      <c r="D8" s="61"/>
      <c r="E8" s="61"/>
      <c r="F8" s="4"/>
      <c r="G8" s="5"/>
      <c r="H8" s="3"/>
      <c r="I8" s="3"/>
      <c r="J8" s="3"/>
      <c r="K8" s="3"/>
      <c r="L8" s="58"/>
      <c r="M8" s="58"/>
      <c r="N8" s="3"/>
      <c r="O8" s="46" t="s">
        <v>10</v>
      </c>
      <c r="P8" s="47">
        <v>4</v>
      </c>
      <c r="Q8" s="3"/>
      <c r="R8" s="3"/>
      <c r="S8" s="3"/>
    </row>
    <row r="9" spans="1:19" ht="21" x14ac:dyDescent="0.35">
      <c r="A9" s="62" t="s">
        <v>32</v>
      </c>
      <c r="B9" s="65">
        <f>COUNTIF(OfficeForms.Table[Gender ],"*Non-binary*")</f>
        <v>6</v>
      </c>
      <c r="C9" s="61"/>
      <c r="D9" s="61"/>
      <c r="E9" s="61"/>
      <c r="F9" s="4"/>
      <c r="G9" s="5"/>
      <c r="H9" s="3"/>
      <c r="I9" s="3"/>
      <c r="J9" s="3"/>
      <c r="K9" s="3"/>
      <c r="L9" s="58"/>
      <c r="M9" s="58"/>
      <c r="N9" s="3"/>
      <c r="O9" s="46" t="s">
        <v>6</v>
      </c>
      <c r="P9" s="47">
        <v>14</v>
      </c>
      <c r="Q9" s="3"/>
      <c r="R9" s="3"/>
      <c r="S9" s="3"/>
    </row>
    <row r="10" spans="1:19" x14ac:dyDescent="0.25">
      <c r="A10" s="62"/>
      <c r="B10" s="65"/>
      <c r="C10" s="61"/>
      <c r="D10" s="61"/>
      <c r="E10" s="61"/>
      <c r="F10" s="4"/>
      <c r="G10" s="5"/>
      <c r="H10" s="3"/>
      <c r="I10" s="3"/>
      <c r="J10" s="3"/>
      <c r="K10" s="3"/>
      <c r="L10" s="58"/>
      <c r="M10" s="58"/>
      <c r="N10" s="3"/>
      <c r="O10" s="58"/>
      <c r="P10" s="58"/>
      <c r="Q10" s="3"/>
      <c r="R10" s="3"/>
      <c r="S10" s="3"/>
    </row>
    <row r="11" spans="1:19" x14ac:dyDescent="0.25">
      <c r="A11" s="62" t="s">
        <v>15</v>
      </c>
      <c r="B11" s="65">
        <f>COUNTIF(OfficeForms.Table[Gender ],"*Prefer*")</f>
        <v>1</v>
      </c>
      <c r="C11" s="61"/>
      <c r="D11" s="61"/>
      <c r="E11" s="61"/>
      <c r="F11" s="4"/>
      <c r="G11" s="5"/>
      <c r="H11" s="3"/>
      <c r="I11" s="3"/>
      <c r="J11" s="3"/>
      <c r="K11" s="3"/>
      <c r="L11" s="58"/>
      <c r="M11" s="58"/>
      <c r="N11" s="3"/>
      <c r="O11" s="58"/>
      <c r="P11" s="58"/>
      <c r="Q11" s="3"/>
      <c r="R11" s="3"/>
      <c r="S11" s="3"/>
    </row>
    <row r="12" spans="1:19" x14ac:dyDescent="0.25">
      <c r="A12" s="63"/>
      <c r="B12" s="65"/>
      <c r="C12" s="61"/>
      <c r="D12" s="61"/>
      <c r="E12" s="61"/>
      <c r="F12" s="6"/>
      <c r="G12" s="7"/>
      <c r="H12" s="3"/>
      <c r="I12" s="3"/>
      <c r="J12" s="3"/>
      <c r="K12" s="3"/>
      <c r="L12" s="58"/>
      <c r="M12" s="58"/>
      <c r="N12" s="3"/>
      <c r="O12" s="58"/>
      <c r="P12" s="58"/>
      <c r="Q12" s="3"/>
      <c r="R12" s="3"/>
      <c r="S12" s="3"/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58"/>
      <c r="M13" s="58"/>
      <c r="N13" s="3"/>
      <c r="O13" s="58"/>
      <c r="P13" s="58"/>
      <c r="Q13" s="3"/>
      <c r="R13" s="3"/>
      <c r="S13" s="3"/>
    </row>
    <row r="14" spans="1:1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58"/>
      <c r="M14" s="58"/>
      <c r="N14" s="3"/>
      <c r="O14" s="58"/>
      <c r="P14" s="58"/>
      <c r="Q14" s="3"/>
      <c r="R14" s="3"/>
      <c r="S14" s="3"/>
    </row>
    <row r="15" spans="1:19" ht="23.25" x14ac:dyDescent="0.35">
      <c r="A15" s="74" t="s">
        <v>34</v>
      </c>
      <c r="B15" s="74"/>
      <c r="C15" s="75"/>
      <c r="D15" s="74"/>
      <c r="E15" s="74"/>
      <c r="F15" s="11"/>
      <c r="G15" s="11"/>
      <c r="H15" s="3"/>
      <c r="I15" s="3"/>
      <c r="J15" s="3"/>
      <c r="K15" s="3"/>
      <c r="L15" s="58"/>
      <c r="M15" s="58"/>
      <c r="N15" s="3"/>
      <c r="O15" s="58"/>
      <c r="P15" s="58"/>
      <c r="Q15" s="3"/>
      <c r="R15" s="3"/>
      <c r="S15" s="3"/>
    </row>
    <row r="16" spans="1:19" x14ac:dyDescent="0.25">
      <c r="A16" s="59"/>
      <c r="B16" s="60"/>
      <c r="C16" s="60"/>
      <c r="D16" s="60"/>
      <c r="E16" s="60"/>
      <c r="F16" s="60"/>
      <c r="G16" s="60"/>
      <c r="H16" s="3"/>
      <c r="I16" s="3"/>
      <c r="J16" s="3"/>
      <c r="K16" s="3"/>
      <c r="L16" s="58"/>
      <c r="M16" s="58"/>
      <c r="N16" s="3"/>
      <c r="O16" s="58"/>
      <c r="P16" s="58"/>
      <c r="Q16" s="3"/>
      <c r="R16" s="3"/>
      <c r="S16" s="3"/>
    </row>
    <row r="17" spans="1:19" x14ac:dyDescent="0.25">
      <c r="A17" s="59"/>
      <c r="B17" s="60"/>
      <c r="C17" s="60"/>
      <c r="D17" s="60"/>
      <c r="E17" s="60"/>
      <c r="F17" s="60"/>
      <c r="G17" s="60"/>
      <c r="H17" s="3"/>
      <c r="I17" s="3"/>
      <c r="J17" s="3"/>
      <c r="K17" s="3"/>
      <c r="L17" s="58"/>
      <c r="M17" s="58"/>
      <c r="N17" s="3"/>
      <c r="O17" s="58"/>
      <c r="P17" s="58"/>
      <c r="Q17" s="3"/>
      <c r="R17" s="3"/>
      <c r="S17" s="3"/>
    </row>
    <row r="18" spans="1:19" x14ac:dyDescent="0.25">
      <c r="A18" s="59"/>
      <c r="B18" s="60"/>
      <c r="C18" s="60"/>
      <c r="D18" s="60"/>
      <c r="E18" s="60"/>
      <c r="F18" s="60"/>
      <c r="G18" s="60"/>
      <c r="H18" s="3"/>
      <c r="I18" s="3"/>
      <c r="J18" s="3"/>
      <c r="K18" s="3"/>
      <c r="L18" s="58"/>
      <c r="M18" s="58"/>
      <c r="N18" s="3"/>
      <c r="O18" s="58"/>
      <c r="P18" s="58"/>
      <c r="Q18" s="3"/>
      <c r="R18" s="3"/>
      <c r="S18" s="3"/>
    </row>
    <row r="19" spans="1:19" x14ac:dyDescent="0.25">
      <c r="A19" s="59"/>
      <c r="B19" s="60"/>
      <c r="C19" s="60"/>
      <c r="D19" s="60"/>
      <c r="E19" s="60"/>
      <c r="F19" s="60"/>
      <c r="G19" s="60"/>
      <c r="H19" s="3"/>
      <c r="I19" s="3"/>
      <c r="J19" s="3"/>
      <c r="K19" s="3"/>
      <c r="L19" s="58"/>
      <c r="M19" s="58"/>
      <c r="N19" s="3"/>
      <c r="O19" s="58"/>
      <c r="P19" s="58"/>
      <c r="Q19" s="3"/>
      <c r="R19" s="3"/>
      <c r="S19" s="3"/>
    </row>
    <row r="20" spans="1:19" x14ac:dyDescent="0.25">
      <c r="A20" s="59"/>
      <c r="B20" s="60"/>
      <c r="C20" s="60"/>
      <c r="D20" s="60"/>
      <c r="E20" s="60"/>
      <c r="F20" s="60"/>
      <c r="G20" s="60"/>
      <c r="H20" s="3"/>
      <c r="I20" s="3"/>
      <c r="J20" s="3"/>
      <c r="K20" s="3"/>
      <c r="L20" s="58"/>
      <c r="M20" s="58"/>
      <c r="N20" s="3"/>
      <c r="O20" s="58"/>
      <c r="P20" s="58"/>
      <c r="Q20" s="3"/>
      <c r="R20" s="3"/>
      <c r="S20" s="3"/>
    </row>
    <row r="21" spans="1:19" x14ac:dyDescent="0.25">
      <c r="A21" s="59"/>
      <c r="B21" s="60"/>
      <c r="C21" s="60"/>
      <c r="D21" s="60"/>
      <c r="E21" s="60"/>
      <c r="F21" s="60"/>
      <c r="G21" s="60"/>
      <c r="H21" s="3"/>
      <c r="I21" s="3"/>
      <c r="J21" s="3"/>
      <c r="K21" s="3"/>
      <c r="L21" s="58"/>
      <c r="M21" s="58"/>
      <c r="N21" s="3"/>
      <c r="O21" s="58"/>
      <c r="P21" s="58"/>
      <c r="Q21" s="3"/>
      <c r="R21" s="3"/>
      <c r="S21" s="3"/>
    </row>
    <row r="22" spans="1:19" x14ac:dyDescent="0.25">
      <c r="A22" s="59"/>
      <c r="B22" s="60"/>
      <c r="C22" s="60"/>
      <c r="D22" s="60"/>
      <c r="E22" s="60"/>
      <c r="F22" s="60"/>
      <c r="G22" s="60"/>
      <c r="H22" s="3"/>
      <c r="I22" s="3"/>
      <c r="J22" s="3"/>
      <c r="K22" s="3"/>
      <c r="L22" s="58"/>
      <c r="M22" s="58"/>
      <c r="N22" s="3"/>
      <c r="O22" s="58"/>
      <c r="P22" s="58"/>
      <c r="Q22" s="3"/>
      <c r="R22" s="3"/>
      <c r="S22" s="3"/>
    </row>
    <row r="23" spans="1:19" x14ac:dyDescent="0.25">
      <c r="A23" s="59"/>
      <c r="B23" s="60"/>
      <c r="C23" s="60"/>
      <c r="D23" s="60"/>
      <c r="E23" s="60"/>
      <c r="F23" s="60"/>
      <c r="G23" s="60"/>
      <c r="H23" s="3"/>
      <c r="I23" s="3"/>
      <c r="J23" s="3"/>
      <c r="K23" s="3"/>
      <c r="L23" s="58"/>
      <c r="M23" s="58"/>
      <c r="N23" s="3"/>
      <c r="O23" s="58"/>
      <c r="P23" s="58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8"/>
      <c r="P24" s="58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8"/>
      <c r="P25" s="58"/>
      <c r="Q25" s="3"/>
      <c r="R25" s="3"/>
      <c r="S25" s="3"/>
    </row>
    <row r="26" spans="1:19" ht="23.25" x14ac:dyDescent="0.35">
      <c r="A26" s="44" t="s">
        <v>3</v>
      </c>
      <c r="B26" s="45" t="s">
        <v>30</v>
      </c>
      <c r="C26" s="44" t="s">
        <v>24</v>
      </c>
      <c r="D26" s="45" t="s">
        <v>31</v>
      </c>
      <c r="E26" s="3"/>
      <c r="F26" s="3"/>
      <c r="G26" s="3"/>
      <c r="H26" s="3"/>
      <c r="I26" s="3"/>
      <c r="J26" s="3"/>
      <c r="K26" s="3"/>
      <c r="L26" s="42" t="s">
        <v>22</v>
      </c>
      <c r="M26" s="43" t="s">
        <v>29</v>
      </c>
      <c r="N26" s="3"/>
      <c r="O26" s="3"/>
      <c r="P26" s="3"/>
      <c r="Q26" s="3"/>
      <c r="R26" s="3"/>
      <c r="S26" s="3"/>
    </row>
    <row r="27" spans="1:19" x14ac:dyDescent="0.25">
      <c r="A27" t="s">
        <v>12</v>
      </c>
      <c r="B27">
        <v>19</v>
      </c>
      <c r="C27" t="s">
        <v>12</v>
      </c>
      <c r="D27">
        <v>14</v>
      </c>
      <c r="E27" s="3"/>
      <c r="F27" s="3"/>
      <c r="G27" s="3"/>
      <c r="H27" s="3"/>
      <c r="I27" s="3"/>
      <c r="J27" s="3"/>
      <c r="K27" s="3"/>
      <c r="L27" s="9" t="s">
        <v>11</v>
      </c>
      <c r="M27" s="10">
        <v>15</v>
      </c>
      <c r="N27" s="3"/>
      <c r="O27" s="3"/>
      <c r="P27" s="3"/>
      <c r="Q27" s="3"/>
      <c r="R27" s="3"/>
      <c r="S27" s="3"/>
    </row>
    <row r="28" spans="1:19" x14ac:dyDescent="0.25">
      <c r="A28" t="s">
        <v>7</v>
      </c>
      <c r="B28">
        <v>16</v>
      </c>
      <c r="C28" t="s">
        <v>20</v>
      </c>
      <c r="D28">
        <v>10</v>
      </c>
      <c r="E28" s="3"/>
      <c r="F28" s="3"/>
      <c r="G28" s="3"/>
      <c r="H28" s="3"/>
      <c r="I28" s="3"/>
      <c r="J28" s="3"/>
      <c r="K28" s="3"/>
      <c r="L28" s="9" t="s">
        <v>19</v>
      </c>
      <c r="M28" s="10">
        <v>3</v>
      </c>
      <c r="N28" s="3"/>
      <c r="O28" s="3"/>
      <c r="P28" s="3"/>
      <c r="Q28" s="3"/>
      <c r="R28" s="3"/>
      <c r="S28" s="3"/>
    </row>
    <row r="29" spans="1:19" x14ac:dyDescent="0.25">
      <c r="A29" s="58"/>
      <c r="B29" s="58"/>
      <c r="C29" t="s">
        <v>7</v>
      </c>
      <c r="D29">
        <v>11</v>
      </c>
      <c r="E29" s="3"/>
      <c r="F29" s="3"/>
      <c r="G29" s="3"/>
      <c r="H29" s="3"/>
      <c r="I29" s="3"/>
      <c r="J29" s="3"/>
      <c r="K29" s="3"/>
      <c r="L29" s="9" t="s">
        <v>7</v>
      </c>
      <c r="M29" s="10">
        <v>17</v>
      </c>
      <c r="N29" s="3"/>
      <c r="O29" s="58" t="s">
        <v>33</v>
      </c>
      <c r="P29" s="58"/>
      <c r="Q29" s="58"/>
      <c r="R29" s="58"/>
      <c r="S29" s="3"/>
    </row>
    <row r="30" spans="1:19" x14ac:dyDescent="0.25">
      <c r="A30" s="58"/>
      <c r="B30" s="58"/>
      <c r="C30" s="58"/>
      <c r="D30" s="58"/>
      <c r="E30" s="3"/>
      <c r="F30" s="3"/>
      <c r="G30" s="3"/>
      <c r="H30" s="3"/>
      <c r="I30" s="3"/>
      <c r="J30" s="3"/>
      <c r="K30" s="3"/>
      <c r="L30" s="58"/>
      <c r="M30" s="58"/>
      <c r="N30" s="3"/>
      <c r="O30" s="1"/>
      <c r="P30" s="1" t="str">
        <f>IF(Results!G2="No","1","0")</f>
        <v>0</v>
      </c>
      <c r="S30" s="3"/>
    </row>
    <row r="31" spans="1:19" x14ac:dyDescent="0.25">
      <c r="A31" s="58"/>
      <c r="B31" s="58"/>
      <c r="C31" s="58"/>
      <c r="D31" s="58"/>
      <c r="E31" s="3"/>
      <c r="F31" s="3"/>
      <c r="G31" s="3"/>
      <c r="H31" s="3"/>
      <c r="I31" s="3"/>
      <c r="J31" s="3"/>
      <c r="K31" s="3"/>
      <c r="L31" s="58"/>
      <c r="M31" s="58"/>
      <c r="N31" s="3"/>
      <c r="O31" s="1">
        <f>IF(Results!G3="Yes",1,0)</f>
        <v>0</v>
      </c>
      <c r="P31" s="1" t="str">
        <f>IF(Results!G3="No","1","0")</f>
        <v>1</v>
      </c>
      <c r="S31" s="3"/>
    </row>
    <row r="32" spans="1:19" x14ac:dyDescent="0.25">
      <c r="A32" s="58"/>
      <c r="B32" s="58"/>
      <c r="C32" s="58"/>
      <c r="D32" s="58"/>
      <c r="E32" s="3"/>
      <c r="F32" s="3"/>
      <c r="G32" s="3"/>
      <c r="H32" s="3"/>
      <c r="I32" s="3"/>
      <c r="J32" s="3"/>
      <c r="K32" s="3"/>
      <c r="L32" s="58"/>
      <c r="M32" s="58"/>
      <c r="N32" s="3"/>
      <c r="O32" s="1">
        <f>IF(Results!G4="Yes",1,0)</f>
        <v>0</v>
      </c>
      <c r="P32" s="1" t="str">
        <f>IF(Results!G4="No","1","0")</f>
        <v>1</v>
      </c>
      <c r="S32" s="3"/>
    </row>
    <row r="33" spans="1:19" x14ac:dyDescent="0.25">
      <c r="A33" s="58"/>
      <c r="B33" s="58"/>
      <c r="C33" s="58"/>
      <c r="D33" s="58"/>
      <c r="E33" s="3"/>
      <c r="F33" s="3"/>
      <c r="G33" s="3"/>
      <c r="H33" s="3"/>
      <c r="I33" s="3"/>
      <c r="J33" s="3"/>
      <c r="K33" s="3"/>
      <c r="L33" s="58"/>
      <c r="M33" s="58"/>
      <c r="N33" s="3"/>
      <c r="O33" s="1">
        <f>IF(Results!G5="Yes",1,0)</f>
        <v>1</v>
      </c>
      <c r="P33" s="1" t="str">
        <f>IF(Results!G5="No","1","0")</f>
        <v>0</v>
      </c>
      <c r="S33" s="3"/>
    </row>
    <row r="34" spans="1:19" x14ac:dyDescent="0.25">
      <c r="A34" s="58"/>
      <c r="B34" s="58"/>
      <c r="C34" s="58"/>
      <c r="D34" s="58"/>
      <c r="E34" s="3"/>
      <c r="F34" s="3"/>
      <c r="G34" s="3"/>
      <c r="H34" s="3"/>
      <c r="I34" s="3"/>
      <c r="J34" s="3"/>
      <c r="K34" s="3"/>
      <c r="L34" s="58"/>
      <c r="M34" s="58"/>
      <c r="N34" s="3"/>
      <c r="O34" s="1">
        <f>IF(Results!G6="Yes",1,0)</f>
        <v>0</v>
      </c>
      <c r="P34" s="1" t="str">
        <f>IF(Results!G6="No","1","0")</f>
        <v>1</v>
      </c>
      <c r="S34" s="3"/>
    </row>
    <row r="35" spans="1:19" x14ac:dyDescent="0.25">
      <c r="A35" s="58"/>
      <c r="B35" s="58"/>
      <c r="C35" s="58"/>
      <c r="D35" s="58"/>
      <c r="E35" s="3"/>
      <c r="F35" s="3"/>
      <c r="G35" s="3"/>
      <c r="H35" s="3"/>
      <c r="I35" s="3"/>
      <c r="J35" s="3"/>
      <c r="K35" s="3"/>
      <c r="L35" s="58"/>
      <c r="M35" s="58"/>
      <c r="N35" s="3"/>
      <c r="O35" s="1">
        <f>IF(Results!G7="Yes",1,0)</f>
        <v>1</v>
      </c>
      <c r="P35" s="1" t="str">
        <f>IF(Results!G7="No","1","0")</f>
        <v>0</v>
      </c>
      <c r="S35" s="3"/>
    </row>
    <row r="36" spans="1:19" x14ac:dyDescent="0.25">
      <c r="A36" s="58"/>
      <c r="B36" s="58"/>
      <c r="C36" s="58"/>
      <c r="D36" s="58"/>
      <c r="E36" s="3"/>
      <c r="F36" s="3"/>
      <c r="G36" s="3"/>
      <c r="H36" s="3"/>
      <c r="I36" s="3"/>
      <c r="J36" s="3"/>
      <c r="K36" s="3"/>
      <c r="L36" s="58"/>
      <c r="M36" s="58"/>
      <c r="N36" s="3"/>
      <c r="O36" s="1">
        <f>IF(Results!G8="Yes",1,0)</f>
        <v>0</v>
      </c>
      <c r="P36" s="1" t="str">
        <f>IF(Results!G8="No","1","0")</f>
        <v>1</v>
      </c>
      <c r="S36" s="3"/>
    </row>
    <row r="37" spans="1:19" x14ac:dyDescent="0.25">
      <c r="A37" s="58"/>
      <c r="B37" s="58"/>
      <c r="C37" s="58"/>
      <c r="D37" s="58"/>
      <c r="E37" s="3"/>
      <c r="F37" s="3"/>
      <c r="G37" s="3"/>
      <c r="H37" s="3"/>
      <c r="I37" s="3"/>
      <c r="J37" s="3"/>
      <c r="K37" s="3"/>
      <c r="L37" s="58"/>
      <c r="M37" s="58"/>
      <c r="N37" s="3"/>
      <c r="O37" s="1">
        <f>IF(Results!G9="Yes",1,0)</f>
        <v>1</v>
      </c>
      <c r="P37" s="1" t="str">
        <f>IF(Results!G9="No","1","0")</f>
        <v>0</v>
      </c>
      <c r="S37" s="3"/>
    </row>
    <row r="38" spans="1:19" x14ac:dyDescent="0.25">
      <c r="A38" s="58"/>
      <c r="B38" s="58"/>
      <c r="C38" s="58"/>
      <c r="D38" s="58"/>
      <c r="E38" s="3"/>
      <c r="F38" s="3"/>
      <c r="G38" s="3"/>
      <c r="H38" s="3"/>
      <c r="I38" s="3"/>
      <c r="J38" s="3"/>
      <c r="K38" s="3"/>
      <c r="L38" s="58"/>
      <c r="M38" s="58"/>
      <c r="N38" s="3"/>
      <c r="O38" s="1">
        <f>IF(Results!G10="Yes",1,0)</f>
        <v>0</v>
      </c>
      <c r="P38" s="1" t="str">
        <f>IF(Results!G10="No","1","0")</f>
        <v>1</v>
      </c>
      <c r="S38" s="3"/>
    </row>
    <row r="39" spans="1:19" x14ac:dyDescent="0.25">
      <c r="A39" s="58"/>
      <c r="B39" s="58"/>
      <c r="C39" s="58"/>
      <c r="D39" s="58"/>
      <c r="E39" s="3"/>
      <c r="F39" s="3"/>
      <c r="G39" s="3"/>
      <c r="H39" s="3"/>
      <c r="I39" s="3"/>
      <c r="J39" s="3"/>
      <c r="K39" s="3"/>
      <c r="L39" s="58"/>
      <c r="M39" s="58"/>
      <c r="N39" s="3"/>
      <c r="O39" s="1">
        <f>IF(Results!G11="Yes",1,0)</f>
        <v>1</v>
      </c>
      <c r="P39" s="1" t="str">
        <f>IF(Results!G11="No","1","0")</f>
        <v>0</v>
      </c>
      <c r="S39" s="3"/>
    </row>
    <row r="40" spans="1:19" x14ac:dyDescent="0.25">
      <c r="A40" s="58"/>
      <c r="B40" s="58"/>
      <c r="C40" s="58"/>
      <c r="D40" s="58"/>
      <c r="E40" s="3"/>
      <c r="F40" s="3"/>
      <c r="G40" s="3"/>
      <c r="H40" s="3"/>
      <c r="I40" s="3"/>
      <c r="J40" s="3"/>
      <c r="K40" s="3"/>
      <c r="L40" s="58"/>
      <c r="M40" s="58"/>
      <c r="N40" s="3"/>
      <c r="O40" s="1">
        <f>IF(Results!G12="Yes",1,0)</f>
        <v>1</v>
      </c>
      <c r="P40" s="1" t="str">
        <f>IF(Results!G12="No","1","0")</f>
        <v>0</v>
      </c>
      <c r="S40" s="3"/>
    </row>
    <row r="41" spans="1:19" x14ac:dyDescent="0.25">
      <c r="A41" s="58"/>
      <c r="B41" s="58"/>
      <c r="C41" s="58"/>
      <c r="D41" s="58"/>
      <c r="E41" s="3"/>
      <c r="F41" s="3"/>
      <c r="G41" s="3"/>
      <c r="H41" s="3"/>
      <c r="I41" s="3"/>
      <c r="J41" s="3"/>
      <c r="K41" s="3"/>
      <c r="L41" s="58"/>
      <c r="M41" s="58"/>
      <c r="N41" s="3"/>
      <c r="O41" s="1">
        <f>IF(Results!G13="Yes",1,0)</f>
        <v>0</v>
      </c>
      <c r="P41" s="1" t="str">
        <f>IF(Results!G13="No","1","0")</f>
        <v>1</v>
      </c>
      <c r="S41" s="3"/>
    </row>
    <row r="42" spans="1:19" x14ac:dyDescent="0.25">
      <c r="C42" s="58"/>
      <c r="D42" s="58"/>
      <c r="E42" s="3"/>
      <c r="F42" s="3"/>
      <c r="G42" s="3"/>
      <c r="H42" s="3"/>
      <c r="I42" s="3"/>
      <c r="J42" s="3"/>
      <c r="K42" s="3"/>
      <c r="L42" s="58"/>
      <c r="M42" s="58"/>
      <c r="N42" s="3"/>
      <c r="O42" s="1">
        <f>IF(Results!G14="Yes",1,0)</f>
        <v>0</v>
      </c>
      <c r="P42" s="1" t="str">
        <f>IF(Results!G14="No","1","0")</f>
        <v>1</v>
      </c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58"/>
      <c r="M43" s="58"/>
      <c r="N43" s="3"/>
      <c r="O43" s="1">
        <f>IF(Results!G15="Yes",1,0)</f>
        <v>0</v>
      </c>
      <c r="P43" s="1" t="str">
        <f>IF(Results!G15="No","1","0")</f>
        <v>1</v>
      </c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58"/>
      <c r="M44" s="58"/>
      <c r="N44" s="3"/>
      <c r="O44" s="1">
        <f>IF(Results!G16="Yes",1,0)</f>
        <v>1</v>
      </c>
      <c r="P44" s="1" t="str">
        <f>IF(Results!G16="No","1","0")</f>
        <v>0</v>
      </c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N45" s="3"/>
      <c r="O45" s="1">
        <f>IF(Results!G17="Yes",1,0)</f>
        <v>0</v>
      </c>
      <c r="P45" s="1" t="str">
        <f>IF(Results!G17="No","1","0")</f>
        <v>1</v>
      </c>
      <c r="S45" s="3"/>
    </row>
    <row r="46" spans="1:19" x14ac:dyDescent="0.25">
      <c r="J46" s="14"/>
      <c r="O46" s="1">
        <f>IF(Results!G18="Yes",1,0)</f>
        <v>1</v>
      </c>
      <c r="P46" s="1" t="str">
        <f>IF(Results!G18="No","1","0")</f>
        <v>0</v>
      </c>
    </row>
    <row r="47" spans="1:19" x14ac:dyDescent="0.25">
      <c r="J47" s="14"/>
      <c r="O47" s="1">
        <f>IF(Results!G19="Yes",1,0)</f>
        <v>0</v>
      </c>
      <c r="P47" s="1" t="str">
        <f>IF(Results!G19="No","1","0")</f>
        <v>1</v>
      </c>
    </row>
    <row r="48" spans="1:19" x14ac:dyDescent="0.25">
      <c r="J48" s="14"/>
      <c r="O48" s="1">
        <f>IF(Results!G20="Yes",1,0)</f>
        <v>0</v>
      </c>
      <c r="P48" s="1" t="str">
        <f>IF(Results!G20="No","1","0")</f>
        <v>1</v>
      </c>
    </row>
    <row r="49" spans="10:16" x14ac:dyDescent="0.25">
      <c r="J49" s="14"/>
      <c r="O49" s="1">
        <f>IF(Results!G21="Yes",1,0)</f>
        <v>1</v>
      </c>
      <c r="P49" s="1" t="str">
        <f>IF(Results!G21="No","1","0")</f>
        <v>0</v>
      </c>
    </row>
    <row r="50" spans="10:16" x14ac:dyDescent="0.25">
      <c r="J50" s="14"/>
      <c r="O50" s="1">
        <f>IF(Results!G22="Yes",1,0)</f>
        <v>0</v>
      </c>
      <c r="P50" s="1" t="str">
        <f>IF(Results!G22="No","1","0")</f>
        <v>1</v>
      </c>
    </row>
    <row r="51" spans="10:16" x14ac:dyDescent="0.25">
      <c r="J51" s="14"/>
      <c r="O51" s="1">
        <f>IF(Results!G23="Yes",1,0)</f>
        <v>0</v>
      </c>
      <c r="P51" s="1" t="str">
        <f>IF(Results!G23="No","1","0")</f>
        <v>1</v>
      </c>
    </row>
    <row r="52" spans="10:16" x14ac:dyDescent="0.25">
      <c r="J52" s="14"/>
      <c r="O52" s="1">
        <f>IF(Results!G24="Yes",1,0)</f>
        <v>1</v>
      </c>
      <c r="P52" s="1" t="str">
        <f>IF(Results!G24="No","1","0")</f>
        <v>0</v>
      </c>
    </row>
    <row r="53" spans="10:16" x14ac:dyDescent="0.25">
      <c r="J53" s="14"/>
      <c r="O53" s="1">
        <f>IF(Results!G25="Yes",1,0)</f>
        <v>1</v>
      </c>
      <c r="P53" s="1" t="str">
        <f>IF(Results!G25="No","1","0")</f>
        <v>0</v>
      </c>
    </row>
    <row r="54" spans="10:16" x14ac:dyDescent="0.25">
      <c r="J54" s="14"/>
      <c r="O54" s="1">
        <f>IF(Results!G26="Yes",1,0)</f>
        <v>0</v>
      </c>
      <c r="P54" s="1" t="str">
        <f>IF(Results!G26="No","1","0")</f>
        <v>1</v>
      </c>
    </row>
    <row r="55" spans="10:16" x14ac:dyDescent="0.25">
      <c r="J55" s="14"/>
      <c r="O55" s="1">
        <f>IF(Results!G27="Yes",1,0)</f>
        <v>1</v>
      </c>
      <c r="P55" s="1" t="str">
        <f>IF(Results!G27="No","1","0")</f>
        <v>0</v>
      </c>
    </row>
    <row r="56" spans="10:16" x14ac:dyDescent="0.25">
      <c r="J56" s="14"/>
      <c r="O56" s="1">
        <f>IF(Results!G28="Yes",1,0)</f>
        <v>0</v>
      </c>
      <c r="P56" s="1" t="str">
        <f>IF(Results!G28="No","1","0")</f>
        <v>1</v>
      </c>
    </row>
    <row r="57" spans="10:16" x14ac:dyDescent="0.25">
      <c r="J57" s="14"/>
      <c r="O57" s="1">
        <f>IF(Results!G29="Yes",1,0)</f>
        <v>1</v>
      </c>
      <c r="P57" s="1" t="str">
        <f>IF(Results!G29="No","1","0")</f>
        <v>0</v>
      </c>
    </row>
    <row r="58" spans="10:16" x14ac:dyDescent="0.25">
      <c r="J58" s="14"/>
      <c r="O58" s="1">
        <f>IF(Results!G30="Yes",1,0)</f>
        <v>1</v>
      </c>
      <c r="P58" s="1" t="str">
        <f>IF(Results!G30="No","1","0")</f>
        <v>0</v>
      </c>
    </row>
    <row r="59" spans="10:16" x14ac:dyDescent="0.25">
      <c r="J59" s="14"/>
      <c r="O59" s="1">
        <f>IF(Results!G31="Yes",1,0)</f>
        <v>0</v>
      </c>
      <c r="P59" s="1" t="str">
        <f>IF(Results!G31="No","1","0")</f>
        <v>1</v>
      </c>
    </row>
    <row r="60" spans="10:16" x14ac:dyDescent="0.25">
      <c r="J60" s="14"/>
      <c r="O60" s="1">
        <f>IF(Results!G32="Yes",1,0)</f>
        <v>0</v>
      </c>
      <c r="P60" s="1" t="str">
        <f>IF(Results!G32="No","1","0")</f>
        <v>1</v>
      </c>
    </row>
    <row r="61" spans="10:16" x14ac:dyDescent="0.25">
      <c r="J61" s="14"/>
      <c r="O61" s="1">
        <f>IF(Results!G33="Yes",1,0)</f>
        <v>0</v>
      </c>
      <c r="P61" s="1" t="str">
        <f>IF(Results!G33="No","1","0")</f>
        <v>1</v>
      </c>
    </row>
    <row r="62" spans="10:16" x14ac:dyDescent="0.25">
      <c r="J62" s="14"/>
      <c r="O62" s="1">
        <f>IF(Results!G34="Yes",1,0)</f>
        <v>1</v>
      </c>
      <c r="P62" s="1" t="str">
        <f>IF(Results!G34="No","1","0")</f>
        <v>0</v>
      </c>
    </row>
    <row r="63" spans="10:16" x14ac:dyDescent="0.25">
      <c r="J63" s="14"/>
      <c r="O63" s="1">
        <f>IF(Results!G35="Yes",1,0)</f>
        <v>0</v>
      </c>
      <c r="P63" s="1" t="str">
        <f>IF(Results!G35="No","1","0")</f>
        <v>1</v>
      </c>
    </row>
    <row r="64" spans="10:16" x14ac:dyDescent="0.25">
      <c r="J64" s="14"/>
      <c r="O64" s="1">
        <f>IF(Results!G36="Yes",1,0)</f>
        <v>0</v>
      </c>
      <c r="P64" s="1" t="str">
        <f>IF(Results!G36="No","1","0")</f>
        <v>1</v>
      </c>
    </row>
    <row r="65" spans="10:16" x14ac:dyDescent="0.25">
      <c r="J65" s="14"/>
      <c r="O65" s="12">
        <f>COUNTIF($O$30:$O$64,"1")</f>
        <v>14</v>
      </c>
      <c r="P65" s="13">
        <f>COUNTIF($P$30:$P$64,"1")</f>
        <v>20</v>
      </c>
    </row>
    <row r="66" spans="10:16" x14ac:dyDescent="0.25">
      <c r="J66" s="14"/>
      <c r="O66" s="15"/>
    </row>
    <row r="67" spans="10:16" x14ac:dyDescent="0.25">
      <c r="J67" s="14"/>
    </row>
    <row r="68" spans="10:16" x14ac:dyDescent="0.25">
      <c r="J68" s="14"/>
    </row>
    <row r="69" spans="10:16" x14ac:dyDescent="0.25">
      <c r="J69" s="14"/>
    </row>
    <row r="70" spans="10:16" x14ac:dyDescent="0.25">
      <c r="J70" s="14"/>
    </row>
    <row r="71" spans="10:16" x14ac:dyDescent="0.25">
      <c r="J71" s="14"/>
    </row>
    <row r="72" spans="10:16" x14ac:dyDescent="0.25">
      <c r="J72" s="14"/>
    </row>
    <row r="73" spans="10:16" x14ac:dyDescent="0.25">
      <c r="J73" s="14"/>
    </row>
    <row r="74" spans="10:16" x14ac:dyDescent="0.25">
      <c r="J74" s="14"/>
    </row>
    <row r="75" spans="10:16" x14ac:dyDescent="0.25">
      <c r="J75" s="14"/>
    </row>
    <row r="76" spans="10:16" x14ac:dyDescent="0.25">
      <c r="J76" s="14"/>
    </row>
    <row r="77" spans="10:16" x14ac:dyDescent="0.25">
      <c r="J77" s="14"/>
    </row>
    <row r="78" spans="10:16" x14ac:dyDescent="0.25">
      <c r="J78" s="14"/>
    </row>
    <row r="79" spans="10:16" x14ac:dyDescent="0.25">
      <c r="J79" s="14"/>
    </row>
    <row r="80" spans="10:16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</sheetData>
  <mergeCells count="20">
    <mergeCell ref="A1:S3"/>
    <mergeCell ref="A4:E4"/>
    <mergeCell ref="A15:E15"/>
    <mergeCell ref="A5:A6"/>
    <mergeCell ref="A7:A8"/>
    <mergeCell ref="A9:A10"/>
    <mergeCell ref="F4:G4"/>
    <mergeCell ref="O29:R29"/>
    <mergeCell ref="L8:M23"/>
    <mergeCell ref="O10:P25"/>
    <mergeCell ref="L30:M44"/>
    <mergeCell ref="A16:G23"/>
    <mergeCell ref="A29:B41"/>
    <mergeCell ref="C30:D42"/>
    <mergeCell ref="C5:E12"/>
    <mergeCell ref="A11:A12"/>
    <mergeCell ref="B5:B6"/>
    <mergeCell ref="B7:B8"/>
    <mergeCell ref="B9:B10"/>
    <mergeCell ref="B11:B1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9FE0-F868-4FF1-8446-BD224411EE63}">
  <dimension ref="A1:Y40"/>
  <sheetViews>
    <sheetView topLeftCell="K1" zoomScale="97" zoomScaleNormal="64" workbookViewId="0">
      <selection activeCell="A33" sqref="A33:P39"/>
    </sheetView>
  </sheetViews>
  <sheetFormatPr defaultRowHeight="15" x14ac:dyDescent="0.25"/>
  <cols>
    <col min="1" max="1" width="33.5703125" bestFit="1" customWidth="1"/>
    <col min="2" max="2" width="5.5703125" bestFit="1" customWidth="1"/>
    <col min="12" max="12" width="100.7109375" bestFit="1" customWidth="1"/>
    <col min="13" max="13" width="109" bestFit="1" customWidth="1"/>
    <col min="15" max="15" width="106" bestFit="1" customWidth="1"/>
    <col min="16" max="16" width="109.85546875" bestFit="1" customWidth="1"/>
  </cols>
  <sheetData>
    <row r="1" spans="1:25" x14ac:dyDescent="0.25">
      <c r="A1" s="91" t="s">
        <v>40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3"/>
    </row>
    <row r="2" spans="1:25" ht="15.75" thickBot="1" x14ac:dyDescent="0.3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6"/>
    </row>
    <row r="3" spans="1:25" ht="21.75" thickBot="1" x14ac:dyDescent="0.4">
      <c r="A3" s="97" t="s">
        <v>4</v>
      </c>
      <c r="B3" s="99">
        <f>COUNTIF(OfficeForms.Table[Gender ],"man")</f>
        <v>20</v>
      </c>
      <c r="C3" s="49"/>
      <c r="D3" s="58"/>
      <c r="E3" s="58"/>
      <c r="F3" s="58"/>
      <c r="G3" s="58"/>
      <c r="H3" s="58"/>
      <c r="I3" s="58"/>
      <c r="J3" s="58"/>
      <c r="K3" s="49"/>
      <c r="L3" s="50" t="s">
        <v>21</v>
      </c>
      <c r="M3" s="51" t="s">
        <v>27</v>
      </c>
      <c r="N3" s="49"/>
      <c r="O3" s="52" t="s">
        <v>23</v>
      </c>
      <c r="P3" s="53" t="s">
        <v>28</v>
      </c>
      <c r="Q3" s="49"/>
      <c r="R3" s="86" t="s">
        <v>33</v>
      </c>
      <c r="S3" s="86"/>
      <c r="T3" s="86"/>
      <c r="U3" s="86"/>
      <c r="V3" s="49"/>
      <c r="W3" s="49"/>
      <c r="X3" s="49"/>
      <c r="Y3" s="49"/>
    </row>
    <row r="4" spans="1:25" ht="19.5" thickBot="1" x14ac:dyDescent="0.35">
      <c r="A4" s="98"/>
      <c r="B4" s="100"/>
      <c r="C4" s="49"/>
      <c r="D4" s="58"/>
      <c r="E4" s="58"/>
      <c r="F4" s="58"/>
      <c r="G4" s="58"/>
      <c r="H4" s="58"/>
      <c r="I4" s="58"/>
      <c r="J4" s="58"/>
      <c r="K4" s="49"/>
      <c r="L4" s="57" t="s">
        <v>17</v>
      </c>
      <c r="M4" s="56">
        <v>3</v>
      </c>
      <c r="N4" s="49"/>
      <c r="O4" s="57" t="s">
        <v>16</v>
      </c>
      <c r="P4" s="56">
        <v>3</v>
      </c>
      <c r="Q4" s="49"/>
      <c r="R4" s="87" t="s">
        <v>7</v>
      </c>
      <c r="S4" s="88"/>
      <c r="T4" s="88" t="s">
        <v>12</v>
      </c>
      <c r="U4" s="89"/>
      <c r="V4" s="49"/>
      <c r="W4" s="49"/>
      <c r="X4" s="49"/>
      <c r="Y4" s="49"/>
    </row>
    <row r="5" spans="1:25" ht="18.75" x14ac:dyDescent="0.3">
      <c r="A5" s="98" t="s">
        <v>8</v>
      </c>
      <c r="B5" s="100">
        <f>COUNTIF(OfficeForms.Table[Gender ],"Woman")</f>
        <v>8</v>
      </c>
      <c r="C5" s="49"/>
      <c r="D5" s="58"/>
      <c r="E5" s="58"/>
      <c r="F5" s="58"/>
      <c r="G5" s="58"/>
      <c r="H5" s="58"/>
      <c r="I5" s="58"/>
      <c r="J5" s="58"/>
      <c r="K5" s="49"/>
      <c r="L5" s="57" t="s">
        <v>9</v>
      </c>
      <c r="M5" s="56">
        <v>9</v>
      </c>
      <c r="N5" s="49"/>
      <c r="O5" s="57" t="s">
        <v>18</v>
      </c>
      <c r="P5" s="56">
        <v>1</v>
      </c>
      <c r="Q5" s="49"/>
      <c r="R5" s="85">
        <f>IF(Results!G2="Yes",1,0)</f>
        <v>1</v>
      </c>
      <c r="S5" s="79"/>
      <c r="T5" s="79" t="str">
        <f>IF(Results!G2="No","1","0")</f>
        <v>0</v>
      </c>
      <c r="U5" s="80"/>
      <c r="V5" s="49"/>
      <c r="W5" s="49"/>
      <c r="X5" s="49"/>
      <c r="Y5" s="49"/>
    </row>
    <row r="6" spans="1:25" ht="18.75" x14ac:dyDescent="0.3">
      <c r="A6" s="98"/>
      <c r="B6" s="100"/>
      <c r="C6" s="49"/>
      <c r="D6" s="58"/>
      <c r="E6" s="58"/>
      <c r="F6" s="58"/>
      <c r="G6" s="58"/>
      <c r="H6" s="58"/>
      <c r="I6" s="58"/>
      <c r="J6" s="58"/>
      <c r="K6" s="49"/>
      <c r="L6" s="57" t="s">
        <v>5</v>
      </c>
      <c r="M6" s="56">
        <v>23</v>
      </c>
      <c r="N6" s="49"/>
      <c r="O6" s="57" t="s">
        <v>14</v>
      </c>
      <c r="P6" s="56">
        <v>13</v>
      </c>
      <c r="Q6" s="49"/>
      <c r="R6" s="85">
        <f>IF(Results!G3="Yes",1,0)</f>
        <v>0</v>
      </c>
      <c r="S6" s="79"/>
      <c r="T6" s="79" t="str">
        <f>IF(Results!G3="No","1","0")</f>
        <v>1</v>
      </c>
      <c r="U6" s="80"/>
      <c r="V6" s="49"/>
      <c r="W6" s="49"/>
      <c r="X6" s="49"/>
      <c r="Y6" s="49"/>
    </row>
    <row r="7" spans="1:25" ht="18.75" x14ac:dyDescent="0.3">
      <c r="A7" s="98" t="s">
        <v>32</v>
      </c>
      <c r="B7" s="100">
        <f>COUNTIF(OfficeForms.Table[Gender ],"*Non-binary*")</f>
        <v>6</v>
      </c>
      <c r="C7" s="49"/>
      <c r="D7" s="58"/>
      <c r="E7" s="58"/>
      <c r="F7" s="58"/>
      <c r="G7" s="58"/>
      <c r="H7" s="58"/>
      <c r="I7" s="58"/>
      <c r="J7" s="58"/>
      <c r="K7" s="49"/>
      <c r="L7" s="58"/>
      <c r="M7" s="58"/>
      <c r="N7" s="49"/>
      <c r="O7" s="57" t="s">
        <v>10</v>
      </c>
      <c r="P7" s="56">
        <v>4</v>
      </c>
      <c r="Q7" s="49"/>
      <c r="R7" s="85">
        <f>IF(Results!G4="Yes",1,0)</f>
        <v>0</v>
      </c>
      <c r="S7" s="79"/>
      <c r="T7" s="79" t="str">
        <f>IF(Results!G4="No","1","0")</f>
        <v>1</v>
      </c>
      <c r="U7" s="80"/>
      <c r="V7" s="49"/>
      <c r="W7" s="49"/>
      <c r="X7" s="49"/>
      <c r="Y7" s="49"/>
    </row>
    <row r="8" spans="1:25" ht="18.75" x14ac:dyDescent="0.3">
      <c r="A8" s="98"/>
      <c r="B8" s="100"/>
      <c r="C8" s="49"/>
      <c r="D8" s="58"/>
      <c r="E8" s="58"/>
      <c r="F8" s="58"/>
      <c r="G8" s="58"/>
      <c r="H8" s="58"/>
      <c r="I8" s="58"/>
      <c r="J8" s="58"/>
      <c r="K8" s="49"/>
      <c r="L8" s="58"/>
      <c r="M8" s="58"/>
      <c r="N8" s="49"/>
      <c r="O8" s="57" t="s">
        <v>6</v>
      </c>
      <c r="P8" s="56">
        <v>14</v>
      </c>
      <c r="Q8" s="49"/>
      <c r="R8" s="85">
        <f>IF(Results!G5="Yes",1,0)</f>
        <v>1</v>
      </c>
      <c r="S8" s="79"/>
      <c r="T8" s="79" t="str">
        <f>IF(Results!G5="No","1","0")</f>
        <v>0</v>
      </c>
      <c r="U8" s="80"/>
      <c r="V8" s="49"/>
      <c r="W8" s="49"/>
      <c r="X8" s="49"/>
      <c r="Y8" s="49"/>
    </row>
    <row r="9" spans="1:25" x14ac:dyDescent="0.25">
      <c r="A9" s="98" t="s">
        <v>15</v>
      </c>
      <c r="B9" s="100">
        <f>COUNTIF(OfficeForms.Table[Gender ],"*Prefer*")</f>
        <v>1</v>
      </c>
      <c r="C9" s="49"/>
      <c r="D9" s="58"/>
      <c r="E9" s="58"/>
      <c r="F9" s="58"/>
      <c r="G9" s="58"/>
      <c r="H9" s="58"/>
      <c r="I9" s="58"/>
      <c r="J9" s="58"/>
      <c r="K9" s="49"/>
      <c r="L9" s="58"/>
      <c r="M9" s="58"/>
      <c r="N9" s="49"/>
      <c r="O9" s="58"/>
      <c r="P9" s="58"/>
      <c r="Q9" s="49"/>
      <c r="R9" s="85">
        <f>IF(Results!G6="Yes",1,0)</f>
        <v>0</v>
      </c>
      <c r="S9" s="79"/>
      <c r="T9" s="79" t="str">
        <f>IF(Results!G6="No","1","0")</f>
        <v>1</v>
      </c>
      <c r="U9" s="80"/>
      <c r="V9" s="49"/>
      <c r="W9" s="49"/>
      <c r="X9" s="49"/>
      <c r="Y9" s="49"/>
    </row>
    <row r="10" spans="1:25" ht="15.75" thickBot="1" x14ac:dyDescent="0.3">
      <c r="A10" s="101"/>
      <c r="B10" s="102"/>
      <c r="C10" s="49"/>
      <c r="D10" s="58"/>
      <c r="E10" s="58"/>
      <c r="F10" s="58"/>
      <c r="G10" s="58"/>
      <c r="H10" s="58"/>
      <c r="I10" s="58"/>
      <c r="J10" s="58"/>
      <c r="K10" s="49"/>
      <c r="L10" s="58"/>
      <c r="M10" s="58"/>
      <c r="N10" s="49"/>
      <c r="O10" s="58"/>
      <c r="P10" s="58"/>
      <c r="Q10" s="49"/>
      <c r="R10" s="85">
        <f>IF(Results!G7="Yes",1,0)</f>
        <v>1</v>
      </c>
      <c r="S10" s="79"/>
      <c r="T10" s="79" t="str">
        <f>IF(Results!G7="No","1","0")</f>
        <v>0</v>
      </c>
      <c r="U10" s="80"/>
      <c r="V10" s="49"/>
      <c r="W10" s="49"/>
      <c r="X10" s="49"/>
      <c r="Y10" s="49"/>
    </row>
    <row r="11" spans="1:2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58"/>
      <c r="M11" s="58"/>
      <c r="N11" s="49"/>
      <c r="O11" s="58"/>
      <c r="P11" s="58"/>
      <c r="Q11" s="49"/>
      <c r="R11" s="85">
        <f>IF(Results!G8="Yes",1,0)</f>
        <v>0</v>
      </c>
      <c r="S11" s="79"/>
      <c r="T11" s="79" t="str">
        <f>IF(Results!G8="No","1","0")</f>
        <v>1</v>
      </c>
      <c r="U11" s="80"/>
      <c r="V11" s="49"/>
      <c r="W11" s="49"/>
      <c r="X11" s="49"/>
      <c r="Y11" s="49"/>
    </row>
    <row r="12" spans="1:25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58"/>
      <c r="M12" s="58"/>
      <c r="N12" s="49"/>
      <c r="O12" s="58"/>
      <c r="P12" s="58"/>
      <c r="Q12" s="49"/>
      <c r="R12" s="85">
        <f>IF(Results!G9="Yes",1,0)</f>
        <v>1</v>
      </c>
      <c r="S12" s="79"/>
      <c r="T12" s="79" t="str">
        <f>IF(Results!G9="No","1","0")</f>
        <v>0</v>
      </c>
      <c r="U12" s="80"/>
      <c r="V12" s="49"/>
      <c r="W12" s="49"/>
      <c r="X12" s="49"/>
      <c r="Y12" s="49"/>
    </row>
    <row r="13" spans="1:25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8"/>
      <c r="M13" s="58"/>
      <c r="N13" s="49"/>
      <c r="O13" s="58"/>
      <c r="P13" s="58"/>
      <c r="Q13" s="49"/>
      <c r="R13" s="85">
        <f>IF(Results!G10="Yes",1,0)</f>
        <v>0</v>
      </c>
      <c r="S13" s="79"/>
      <c r="T13" s="79" t="str">
        <f>IF(Results!G10="No","1","0")</f>
        <v>1</v>
      </c>
      <c r="U13" s="80"/>
      <c r="V13" s="49"/>
      <c r="W13" s="49"/>
      <c r="X13" s="49"/>
      <c r="Y13" s="49"/>
    </row>
    <row r="14" spans="1:25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58"/>
      <c r="M14" s="58"/>
      <c r="N14" s="49"/>
      <c r="O14" s="58"/>
      <c r="P14" s="58"/>
      <c r="Q14" s="49"/>
      <c r="R14" s="85">
        <f>IF(Results!G11="Yes",1,0)</f>
        <v>1</v>
      </c>
      <c r="S14" s="79"/>
      <c r="T14" s="79" t="str">
        <f>IF(Results!G11="No","1","0")</f>
        <v>0</v>
      </c>
      <c r="U14" s="80"/>
      <c r="V14" s="49"/>
      <c r="W14" s="49"/>
      <c r="X14" s="49"/>
      <c r="Y14" s="49"/>
    </row>
    <row r="15" spans="1:25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8"/>
      <c r="P15" s="58"/>
      <c r="Q15" s="49"/>
      <c r="R15" s="85">
        <f>IF(Results!G12="Yes",1,0)</f>
        <v>1</v>
      </c>
      <c r="S15" s="79"/>
      <c r="T15" s="79" t="str">
        <f>IF(Results!G12="No","1","0")</f>
        <v>0</v>
      </c>
      <c r="U15" s="80"/>
      <c r="V15" s="49"/>
      <c r="W15" s="49"/>
      <c r="X15" s="49"/>
      <c r="Y15" s="49"/>
    </row>
    <row r="16" spans="1:25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8"/>
      <c r="P16" s="58"/>
      <c r="Q16" s="49"/>
      <c r="R16" s="85">
        <f>IF(Results!G13="Yes",1,0)</f>
        <v>0</v>
      </c>
      <c r="S16" s="79"/>
      <c r="T16" s="79" t="str">
        <f>IF(Results!G13="No","1","0")</f>
        <v>1</v>
      </c>
      <c r="U16" s="80"/>
      <c r="V16" s="49"/>
      <c r="W16" s="49"/>
      <c r="X16" s="49"/>
      <c r="Y16" s="49"/>
    </row>
    <row r="17" spans="1:25" ht="21" x14ac:dyDescent="0.35">
      <c r="A17" s="103" t="s">
        <v>34</v>
      </c>
      <c r="B17" s="103"/>
      <c r="C17" s="103"/>
      <c r="D17" s="103"/>
      <c r="E17" s="103"/>
      <c r="F17" s="103"/>
      <c r="G17" s="103"/>
      <c r="H17" s="103"/>
      <c r="I17" s="103"/>
      <c r="J17" s="103"/>
      <c r="K17" s="49"/>
      <c r="L17" s="54" t="s">
        <v>22</v>
      </c>
      <c r="M17" s="54" t="s">
        <v>29</v>
      </c>
      <c r="N17" s="49"/>
      <c r="O17" s="55" t="s">
        <v>24</v>
      </c>
      <c r="P17" s="55" t="s">
        <v>41</v>
      </c>
      <c r="Q17" s="49"/>
      <c r="R17" s="85">
        <f>IF(Results!G14="Yes",1,0)</f>
        <v>0</v>
      </c>
      <c r="S17" s="79"/>
      <c r="T17" s="79" t="str">
        <f>IF(Results!G14="No","1","0")</f>
        <v>1</v>
      </c>
      <c r="U17" s="80"/>
      <c r="V17" s="49"/>
      <c r="W17" s="49"/>
      <c r="X17" s="49"/>
      <c r="Y17" s="49"/>
    </row>
    <row r="18" spans="1:25" ht="18.75" x14ac:dyDescent="0.3">
      <c r="A18" s="90">
        <f>ROUND(AVERAGE(Results!B2:B36),0)</f>
        <v>31</v>
      </c>
      <c r="B18" s="90"/>
      <c r="C18" s="90"/>
      <c r="D18" s="90"/>
      <c r="E18" s="90"/>
      <c r="F18" s="90"/>
      <c r="G18" s="90"/>
      <c r="H18" s="90"/>
      <c r="I18" s="90"/>
      <c r="J18" s="90"/>
      <c r="K18" s="49"/>
      <c r="L18" s="57" t="s">
        <v>11</v>
      </c>
      <c r="M18" s="56">
        <v>15</v>
      </c>
      <c r="N18" s="49"/>
      <c r="O18" s="56" t="s">
        <v>12</v>
      </c>
      <c r="P18" s="56">
        <v>14</v>
      </c>
      <c r="Q18" s="49"/>
      <c r="R18" s="85">
        <f>IF(Results!G15="Yes",1,0)</f>
        <v>0</v>
      </c>
      <c r="S18" s="79"/>
      <c r="T18" s="79" t="str">
        <f>IF(Results!G15="No","1","0")</f>
        <v>1</v>
      </c>
      <c r="U18" s="80"/>
      <c r="V18" s="49"/>
      <c r="W18" s="49"/>
      <c r="X18" s="49"/>
      <c r="Y18" s="49"/>
    </row>
    <row r="19" spans="1:25" ht="18.75" x14ac:dyDescent="0.3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49"/>
      <c r="L19" s="57" t="s">
        <v>19</v>
      </c>
      <c r="M19" s="56">
        <v>3</v>
      </c>
      <c r="N19" s="49"/>
      <c r="O19" s="56" t="s">
        <v>20</v>
      </c>
      <c r="P19" s="56">
        <v>10</v>
      </c>
      <c r="Q19" s="49"/>
      <c r="R19" s="85">
        <f>IF(Results!G16="Yes",1,0)</f>
        <v>1</v>
      </c>
      <c r="S19" s="79"/>
      <c r="T19" s="79" t="str">
        <f>IF(Results!G16="No","1","0")</f>
        <v>0</v>
      </c>
      <c r="U19" s="80"/>
      <c r="V19" s="49"/>
      <c r="W19" s="49"/>
      <c r="X19" s="49"/>
      <c r="Y19" s="49"/>
    </row>
    <row r="20" spans="1:25" ht="18.75" x14ac:dyDescent="0.3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49"/>
      <c r="L20" s="57" t="s">
        <v>7</v>
      </c>
      <c r="M20" s="56">
        <v>17</v>
      </c>
      <c r="N20" s="49"/>
      <c r="O20" s="56" t="s">
        <v>7</v>
      </c>
      <c r="P20" s="56">
        <v>11</v>
      </c>
      <c r="Q20" s="49"/>
      <c r="R20" s="85">
        <f>IF(Results!G17="Yes",1,0)</f>
        <v>0</v>
      </c>
      <c r="S20" s="79"/>
      <c r="T20" s="79" t="str">
        <f>IF(Results!G17="No","1","0")</f>
        <v>1</v>
      </c>
      <c r="U20" s="80"/>
      <c r="V20" s="49"/>
      <c r="W20" s="49"/>
      <c r="X20" s="49"/>
      <c r="Y20" s="49"/>
    </row>
    <row r="21" spans="1:25" x14ac:dyDescent="0.25">
      <c r="L21" s="58"/>
      <c r="M21" s="58"/>
      <c r="N21" s="49"/>
      <c r="O21" s="58"/>
      <c r="P21" s="58"/>
      <c r="Q21" s="49"/>
      <c r="R21" s="85">
        <f>IF(Results!G18="Yes",1,0)</f>
        <v>1</v>
      </c>
      <c r="S21" s="79"/>
      <c r="T21" s="79" t="str">
        <f>IF(Results!G18="No","1","0")</f>
        <v>0</v>
      </c>
      <c r="U21" s="80"/>
      <c r="V21" s="49"/>
      <c r="W21" s="49"/>
      <c r="X21" s="49"/>
      <c r="Y21" s="49"/>
    </row>
    <row r="22" spans="1:25" x14ac:dyDescent="0.25">
      <c r="L22" s="58"/>
      <c r="M22" s="58"/>
      <c r="N22" s="49"/>
      <c r="O22" s="58"/>
      <c r="P22" s="58"/>
      <c r="Q22" s="49"/>
      <c r="R22" s="85">
        <f>IF(Results!G19="Yes",1,0)</f>
        <v>0</v>
      </c>
      <c r="S22" s="79"/>
      <c r="T22" s="79" t="str">
        <f>IF(Results!G19="No","1","0")</f>
        <v>1</v>
      </c>
      <c r="U22" s="80"/>
      <c r="V22" s="49"/>
      <c r="W22" s="49"/>
      <c r="X22" s="49"/>
      <c r="Y22" s="49"/>
    </row>
    <row r="23" spans="1:25" x14ac:dyDescent="0.25">
      <c r="L23" s="58"/>
      <c r="M23" s="58"/>
      <c r="N23" s="49"/>
      <c r="O23" s="58"/>
      <c r="P23" s="58"/>
      <c r="Q23" s="49"/>
      <c r="R23" s="85">
        <f>IF(Results!G20="Yes",1,0)</f>
        <v>0</v>
      </c>
      <c r="S23" s="79"/>
      <c r="T23" s="79" t="str">
        <f>IF(Results!G20="No","1","0")</f>
        <v>1</v>
      </c>
      <c r="U23" s="80"/>
      <c r="V23" s="49"/>
      <c r="W23" s="49"/>
      <c r="X23" s="49"/>
      <c r="Y23" s="49"/>
    </row>
    <row r="24" spans="1:25" x14ac:dyDescent="0.25">
      <c r="L24" s="58"/>
      <c r="M24" s="58"/>
      <c r="N24" s="49"/>
      <c r="O24" s="58"/>
      <c r="P24" s="58"/>
      <c r="Q24" s="49"/>
      <c r="R24" s="85">
        <f>IF(Results!G21="Yes",1,0)</f>
        <v>1</v>
      </c>
      <c r="S24" s="79"/>
      <c r="T24" s="79" t="str">
        <f>IF(Results!G21="No","1","0")</f>
        <v>0</v>
      </c>
      <c r="U24" s="80"/>
      <c r="V24" s="49"/>
      <c r="W24" s="49"/>
      <c r="X24" s="49"/>
      <c r="Y24" s="49"/>
    </row>
    <row r="25" spans="1:25" x14ac:dyDescent="0.25">
      <c r="L25" s="58"/>
      <c r="M25" s="58"/>
      <c r="N25" s="49"/>
      <c r="O25" s="58"/>
      <c r="P25" s="58"/>
      <c r="Q25" s="49"/>
      <c r="R25" s="85">
        <f>IF(Results!G22="Yes",1,0)</f>
        <v>0</v>
      </c>
      <c r="S25" s="79"/>
      <c r="T25" s="79" t="str">
        <f>IF(Results!G22="No","1","0")</f>
        <v>1</v>
      </c>
      <c r="U25" s="80"/>
      <c r="V25" s="49"/>
      <c r="W25" s="49"/>
      <c r="X25" s="49"/>
      <c r="Y25" s="49"/>
    </row>
    <row r="26" spans="1:25" x14ac:dyDescent="0.25">
      <c r="L26" s="58"/>
      <c r="M26" s="58"/>
      <c r="N26" s="49"/>
      <c r="O26" s="58"/>
      <c r="P26" s="58"/>
      <c r="Q26" s="49"/>
      <c r="R26" s="85">
        <f>IF(Results!G23="Yes",1,0)</f>
        <v>0</v>
      </c>
      <c r="S26" s="79"/>
      <c r="T26" s="79" t="str">
        <f>IF(Results!G23="No","1","0")</f>
        <v>1</v>
      </c>
      <c r="U26" s="80"/>
      <c r="V26" s="49"/>
      <c r="W26" s="49"/>
      <c r="X26" s="49"/>
      <c r="Y26" s="49"/>
    </row>
    <row r="27" spans="1:25" x14ac:dyDescent="0.25">
      <c r="L27" s="58"/>
      <c r="M27" s="58"/>
      <c r="N27" s="49"/>
      <c r="O27" s="58"/>
      <c r="P27" s="58"/>
      <c r="Q27" s="49"/>
      <c r="R27" s="85">
        <f>IF(Results!G24="Yes",1,0)</f>
        <v>1</v>
      </c>
      <c r="S27" s="79"/>
      <c r="T27" s="79" t="str">
        <f>IF(Results!G24="No","1","0")</f>
        <v>0</v>
      </c>
      <c r="U27" s="80"/>
      <c r="V27" s="49"/>
      <c r="W27" s="49"/>
      <c r="X27" s="49"/>
      <c r="Y27" s="49"/>
    </row>
    <row r="28" spans="1:25" x14ac:dyDescent="0.25">
      <c r="L28" s="58"/>
      <c r="M28" s="58"/>
      <c r="N28" s="49"/>
      <c r="O28" s="58"/>
      <c r="P28" s="58"/>
      <c r="Q28" s="49"/>
      <c r="R28" s="85">
        <f>IF(Results!G25="Yes",1,0)</f>
        <v>1</v>
      </c>
      <c r="S28" s="79"/>
      <c r="T28" s="79" t="str">
        <f>IF(Results!G25="No","1","0")</f>
        <v>0</v>
      </c>
      <c r="U28" s="80"/>
      <c r="V28" s="49"/>
      <c r="W28" s="49"/>
      <c r="X28" s="49"/>
      <c r="Y28" s="49"/>
    </row>
    <row r="29" spans="1:25" x14ac:dyDescent="0.25">
      <c r="L29" s="58"/>
      <c r="M29" s="58"/>
      <c r="N29" s="49"/>
      <c r="O29" s="58"/>
      <c r="P29" s="58"/>
      <c r="Q29" s="49"/>
      <c r="R29" s="85">
        <f>IF(Results!G26="Yes",1,0)</f>
        <v>0</v>
      </c>
      <c r="S29" s="79"/>
      <c r="T29" s="79" t="str">
        <f>IF(Results!G26="No","1","0")</f>
        <v>1</v>
      </c>
      <c r="U29" s="80"/>
      <c r="V29" s="49"/>
      <c r="W29" s="49"/>
      <c r="X29" s="49"/>
      <c r="Y29" s="49"/>
    </row>
    <row r="30" spans="1:25" x14ac:dyDescent="0.25">
      <c r="L30" s="58"/>
      <c r="M30" s="58"/>
      <c r="N30" s="49"/>
      <c r="O30" s="58"/>
      <c r="P30" s="58"/>
      <c r="Q30" s="49"/>
      <c r="R30" s="85">
        <f>IF(Results!G27="Yes",1,0)</f>
        <v>1</v>
      </c>
      <c r="S30" s="79"/>
      <c r="T30" s="79" t="str">
        <f>IF(Results!G27="No","1","0")</f>
        <v>0</v>
      </c>
      <c r="U30" s="80"/>
      <c r="V30" s="49"/>
      <c r="W30" s="49"/>
      <c r="X30" s="49"/>
      <c r="Y30" s="49"/>
    </row>
    <row r="31" spans="1:25" x14ac:dyDescent="0.25">
      <c r="L31" s="58"/>
      <c r="M31" s="58"/>
      <c r="N31" s="49"/>
      <c r="O31" s="58"/>
      <c r="P31" s="58"/>
      <c r="Q31" s="49"/>
      <c r="R31" s="85">
        <f>IF(Results!G28="Yes",1,0)</f>
        <v>0</v>
      </c>
      <c r="S31" s="79"/>
      <c r="T31" s="79" t="str">
        <f>IF(Results!G28="No","1","0")</f>
        <v>1</v>
      </c>
      <c r="U31" s="80"/>
      <c r="V31" s="49"/>
      <c r="W31" s="49"/>
      <c r="X31" s="49"/>
      <c r="Y31" s="49"/>
    </row>
    <row r="32" spans="1:25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8"/>
      <c r="P32" s="58"/>
      <c r="Q32" s="49"/>
      <c r="R32" s="85">
        <f>IF(Results!G29="Yes",1,0)</f>
        <v>1</v>
      </c>
      <c r="S32" s="79"/>
      <c r="T32" s="79" t="str">
        <f>IF(Results!G29="No","1","0")</f>
        <v>0</v>
      </c>
      <c r="U32" s="80"/>
      <c r="V32" s="49"/>
      <c r="W32" s="49"/>
      <c r="X32" s="49"/>
      <c r="Y32" s="49"/>
    </row>
    <row r="33" spans="1:25" x14ac:dyDescent="0.25">
      <c r="A33" s="84" t="e" vm="1">
        <v>#VALUE!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49"/>
      <c r="R33" s="85">
        <f>IF(Results!G30="Yes",1,0)</f>
        <v>1</v>
      </c>
      <c r="S33" s="79"/>
      <c r="T33" s="79" t="str">
        <f>IF(Results!G30="No","1","0")</f>
        <v>0</v>
      </c>
      <c r="U33" s="80"/>
      <c r="V33" s="49"/>
      <c r="W33" s="49"/>
      <c r="X33" s="49"/>
      <c r="Y33" s="49"/>
    </row>
    <row r="34" spans="1:25" x14ac:dyDescent="0.2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49"/>
      <c r="R34" s="85">
        <f>IF(Results!G31="Yes",1,0)</f>
        <v>0</v>
      </c>
      <c r="S34" s="79"/>
      <c r="T34" s="79" t="str">
        <f>IF(Results!G31="No","1","0")</f>
        <v>1</v>
      </c>
      <c r="U34" s="80"/>
      <c r="V34" s="49"/>
      <c r="W34" s="49"/>
      <c r="X34" s="49"/>
      <c r="Y34" s="49"/>
    </row>
    <row r="35" spans="1:25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49"/>
      <c r="R35" s="85">
        <f>IF(Results!G32="Yes",1,0)</f>
        <v>0</v>
      </c>
      <c r="S35" s="79"/>
      <c r="T35" s="79" t="str">
        <f>IF(Results!G32="No","1","0")</f>
        <v>1</v>
      </c>
      <c r="U35" s="80"/>
      <c r="V35" s="49"/>
      <c r="W35" s="49"/>
      <c r="X35" s="49"/>
      <c r="Y35" s="49"/>
    </row>
    <row r="36" spans="1:25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49"/>
      <c r="R36" s="85">
        <f>IF(Results!G33="Yes",1,0)</f>
        <v>0</v>
      </c>
      <c r="S36" s="79"/>
      <c r="T36" s="79" t="str">
        <f>IF(Results!G33="No","1","0")</f>
        <v>1</v>
      </c>
      <c r="U36" s="80"/>
      <c r="V36" s="49"/>
      <c r="W36" s="49"/>
      <c r="X36" s="49"/>
      <c r="Y36" s="49"/>
    </row>
    <row r="37" spans="1:25" x14ac:dyDescent="0.2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49"/>
      <c r="R37" s="85">
        <f>IF(Results!G34="Yes",1,0)</f>
        <v>1</v>
      </c>
      <c r="S37" s="79"/>
      <c r="T37" s="79" t="str">
        <f>IF(Results!G34="No","1","0")</f>
        <v>0</v>
      </c>
      <c r="U37" s="80"/>
      <c r="V37" s="49"/>
      <c r="W37" s="49"/>
      <c r="X37" s="49"/>
      <c r="Y37" s="49"/>
    </row>
    <row r="38" spans="1:25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49"/>
      <c r="R38" s="85">
        <f>IF(Results!G35="Yes",1,0)</f>
        <v>0</v>
      </c>
      <c r="S38" s="79"/>
      <c r="T38" s="79" t="str">
        <f>IF(Results!G35="No","1","0")</f>
        <v>1</v>
      </c>
      <c r="U38" s="80"/>
      <c r="V38" s="49"/>
      <c r="W38" s="49"/>
      <c r="X38" s="49"/>
      <c r="Y38" s="49"/>
    </row>
    <row r="39" spans="1:25" ht="15.75" thickBot="1" x14ac:dyDescent="0.3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49"/>
      <c r="R39" s="85">
        <f>IF(Results!G36="Yes",1,0)</f>
        <v>0</v>
      </c>
      <c r="S39" s="79"/>
      <c r="T39" s="79" t="str">
        <f>IF(Results!G36="No","1","0")</f>
        <v>1</v>
      </c>
      <c r="U39" s="80"/>
      <c r="V39" s="49"/>
      <c r="W39" s="49"/>
      <c r="X39" s="49"/>
      <c r="Y39" s="49"/>
    </row>
    <row r="40" spans="1:25" ht="15.75" thickTop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81">
        <f>COUNTIF($R$5:$S$39,1)</f>
        <v>15</v>
      </c>
      <c r="S40" s="82"/>
      <c r="T40" s="82">
        <f>COUNTIF($T$5:$U$39,"1")</f>
        <v>20</v>
      </c>
      <c r="U40" s="83"/>
      <c r="V40" s="49"/>
      <c r="W40" s="49"/>
      <c r="X40" s="49"/>
      <c r="Y40" s="49"/>
    </row>
  </sheetData>
  <mergeCells count="92">
    <mergeCell ref="A18:J20"/>
    <mergeCell ref="A1:Y2"/>
    <mergeCell ref="A3:A4"/>
    <mergeCell ref="B3:B4"/>
    <mergeCell ref="A5:A6"/>
    <mergeCell ref="B5:B6"/>
    <mergeCell ref="A7:A8"/>
    <mergeCell ref="B7:B8"/>
    <mergeCell ref="R8:S8"/>
    <mergeCell ref="A9:A10"/>
    <mergeCell ref="B9:B10"/>
    <mergeCell ref="D3:J10"/>
    <mergeCell ref="L7:M14"/>
    <mergeCell ref="A17:J17"/>
    <mergeCell ref="R14:S14"/>
    <mergeCell ref="O9:P16"/>
    <mergeCell ref="L21:M31"/>
    <mergeCell ref="R3:U3"/>
    <mergeCell ref="R4:S4"/>
    <mergeCell ref="T4:U4"/>
    <mergeCell ref="R5:S5"/>
    <mergeCell ref="T5:U5"/>
    <mergeCell ref="R6:S6"/>
    <mergeCell ref="R7:S7"/>
    <mergeCell ref="R9:S9"/>
    <mergeCell ref="R10:S10"/>
    <mergeCell ref="R11:S11"/>
    <mergeCell ref="R12:S12"/>
    <mergeCell ref="R13:S13"/>
    <mergeCell ref="R26:S26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38:S38"/>
    <mergeCell ref="R27:S27"/>
    <mergeCell ref="R28:S28"/>
    <mergeCell ref="R29:S29"/>
    <mergeCell ref="R30:S30"/>
    <mergeCell ref="R31:S31"/>
    <mergeCell ref="R32:S32"/>
    <mergeCell ref="T20:U20"/>
    <mergeCell ref="R39:S39"/>
    <mergeCell ref="T6:U6"/>
    <mergeCell ref="T7:U7"/>
    <mergeCell ref="T8:U8"/>
    <mergeCell ref="T9:U9"/>
    <mergeCell ref="T10:U10"/>
    <mergeCell ref="T11:U11"/>
    <mergeCell ref="T12:U12"/>
    <mergeCell ref="T13:U13"/>
    <mergeCell ref="T14:U14"/>
    <mergeCell ref="R33:S33"/>
    <mergeCell ref="R34:S34"/>
    <mergeCell ref="R35:S35"/>
    <mergeCell ref="R36:S36"/>
    <mergeCell ref="R37:S37"/>
    <mergeCell ref="T15:U15"/>
    <mergeCell ref="T16:U16"/>
    <mergeCell ref="T17:U17"/>
    <mergeCell ref="T18:U18"/>
    <mergeCell ref="T19:U19"/>
    <mergeCell ref="T32:U32"/>
    <mergeCell ref="T21:U21"/>
    <mergeCell ref="T22:U22"/>
    <mergeCell ref="T23:U23"/>
    <mergeCell ref="T24:U24"/>
    <mergeCell ref="T25:U25"/>
    <mergeCell ref="T26:U26"/>
    <mergeCell ref="T39:U39"/>
    <mergeCell ref="R40:S40"/>
    <mergeCell ref="T40:U40"/>
    <mergeCell ref="O21:P32"/>
    <mergeCell ref="A33:P39"/>
    <mergeCell ref="T33:U33"/>
    <mergeCell ref="T34:U34"/>
    <mergeCell ref="T35:U35"/>
    <mergeCell ref="T36:U36"/>
    <mergeCell ref="T37:U37"/>
    <mergeCell ref="T38:U38"/>
    <mergeCell ref="T27:U27"/>
    <mergeCell ref="T28:U28"/>
    <mergeCell ref="T29:U29"/>
    <mergeCell ref="T30:U30"/>
    <mergeCell ref="T31:U31"/>
  </mergeCells>
  <conditionalFormatting sqref="R5:U39">
    <cfRule type="containsText" dxfId="9" priority="1" operator="containsText" text="1">
      <formula>NOT(ISERROR(SEARCH("1",R5)))</formula>
    </cfRule>
  </conditionalFormatting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464-D32A-499F-A751-7365E4352407}">
  <sheetPr>
    <tabColor theme="7"/>
  </sheetPr>
  <dimension ref="A1:AJ70"/>
  <sheetViews>
    <sheetView topLeftCell="A5" zoomScale="102" zoomScaleNormal="55" workbookViewId="0">
      <selection activeCell="O13" sqref="O13"/>
    </sheetView>
  </sheetViews>
  <sheetFormatPr defaultRowHeight="15" x14ac:dyDescent="0.25"/>
  <cols>
    <col min="1" max="4" width="14.140625" customWidth="1"/>
  </cols>
  <sheetData>
    <row r="1" spans="1:36" s="18" customFormat="1" ht="62.25" customHeight="1" x14ac:dyDescent="0.45">
      <c r="A1" s="116" t="s">
        <v>35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</row>
    <row r="2" spans="1:36" ht="23.25" x14ac:dyDescent="0.35">
      <c r="A2" s="124" t="s">
        <v>26</v>
      </c>
      <c r="B2" s="125"/>
      <c r="C2" s="123" t="s">
        <v>37</v>
      </c>
      <c r="D2" s="123"/>
      <c r="E2" s="123"/>
      <c r="F2" s="123"/>
      <c r="G2" s="123"/>
      <c r="H2" s="32"/>
      <c r="I2" s="74" t="s">
        <v>34</v>
      </c>
      <c r="J2" s="74"/>
      <c r="K2" s="74"/>
      <c r="L2" s="74"/>
      <c r="M2" s="74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41"/>
    </row>
    <row r="3" spans="1:36" x14ac:dyDescent="0.25">
      <c r="A3" s="113" t="s">
        <v>4</v>
      </c>
      <c r="B3" s="111">
        <f>COUNTIF(OfficeForms.Table[Gender ],"man")</f>
        <v>20</v>
      </c>
      <c r="C3" s="22"/>
      <c r="D3" s="22"/>
      <c r="E3" s="22"/>
      <c r="F3" s="22"/>
      <c r="G3" s="22"/>
      <c r="H3" s="32"/>
      <c r="I3" s="107"/>
      <c r="J3" s="126"/>
      <c r="K3" s="104"/>
      <c r="L3" s="16"/>
      <c r="M3" s="23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3"/>
    </row>
    <row r="4" spans="1:36" ht="22.5" customHeight="1" x14ac:dyDescent="0.25">
      <c r="A4" s="114"/>
      <c r="B4" s="112"/>
      <c r="C4" s="22"/>
      <c r="D4" s="22"/>
      <c r="E4" s="22"/>
      <c r="F4" s="22"/>
      <c r="G4" s="22"/>
      <c r="H4" s="32"/>
      <c r="I4" s="107"/>
      <c r="J4" s="104"/>
      <c r="K4" s="104"/>
      <c r="L4" s="16"/>
      <c r="M4" s="23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3"/>
    </row>
    <row r="5" spans="1:36" x14ac:dyDescent="0.25">
      <c r="A5" s="113" t="s">
        <v>8</v>
      </c>
      <c r="B5" s="111">
        <f>COUNTIF(OfficeForms.Table[Gender ],"Woman")</f>
        <v>8</v>
      </c>
      <c r="C5" s="22"/>
      <c r="D5" s="22"/>
      <c r="E5" s="22"/>
      <c r="F5" s="22"/>
      <c r="G5" s="22"/>
      <c r="H5" s="32"/>
      <c r="I5" s="108"/>
      <c r="J5" s="104"/>
      <c r="K5" s="105"/>
      <c r="L5" s="16"/>
      <c r="M5" s="23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3"/>
    </row>
    <row r="6" spans="1:36" ht="23.25" customHeight="1" x14ac:dyDescent="0.25">
      <c r="A6" s="114"/>
      <c r="B6" s="112"/>
      <c r="C6" s="22"/>
      <c r="D6" s="22"/>
      <c r="E6" s="22"/>
      <c r="F6" s="22"/>
      <c r="G6" s="22"/>
      <c r="H6" s="32"/>
      <c r="I6" s="108"/>
      <c r="J6" s="104"/>
      <c r="K6" s="105"/>
      <c r="L6" s="16"/>
      <c r="M6" s="2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3"/>
    </row>
    <row r="7" spans="1:36" x14ac:dyDescent="0.25">
      <c r="A7" s="113" t="s">
        <v>32</v>
      </c>
      <c r="B7" s="111">
        <f>COUNTIF(OfficeForms.Table[Gender ],"*Non-binary*")</f>
        <v>6</v>
      </c>
      <c r="C7" s="22"/>
      <c r="D7" s="22"/>
      <c r="E7" s="22"/>
      <c r="F7" s="22"/>
      <c r="G7" s="22"/>
      <c r="H7" s="32"/>
      <c r="I7" s="108"/>
      <c r="J7" s="106"/>
      <c r="K7" s="106"/>
      <c r="L7" s="16"/>
      <c r="M7" s="23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3"/>
    </row>
    <row r="8" spans="1:36" ht="20.25" customHeight="1" x14ac:dyDescent="0.25">
      <c r="A8" s="114"/>
      <c r="B8" s="112"/>
      <c r="C8" s="22"/>
      <c r="D8" s="22"/>
      <c r="E8" s="22"/>
      <c r="F8" s="22"/>
      <c r="G8" s="22"/>
      <c r="H8" s="32"/>
      <c r="I8" s="108"/>
      <c r="J8" s="106"/>
      <c r="K8" s="106"/>
      <c r="L8" s="16"/>
      <c r="M8" s="23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3"/>
    </row>
    <row r="9" spans="1:36" x14ac:dyDescent="0.25">
      <c r="A9" s="109" t="s">
        <v>15</v>
      </c>
      <c r="B9" s="111">
        <f>COUNTIF(OfficeForms.Table[Gender ],"*Prefer*")</f>
        <v>1</v>
      </c>
      <c r="C9" s="22"/>
      <c r="D9" s="22"/>
      <c r="E9" s="22"/>
      <c r="F9" s="22"/>
      <c r="G9" s="22"/>
      <c r="H9" s="32"/>
      <c r="I9" s="19"/>
      <c r="J9" s="16"/>
      <c r="K9" s="16"/>
      <c r="L9" s="16"/>
      <c r="M9" s="23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3"/>
    </row>
    <row r="10" spans="1:36" ht="21.75" customHeight="1" x14ac:dyDescent="0.25">
      <c r="A10" s="110"/>
      <c r="B10" s="112"/>
      <c r="C10" s="22"/>
      <c r="D10" s="22"/>
      <c r="E10" s="22"/>
      <c r="F10" s="22"/>
      <c r="G10" s="22"/>
      <c r="H10" s="32"/>
      <c r="I10" s="20"/>
      <c r="J10" s="21"/>
      <c r="K10" s="21"/>
      <c r="L10" s="21"/>
      <c r="M10" s="24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3"/>
    </row>
    <row r="11" spans="1:36" x14ac:dyDescent="0.25">
      <c r="A11" s="32"/>
      <c r="B11" s="32"/>
      <c r="C11" s="40"/>
      <c r="D11" s="40"/>
      <c r="E11" s="40"/>
      <c r="F11" s="40"/>
      <c r="G11" s="40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9"/>
    </row>
    <row r="12" spans="1:36" ht="23.25" customHeight="1" x14ac:dyDescent="0.35">
      <c r="A12" s="120" t="s">
        <v>21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2"/>
      <c r="L12" s="32"/>
      <c r="M12" s="115" t="s">
        <v>23</v>
      </c>
      <c r="N12" s="115"/>
      <c r="O12" s="115"/>
      <c r="P12" s="115"/>
      <c r="Q12" s="115"/>
      <c r="R12" s="115"/>
      <c r="S12" s="115"/>
      <c r="T12" s="115"/>
      <c r="U12" s="115"/>
      <c r="V12" s="115"/>
      <c r="W12" s="32"/>
      <c r="X12" s="115" t="s">
        <v>22</v>
      </c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</row>
    <row r="13" spans="1:36" ht="22.5" customHeight="1" x14ac:dyDescent="0.35">
      <c r="A13" s="26" t="s">
        <v>17</v>
      </c>
      <c r="B13" s="28">
        <v>3</v>
      </c>
      <c r="C13" s="29"/>
      <c r="D13" s="115" t="s">
        <v>36</v>
      </c>
      <c r="E13" s="115"/>
      <c r="F13" s="115"/>
      <c r="G13" s="115"/>
      <c r="H13" s="115"/>
      <c r="I13" s="115"/>
      <c r="J13" s="115"/>
      <c r="K13" s="115"/>
      <c r="L13" s="32"/>
      <c r="M13" s="118" t="s">
        <v>16</v>
      </c>
      <c r="N13" s="119"/>
      <c r="O13" s="30">
        <v>3</v>
      </c>
      <c r="P13" s="120" t="s">
        <v>36</v>
      </c>
      <c r="Q13" s="121"/>
      <c r="R13" s="121"/>
      <c r="S13" s="121"/>
      <c r="T13" s="121"/>
      <c r="U13" s="121"/>
      <c r="V13" s="122"/>
      <c r="W13" s="32"/>
      <c r="X13" s="117" t="s">
        <v>11</v>
      </c>
      <c r="Y13" s="118"/>
      <c r="Z13" s="27">
        <v>15</v>
      </c>
      <c r="AA13" s="115" t="s">
        <v>36</v>
      </c>
      <c r="AB13" s="115"/>
      <c r="AC13" s="115"/>
      <c r="AD13" s="115"/>
      <c r="AE13" s="115"/>
      <c r="AF13" s="115"/>
      <c r="AG13" s="115"/>
      <c r="AH13" s="115"/>
      <c r="AI13" s="115"/>
      <c r="AJ13" s="115"/>
    </row>
    <row r="14" spans="1:36" ht="22.5" customHeight="1" x14ac:dyDescent="0.25">
      <c r="A14" s="26" t="s">
        <v>9</v>
      </c>
      <c r="B14" s="28">
        <v>9</v>
      </c>
      <c r="C14" s="29"/>
      <c r="D14" s="25"/>
      <c r="E14" s="25"/>
      <c r="F14" s="25"/>
      <c r="G14" s="25"/>
      <c r="H14" s="17"/>
      <c r="I14" s="17"/>
      <c r="J14" s="17"/>
      <c r="K14" s="17"/>
      <c r="L14" s="32"/>
      <c r="M14" s="118" t="s">
        <v>18</v>
      </c>
      <c r="N14" s="119"/>
      <c r="O14" s="30">
        <v>1</v>
      </c>
      <c r="W14" s="32"/>
      <c r="X14" s="117" t="s">
        <v>19</v>
      </c>
      <c r="Y14" s="118"/>
      <c r="Z14" s="27">
        <v>3</v>
      </c>
      <c r="AJ14" s="41"/>
    </row>
    <row r="15" spans="1:36" ht="22.5" customHeight="1" x14ac:dyDescent="0.25">
      <c r="A15" s="26" t="s">
        <v>5</v>
      </c>
      <c r="B15" s="28">
        <v>23</v>
      </c>
      <c r="C15" s="29"/>
      <c r="D15" s="25"/>
      <c r="E15" s="25"/>
      <c r="F15" s="25"/>
      <c r="G15" s="25"/>
      <c r="H15" s="17"/>
      <c r="I15" s="17"/>
      <c r="J15" s="17"/>
      <c r="K15" s="17"/>
      <c r="L15" s="32"/>
      <c r="M15" s="118" t="s">
        <v>14</v>
      </c>
      <c r="N15" s="119"/>
      <c r="O15" s="30">
        <v>13</v>
      </c>
      <c r="W15" s="32"/>
      <c r="X15" s="117" t="s">
        <v>7</v>
      </c>
      <c r="Y15" s="118"/>
      <c r="Z15" s="27">
        <v>17</v>
      </c>
      <c r="AJ15" s="33"/>
    </row>
    <row r="16" spans="1:36" ht="22.5" customHeight="1" x14ac:dyDescent="0.25">
      <c r="A16" s="32"/>
      <c r="B16" s="32"/>
      <c r="C16" s="32"/>
      <c r="D16" s="17"/>
      <c r="E16" s="17"/>
      <c r="F16" s="17"/>
      <c r="G16" s="17"/>
      <c r="H16" s="17"/>
      <c r="I16" s="17"/>
      <c r="J16" s="17"/>
      <c r="K16" s="17"/>
      <c r="L16" s="32"/>
      <c r="M16" s="118" t="s">
        <v>10</v>
      </c>
      <c r="N16" s="119"/>
      <c r="O16" s="30">
        <v>4</v>
      </c>
      <c r="W16" s="32"/>
      <c r="X16" s="32"/>
      <c r="Y16" s="32"/>
      <c r="Z16" s="32"/>
      <c r="AJ16" s="33"/>
    </row>
    <row r="17" spans="1:36" ht="22.5" customHeight="1" x14ac:dyDescent="0.25">
      <c r="A17" s="32"/>
      <c r="B17" s="32"/>
      <c r="C17" s="32"/>
      <c r="D17" s="17"/>
      <c r="E17" s="17"/>
      <c r="F17" s="17"/>
      <c r="G17" s="17"/>
      <c r="H17" s="17"/>
      <c r="I17" s="17"/>
      <c r="J17" s="17"/>
      <c r="K17" s="17"/>
      <c r="L17" s="32"/>
      <c r="M17" s="118" t="s">
        <v>6</v>
      </c>
      <c r="N17" s="119"/>
      <c r="O17" s="30">
        <v>14</v>
      </c>
      <c r="W17" s="32"/>
      <c r="X17" s="32"/>
      <c r="Y17" s="32"/>
      <c r="Z17" s="32"/>
      <c r="AJ17" s="33"/>
    </row>
    <row r="18" spans="1:36" ht="22.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J18" s="33"/>
    </row>
    <row r="19" spans="1:36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J19" s="33"/>
    </row>
    <row r="20" spans="1:36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J20" s="33"/>
    </row>
    <row r="21" spans="1:36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J21" s="33"/>
    </row>
    <row r="22" spans="1:36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3"/>
    </row>
    <row r="23" spans="1:36" ht="23.25" customHeight="1" x14ac:dyDescent="0.35">
      <c r="A23" s="115" t="s">
        <v>3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32"/>
      <c r="M23" s="115" t="s">
        <v>24</v>
      </c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32"/>
      <c r="AD23" s="32"/>
      <c r="AE23" s="32"/>
      <c r="AF23" s="32"/>
      <c r="AG23" s="32"/>
      <c r="AH23" s="32"/>
      <c r="AI23" s="32"/>
      <c r="AJ23" s="33"/>
    </row>
    <row r="24" spans="1:36" ht="22.5" customHeight="1" x14ac:dyDescent="0.35">
      <c r="A24" s="31" t="s">
        <v>12</v>
      </c>
      <c r="B24" s="27">
        <v>19</v>
      </c>
      <c r="C24" s="115" t="s">
        <v>36</v>
      </c>
      <c r="D24" s="115"/>
      <c r="E24" s="115"/>
      <c r="F24" s="115"/>
      <c r="G24" s="115"/>
      <c r="H24" s="115"/>
      <c r="I24" s="115"/>
      <c r="J24" s="115"/>
      <c r="K24" s="115"/>
      <c r="L24" s="32"/>
      <c r="M24" s="31" t="s">
        <v>12</v>
      </c>
      <c r="N24" s="27">
        <v>14</v>
      </c>
      <c r="O24" s="115" t="s">
        <v>36</v>
      </c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32"/>
      <c r="AD24" s="32"/>
      <c r="AE24" s="32"/>
      <c r="AF24" s="32"/>
      <c r="AG24" s="32"/>
      <c r="AH24" s="32"/>
      <c r="AI24" s="32"/>
      <c r="AJ24" s="33"/>
    </row>
    <row r="25" spans="1:36" ht="22.5" customHeight="1" x14ac:dyDescent="0.25">
      <c r="A25" s="31" t="s">
        <v>7</v>
      </c>
      <c r="B25" s="27">
        <v>16</v>
      </c>
      <c r="L25" s="32"/>
      <c r="M25" s="31" t="s">
        <v>20</v>
      </c>
      <c r="N25" s="27">
        <v>10</v>
      </c>
      <c r="AC25" s="32"/>
      <c r="AD25" s="32"/>
      <c r="AE25" s="32"/>
      <c r="AF25" s="32"/>
      <c r="AG25" s="32"/>
      <c r="AH25" s="32"/>
      <c r="AI25" s="32"/>
      <c r="AJ25" s="33"/>
    </row>
    <row r="26" spans="1:36" ht="22.5" customHeight="1" x14ac:dyDescent="0.25">
      <c r="A26" s="32"/>
      <c r="B26" s="32"/>
      <c r="C26" s="32"/>
      <c r="D26" s="32"/>
      <c r="L26" s="32"/>
      <c r="M26" s="31" t="s">
        <v>7</v>
      </c>
      <c r="N26" s="27">
        <v>11</v>
      </c>
      <c r="AC26" s="32"/>
      <c r="AD26" s="32"/>
      <c r="AE26" s="32"/>
      <c r="AF26" s="32"/>
      <c r="AG26" s="32"/>
      <c r="AH26" s="32"/>
      <c r="AI26" s="32"/>
      <c r="AJ26" s="33"/>
    </row>
    <row r="27" spans="1:36" ht="22.5" customHeight="1" x14ac:dyDescent="0.25">
      <c r="A27" s="32"/>
      <c r="B27" s="32"/>
      <c r="C27" s="32"/>
      <c r="D27" s="32"/>
      <c r="L27" s="32"/>
      <c r="M27" s="32"/>
      <c r="N27" s="32"/>
      <c r="AC27" s="32"/>
      <c r="AD27" s="32"/>
      <c r="AE27" s="32"/>
      <c r="AF27" s="32"/>
      <c r="AG27" s="32"/>
      <c r="AH27" s="32"/>
      <c r="AI27" s="32"/>
      <c r="AJ27" s="33"/>
    </row>
    <row r="28" spans="1:36" ht="22.5" customHeight="1" x14ac:dyDescent="0.25">
      <c r="A28" s="32"/>
      <c r="B28" s="32"/>
      <c r="C28" s="32"/>
      <c r="D28" s="32"/>
      <c r="L28" s="32"/>
      <c r="M28" s="32"/>
      <c r="N28" s="32"/>
      <c r="AC28" s="32"/>
      <c r="AD28" s="32"/>
      <c r="AE28" s="32"/>
      <c r="AF28" s="32"/>
      <c r="AG28" s="32"/>
      <c r="AH28" s="32"/>
      <c r="AI28" s="32"/>
      <c r="AJ28" s="33"/>
    </row>
    <row r="29" spans="1:36" ht="22.5" customHeight="1" x14ac:dyDescent="0.25">
      <c r="A29" s="32"/>
      <c r="B29" s="32"/>
      <c r="C29" s="32"/>
      <c r="D29" s="32"/>
      <c r="L29" s="32"/>
      <c r="M29" s="32"/>
      <c r="N29" s="32"/>
      <c r="AC29" s="32"/>
      <c r="AD29" s="32"/>
      <c r="AE29" s="32"/>
      <c r="AF29" s="32"/>
      <c r="AG29" s="32"/>
      <c r="AH29" s="32"/>
      <c r="AI29" s="32"/>
      <c r="AJ29" s="33"/>
    </row>
    <row r="30" spans="1:36" x14ac:dyDescent="0.25">
      <c r="A30" s="32"/>
      <c r="B30" s="32"/>
      <c r="C30" s="32"/>
      <c r="D30" s="32"/>
      <c r="L30" s="32"/>
      <c r="M30" s="32"/>
      <c r="N30" s="32"/>
      <c r="AC30" s="32"/>
      <c r="AD30" s="32"/>
      <c r="AE30" s="32"/>
      <c r="AF30" s="32"/>
      <c r="AG30" s="32"/>
      <c r="AH30" s="32"/>
      <c r="AI30" s="32"/>
      <c r="AJ30" s="33"/>
    </row>
    <row r="31" spans="1:36" x14ac:dyDescent="0.25">
      <c r="A31" s="32"/>
      <c r="B31" s="32"/>
      <c r="C31" s="32"/>
      <c r="D31" s="32"/>
      <c r="L31" s="32"/>
      <c r="M31" s="32"/>
      <c r="N31" s="32"/>
      <c r="AC31" s="32"/>
      <c r="AD31" s="32"/>
      <c r="AE31" s="32"/>
      <c r="AF31" s="32"/>
      <c r="AG31" s="32"/>
      <c r="AH31" s="32"/>
      <c r="AI31" s="32"/>
      <c r="AJ31" s="33"/>
    </row>
    <row r="32" spans="1:36" x14ac:dyDescent="0.25">
      <c r="A32" s="32"/>
      <c r="B32" s="32"/>
      <c r="C32" s="32"/>
      <c r="D32" s="32"/>
      <c r="L32" s="32"/>
      <c r="M32" s="32"/>
      <c r="N32" s="32"/>
      <c r="AC32" s="32"/>
      <c r="AD32" s="32"/>
      <c r="AE32" s="32"/>
      <c r="AF32" s="32"/>
      <c r="AG32" s="32"/>
      <c r="AH32" s="32"/>
      <c r="AI32" s="32"/>
      <c r="AJ32" s="33"/>
    </row>
    <row r="33" spans="1:3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3"/>
    </row>
    <row r="34" spans="1:36" ht="23.25" customHeight="1" x14ac:dyDescent="0.35">
      <c r="A34" s="120" t="s">
        <v>33</v>
      </c>
      <c r="B34" s="121"/>
      <c r="C34" s="121"/>
      <c r="D34" s="122"/>
      <c r="E34" s="34"/>
      <c r="F34" s="35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3"/>
    </row>
    <row r="35" spans="1:36" x14ac:dyDescent="0.25">
      <c r="A35" s="128">
        <v>1</v>
      </c>
      <c r="B35" s="128"/>
      <c r="C35" s="130" t="s">
        <v>38</v>
      </c>
      <c r="D35" s="131"/>
      <c r="E35" s="35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3"/>
    </row>
    <row r="36" spans="1:36" x14ac:dyDescent="0.25">
      <c r="A36" s="127">
        <v>0</v>
      </c>
      <c r="B36" s="127"/>
      <c r="C36" s="107" t="s">
        <v>39</v>
      </c>
      <c r="D36" s="1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 x14ac:dyDescent="0.25">
      <c r="A37" s="127">
        <v>0</v>
      </c>
      <c r="B37" s="127"/>
      <c r="C37" s="107" t="s">
        <v>39</v>
      </c>
      <c r="D37" s="1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 x14ac:dyDescent="0.25">
      <c r="A38" s="127">
        <v>1</v>
      </c>
      <c r="B38" s="127"/>
      <c r="C38" s="107" t="s">
        <v>38</v>
      </c>
      <c r="D38" s="1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  <row r="39" spans="1:36" x14ac:dyDescent="0.25">
      <c r="A39" s="127">
        <v>0</v>
      </c>
      <c r="B39" s="127"/>
      <c r="C39" s="107" t="s">
        <v>39</v>
      </c>
      <c r="D39" s="1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3"/>
    </row>
    <row r="40" spans="1:36" x14ac:dyDescent="0.25">
      <c r="A40" s="127">
        <v>1</v>
      </c>
      <c r="B40" s="127"/>
      <c r="C40" s="107" t="s">
        <v>38</v>
      </c>
      <c r="D40" s="1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3"/>
    </row>
    <row r="41" spans="1:36" x14ac:dyDescent="0.25">
      <c r="A41" s="127">
        <v>0</v>
      </c>
      <c r="B41" s="127"/>
      <c r="C41" s="107" t="s">
        <v>39</v>
      </c>
      <c r="D41" s="1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3"/>
    </row>
    <row r="42" spans="1:36" x14ac:dyDescent="0.25">
      <c r="A42" s="127">
        <v>1</v>
      </c>
      <c r="B42" s="127"/>
      <c r="C42" s="107" t="s">
        <v>38</v>
      </c>
      <c r="D42" s="132"/>
      <c r="E42" s="36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3"/>
    </row>
    <row r="43" spans="1:36" x14ac:dyDescent="0.25">
      <c r="A43" s="127">
        <v>0</v>
      </c>
      <c r="B43" s="127"/>
      <c r="C43" s="107" t="s">
        <v>39</v>
      </c>
      <c r="D43" s="1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3"/>
    </row>
    <row r="44" spans="1:36" x14ac:dyDescent="0.25">
      <c r="A44" s="127">
        <v>1</v>
      </c>
      <c r="B44" s="127"/>
      <c r="C44" s="107" t="s">
        <v>38</v>
      </c>
      <c r="D44" s="1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3"/>
    </row>
    <row r="45" spans="1:36" x14ac:dyDescent="0.25">
      <c r="A45" s="127">
        <v>1</v>
      </c>
      <c r="B45" s="127"/>
      <c r="C45" s="107" t="s">
        <v>38</v>
      </c>
      <c r="D45" s="1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3"/>
    </row>
    <row r="46" spans="1:36" x14ac:dyDescent="0.25">
      <c r="A46" s="127">
        <v>0</v>
      </c>
      <c r="B46" s="127"/>
      <c r="C46" s="107" t="s">
        <v>39</v>
      </c>
      <c r="D46" s="1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3"/>
    </row>
    <row r="47" spans="1:36" x14ac:dyDescent="0.25">
      <c r="A47" s="127">
        <v>0</v>
      </c>
      <c r="B47" s="127"/>
      <c r="C47" s="107" t="s">
        <v>39</v>
      </c>
      <c r="D47" s="1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3"/>
    </row>
    <row r="48" spans="1:36" x14ac:dyDescent="0.25">
      <c r="A48" s="127">
        <v>0</v>
      </c>
      <c r="B48" s="127"/>
      <c r="C48" s="107" t="s">
        <v>39</v>
      </c>
      <c r="D48" s="1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3"/>
    </row>
    <row r="49" spans="1:36" x14ac:dyDescent="0.25">
      <c r="A49" s="127">
        <v>1</v>
      </c>
      <c r="B49" s="127"/>
      <c r="C49" s="107" t="s">
        <v>38</v>
      </c>
      <c r="D49" s="1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3"/>
    </row>
    <row r="50" spans="1:36" x14ac:dyDescent="0.25">
      <c r="A50" s="127">
        <v>0</v>
      </c>
      <c r="B50" s="127"/>
      <c r="C50" s="107" t="s">
        <v>39</v>
      </c>
      <c r="D50" s="1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3"/>
    </row>
    <row r="51" spans="1:36" x14ac:dyDescent="0.25">
      <c r="A51" s="127">
        <v>1</v>
      </c>
      <c r="B51" s="127"/>
      <c r="C51" s="107" t="s">
        <v>38</v>
      </c>
      <c r="D51" s="1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3"/>
    </row>
    <row r="52" spans="1:36" x14ac:dyDescent="0.25">
      <c r="A52" s="127">
        <v>0</v>
      </c>
      <c r="B52" s="127"/>
      <c r="C52" s="107" t="s">
        <v>39</v>
      </c>
      <c r="D52" s="1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3"/>
    </row>
    <row r="53" spans="1:36" x14ac:dyDescent="0.25">
      <c r="A53" s="127">
        <v>0</v>
      </c>
      <c r="B53" s="127"/>
      <c r="C53" s="107" t="s">
        <v>39</v>
      </c>
      <c r="D53" s="1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3"/>
    </row>
    <row r="54" spans="1:36" x14ac:dyDescent="0.25">
      <c r="A54" s="127">
        <v>1</v>
      </c>
      <c r="B54" s="127"/>
      <c r="C54" s="107" t="s">
        <v>38</v>
      </c>
      <c r="D54" s="1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3"/>
    </row>
    <row r="55" spans="1:36" x14ac:dyDescent="0.25">
      <c r="A55" s="127">
        <v>0</v>
      </c>
      <c r="B55" s="127"/>
      <c r="C55" s="107" t="s">
        <v>39</v>
      </c>
      <c r="D55" s="1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3"/>
    </row>
    <row r="56" spans="1:36" x14ac:dyDescent="0.25">
      <c r="A56" s="127">
        <v>0</v>
      </c>
      <c r="B56" s="127"/>
      <c r="C56" s="107" t="s">
        <v>39</v>
      </c>
      <c r="D56" s="1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3"/>
    </row>
    <row r="57" spans="1:36" x14ac:dyDescent="0.25">
      <c r="A57" s="127">
        <v>1</v>
      </c>
      <c r="B57" s="127"/>
      <c r="C57" s="107" t="s">
        <v>38</v>
      </c>
      <c r="D57" s="1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3"/>
    </row>
    <row r="58" spans="1:36" x14ac:dyDescent="0.25">
      <c r="A58" s="127">
        <v>1</v>
      </c>
      <c r="B58" s="127"/>
      <c r="C58" s="107" t="s">
        <v>38</v>
      </c>
      <c r="D58" s="1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3"/>
    </row>
    <row r="59" spans="1:36" x14ac:dyDescent="0.25">
      <c r="A59" s="127">
        <v>0</v>
      </c>
      <c r="B59" s="127"/>
      <c r="C59" s="107" t="s">
        <v>39</v>
      </c>
      <c r="D59" s="1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3"/>
    </row>
    <row r="60" spans="1:36" x14ac:dyDescent="0.25">
      <c r="A60" s="127">
        <v>1</v>
      </c>
      <c r="B60" s="127"/>
      <c r="C60" s="107" t="s">
        <v>38</v>
      </c>
      <c r="D60" s="1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3"/>
    </row>
    <row r="61" spans="1:36" x14ac:dyDescent="0.25">
      <c r="A61" s="127">
        <v>0</v>
      </c>
      <c r="B61" s="127"/>
      <c r="C61" s="107" t="s">
        <v>39</v>
      </c>
      <c r="D61" s="1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3"/>
    </row>
    <row r="62" spans="1:36" x14ac:dyDescent="0.25">
      <c r="A62" s="127">
        <v>1</v>
      </c>
      <c r="B62" s="127"/>
      <c r="C62" s="107" t="s">
        <v>38</v>
      </c>
      <c r="D62" s="1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3"/>
    </row>
    <row r="63" spans="1:36" x14ac:dyDescent="0.25">
      <c r="A63" s="127">
        <v>1</v>
      </c>
      <c r="B63" s="127"/>
      <c r="C63" s="107" t="s">
        <v>38</v>
      </c>
      <c r="D63" s="1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3"/>
    </row>
    <row r="64" spans="1:36" x14ac:dyDescent="0.25">
      <c r="A64" s="127">
        <v>0</v>
      </c>
      <c r="B64" s="127"/>
      <c r="C64" s="107" t="s">
        <v>39</v>
      </c>
      <c r="D64" s="1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3"/>
    </row>
    <row r="65" spans="1:36" x14ac:dyDescent="0.25">
      <c r="A65" s="127">
        <v>0</v>
      </c>
      <c r="B65" s="127"/>
      <c r="C65" s="107" t="s">
        <v>39</v>
      </c>
      <c r="D65" s="1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3"/>
    </row>
    <row r="66" spans="1:36" x14ac:dyDescent="0.25">
      <c r="A66" s="127">
        <v>0</v>
      </c>
      <c r="B66" s="127"/>
      <c r="C66" s="107" t="s">
        <v>39</v>
      </c>
      <c r="D66" s="1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3"/>
    </row>
    <row r="67" spans="1:36" x14ac:dyDescent="0.25">
      <c r="A67" s="127">
        <v>1</v>
      </c>
      <c r="B67" s="127"/>
      <c r="C67" s="107" t="s">
        <v>38</v>
      </c>
      <c r="D67" s="1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3"/>
    </row>
    <row r="68" spans="1:36" x14ac:dyDescent="0.25">
      <c r="A68" s="127">
        <v>0</v>
      </c>
      <c r="B68" s="127"/>
      <c r="C68" s="107" t="s">
        <v>39</v>
      </c>
      <c r="D68" s="1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3"/>
    </row>
    <row r="69" spans="1:36" x14ac:dyDescent="0.25">
      <c r="A69" s="127">
        <v>0</v>
      </c>
      <c r="B69" s="127"/>
      <c r="C69" s="107" t="s">
        <v>39</v>
      </c>
      <c r="D69" s="1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3"/>
    </row>
    <row r="70" spans="1:36" x14ac:dyDescent="0.25">
      <c r="A70" s="129">
        <v>15</v>
      </c>
      <c r="B70" s="129"/>
      <c r="C70" s="129">
        <v>20</v>
      </c>
      <c r="D70" s="129"/>
      <c r="E70" s="3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9"/>
    </row>
  </sheetData>
  <mergeCells count="112">
    <mergeCell ref="C47:D47"/>
    <mergeCell ref="C46:D46"/>
    <mergeCell ref="C45:D45"/>
    <mergeCell ref="C44:D44"/>
    <mergeCell ref="C48:D48"/>
    <mergeCell ref="C49:D49"/>
    <mergeCell ref="C50:D50"/>
    <mergeCell ref="C51:D51"/>
    <mergeCell ref="C70:D70"/>
    <mergeCell ref="C69:D69"/>
    <mergeCell ref="C55:D55"/>
    <mergeCell ref="C54:D54"/>
    <mergeCell ref="C53:D53"/>
    <mergeCell ref="C52:D52"/>
    <mergeCell ref="C65:D65"/>
    <mergeCell ref="C64:D64"/>
    <mergeCell ref="C63:D63"/>
    <mergeCell ref="C66:D66"/>
    <mergeCell ref="C67:D67"/>
    <mergeCell ref="C68:D68"/>
    <mergeCell ref="C62:D62"/>
    <mergeCell ref="C58:D58"/>
    <mergeCell ref="C56:D56"/>
    <mergeCell ref="C57:D57"/>
    <mergeCell ref="C59:D59"/>
    <mergeCell ref="C60:D60"/>
    <mergeCell ref="C61:D61"/>
    <mergeCell ref="A70:B70"/>
    <mergeCell ref="C35:D35"/>
    <mergeCell ref="C36:D36"/>
    <mergeCell ref="C37:D37"/>
    <mergeCell ref="C38:D38"/>
    <mergeCell ref="C39:D39"/>
    <mergeCell ref="C40:D40"/>
    <mergeCell ref="C42:D42"/>
    <mergeCell ref="C41:D41"/>
    <mergeCell ref="C43:D43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1:B51"/>
    <mergeCell ref="A52:B52"/>
    <mergeCell ref="A53:B53"/>
    <mergeCell ref="A54:B54"/>
    <mergeCell ref="A55:B55"/>
    <mergeCell ref="A57:B57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5:B35"/>
    <mergeCell ref="A34:D34"/>
    <mergeCell ref="A36:B36"/>
    <mergeCell ref="A37:B37"/>
    <mergeCell ref="A38:B38"/>
    <mergeCell ref="A23:K23"/>
    <mergeCell ref="C24:K24"/>
    <mergeCell ref="M23:AB23"/>
    <mergeCell ref="O24:AB24"/>
    <mergeCell ref="A1:AJ1"/>
    <mergeCell ref="D13:K13"/>
    <mergeCell ref="X13:Y13"/>
    <mergeCell ref="X14:Y14"/>
    <mergeCell ref="X15:Y15"/>
    <mergeCell ref="X12:AJ12"/>
    <mergeCell ref="AA13:AJ13"/>
    <mergeCell ref="M13:N13"/>
    <mergeCell ref="M14:N14"/>
    <mergeCell ref="M15:N15"/>
    <mergeCell ref="M16:N16"/>
    <mergeCell ref="M17:N17"/>
    <mergeCell ref="M12:V12"/>
    <mergeCell ref="P13:V13"/>
    <mergeCell ref="C2:G2"/>
    <mergeCell ref="A2:B2"/>
    <mergeCell ref="A12:K12"/>
    <mergeCell ref="K7:K8"/>
    <mergeCell ref="I2:M2"/>
    <mergeCell ref="J3:J4"/>
    <mergeCell ref="K3:K4"/>
    <mergeCell ref="J5:J6"/>
    <mergeCell ref="K5:K6"/>
    <mergeCell ref="J7:J8"/>
    <mergeCell ref="I3:I4"/>
    <mergeCell ref="I5:I6"/>
    <mergeCell ref="I7:I8"/>
    <mergeCell ref="A9:A10"/>
    <mergeCell ref="B9:B10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  <ignoredErrors>
    <ignoredError sqref="C35:D6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Calculations</vt:lpstr>
      <vt:lpstr>Numbers</vt:lpstr>
      <vt:lpstr>Calculations&amp;Graphs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Leukemans, Shaun</cp:lastModifiedBy>
  <cp:revision/>
  <dcterms:created xsi:type="dcterms:W3CDTF">2024-07-31T13:24:39Z</dcterms:created>
  <dcterms:modified xsi:type="dcterms:W3CDTF">2024-09-01T13:48:12Z</dcterms:modified>
  <cp:category/>
  <cp:contentStatus/>
</cp:coreProperties>
</file>