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a0d6a1d237f24da9/Escritorio/Ejercicios/EXCEL/"/>
    </mc:Choice>
  </mc:AlternateContent>
  <xr:revisionPtr revIDLastSave="0" documentId="13_ncr:1_{C34059CA-F989-4CCC-BAC8-821DBD0DA00F}" xr6:coauthVersionLast="47" xr6:coauthVersionMax="47" xr10:uidLastSave="{00000000-0000-0000-0000-000000000000}"/>
  <bookViews>
    <workbookView minimized="1" xWindow="3000" yWindow="3000" windowWidth="17280" windowHeight="8880" firstSheet="3" activeTab="3" xr2:uid="{00000000-000D-0000-FFFF-FFFF00000000}"/>
  </bookViews>
  <sheets>
    <sheet name="Función SumaProducto" sheetId="1" r:id="rId1"/>
    <sheet name="Funciones Si.Fecha y Días.lab" sheetId="2" r:id="rId2"/>
    <sheet name="Funciones Extrae y Transponer" sheetId="3" r:id="rId3"/>
    <sheet name="Funciopnes ContarSi, Contara y " sheetId="4" r:id="rId4"/>
    <sheet name="Ejercicio práctico de funciones" sheetId="5" r:id="rId5"/>
    <sheet name="Ejercicio práctico 2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4" l="1"/>
  <c r="B18" i="4"/>
  <c r="B19" i="4"/>
  <c r="B20" i="4"/>
  <c r="B16" i="4"/>
  <c r="E14" i="4"/>
  <c r="F14" i="4"/>
  <c r="G14" i="4"/>
  <c r="H14" i="4"/>
  <c r="I14" i="4"/>
  <c r="J14" i="4"/>
  <c r="D14" i="4"/>
  <c r="E13" i="4"/>
  <c r="F13" i="4"/>
  <c r="G13" i="4"/>
  <c r="H13" i="4"/>
  <c r="I13" i="4"/>
  <c r="J13" i="4"/>
  <c r="D13" i="4"/>
  <c r="E12" i="4"/>
  <c r="F12" i="4"/>
  <c r="G12" i="4"/>
  <c r="H12" i="4"/>
  <c r="I12" i="4"/>
  <c r="J12" i="4"/>
  <c r="D12" i="4"/>
  <c r="E10" i="3" a="1"/>
  <c r="E10" i="3" s="1"/>
  <c r="B3" i="3"/>
  <c r="B4" i="3"/>
  <c r="B5" i="3"/>
  <c r="B6" i="3"/>
  <c r="B2" i="3"/>
  <c r="D10" i="2"/>
  <c r="D7" i="2"/>
  <c r="F3" i="2"/>
  <c r="E3" i="2"/>
  <c r="D3" i="2"/>
  <c r="P19" i="1"/>
  <c r="P20" i="1"/>
  <c r="P21" i="1"/>
  <c r="P22" i="1"/>
  <c r="P23" i="1"/>
  <c r="P24" i="1"/>
  <c r="P25" i="1"/>
  <c r="P26" i="1"/>
  <c r="P27" i="1"/>
  <c r="P18" i="1"/>
  <c r="C13" i="1"/>
  <c r="D3" i="6"/>
  <c r="D4" i="6"/>
  <c r="D5" i="6"/>
  <c r="D6" i="6"/>
  <c r="D7" i="6"/>
  <c r="D8" i="6"/>
  <c r="D9" i="6"/>
  <c r="D10" i="6"/>
  <c r="D11" i="6"/>
  <c r="D12" i="6"/>
  <c r="D13" i="6"/>
  <c r="D14" i="6"/>
  <c r="D15" i="6"/>
  <c r="D2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2" i="6"/>
  <c r="A3" i="5"/>
  <c r="A4" i="5"/>
  <c r="A5" i="5"/>
  <c r="A6" i="5"/>
  <c r="A7" i="5"/>
  <c r="A8" i="5"/>
  <c r="A9" i="5"/>
  <c r="A10" i="5"/>
  <c r="A11" i="5"/>
  <c r="A12" i="5"/>
  <c r="A13" i="5"/>
  <c r="A14" i="5"/>
  <c r="A15" i="5"/>
  <c r="A2" i="5"/>
  <c r="D20" i="5"/>
  <c r="D18" i="5"/>
  <c r="L7" i="5"/>
  <c r="L14" i="5"/>
  <c r="L3" i="5"/>
  <c r="L4" i="5"/>
  <c r="L5" i="5"/>
  <c r="L6" i="5"/>
  <c r="L8" i="5"/>
  <c r="L9" i="5"/>
  <c r="L10" i="5"/>
  <c r="L11" i="5"/>
  <c r="L12" i="5"/>
  <c r="L13" i="5"/>
  <c r="L15" i="5"/>
  <c r="L2" i="5"/>
  <c r="J3" i="5"/>
  <c r="J4" i="5"/>
  <c r="J5" i="5"/>
  <c r="J6" i="5"/>
  <c r="J7" i="5"/>
  <c r="J8" i="5"/>
  <c r="J9" i="5"/>
  <c r="J10" i="5"/>
  <c r="J11" i="5"/>
  <c r="J12" i="5"/>
  <c r="J13" i="5"/>
  <c r="J14" i="5"/>
  <c r="J15" i="5"/>
  <c r="J2" i="5"/>
  <c r="H15" i="5"/>
  <c r="H14" i="5"/>
  <c r="H13" i="5"/>
  <c r="H12" i="5"/>
  <c r="H11" i="5"/>
  <c r="H10" i="5"/>
  <c r="H9" i="5"/>
  <c r="H8" i="5"/>
  <c r="H7" i="5"/>
  <c r="H6" i="5"/>
  <c r="H5" i="5"/>
  <c r="H4" i="5"/>
  <c r="H3" i="5"/>
  <c r="H2" i="5"/>
  <c r="N27" i="1"/>
  <c r="N26" i="1"/>
  <c r="N25" i="1"/>
  <c r="N24" i="1"/>
  <c r="N23" i="1"/>
  <c r="N22" i="1"/>
  <c r="N21" i="1"/>
  <c r="N20" i="1"/>
  <c r="N19" i="1"/>
  <c r="N1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<sst xmlns="http://schemas.openxmlformats.org/spreadsheetml/2006/main" count="260" uniqueCount="162">
  <si>
    <t>Producto</t>
  </si>
  <si>
    <t>Unidades</t>
  </si>
  <si>
    <t>Precio Unit</t>
  </si>
  <si>
    <t>Camiseta 1</t>
  </si>
  <si>
    <t>Camiseta 2</t>
  </si>
  <si>
    <t>Pantalon 1</t>
  </si>
  <si>
    <t>Pantalon 2</t>
  </si>
  <si>
    <t>Jersey 1</t>
  </si>
  <si>
    <t>Jersey 2</t>
  </si>
  <si>
    <t>Chaqueta 1</t>
  </si>
  <si>
    <t>Chaqueta 2</t>
  </si>
  <si>
    <t>Zapatillas 1</t>
  </si>
  <si>
    <t>Zapatillas 2</t>
  </si>
  <si>
    <t>Total</t>
  </si>
  <si>
    <t>Cliente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</si>
  <si>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</si>
  <si>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</si>
  <si>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</si>
  <si>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</si>
  <si>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</si>
  <si>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</si>
  <si>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</si>
  <si>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</si>
  <si>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</si>
  <si>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</si>
  <si>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</si>
  <si>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</si>
  <si>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Acumulado</t>
  </si>
  <si>
    <t>Cliente 1</t>
  </si>
  <si>
    <t>Cliente 2</t>
  </si>
  <si>
    <t>Cliente 3</t>
  </si>
  <si>
    <t>Cliente 4</t>
  </si>
  <si>
    <t>Cliente 5</t>
  </si>
  <si>
    <t>Cliente 6</t>
  </si>
  <si>
    <t>Cliente 7</t>
  </si>
  <si>
    <t>Cliente 8</t>
  </si>
  <si>
    <t>Cliente 9</t>
  </si>
  <si>
    <t>Cliente 10</t>
  </si>
  <si>
    <t>Fecha Inicial</t>
  </si>
  <si>
    <t>Fecha Final</t>
  </si>
  <si>
    <t>Días</t>
  </si>
  <si>
    <t>Meses</t>
  </si>
  <si>
    <t>Años</t>
  </si>
  <si>
    <t>Días laborables</t>
  </si>
  <si>
    <t>Días Laborables con Vacaciones</t>
  </si>
  <si>
    <t>Matrícula</t>
  </si>
  <si>
    <t>Extrae</t>
  </si>
  <si>
    <t>8475-FJJ</t>
  </si>
  <si>
    <t>9875-SDC</t>
  </si>
  <si>
    <t>7854-PSD</t>
  </si>
  <si>
    <t>5468-MCC</t>
  </si>
  <si>
    <t>2134-NYA</t>
  </si>
  <si>
    <t>Transponer</t>
  </si>
  <si>
    <t>Mes</t>
  </si>
  <si>
    <t>Ventas</t>
  </si>
  <si>
    <t>Enero</t>
  </si>
  <si>
    <t>Febrero</t>
  </si>
  <si>
    <t>Marzo</t>
  </si>
  <si>
    <t>Abril</t>
  </si>
  <si>
    <t>Mayo</t>
  </si>
  <si>
    <t>Junio</t>
  </si>
  <si>
    <t>Trabajador</t>
  </si>
  <si>
    <t>Departamento</t>
  </si>
  <si>
    <t>Responsable</t>
  </si>
  <si>
    <t>Lunes</t>
  </si>
  <si>
    <t>Martes</t>
  </si>
  <si>
    <t>Miércoles</t>
  </si>
  <si>
    <t>Jueves</t>
  </si>
  <si>
    <t>Viernes</t>
  </si>
  <si>
    <t>Sábado</t>
  </si>
  <si>
    <t>Domingo</t>
  </si>
  <si>
    <t>Juan Andres</t>
  </si>
  <si>
    <t>Cocina</t>
  </si>
  <si>
    <t>Juan</t>
  </si>
  <si>
    <t>M</t>
  </si>
  <si>
    <t>Alvaro</t>
  </si>
  <si>
    <t>Limpieza</t>
  </si>
  <si>
    <t>Pepi</t>
  </si>
  <si>
    <t>T</t>
  </si>
  <si>
    <t>Jose</t>
  </si>
  <si>
    <t>Marcos</t>
  </si>
  <si>
    <t>B</t>
  </si>
  <si>
    <t>Laura</t>
  </si>
  <si>
    <t>RRHH</t>
  </si>
  <si>
    <t>V</t>
  </si>
  <si>
    <t>Maria</t>
  </si>
  <si>
    <t>Alberto</t>
  </si>
  <si>
    <t>L</t>
  </si>
  <si>
    <t>Lucía</t>
  </si>
  <si>
    <t>Felix</t>
  </si>
  <si>
    <t>Fernando</t>
  </si>
  <si>
    <t>Fidel</t>
  </si>
  <si>
    <t>Administración</t>
  </si>
  <si>
    <t>Código</t>
  </si>
  <si>
    <t>Película</t>
  </si>
  <si>
    <t>Género</t>
  </si>
  <si>
    <t>Fecha</t>
  </si>
  <si>
    <t>Precio</t>
  </si>
  <si>
    <t>Nº Compras</t>
  </si>
  <si>
    <t>Objetivo de Ventas &gt;3.000</t>
  </si>
  <si>
    <t>Antigüedad</t>
  </si>
  <si>
    <t>Bel-001</t>
  </si>
  <si>
    <t>Salvar al Soldado Ryan</t>
  </si>
  <si>
    <t>Bélica</t>
  </si>
  <si>
    <t>Inf-002</t>
  </si>
  <si>
    <t>Shreek</t>
  </si>
  <si>
    <t>Infantil</t>
  </si>
  <si>
    <t>Inf-003</t>
  </si>
  <si>
    <t>Trolls</t>
  </si>
  <si>
    <t>Acc-004</t>
  </si>
  <si>
    <t>Misión Imposible</t>
  </si>
  <si>
    <t>Acción</t>
  </si>
  <si>
    <t>Rom-005</t>
  </si>
  <si>
    <t>Crazy, Stupid, Love</t>
  </si>
  <si>
    <t>Romántica</t>
  </si>
  <si>
    <t>Acc-006</t>
  </si>
  <si>
    <t>Los Mercenarios</t>
  </si>
  <si>
    <t>Rom-007</t>
  </si>
  <si>
    <t>Larry Crown</t>
  </si>
  <si>
    <t>Dra-008</t>
  </si>
  <si>
    <t>La terminal</t>
  </si>
  <si>
    <t>Drama</t>
  </si>
  <si>
    <t>Com-009</t>
  </si>
  <si>
    <t>Primos</t>
  </si>
  <si>
    <t>Comedia</t>
  </si>
  <si>
    <t>Acc-010</t>
  </si>
  <si>
    <t>Spiderman</t>
  </si>
  <si>
    <t>Inf-011</t>
  </si>
  <si>
    <t>Vaiana</t>
  </si>
  <si>
    <t>Inf-012</t>
  </si>
  <si>
    <t>Coco</t>
  </si>
  <si>
    <t>Acc-013</t>
  </si>
  <si>
    <t>La liga de la justicia</t>
  </si>
  <si>
    <t>Acc-014</t>
  </si>
  <si>
    <t>Lobezno</t>
  </si>
  <si>
    <t>Criterio Género</t>
  </si>
  <si>
    <t>Si</t>
  </si>
  <si>
    <t>SiFecha</t>
  </si>
  <si>
    <t>Sumar Si conjunto</t>
  </si>
  <si>
    <t>Ventas Totales</t>
  </si>
  <si>
    <t>Sumaproducto</t>
  </si>
  <si>
    <t>Etiqueta</t>
  </si>
  <si>
    <t>014</t>
  </si>
  <si>
    <t>013</t>
  </si>
  <si>
    <t>012</t>
  </si>
  <si>
    <t>011</t>
  </si>
  <si>
    <t>010</t>
  </si>
  <si>
    <t>009</t>
  </si>
  <si>
    <t>008</t>
  </si>
  <si>
    <t>007</t>
  </si>
  <si>
    <t>006</t>
  </si>
  <si>
    <t>005</t>
  </si>
  <si>
    <t>004</t>
  </si>
  <si>
    <t>003</t>
  </si>
  <si>
    <t>002</t>
  </si>
  <si>
    <t>001</t>
  </si>
  <si>
    <t>BuscarV</t>
  </si>
  <si>
    <t>Concatenar</t>
  </si>
  <si>
    <t>Vacaciones</t>
  </si>
  <si>
    <t>Turno M</t>
  </si>
  <si>
    <t>Turno T</t>
  </si>
  <si>
    <t>sin asignacion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</si>
</sst>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\ &quot;€&quot;_-;\-* #,##0\ &quot;€&quot;_-;_-* &quot;-&quot;??\ &quot;€&quot;_-;_-@"/>
    <numFmt numFmtId="165" formatCode="[$-C0A]d\-mmm"/>
    <numFmt numFmtId="166" formatCode="_-[$€-2]\ * #,##0_-;\-[$€-2]\ * #,##0_-;_-[$€-2]\ * &quot;-&quot;??_-;_-@"/>
    <numFmt numFmtId="167" formatCode="_-* #,##0.00\ &quot;€&quot;_-;\-* #,##0.00\ &quot;€&quot;_-;_-* &quot;-&quot;??\ &quot;€&quot;_-;_-@"/>
  </numFmts>
  <fonts count="6" x14ac:knownFonts="1">
    <font>
      <sz val="10"/>
      <color rgb="FF000000"/>
      <name val="Arial"/>
    </font>
    <font>
      <b/>
      <sz val="11"/>
      <color rgb="FFFFFFFF"/>
      <name val="Calibri"/>
    </font>
    <font>
      <sz val="11"/>
      <color theme="1"/>
      <name val="Calibri"/>
    </font>
    <font>
      <b/>
      <sz val="11"/>
      <color theme="1"/>
      <name val="Calibri"/>
    </font>
    <font>
      <b/>
      <i/>
      <sz val="11"/>
      <color theme="1"/>
      <name val="Calibri"/>
    </font>
    <font>
      <sz val="10"/>
      <name val="Arial"/>
    </font>
  </fonts>
  <fills count="11">
    <fill>
      <patternFill patternType="none"/>
    </fill>
    <fill>
      <patternFill patternType="gray125"/>
    </fill>
    <fill>
      <patternFill patternType="solid">
        <fgColor rgb="FF548135"/>
        <bgColor rgb="FF548135"/>
      </patternFill>
    </fill>
    <fill>
      <patternFill patternType="solid">
        <fgColor rgb="FFFFC000"/>
        <bgColor rgb="FFFFC000"/>
      </patternFill>
    </fill>
    <fill>
      <patternFill patternType="solid">
        <fgColor rgb="FFECECEC"/>
        <bgColor rgb="FFECECEC"/>
      </patternFill>
    </fill>
    <fill>
      <patternFill patternType="solid">
        <fgColor rgb="FFA8D08D"/>
        <bgColor rgb="FFA8D08D"/>
      </patternFill>
    </fill>
    <fill>
      <patternFill patternType="solid">
        <fgColor rgb="FFE2EFD9"/>
        <bgColor rgb="FFE2EFD9"/>
      </patternFill>
    </fill>
    <fill>
      <patternFill patternType="solid">
        <fgColor rgb="FF4F6128"/>
        <bgColor rgb="FF4F6128"/>
      </patternFill>
    </fill>
    <fill>
      <patternFill patternType="solid">
        <fgColor rgb="FF205867"/>
        <bgColor rgb="FF205867"/>
      </patternFill>
    </fill>
    <fill>
      <patternFill patternType="solid">
        <fgColor rgb="FFC2D69B"/>
        <bgColor rgb="FFC2D69B"/>
      </patternFill>
    </fill>
    <fill>
      <patternFill patternType="solid">
        <fgColor rgb="FFFBD4B4"/>
        <bgColor rgb="FFFBD4B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0" xfId="0" applyFont="1"/>
    <xf numFmtId="0" fontId="2" fillId="0" borderId="0" xfId="0" applyFont="1" applyAlignment="1">
      <alignment horizontal="right"/>
    </xf>
    <xf numFmtId="164" fontId="2" fillId="0" borderId="4" xfId="0" applyNumberFormat="1" applyFont="1" applyBorder="1" applyAlignment="1">
      <alignment horizontal="right"/>
    </xf>
    <xf numFmtId="0" fontId="2" fillId="0" borderId="5" xfId="0" applyFont="1" applyBorder="1"/>
    <xf numFmtId="0" fontId="2" fillId="0" borderId="5" xfId="0" applyFont="1" applyBorder="1" applyAlignment="1">
      <alignment horizontal="right"/>
    </xf>
    <xf numFmtId="164" fontId="2" fillId="0" borderId="6" xfId="0" applyNumberFormat="1" applyFont="1" applyBorder="1" applyAlignment="1">
      <alignment horizontal="right"/>
    </xf>
    <xf numFmtId="0" fontId="3" fillId="3" borderId="0" xfId="0" applyFont="1" applyFill="1"/>
    <xf numFmtId="0" fontId="2" fillId="3" borderId="1" xfId="0" applyFont="1" applyFill="1" applyBorder="1"/>
    <xf numFmtId="0" fontId="2" fillId="0" borderId="0" xfId="0" applyFont="1" applyAlignment="1">
      <alignment horizontal="center"/>
    </xf>
    <xf numFmtId="14" fontId="2" fillId="0" borderId="0" xfId="0" applyNumberFormat="1" applyFont="1"/>
    <xf numFmtId="165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4" fillId="0" borderId="0" xfId="0" applyFont="1"/>
    <xf numFmtId="164" fontId="2" fillId="0" borderId="0" xfId="0" applyNumberFormat="1" applyFont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166" fontId="2" fillId="4" borderId="8" xfId="0" applyNumberFormat="1" applyFont="1" applyFill="1" applyBorder="1" applyAlignment="1">
      <alignment horizontal="center"/>
    </xf>
    <xf numFmtId="166" fontId="2" fillId="0" borderId="9" xfId="0" applyNumberFormat="1" applyFont="1" applyBorder="1"/>
    <xf numFmtId="0" fontId="4" fillId="0" borderId="5" xfId="0" applyFont="1" applyBorder="1"/>
    <xf numFmtId="164" fontId="2" fillId="0" borderId="5" xfId="0" applyNumberFormat="1" applyFont="1" applyBorder="1" applyAlignment="1">
      <alignment horizontal="center"/>
    </xf>
    <xf numFmtId="164" fontId="2" fillId="0" borderId="10" xfId="0" applyNumberFormat="1" applyFont="1" applyBorder="1" applyAlignment="1">
      <alignment horizontal="center"/>
    </xf>
    <xf numFmtId="166" fontId="2" fillId="4" borderId="6" xfId="0" applyNumberFormat="1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14" fontId="2" fillId="0" borderId="16" xfId="0" applyNumberFormat="1" applyFont="1" applyBorder="1" applyAlignment="1">
      <alignment horizontal="center"/>
    </xf>
    <xf numFmtId="14" fontId="2" fillId="0" borderId="6" xfId="0" applyNumberFormat="1" applyFont="1" applyBorder="1" applyAlignment="1">
      <alignment horizontal="center"/>
    </xf>
    <xf numFmtId="0" fontId="2" fillId="0" borderId="16" xfId="0" applyFont="1" applyBorder="1"/>
    <xf numFmtId="1" fontId="2" fillId="0" borderId="5" xfId="0" applyNumberFormat="1" applyFont="1" applyBorder="1"/>
    <xf numFmtId="0" fontId="2" fillId="0" borderId="6" xfId="0" applyFont="1" applyBorder="1"/>
    <xf numFmtId="1" fontId="2" fillId="0" borderId="0" xfId="0" applyNumberFormat="1" applyFont="1"/>
    <xf numFmtId="0" fontId="3" fillId="3" borderId="17" xfId="0" applyFont="1" applyFill="1" applyBorder="1"/>
    <xf numFmtId="0" fontId="2" fillId="3" borderId="18" xfId="0" applyFont="1" applyFill="1" applyBorder="1"/>
    <xf numFmtId="0" fontId="2" fillId="3" borderId="19" xfId="0" applyFont="1" applyFill="1" applyBorder="1"/>
    <xf numFmtId="0" fontId="1" fillId="2" borderId="0" xfId="0" applyFont="1" applyFill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 applyAlignment="1">
      <alignment horizontal="center"/>
    </xf>
    <xf numFmtId="0" fontId="2" fillId="0" borderId="3" xfId="0" applyFont="1" applyBorder="1"/>
    <xf numFmtId="0" fontId="3" fillId="6" borderId="22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3" fontId="2" fillId="0" borderId="0" xfId="0" applyNumberFormat="1" applyFont="1" applyAlignment="1">
      <alignment horizontal="center"/>
    </xf>
    <xf numFmtId="167" fontId="2" fillId="0" borderId="0" xfId="0" applyNumberFormat="1" applyFont="1"/>
    <xf numFmtId="0" fontId="2" fillId="5" borderId="0" xfId="0" applyFont="1" applyFill="1"/>
    <xf numFmtId="0" fontId="2" fillId="5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7" borderId="0" xfId="0" applyFont="1" applyFill="1"/>
    <xf numFmtId="0" fontId="1" fillId="7" borderId="0" xfId="0" applyFont="1" applyFill="1" applyAlignment="1">
      <alignment horizontal="center"/>
    </xf>
    <xf numFmtId="0" fontId="1" fillId="8" borderId="3" xfId="0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right"/>
    </xf>
    <xf numFmtId="167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right"/>
    </xf>
    <xf numFmtId="0" fontId="2" fillId="0" borderId="23" xfId="0" applyFont="1" applyBorder="1"/>
    <xf numFmtId="0" fontId="3" fillId="9" borderId="1" xfId="0" applyFont="1" applyFill="1" applyBorder="1"/>
    <xf numFmtId="0" fontId="3" fillId="3" borderId="1" xfId="0" applyFont="1" applyFill="1" applyBorder="1"/>
    <xf numFmtId="164" fontId="2" fillId="0" borderId="1" xfId="0" applyNumberFormat="1" applyFont="1" applyBorder="1"/>
    <xf numFmtId="0" fontId="2" fillId="0" borderId="7" xfId="0" applyFont="1" applyBorder="1"/>
    <xf numFmtId="0" fontId="3" fillId="10" borderId="1" xfId="0" applyFont="1" applyFill="1" applyBorder="1"/>
    <xf numFmtId="0" fontId="3" fillId="5" borderId="0" xfId="0" applyFont="1" applyFill="1"/>
    <xf numFmtId="0" fontId="3" fillId="5" borderId="20" xfId="0" applyFont="1" applyFill="1" applyBorder="1" applyAlignment="1">
      <alignment horizontal="center"/>
    </xf>
    <xf numFmtId="0" fontId="5" fillId="0" borderId="21" xfId="0" applyFont="1" applyBorder="1"/>
    <xf numFmtId="0" fontId="5" fillId="0" borderId="1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7"/>
  <sheetViews>
    <sheetView showGridLines="0" topLeftCell="A5" zoomScale="66" workbookViewId="0">
      <selection activeCell="T18" sqref="T18"/>
    </sheetView>
  </sheetViews>
  <sheetFormatPr baseColWidth="10" defaultColWidth="14.44140625" defaultRowHeight="15.75" customHeight="1" x14ac:dyDescent="0.25"/>
  <sheetData>
    <row r="1" spans="1:26" ht="15.75" customHeight="1" x14ac:dyDescent="0.3">
      <c r="A1" s="1" t="s">
        <v>0</v>
      </c>
      <c r="B1" s="2" t="s">
        <v>1</v>
      </c>
      <c r="C1" s="3" t="s">
        <v>2</v>
      </c>
    </row>
    <row r="2" spans="1:26" ht="15.75" customHeight="1" x14ac:dyDescent="0.3">
      <c r="A2" s="4" t="s">
        <v>3</v>
      </c>
      <c r="B2" s="5">
        <v>5</v>
      </c>
      <c r="C2" s="6">
        <v>25</v>
      </c>
    </row>
    <row r="3" spans="1:26" ht="15.75" customHeight="1" x14ac:dyDescent="0.3">
      <c r="A3" s="4" t="s">
        <v>4</v>
      </c>
      <c r="B3" s="5">
        <v>25</v>
      </c>
      <c r="C3" s="6">
        <v>15</v>
      </c>
    </row>
    <row r="4" spans="1:26" ht="15.75" customHeight="1" x14ac:dyDescent="0.3">
      <c r="A4" s="4" t="s">
        <v>5</v>
      </c>
      <c r="B4" s="5">
        <v>15</v>
      </c>
      <c r="C4" s="6">
        <v>18</v>
      </c>
    </row>
    <row r="5" spans="1:26" ht="15.75" customHeight="1" x14ac:dyDescent="0.3">
      <c r="A5" s="4" t="s">
        <v>6</v>
      </c>
      <c r="B5" s="5">
        <v>10</v>
      </c>
      <c r="C5" s="6">
        <v>25</v>
      </c>
    </row>
    <row r="6" spans="1:26" ht="15.75" customHeight="1" x14ac:dyDescent="0.3">
      <c r="A6" s="4" t="s">
        <v>7</v>
      </c>
      <c r="B6" s="5">
        <v>8</v>
      </c>
      <c r="C6" s="6">
        <v>35</v>
      </c>
    </row>
    <row r="7" spans="1:26" ht="15.75" customHeight="1" x14ac:dyDescent="0.3">
      <c r="A7" s="4" t="s">
        <v>8</v>
      </c>
      <c r="B7" s="5">
        <v>10</v>
      </c>
      <c r="C7" s="6">
        <v>40</v>
      </c>
    </row>
    <row r="8" spans="1:26" ht="15.75" customHeight="1" x14ac:dyDescent="0.3">
      <c r="A8" s="4" t="s">
        <v>9</v>
      </c>
      <c r="B8" s="5">
        <v>15</v>
      </c>
      <c r="C8" s="6">
        <v>55</v>
      </c>
    </row>
    <row r="9" spans="1:26" ht="15.75" customHeight="1" x14ac:dyDescent="0.3">
      <c r="A9" s="4" t="s">
        <v>10</v>
      </c>
      <c r="B9" s="5">
        <v>20</v>
      </c>
      <c r="C9" s="6">
        <v>58</v>
      </c>
    </row>
    <row r="10" spans="1:26" ht="15.75" customHeight="1" x14ac:dyDescent="0.3">
      <c r="A10" s="4" t="s">
        <v>11</v>
      </c>
      <c r="B10" s="5">
        <v>10</v>
      </c>
      <c r="C10" s="6">
        <v>35</v>
      </c>
    </row>
    <row r="11" spans="1:26" ht="15.75" customHeight="1" x14ac:dyDescent="0.3">
      <c r="A11" s="7" t="s">
        <v>12</v>
      </c>
      <c r="B11" s="8">
        <v>15</v>
      </c>
      <c r="C11" s="9">
        <v>42</v>
      </c>
    </row>
    <row r="12" spans="1:26" ht="15.75" customHeight="1" x14ac:dyDescent="0.3">
      <c r="A12" s="4"/>
      <c r="B12" s="4"/>
      <c r="C12" s="4"/>
    </row>
    <row r="13" spans="1:26" ht="15.75" customHeight="1" x14ac:dyDescent="0.3">
      <c r="A13" s="4"/>
      <c r="B13" s="10" t="s">
        <v>13</v>
      </c>
      <c r="C13" s="11">
        <f>SUMPRODUCT(B2:B11,C2:C11)</f>
        <v>4665</v>
      </c>
    </row>
    <row r="16" spans="1:26" ht="15.75" customHeight="1" x14ac:dyDescent="0.3">
      <c r="A16" s="4"/>
      <c r="B16" s="12">
        <v>1</v>
      </c>
      <c r="C16" s="12">
        <v>1</v>
      </c>
      <c r="D16" s="12">
        <v>1</v>
      </c>
      <c r="E16" s="12">
        <v>1</v>
      </c>
      <c r="F16" s="12">
        <v>1</v>
      </c>
      <c r="G16" s="12">
        <v>1</v>
      </c>
      <c r="H16" s="12">
        <v>1</v>
      </c>
      <c r="I16" s="12">
        <v>1</v>
      </c>
      <c r="J16" s="12">
        <v>1</v>
      </c>
      <c r="K16" s="12">
        <v>0</v>
      </c>
      <c r="L16" s="12">
        <v>0</v>
      </c>
      <c r="M16" s="12">
        <v>0</v>
      </c>
      <c r="N16" s="12"/>
      <c r="O16" s="4"/>
      <c r="P16" s="13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3">
      <c r="A17" s="2" t="s">
        <v>14</v>
      </c>
      <c r="B17" s="14" t="s">
        <v>15</v>
      </c>
      <c r="C17" s="14" t="s">
        <v>16</v>
      </c>
      <c r="D17" s="14" t="s">
        <v>17</v>
      </c>
      <c r="E17" s="15" t="s">
        <v>18</v>
      </c>
      <c r="F17" s="15" t="s">
        <v>19</v>
      </c>
      <c r="G17" s="15" t="s">
        <v>20</v>
      </c>
      <c r="H17" s="15" t="s">
        <v>21</v>
      </c>
      <c r="I17" s="15" t="s">
        <v>22</v>
      </c>
      <c r="J17" s="15" t="s">
        <v>23</v>
      </c>
      <c r="K17" s="15" t="s">
        <v>24</v>
      </c>
      <c r="L17" s="15" t="s">
        <v>25</v>
      </c>
      <c r="M17" s="15" t="s">
        <v>26</v>
      </c>
      <c r="N17" s="16" t="s">
        <v>13</v>
      </c>
      <c r="O17" s="4"/>
      <c r="P17" s="10" t="s">
        <v>27</v>
      </c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3">
      <c r="A18" s="17" t="s">
        <v>28</v>
      </c>
      <c r="B18" s="18">
        <v>1000</v>
      </c>
      <c r="C18" s="18">
        <v>5000</v>
      </c>
      <c r="D18" s="18">
        <v>8877</v>
      </c>
      <c r="E18" s="18">
        <v>5464</v>
      </c>
      <c r="F18" s="18">
        <v>24555</v>
      </c>
      <c r="G18" s="18">
        <v>8877</v>
      </c>
      <c r="H18" s="18">
        <v>24543</v>
      </c>
      <c r="I18" s="18">
        <v>5456</v>
      </c>
      <c r="J18" s="18">
        <v>33544</v>
      </c>
      <c r="K18" s="18">
        <v>6654</v>
      </c>
      <c r="L18" s="18">
        <v>6500</v>
      </c>
      <c r="M18" s="19">
        <v>5454</v>
      </c>
      <c r="N18" s="20">
        <f t="shared" ref="N18:N27" si="0">SUM(B18:M18)</f>
        <v>135924</v>
      </c>
      <c r="O18" s="4"/>
      <c r="P18" s="21">
        <f>SUMPRODUCT(B18:M18,$B$16:$M$16)</f>
        <v>117316</v>
      </c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 x14ac:dyDescent="0.3">
      <c r="A19" s="17" t="s">
        <v>29</v>
      </c>
      <c r="B19" s="18">
        <v>2000</v>
      </c>
      <c r="C19" s="18">
        <v>6500</v>
      </c>
      <c r="D19" s="18">
        <v>54544</v>
      </c>
      <c r="E19" s="18">
        <v>6654</v>
      </c>
      <c r="F19" s="18">
        <v>55432</v>
      </c>
      <c r="G19" s="18">
        <v>54544</v>
      </c>
      <c r="H19" s="18">
        <v>5456</v>
      </c>
      <c r="I19" s="18">
        <v>8876</v>
      </c>
      <c r="J19" s="18">
        <v>6654</v>
      </c>
      <c r="K19" s="18">
        <v>84665</v>
      </c>
      <c r="L19" s="18">
        <v>549</v>
      </c>
      <c r="M19" s="19">
        <v>6654</v>
      </c>
      <c r="N19" s="20">
        <f t="shared" si="0"/>
        <v>292528</v>
      </c>
      <c r="O19" s="4"/>
      <c r="P19" s="21">
        <f t="shared" ref="P19:P27" si="1">SUMPRODUCT(B19:M19,$B$16:$M$16)</f>
        <v>200660</v>
      </c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3">
      <c r="A20" s="17" t="s">
        <v>30</v>
      </c>
      <c r="B20" s="18">
        <v>35000</v>
      </c>
      <c r="C20" s="18">
        <v>549</v>
      </c>
      <c r="D20" s="18">
        <v>6654</v>
      </c>
      <c r="E20" s="18">
        <v>84665</v>
      </c>
      <c r="F20" s="18">
        <v>65354</v>
      </c>
      <c r="G20" s="18">
        <v>6654</v>
      </c>
      <c r="H20" s="18">
        <v>8876</v>
      </c>
      <c r="I20" s="18">
        <v>210</v>
      </c>
      <c r="J20" s="18">
        <v>84665</v>
      </c>
      <c r="K20" s="18">
        <v>6500</v>
      </c>
      <c r="L20" s="18">
        <v>55432</v>
      </c>
      <c r="M20" s="19">
        <v>84665</v>
      </c>
      <c r="N20" s="20">
        <f t="shared" si="0"/>
        <v>439224</v>
      </c>
      <c r="O20" s="4"/>
      <c r="P20" s="21">
        <f t="shared" si="1"/>
        <v>292627</v>
      </c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3">
      <c r="A21" s="17" t="s">
        <v>31</v>
      </c>
      <c r="B21" s="18">
        <v>6555</v>
      </c>
      <c r="C21" s="18">
        <v>55432</v>
      </c>
      <c r="D21" s="18">
        <v>84665</v>
      </c>
      <c r="E21" s="18">
        <v>35000</v>
      </c>
      <c r="F21" s="18">
        <v>549</v>
      </c>
      <c r="G21" s="18">
        <v>84665</v>
      </c>
      <c r="H21" s="18">
        <v>210</v>
      </c>
      <c r="I21" s="18">
        <v>35000</v>
      </c>
      <c r="J21" s="18">
        <v>5545</v>
      </c>
      <c r="K21" s="18">
        <v>549</v>
      </c>
      <c r="L21" s="18">
        <v>6654</v>
      </c>
      <c r="M21" s="19">
        <v>5456</v>
      </c>
      <c r="N21" s="20">
        <f t="shared" si="0"/>
        <v>320280</v>
      </c>
      <c r="O21" s="4"/>
      <c r="P21" s="21">
        <f t="shared" si="1"/>
        <v>307621</v>
      </c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3">
      <c r="A22" s="17" t="s">
        <v>32</v>
      </c>
      <c r="B22" s="18">
        <v>15587</v>
      </c>
      <c r="C22" s="18">
        <v>65354</v>
      </c>
      <c r="D22" s="18">
        <v>33546</v>
      </c>
      <c r="E22" s="18">
        <v>6555</v>
      </c>
      <c r="F22" s="18">
        <v>55432</v>
      </c>
      <c r="G22" s="18">
        <v>33546</v>
      </c>
      <c r="H22" s="18">
        <v>5454</v>
      </c>
      <c r="I22" s="18">
        <v>5456</v>
      </c>
      <c r="J22" s="18">
        <v>5456</v>
      </c>
      <c r="K22" s="18">
        <v>55432</v>
      </c>
      <c r="L22" s="18">
        <v>84665</v>
      </c>
      <c r="M22" s="19">
        <v>8876</v>
      </c>
      <c r="N22" s="20">
        <f t="shared" si="0"/>
        <v>375359</v>
      </c>
      <c r="O22" s="4"/>
      <c r="P22" s="21">
        <f t="shared" si="1"/>
        <v>226386</v>
      </c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3">
      <c r="A23" s="17" t="s">
        <v>33</v>
      </c>
      <c r="B23" s="18">
        <v>6654</v>
      </c>
      <c r="C23" s="18">
        <v>24543</v>
      </c>
      <c r="D23" s="18">
        <v>549</v>
      </c>
      <c r="E23" s="18">
        <v>15587</v>
      </c>
      <c r="F23" s="18">
        <v>65354</v>
      </c>
      <c r="G23" s="18">
        <v>55432</v>
      </c>
      <c r="H23" s="18">
        <v>549</v>
      </c>
      <c r="I23" s="18">
        <v>8876</v>
      </c>
      <c r="J23" s="18">
        <v>8876</v>
      </c>
      <c r="K23" s="18">
        <v>35000</v>
      </c>
      <c r="L23" s="18">
        <v>5545</v>
      </c>
      <c r="M23" s="19">
        <v>210</v>
      </c>
      <c r="N23" s="20">
        <f t="shared" si="0"/>
        <v>227175</v>
      </c>
      <c r="O23" s="4"/>
      <c r="P23" s="21">
        <f t="shared" si="1"/>
        <v>186420</v>
      </c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3">
      <c r="A24" s="17" t="s">
        <v>34</v>
      </c>
      <c r="B24" s="18">
        <v>84665</v>
      </c>
      <c r="C24" s="18">
        <v>5456</v>
      </c>
      <c r="D24" s="18">
        <v>55432</v>
      </c>
      <c r="E24" s="18">
        <v>549</v>
      </c>
      <c r="F24" s="18">
        <v>8876</v>
      </c>
      <c r="G24" s="18">
        <v>6656</v>
      </c>
      <c r="H24" s="18">
        <v>55432</v>
      </c>
      <c r="I24" s="18">
        <v>210</v>
      </c>
      <c r="J24" s="18">
        <v>210</v>
      </c>
      <c r="K24" s="18">
        <v>6555</v>
      </c>
      <c r="L24" s="18">
        <v>6500</v>
      </c>
      <c r="M24" s="19">
        <v>24543</v>
      </c>
      <c r="N24" s="20">
        <f t="shared" si="0"/>
        <v>255084</v>
      </c>
      <c r="O24" s="4"/>
      <c r="P24" s="21">
        <f t="shared" si="1"/>
        <v>217486</v>
      </c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3">
      <c r="A25" s="17" t="s">
        <v>35</v>
      </c>
      <c r="B25" s="18">
        <v>5545</v>
      </c>
      <c r="C25" s="18">
        <v>8876</v>
      </c>
      <c r="D25" s="18">
        <v>210</v>
      </c>
      <c r="E25" s="18">
        <v>55432</v>
      </c>
      <c r="F25" s="18">
        <v>210</v>
      </c>
      <c r="G25" s="18">
        <v>6654</v>
      </c>
      <c r="H25" s="18">
        <v>210</v>
      </c>
      <c r="I25" s="18">
        <v>35000</v>
      </c>
      <c r="J25" s="18">
        <v>84665</v>
      </c>
      <c r="K25" s="18">
        <v>549</v>
      </c>
      <c r="L25" s="18">
        <v>549</v>
      </c>
      <c r="M25" s="19">
        <v>5456</v>
      </c>
      <c r="N25" s="20">
        <f t="shared" si="0"/>
        <v>203356</v>
      </c>
      <c r="O25" s="4"/>
      <c r="P25" s="21">
        <f t="shared" si="1"/>
        <v>196802</v>
      </c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3">
      <c r="A26" s="17" t="s">
        <v>36</v>
      </c>
      <c r="B26" s="18">
        <v>2487</v>
      </c>
      <c r="C26" s="18">
        <v>210</v>
      </c>
      <c r="D26" s="18">
        <v>6555</v>
      </c>
      <c r="E26" s="18">
        <v>1580</v>
      </c>
      <c r="F26" s="18">
        <v>5456</v>
      </c>
      <c r="G26" s="18">
        <v>84665</v>
      </c>
      <c r="H26" s="18">
        <v>6555</v>
      </c>
      <c r="I26" s="18">
        <v>6555</v>
      </c>
      <c r="J26" s="18">
        <v>5545</v>
      </c>
      <c r="K26" s="18">
        <v>55432</v>
      </c>
      <c r="L26" s="18">
        <v>55432</v>
      </c>
      <c r="M26" s="19">
        <v>8876</v>
      </c>
      <c r="N26" s="20">
        <f t="shared" si="0"/>
        <v>239348</v>
      </c>
      <c r="O26" s="4"/>
      <c r="P26" s="21">
        <f t="shared" si="1"/>
        <v>119608</v>
      </c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4" x14ac:dyDescent="0.3">
      <c r="A27" s="22" t="s">
        <v>37</v>
      </c>
      <c r="B27" s="23">
        <v>58989</v>
      </c>
      <c r="C27" s="23">
        <v>8887</v>
      </c>
      <c r="D27" s="23">
        <v>15587</v>
      </c>
      <c r="E27" s="23">
        <v>25545</v>
      </c>
      <c r="F27" s="23">
        <v>8876</v>
      </c>
      <c r="G27" s="23">
        <v>5545</v>
      </c>
      <c r="H27" s="23">
        <v>15587</v>
      </c>
      <c r="I27" s="23">
        <v>15587</v>
      </c>
      <c r="J27" s="23">
        <v>2487</v>
      </c>
      <c r="K27" s="23">
        <v>54545</v>
      </c>
      <c r="L27" s="23">
        <v>54547</v>
      </c>
      <c r="M27" s="24">
        <v>210</v>
      </c>
      <c r="N27" s="25">
        <f t="shared" si="0"/>
        <v>266392</v>
      </c>
      <c r="O27" s="4"/>
      <c r="P27" s="21">
        <f t="shared" si="1"/>
        <v>157090</v>
      </c>
      <c r="Q27" s="4"/>
      <c r="R27" s="4"/>
      <c r="S27" s="4"/>
      <c r="T27" s="4"/>
      <c r="U27" s="4"/>
      <c r="V27" s="4"/>
      <c r="W27" s="4"/>
      <c r="X27" s="4"/>
      <c r="Y27" s="4"/>
      <c r="Z2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3"/>
  <sheetViews>
    <sheetView showGridLines="0" workbookViewId="0">
      <selection activeCell="F12" sqref="F12"/>
    </sheetView>
  </sheetViews>
  <sheetFormatPr baseColWidth="10" defaultColWidth="14.44140625" defaultRowHeight="15.75" customHeight="1" x14ac:dyDescent="0.25"/>
  <sheetData>
    <row r="1" spans="1:6" ht="15.75" customHeight="1" x14ac:dyDescent="0.3">
      <c r="A1" s="4"/>
      <c r="B1" s="4"/>
      <c r="C1" s="4"/>
      <c r="D1" s="4"/>
      <c r="E1" s="4"/>
      <c r="F1" s="4"/>
    </row>
    <row r="2" spans="1:6" ht="15.75" customHeight="1" x14ac:dyDescent="0.3">
      <c r="A2" s="26" t="s">
        <v>38</v>
      </c>
      <c r="B2" s="27" t="s">
        <v>39</v>
      </c>
      <c r="C2" s="4"/>
      <c r="D2" s="28" t="s">
        <v>40</v>
      </c>
      <c r="E2" s="29" t="s">
        <v>41</v>
      </c>
      <c r="F2" s="30" t="s">
        <v>42</v>
      </c>
    </row>
    <row r="3" spans="1:6" ht="15.75" customHeight="1" x14ac:dyDescent="0.3">
      <c r="A3" s="31">
        <v>42399</v>
      </c>
      <c r="B3" s="32">
        <v>44528</v>
      </c>
      <c r="C3" s="4"/>
      <c r="D3" s="33">
        <f>DATEDIF(A3,B3,"d")</f>
        <v>2129</v>
      </c>
      <c r="E3" s="34">
        <f>DATEDIF(A3,B3,"m")</f>
        <v>69</v>
      </c>
      <c r="F3" s="35">
        <f>DATEDIF(A3,B3,"y")</f>
        <v>5</v>
      </c>
    </row>
    <row r="4" spans="1:6" ht="15.75" customHeight="1" x14ac:dyDescent="0.3">
      <c r="A4" s="4" t="s">
        <v>158</v>
      </c>
      <c r="B4" s="4"/>
      <c r="C4" s="4"/>
      <c r="D4" s="4"/>
      <c r="E4" s="36"/>
      <c r="F4" s="4"/>
    </row>
    <row r="5" spans="1:6" ht="15.75" customHeight="1" x14ac:dyDescent="0.3">
      <c r="A5" s="13">
        <v>42425</v>
      </c>
      <c r="B5" s="4"/>
      <c r="C5" s="4"/>
      <c r="D5" s="4"/>
      <c r="E5" s="4"/>
      <c r="F5" s="4"/>
    </row>
    <row r="6" spans="1:6" ht="15.75" customHeight="1" x14ac:dyDescent="0.3">
      <c r="A6" s="13">
        <v>42426</v>
      </c>
      <c r="B6" s="4"/>
      <c r="C6" s="4"/>
      <c r="D6" s="37" t="s">
        <v>43</v>
      </c>
      <c r="E6" s="38"/>
      <c r="F6" s="39"/>
    </row>
    <row r="7" spans="1:6" ht="15.75" customHeight="1" x14ac:dyDescent="0.3">
      <c r="A7" s="13">
        <v>42427</v>
      </c>
      <c r="B7" s="4"/>
      <c r="C7" s="4"/>
      <c r="D7" s="4">
        <f>WORKDAY(A3,B3)</f>
        <v>104738</v>
      </c>
      <c r="E7" s="4"/>
      <c r="F7" s="4"/>
    </row>
    <row r="8" spans="1:6" ht="15.75" customHeight="1" x14ac:dyDescent="0.3">
      <c r="A8" s="13">
        <v>42428</v>
      </c>
      <c r="B8" s="4"/>
      <c r="C8" s="4"/>
      <c r="D8" s="4"/>
      <c r="E8" s="4"/>
      <c r="F8" s="4"/>
    </row>
    <row r="9" spans="1:6" ht="15.75" customHeight="1" x14ac:dyDescent="0.3">
      <c r="A9" s="13">
        <v>42429</v>
      </c>
      <c r="B9" s="4"/>
      <c r="C9" s="4"/>
      <c r="D9" s="37" t="s">
        <v>44</v>
      </c>
      <c r="E9" s="38"/>
      <c r="F9" s="39"/>
    </row>
    <row r="10" spans="1:6" ht="15.75" customHeight="1" x14ac:dyDescent="0.3">
      <c r="A10" s="13">
        <v>42430</v>
      </c>
      <c r="D10">
        <f>WORKDAY(A3,B3,A5:A13)</f>
        <v>104747</v>
      </c>
    </row>
    <row r="11" spans="1:6" ht="15.75" customHeight="1" x14ac:dyDescent="0.3">
      <c r="A11" s="13">
        <v>42431</v>
      </c>
    </row>
    <row r="12" spans="1:6" ht="15.75" customHeight="1" x14ac:dyDescent="0.3">
      <c r="A12" s="13">
        <v>42432</v>
      </c>
    </row>
    <row r="13" spans="1:6" ht="15.75" customHeight="1" x14ac:dyDescent="0.3">
      <c r="A13" s="13">
        <v>42433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18"/>
  <sheetViews>
    <sheetView showGridLines="0" workbookViewId="0">
      <selection activeCell="E11" sqref="E11"/>
    </sheetView>
  </sheetViews>
  <sheetFormatPr baseColWidth="10" defaultColWidth="14.44140625" defaultRowHeight="15.75" customHeight="1" x14ac:dyDescent="0.25"/>
  <sheetData>
    <row r="1" spans="1:11" ht="15.75" customHeight="1" x14ac:dyDescent="0.3">
      <c r="A1" s="40" t="s">
        <v>45</v>
      </c>
      <c r="B1" s="41" t="s">
        <v>46</v>
      </c>
    </row>
    <row r="2" spans="1:11" ht="15.75" customHeight="1" x14ac:dyDescent="0.3">
      <c r="A2" s="12" t="s">
        <v>47</v>
      </c>
      <c r="B2" s="42" t="str">
        <f>MID(A2,6,3)</f>
        <v>FJJ</v>
      </c>
    </row>
    <row r="3" spans="1:11" ht="15.75" customHeight="1" x14ac:dyDescent="0.3">
      <c r="A3" s="12" t="s">
        <v>48</v>
      </c>
      <c r="B3" s="42" t="str">
        <f t="shared" ref="B3:B6" si="0">MID(A3,6,3)</f>
        <v>SDC</v>
      </c>
    </row>
    <row r="4" spans="1:11" ht="15.75" customHeight="1" x14ac:dyDescent="0.3">
      <c r="A4" s="12" t="s">
        <v>49</v>
      </c>
      <c r="B4" s="42" t="str">
        <f t="shared" si="0"/>
        <v>PSD</v>
      </c>
    </row>
    <row r="5" spans="1:11" ht="15.75" customHeight="1" x14ac:dyDescent="0.3">
      <c r="A5" s="12" t="s">
        <v>50</v>
      </c>
      <c r="B5" s="42" t="str">
        <f t="shared" si="0"/>
        <v>MCC</v>
      </c>
    </row>
    <row r="6" spans="1:11" ht="15.75" customHeight="1" x14ac:dyDescent="0.3">
      <c r="A6" s="43" t="s">
        <v>51</v>
      </c>
      <c r="B6" s="42" t="str">
        <f t="shared" si="0"/>
        <v>NYA</v>
      </c>
    </row>
    <row r="10" spans="1:11" ht="15.75" customHeight="1" x14ac:dyDescent="0.3">
      <c r="A10" s="67" t="s">
        <v>52</v>
      </c>
      <c r="B10" s="68"/>
      <c r="C10" s="69"/>
      <c r="E10" t="str" cm="1">
        <f t="array" ref="E10:K11">TRANSPOSE(A12:B18)</f>
        <v>Mes</v>
      </c>
      <c r="F10" t="str">
        <v>Enero</v>
      </c>
      <c r="G10" t="str">
        <v>Febrero</v>
      </c>
      <c r="H10" t="str">
        <v>Marzo</v>
      </c>
      <c r="I10" t="str">
        <v>Abril</v>
      </c>
      <c r="J10" t="str">
        <v>Mayo</v>
      </c>
      <c r="K10" t="str">
        <v>Junio</v>
      </c>
    </row>
    <row r="11" spans="1:11" ht="15.75" customHeight="1" x14ac:dyDescent="0.3">
      <c r="A11" s="44"/>
      <c r="B11" s="44"/>
      <c r="C11" s="4"/>
      <c r="E11" t="str">
        <v>Ventas</v>
      </c>
      <c r="F11">
        <v>15000</v>
      </c>
      <c r="G11">
        <v>15000</v>
      </c>
      <c r="H11">
        <v>2500</v>
      </c>
      <c r="I11">
        <v>25000</v>
      </c>
      <c r="J11">
        <v>20000</v>
      </c>
      <c r="K11">
        <v>250000</v>
      </c>
    </row>
    <row r="12" spans="1:11" ht="15.75" customHeight="1" x14ac:dyDescent="0.3">
      <c r="A12" s="45" t="s">
        <v>53</v>
      </c>
      <c r="B12" s="46" t="s">
        <v>54</v>
      </c>
      <c r="C12" s="4"/>
    </row>
    <row r="13" spans="1:11" ht="15.75" customHeight="1" x14ac:dyDescent="0.3">
      <c r="A13" s="12" t="s">
        <v>55</v>
      </c>
      <c r="B13" s="47">
        <v>15000</v>
      </c>
      <c r="C13" s="48"/>
    </row>
    <row r="14" spans="1:11" ht="15.75" customHeight="1" x14ac:dyDescent="0.3">
      <c r="A14" s="12" t="s">
        <v>56</v>
      </c>
      <c r="B14" s="47">
        <v>15000</v>
      </c>
      <c r="C14" s="48"/>
    </row>
    <row r="15" spans="1:11" ht="15.75" customHeight="1" x14ac:dyDescent="0.3">
      <c r="A15" s="12" t="s">
        <v>57</v>
      </c>
      <c r="B15" s="47">
        <v>2500</v>
      </c>
      <c r="C15" s="48"/>
    </row>
    <row r="16" spans="1:11" ht="15.75" customHeight="1" x14ac:dyDescent="0.3">
      <c r="A16" s="12" t="s">
        <v>58</v>
      </c>
      <c r="B16" s="47">
        <v>25000</v>
      </c>
      <c r="C16" s="4"/>
    </row>
    <row r="17" spans="1:3" ht="15.75" customHeight="1" x14ac:dyDescent="0.3">
      <c r="A17" s="12" t="s">
        <v>59</v>
      </c>
      <c r="B17" s="47">
        <v>20000</v>
      </c>
      <c r="C17" s="4"/>
    </row>
    <row r="18" spans="1:3" ht="15.75" customHeight="1" x14ac:dyDescent="0.3">
      <c r="A18" s="12" t="s">
        <v>60</v>
      </c>
      <c r="B18" s="47">
        <v>250000</v>
      </c>
      <c r="C18" s="4"/>
    </row>
  </sheetData>
  <mergeCells count="1">
    <mergeCell ref="A10:C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K20"/>
  <sheetViews>
    <sheetView showGridLines="0" tabSelected="1" workbookViewId="0">
      <selection activeCell="M16" sqref="M16"/>
    </sheetView>
  </sheetViews>
  <sheetFormatPr baseColWidth="10" defaultColWidth="14.44140625" defaultRowHeight="15.75" customHeight="1" x14ac:dyDescent="0.25"/>
  <sheetData>
    <row r="1" spans="1:11" ht="15.75" customHeight="1" x14ac:dyDescent="0.3">
      <c r="A1" s="49" t="s">
        <v>61</v>
      </c>
      <c r="B1" s="50" t="s">
        <v>62</v>
      </c>
      <c r="C1" s="50" t="s">
        <v>63</v>
      </c>
      <c r="D1" s="51" t="s">
        <v>64</v>
      </c>
      <c r="E1" s="51" t="s">
        <v>65</v>
      </c>
      <c r="F1" s="51" t="s">
        <v>66</v>
      </c>
      <c r="G1" s="51" t="s">
        <v>67</v>
      </c>
      <c r="H1" s="51" t="s">
        <v>68</v>
      </c>
      <c r="I1" s="51" t="s">
        <v>69</v>
      </c>
      <c r="J1" s="51" t="s">
        <v>70</v>
      </c>
    </row>
    <row r="2" spans="1:11" ht="15.75" customHeight="1" x14ac:dyDescent="0.3">
      <c r="A2" s="52" t="s">
        <v>71</v>
      </c>
      <c r="B2" s="52" t="s">
        <v>72</v>
      </c>
      <c r="C2" s="52" t="s">
        <v>73</v>
      </c>
      <c r="D2" s="53" t="s">
        <v>74</v>
      </c>
      <c r="E2" s="53" t="s">
        <v>74</v>
      </c>
      <c r="F2" s="53" t="s">
        <v>74</v>
      </c>
      <c r="G2" s="53" t="s">
        <v>74</v>
      </c>
      <c r="H2" s="53" t="s">
        <v>74</v>
      </c>
      <c r="I2" s="53" t="s">
        <v>74</v>
      </c>
      <c r="J2" s="53" t="s">
        <v>74</v>
      </c>
      <c r="K2" s="52"/>
    </row>
    <row r="3" spans="1:11" ht="15.75" customHeight="1" x14ac:dyDescent="0.3">
      <c r="A3" s="52" t="s">
        <v>75</v>
      </c>
      <c r="B3" s="52" t="s">
        <v>76</v>
      </c>
      <c r="C3" s="52" t="s">
        <v>77</v>
      </c>
      <c r="D3" s="53" t="s">
        <v>78</v>
      </c>
      <c r="E3" s="53" t="s">
        <v>78</v>
      </c>
      <c r="F3" s="53" t="s">
        <v>78</v>
      </c>
      <c r="G3" s="53" t="s">
        <v>78</v>
      </c>
      <c r="H3" s="53" t="s">
        <v>78</v>
      </c>
      <c r="I3" s="53"/>
      <c r="J3" s="53" t="s">
        <v>78</v>
      </c>
      <c r="K3" s="52"/>
    </row>
    <row r="4" spans="1:11" ht="15.75" customHeight="1" x14ac:dyDescent="0.3">
      <c r="A4" s="52" t="s">
        <v>79</v>
      </c>
      <c r="B4" s="52" t="s">
        <v>76</v>
      </c>
      <c r="C4" s="52" t="s">
        <v>80</v>
      </c>
      <c r="D4" s="53" t="s">
        <v>74</v>
      </c>
      <c r="E4" s="53" t="s">
        <v>74</v>
      </c>
      <c r="F4" s="53" t="s">
        <v>81</v>
      </c>
      <c r="G4" s="53" t="s">
        <v>81</v>
      </c>
      <c r="H4" s="53" t="s">
        <v>81</v>
      </c>
      <c r="I4" s="53" t="s">
        <v>81</v>
      </c>
      <c r="J4" s="53" t="s">
        <v>81</v>
      </c>
      <c r="K4" s="52"/>
    </row>
    <row r="5" spans="1:11" ht="15.75" customHeight="1" x14ac:dyDescent="0.3">
      <c r="A5" s="52" t="s">
        <v>82</v>
      </c>
      <c r="B5" s="52" t="s">
        <v>83</v>
      </c>
      <c r="C5" s="52" t="s">
        <v>80</v>
      </c>
      <c r="D5" s="53" t="s">
        <v>84</v>
      </c>
      <c r="E5" s="53" t="s">
        <v>84</v>
      </c>
      <c r="F5" s="53" t="s">
        <v>74</v>
      </c>
      <c r="G5" s="53" t="s">
        <v>84</v>
      </c>
      <c r="H5" s="53" t="s">
        <v>78</v>
      </c>
      <c r="I5" s="53" t="s">
        <v>84</v>
      </c>
      <c r="J5" s="53" t="s">
        <v>84</v>
      </c>
      <c r="K5" s="52"/>
    </row>
    <row r="6" spans="1:11" ht="15.75" customHeight="1" x14ac:dyDescent="0.3">
      <c r="A6" s="52" t="s">
        <v>85</v>
      </c>
      <c r="B6" s="52" t="s">
        <v>76</v>
      </c>
      <c r="C6" s="52" t="s">
        <v>80</v>
      </c>
      <c r="D6" s="53"/>
      <c r="E6" s="53" t="s">
        <v>74</v>
      </c>
      <c r="F6" s="53"/>
      <c r="G6" s="53" t="s">
        <v>74</v>
      </c>
      <c r="H6" s="53" t="s">
        <v>81</v>
      </c>
      <c r="I6" s="53"/>
      <c r="J6" s="53" t="s">
        <v>81</v>
      </c>
    </row>
    <row r="7" spans="1:11" ht="15.75" customHeight="1" x14ac:dyDescent="0.3">
      <c r="A7" s="52" t="s">
        <v>86</v>
      </c>
      <c r="B7" s="52" t="s">
        <v>72</v>
      </c>
      <c r="C7" s="52" t="s">
        <v>80</v>
      </c>
      <c r="D7" s="53" t="s">
        <v>78</v>
      </c>
      <c r="E7" s="53" t="s">
        <v>78</v>
      </c>
      <c r="F7" s="53" t="s">
        <v>78</v>
      </c>
      <c r="G7" s="53" t="s">
        <v>87</v>
      </c>
      <c r="H7" s="53" t="s">
        <v>78</v>
      </c>
      <c r="I7" s="53" t="s">
        <v>78</v>
      </c>
      <c r="J7" s="53" t="s">
        <v>78</v>
      </c>
    </row>
    <row r="8" spans="1:11" ht="15.75" customHeight="1" x14ac:dyDescent="0.3">
      <c r="A8" s="52" t="s">
        <v>88</v>
      </c>
      <c r="B8" s="52" t="s">
        <v>76</v>
      </c>
      <c r="C8" s="52" t="s">
        <v>80</v>
      </c>
      <c r="D8" s="53" t="s">
        <v>74</v>
      </c>
      <c r="E8" s="53" t="s">
        <v>74</v>
      </c>
      <c r="F8" s="53" t="s">
        <v>81</v>
      </c>
      <c r="G8" s="53"/>
      <c r="H8" s="53" t="s">
        <v>81</v>
      </c>
      <c r="I8" s="53"/>
      <c r="J8" s="53"/>
    </row>
    <row r="9" spans="1:11" ht="15.75" customHeight="1" x14ac:dyDescent="0.3">
      <c r="A9" s="52" t="s">
        <v>89</v>
      </c>
      <c r="B9" s="52" t="s">
        <v>72</v>
      </c>
      <c r="C9" s="52" t="s">
        <v>77</v>
      </c>
      <c r="D9" s="53"/>
      <c r="E9" s="53" t="s">
        <v>84</v>
      </c>
      <c r="F9" s="53" t="s">
        <v>84</v>
      </c>
      <c r="G9" s="53" t="s">
        <v>84</v>
      </c>
      <c r="H9" s="53" t="s">
        <v>87</v>
      </c>
      <c r="I9" s="53" t="s">
        <v>78</v>
      </c>
      <c r="J9" s="53" t="s">
        <v>78</v>
      </c>
    </row>
    <row r="10" spans="1:11" ht="15.75" customHeight="1" x14ac:dyDescent="0.3">
      <c r="A10" s="52" t="s">
        <v>90</v>
      </c>
      <c r="B10" s="52" t="s">
        <v>83</v>
      </c>
      <c r="C10" s="52" t="s">
        <v>77</v>
      </c>
      <c r="D10" s="53" t="s">
        <v>74</v>
      </c>
      <c r="E10" s="53" t="s">
        <v>74</v>
      </c>
      <c r="F10" s="53" t="s">
        <v>78</v>
      </c>
      <c r="G10" s="53" t="s">
        <v>74</v>
      </c>
      <c r="H10" s="53" t="s">
        <v>74</v>
      </c>
      <c r="I10" s="53" t="s">
        <v>74</v>
      </c>
      <c r="J10" s="53" t="s">
        <v>74</v>
      </c>
    </row>
    <row r="11" spans="1:11" ht="15.75" customHeight="1" x14ac:dyDescent="0.3">
      <c r="A11" s="52" t="s">
        <v>91</v>
      </c>
      <c r="B11" s="52" t="s">
        <v>92</v>
      </c>
      <c r="C11" s="52" t="s">
        <v>77</v>
      </c>
      <c r="D11" s="53" t="s">
        <v>78</v>
      </c>
      <c r="E11" s="53" t="s">
        <v>78</v>
      </c>
      <c r="F11" s="53" t="s">
        <v>78</v>
      </c>
      <c r="G11" s="53" t="s">
        <v>78</v>
      </c>
      <c r="H11" s="53" t="s">
        <v>78</v>
      </c>
      <c r="I11" s="53" t="s">
        <v>87</v>
      </c>
      <c r="J11" s="53" t="s">
        <v>78</v>
      </c>
    </row>
    <row r="12" spans="1:11" ht="15.75" customHeight="1" x14ac:dyDescent="0.3">
      <c r="C12" s="60" t="s">
        <v>159</v>
      </c>
      <c r="D12">
        <f>COUNTIF(D2:D11,D2)</f>
        <v>4</v>
      </c>
      <c r="E12">
        <f t="shared" ref="E12:J12" si="0">COUNTIF(E2:E11,E2)</f>
        <v>5</v>
      </c>
      <c r="F12">
        <f t="shared" si="0"/>
        <v>2</v>
      </c>
      <c r="G12">
        <f t="shared" si="0"/>
        <v>3</v>
      </c>
      <c r="H12">
        <f t="shared" si="0"/>
        <v>2</v>
      </c>
      <c r="I12">
        <f t="shared" si="0"/>
        <v>2</v>
      </c>
      <c r="J12">
        <f t="shared" si="0"/>
        <v>2</v>
      </c>
    </row>
    <row r="13" spans="1:11" ht="15.75" customHeight="1" x14ac:dyDescent="0.3">
      <c r="C13" s="60" t="s">
        <v>160</v>
      </c>
      <c r="D13">
        <f>COUNTIF(D2:D11,"t")</f>
        <v>3</v>
      </c>
      <c r="E13">
        <f t="shared" ref="E13:J13" si="1">COUNTIF(E2:E11,"t")</f>
        <v>3</v>
      </c>
      <c r="F13">
        <f t="shared" si="1"/>
        <v>4</v>
      </c>
      <c r="G13">
        <f t="shared" si="1"/>
        <v>2</v>
      </c>
      <c r="H13">
        <f t="shared" si="1"/>
        <v>4</v>
      </c>
      <c r="I13">
        <f t="shared" si="1"/>
        <v>2</v>
      </c>
      <c r="J13">
        <f t="shared" si="1"/>
        <v>4</v>
      </c>
    </row>
    <row r="14" spans="1:11" ht="15.75" customHeight="1" x14ac:dyDescent="0.3">
      <c r="C14" s="60" t="s">
        <v>161</v>
      </c>
      <c r="D14">
        <f>COUNTBLANK(D2:D11)</f>
        <v>2</v>
      </c>
      <c r="E14">
        <f t="shared" ref="E14:J14" si="2">COUNTBLANK(E2:E11)</f>
        <v>0</v>
      </c>
      <c r="F14">
        <f t="shared" si="2"/>
        <v>1</v>
      </c>
      <c r="G14">
        <f t="shared" si="2"/>
        <v>1</v>
      </c>
      <c r="H14">
        <f t="shared" si="2"/>
        <v>0</v>
      </c>
      <c r="I14">
        <f t="shared" si="2"/>
        <v>3</v>
      </c>
      <c r="J14">
        <f t="shared" si="2"/>
        <v>1</v>
      </c>
    </row>
    <row r="15" spans="1:11" ht="15.75" customHeight="1" x14ac:dyDescent="0.3">
      <c r="A15" s="49" t="s">
        <v>61</v>
      </c>
      <c r="B15" s="50" t="s">
        <v>62</v>
      </c>
    </row>
    <row r="16" spans="1:11" ht="15.75" customHeight="1" x14ac:dyDescent="0.3">
      <c r="A16" s="52" t="s">
        <v>71</v>
      </c>
      <c r="B16" s="52" t="str">
        <f>VLOOKUP(A16,A2:B11,2,0)</f>
        <v>Cocina</v>
      </c>
    </row>
    <row r="17" spans="1:2" ht="15.75" customHeight="1" x14ac:dyDescent="0.3">
      <c r="A17" s="52" t="s">
        <v>75</v>
      </c>
      <c r="B17" s="52" t="str">
        <f t="shared" ref="B17:B20" si="3">VLOOKUP(A17,A3:B12,2,0)</f>
        <v>Limpieza</v>
      </c>
    </row>
    <row r="18" spans="1:2" ht="15.75" customHeight="1" x14ac:dyDescent="0.3">
      <c r="A18" s="52" t="s">
        <v>79</v>
      </c>
      <c r="B18" s="52" t="str">
        <f t="shared" si="3"/>
        <v>Limpieza</v>
      </c>
    </row>
    <row r="19" spans="1:2" ht="15.75" customHeight="1" x14ac:dyDescent="0.3">
      <c r="A19" s="52" t="s">
        <v>82</v>
      </c>
      <c r="B19" s="52" t="str">
        <f t="shared" si="3"/>
        <v>RRHH</v>
      </c>
    </row>
    <row r="20" spans="1:2" ht="15.75" customHeight="1" x14ac:dyDescent="0.3">
      <c r="A20" s="52" t="s">
        <v>85</v>
      </c>
      <c r="B20" s="52" t="str">
        <f t="shared" si="3"/>
        <v>Limpieza</v>
      </c>
    </row>
  </sheetData>
  <dataValidations count="1">
    <dataValidation type="list" allowBlank="1" sqref="D2:J11" xr:uid="{00000000-0002-0000-0300-000000000000}">
      <formula1>"M,T,V,L,B"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20"/>
  <sheetViews>
    <sheetView showGridLines="0" workbookViewId="0">
      <selection activeCell="A20" sqref="A20"/>
    </sheetView>
  </sheetViews>
  <sheetFormatPr baseColWidth="10" defaultColWidth="14.44140625" defaultRowHeight="15.75" customHeight="1" x14ac:dyDescent="0.25"/>
  <cols>
    <col min="3" max="3" width="29.109375" customWidth="1"/>
    <col min="5" max="5" width="18" customWidth="1"/>
    <col min="10" max="10" width="25.88671875" customWidth="1"/>
    <col min="11" max="11" width="4" customWidth="1"/>
  </cols>
  <sheetData>
    <row r="1" spans="1:14" ht="15.75" customHeight="1" x14ac:dyDescent="0.3">
      <c r="A1" s="4"/>
      <c r="B1" s="54" t="s">
        <v>93</v>
      </c>
      <c r="C1" s="54" t="s">
        <v>94</v>
      </c>
      <c r="D1" s="54" t="s">
        <v>95</v>
      </c>
      <c r="E1" s="55" t="s">
        <v>96</v>
      </c>
      <c r="F1" s="55" t="s">
        <v>97</v>
      </c>
      <c r="G1" s="55" t="s">
        <v>98</v>
      </c>
      <c r="H1" s="55" t="s">
        <v>54</v>
      </c>
      <c r="I1" s="4"/>
      <c r="J1" s="56" t="s">
        <v>99</v>
      </c>
      <c r="K1" s="4"/>
      <c r="L1" s="56" t="s">
        <v>100</v>
      </c>
    </row>
    <row r="2" spans="1:14" ht="15.75" customHeight="1" x14ac:dyDescent="0.3">
      <c r="A2" s="4" t="str">
        <f>MID(B2,5,3)</f>
        <v>001</v>
      </c>
      <c r="B2" s="52" t="s">
        <v>101</v>
      </c>
      <c r="C2" s="52" t="s">
        <v>102</v>
      </c>
      <c r="D2" s="52" t="s">
        <v>103</v>
      </c>
      <c r="E2" s="57">
        <v>38292</v>
      </c>
      <c r="F2" s="58">
        <v>8.99</v>
      </c>
      <c r="G2" s="53">
        <v>500</v>
      </c>
      <c r="H2" s="59">
        <f t="shared" ref="H2:H15" si="0">G2*F2</f>
        <v>4495</v>
      </c>
      <c r="I2" s="4"/>
      <c r="J2" s="60" t="str">
        <f xml:space="preserve"> IF(H2&gt;=3000,"ok","revisar")</f>
        <v>ok</v>
      </c>
      <c r="K2" s="4"/>
      <c r="L2" s="60">
        <f t="shared" ref="L2:L15" ca="1" si="1">DATEDIF(E2,TODAY(),"y")</f>
        <v>19</v>
      </c>
      <c r="N2" s="52" t="s">
        <v>103</v>
      </c>
    </row>
    <row r="3" spans="1:14" ht="15.75" customHeight="1" x14ac:dyDescent="0.3">
      <c r="A3" s="4" t="str">
        <f t="shared" ref="A3:A15" si="2">MID(B3,5,3)</f>
        <v>002</v>
      </c>
      <c r="B3" s="52" t="s">
        <v>104</v>
      </c>
      <c r="C3" s="52" t="s">
        <v>105</v>
      </c>
      <c r="D3" s="52" t="s">
        <v>106</v>
      </c>
      <c r="E3" s="57">
        <v>37377</v>
      </c>
      <c r="F3" s="58">
        <v>6.99</v>
      </c>
      <c r="G3" s="53">
        <v>400</v>
      </c>
      <c r="H3" s="59">
        <f t="shared" si="0"/>
        <v>2796</v>
      </c>
      <c r="I3" s="4"/>
      <c r="J3" s="60" t="str">
        <f t="shared" ref="J3:J15" si="3" xml:space="preserve"> IF(H3&gt;=3000,"ok","revisar")</f>
        <v>revisar</v>
      </c>
      <c r="K3" s="4"/>
      <c r="L3" s="60">
        <f t="shared" ca="1" si="1"/>
        <v>22</v>
      </c>
      <c r="N3" s="52" t="s">
        <v>106</v>
      </c>
    </row>
    <row r="4" spans="1:14" ht="15.75" customHeight="1" x14ac:dyDescent="0.3">
      <c r="A4" s="4" t="str">
        <f t="shared" si="2"/>
        <v>003</v>
      </c>
      <c r="B4" s="52" t="s">
        <v>107</v>
      </c>
      <c r="C4" s="52" t="s">
        <v>108</v>
      </c>
      <c r="D4" s="52" t="s">
        <v>106</v>
      </c>
      <c r="E4" s="57">
        <v>42522</v>
      </c>
      <c r="F4" s="58">
        <v>9.99</v>
      </c>
      <c r="G4" s="53">
        <v>900</v>
      </c>
      <c r="H4" s="59">
        <f t="shared" si="0"/>
        <v>8991</v>
      </c>
      <c r="I4" s="4"/>
      <c r="J4" s="60" t="str">
        <f t="shared" si="3"/>
        <v>ok</v>
      </c>
      <c r="K4" s="4"/>
      <c r="L4" s="60">
        <f t="shared" ca="1" si="1"/>
        <v>8</v>
      </c>
      <c r="N4" s="52" t="s">
        <v>111</v>
      </c>
    </row>
    <row r="5" spans="1:14" ht="15.75" customHeight="1" x14ac:dyDescent="0.3">
      <c r="A5" s="4" t="str">
        <f t="shared" si="2"/>
        <v>004</v>
      </c>
      <c r="B5" s="52" t="s">
        <v>109</v>
      </c>
      <c r="C5" s="52" t="s">
        <v>110</v>
      </c>
      <c r="D5" s="52" t="s">
        <v>111</v>
      </c>
      <c r="E5" s="57">
        <v>38565</v>
      </c>
      <c r="F5" s="58">
        <v>8.99</v>
      </c>
      <c r="G5" s="53">
        <v>350</v>
      </c>
      <c r="H5" s="59">
        <f t="shared" si="0"/>
        <v>3146.5</v>
      </c>
      <c r="I5" s="4"/>
      <c r="J5" s="60" t="str">
        <f t="shared" si="3"/>
        <v>ok</v>
      </c>
      <c r="K5" s="4"/>
      <c r="L5" s="60">
        <f t="shared" ca="1" si="1"/>
        <v>19</v>
      </c>
      <c r="N5" s="52" t="s">
        <v>114</v>
      </c>
    </row>
    <row r="6" spans="1:14" ht="15.75" customHeight="1" x14ac:dyDescent="0.3">
      <c r="A6" s="4" t="str">
        <f t="shared" si="2"/>
        <v>005</v>
      </c>
      <c r="B6" s="52" t="s">
        <v>112</v>
      </c>
      <c r="C6" s="52" t="s">
        <v>113</v>
      </c>
      <c r="D6" s="52" t="s">
        <v>114</v>
      </c>
      <c r="E6" s="57">
        <v>39264</v>
      </c>
      <c r="F6" s="58">
        <v>7.99</v>
      </c>
      <c r="G6" s="53">
        <v>250</v>
      </c>
      <c r="H6" s="59">
        <f t="shared" si="0"/>
        <v>1997.5</v>
      </c>
      <c r="I6" s="4"/>
      <c r="J6" s="60" t="str">
        <f t="shared" si="3"/>
        <v>revisar</v>
      </c>
      <c r="K6" s="4"/>
      <c r="L6" s="60">
        <f t="shared" ca="1" si="1"/>
        <v>17</v>
      </c>
      <c r="N6" s="52" t="s">
        <v>121</v>
      </c>
    </row>
    <row r="7" spans="1:14" ht="15.75" customHeight="1" x14ac:dyDescent="0.3">
      <c r="A7" s="4" t="str">
        <f t="shared" si="2"/>
        <v>006</v>
      </c>
      <c r="B7" s="52" t="s">
        <v>115</v>
      </c>
      <c r="C7" s="52" t="s">
        <v>116</v>
      </c>
      <c r="D7" s="52" t="s">
        <v>111</v>
      </c>
      <c r="E7" s="57">
        <v>38504</v>
      </c>
      <c r="F7" s="58">
        <v>6.99</v>
      </c>
      <c r="G7" s="53">
        <v>450</v>
      </c>
      <c r="H7" s="59">
        <f t="shared" si="0"/>
        <v>3145.5</v>
      </c>
      <c r="I7" s="4"/>
      <c r="J7" s="60" t="str">
        <f t="shared" si="3"/>
        <v>ok</v>
      </c>
      <c r="K7" s="4"/>
      <c r="L7" s="60">
        <f t="shared" ca="1" si="1"/>
        <v>19</v>
      </c>
      <c r="N7" s="52" t="s">
        <v>124</v>
      </c>
    </row>
    <row r="8" spans="1:14" ht="15.75" customHeight="1" x14ac:dyDescent="0.3">
      <c r="A8" s="4" t="str">
        <f t="shared" si="2"/>
        <v>007</v>
      </c>
      <c r="B8" s="52" t="s">
        <v>117</v>
      </c>
      <c r="C8" s="52" t="s">
        <v>118</v>
      </c>
      <c r="D8" s="52" t="s">
        <v>114</v>
      </c>
      <c r="E8" s="57">
        <v>40299</v>
      </c>
      <c r="F8" s="58">
        <v>8.99</v>
      </c>
      <c r="G8" s="53">
        <v>150</v>
      </c>
      <c r="H8" s="59">
        <f t="shared" si="0"/>
        <v>1348.5</v>
      </c>
      <c r="I8" s="4"/>
      <c r="J8" s="60" t="str">
        <f t="shared" si="3"/>
        <v>revisar</v>
      </c>
      <c r="K8" s="4"/>
      <c r="L8" s="60">
        <f t="shared" ca="1" si="1"/>
        <v>14</v>
      </c>
    </row>
    <row r="9" spans="1:14" ht="15.75" customHeight="1" x14ac:dyDescent="0.3">
      <c r="A9" s="4" t="str">
        <f t="shared" si="2"/>
        <v>008</v>
      </c>
      <c r="B9" s="52" t="s">
        <v>119</v>
      </c>
      <c r="C9" s="52" t="s">
        <v>120</v>
      </c>
      <c r="D9" s="52" t="s">
        <v>121</v>
      </c>
      <c r="E9" s="57">
        <v>39692</v>
      </c>
      <c r="F9" s="58">
        <v>7.99</v>
      </c>
      <c r="G9" s="53">
        <v>650</v>
      </c>
      <c r="H9" s="59">
        <f t="shared" si="0"/>
        <v>5193.5</v>
      </c>
      <c r="I9" s="4"/>
      <c r="J9" s="60" t="str">
        <f t="shared" si="3"/>
        <v>ok</v>
      </c>
      <c r="K9" s="4"/>
      <c r="L9" s="60">
        <f t="shared" ca="1" si="1"/>
        <v>16</v>
      </c>
    </row>
    <row r="10" spans="1:14" ht="15.75" customHeight="1" x14ac:dyDescent="0.3">
      <c r="A10" s="4" t="str">
        <f t="shared" si="2"/>
        <v>009</v>
      </c>
      <c r="B10" s="52" t="s">
        <v>122</v>
      </c>
      <c r="C10" s="52" t="s">
        <v>123</v>
      </c>
      <c r="D10" s="52" t="s">
        <v>124</v>
      </c>
      <c r="E10" s="57">
        <v>40513</v>
      </c>
      <c r="F10" s="58">
        <v>6.99</v>
      </c>
      <c r="G10" s="53">
        <v>200</v>
      </c>
      <c r="H10" s="59">
        <f t="shared" si="0"/>
        <v>1398</v>
      </c>
      <c r="I10" s="4"/>
      <c r="J10" s="60" t="str">
        <f t="shared" si="3"/>
        <v>revisar</v>
      </c>
      <c r="K10" s="4"/>
      <c r="L10" s="60">
        <f t="shared" ca="1" si="1"/>
        <v>13</v>
      </c>
    </row>
    <row r="11" spans="1:14" ht="15.75" customHeight="1" x14ac:dyDescent="0.3">
      <c r="A11" s="4" t="str">
        <f t="shared" si="2"/>
        <v>010</v>
      </c>
      <c r="B11" s="52" t="s">
        <v>125</v>
      </c>
      <c r="C11" s="52" t="s">
        <v>126</v>
      </c>
      <c r="D11" s="52" t="s">
        <v>111</v>
      </c>
      <c r="E11" s="57">
        <v>38473</v>
      </c>
      <c r="F11" s="58">
        <v>7.99</v>
      </c>
      <c r="G11" s="53">
        <v>500</v>
      </c>
      <c r="H11" s="59">
        <f t="shared" si="0"/>
        <v>3995</v>
      </c>
      <c r="I11" s="4"/>
      <c r="J11" s="60" t="str">
        <f t="shared" si="3"/>
        <v>ok</v>
      </c>
      <c r="K11" s="4"/>
      <c r="L11" s="60">
        <f t="shared" ca="1" si="1"/>
        <v>19</v>
      </c>
    </row>
    <row r="12" spans="1:14" ht="15.75" customHeight="1" x14ac:dyDescent="0.3">
      <c r="A12" s="4" t="str">
        <f t="shared" si="2"/>
        <v>011</v>
      </c>
      <c r="B12" s="52" t="s">
        <v>127</v>
      </c>
      <c r="C12" s="52" t="s">
        <v>128</v>
      </c>
      <c r="D12" s="52" t="s">
        <v>106</v>
      </c>
      <c r="E12" s="57">
        <v>42552</v>
      </c>
      <c r="F12" s="58">
        <v>9.99</v>
      </c>
      <c r="G12" s="53">
        <v>600</v>
      </c>
      <c r="H12" s="59">
        <f t="shared" si="0"/>
        <v>5994</v>
      </c>
      <c r="I12" s="4"/>
      <c r="J12" s="60" t="str">
        <f t="shared" si="3"/>
        <v>ok</v>
      </c>
      <c r="K12" s="4"/>
      <c r="L12" s="60">
        <f t="shared" ca="1" si="1"/>
        <v>8</v>
      </c>
    </row>
    <row r="13" spans="1:14" ht="15.75" customHeight="1" x14ac:dyDescent="0.3">
      <c r="A13" s="4" t="str">
        <f t="shared" si="2"/>
        <v>012</v>
      </c>
      <c r="B13" s="52" t="s">
        <v>129</v>
      </c>
      <c r="C13" s="52" t="s">
        <v>130</v>
      </c>
      <c r="D13" s="52" t="s">
        <v>106</v>
      </c>
      <c r="E13" s="57">
        <v>43070</v>
      </c>
      <c r="F13" s="58">
        <v>12.99</v>
      </c>
      <c r="G13" s="53">
        <v>900</v>
      </c>
      <c r="H13" s="59">
        <f t="shared" si="0"/>
        <v>11691</v>
      </c>
      <c r="I13" s="4"/>
      <c r="J13" s="60" t="str">
        <f t="shared" si="3"/>
        <v>ok</v>
      </c>
      <c r="K13" s="4"/>
      <c r="L13" s="60">
        <f t="shared" ca="1" si="1"/>
        <v>6</v>
      </c>
    </row>
    <row r="14" spans="1:14" ht="15.75" customHeight="1" x14ac:dyDescent="0.3">
      <c r="A14" s="4" t="str">
        <f t="shared" si="2"/>
        <v>013</v>
      </c>
      <c r="B14" s="52" t="s">
        <v>131</v>
      </c>
      <c r="C14" s="52" t="s">
        <v>132</v>
      </c>
      <c r="D14" s="52" t="s">
        <v>111</v>
      </c>
      <c r="E14" s="57">
        <v>43040</v>
      </c>
      <c r="F14" s="58">
        <v>12.99</v>
      </c>
      <c r="G14" s="53">
        <v>700</v>
      </c>
      <c r="H14" s="59">
        <f t="shared" si="0"/>
        <v>9093</v>
      </c>
      <c r="I14" s="4"/>
      <c r="J14" s="60" t="str">
        <f t="shared" si="3"/>
        <v>ok</v>
      </c>
      <c r="K14" s="4"/>
      <c r="L14" s="60">
        <f t="shared" ca="1" si="1"/>
        <v>6</v>
      </c>
    </row>
    <row r="15" spans="1:14" ht="15.75" customHeight="1" x14ac:dyDescent="0.3">
      <c r="A15" s="4" t="str">
        <f t="shared" si="2"/>
        <v>014</v>
      </c>
      <c r="B15" s="52" t="s">
        <v>133</v>
      </c>
      <c r="C15" s="52" t="s">
        <v>134</v>
      </c>
      <c r="D15" s="52" t="s">
        <v>111</v>
      </c>
      <c r="E15" s="57">
        <v>42156</v>
      </c>
      <c r="F15" s="58">
        <v>7.99</v>
      </c>
      <c r="G15" s="53">
        <v>400</v>
      </c>
      <c r="H15" s="59">
        <f t="shared" si="0"/>
        <v>3196</v>
      </c>
      <c r="I15" s="4"/>
      <c r="J15" s="60" t="str">
        <f t="shared" si="3"/>
        <v>ok</v>
      </c>
      <c r="K15" s="4"/>
      <c r="L15" s="60">
        <f t="shared" ca="1" si="1"/>
        <v>9</v>
      </c>
    </row>
    <row r="16" spans="1:14" ht="15.75" customHeight="1" x14ac:dyDescent="0.3">
      <c r="A16" s="4" t="s">
        <v>46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 ht="15.75" customHeight="1" x14ac:dyDescent="0.3">
      <c r="A17" s="4"/>
      <c r="B17" s="4"/>
      <c r="C17" s="61" t="s">
        <v>135</v>
      </c>
      <c r="D17" s="52" t="s">
        <v>106</v>
      </c>
      <c r="E17" s="4"/>
      <c r="F17" s="4"/>
      <c r="G17" s="4"/>
      <c r="H17" s="4"/>
      <c r="I17" s="4"/>
      <c r="J17" s="12" t="s">
        <v>136</v>
      </c>
      <c r="K17" s="12"/>
      <c r="L17" s="12" t="s">
        <v>137</v>
      </c>
    </row>
    <row r="18" spans="1:12" ht="15.75" customHeight="1" x14ac:dyDescent="0.3">
      <c r="A18" s="4"/>
      <c r="B18" s="4"/>
      <c r="C18" s="62" t="s">
        <v>54</v>
      </c>
      <c r="D18" s="63">
        <f>SUMIFS(H2:H15,D2:D15,D17)</f>
        <v>29472</v>
      </c>
      <c r="E18" s="64" t="s">
        <v>138</v>
      </c>
      <c r="F18" s="4"/>
      <c r="G18" s="4"/>
      <c r="H18" s="4"/>
      <c r="I18" s="4"/>
      <c r="J18" s="4"/>
      <c r="K18" s="4"/>
      <c r="L18" s="4"/>
    </row>
    <row r="19" spans="1:12" ht="15.75" customHeight="1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 ht="15.75" customHeight="1" x14ac:dyDescent="0.3">
      <c r="A20" s="4"/>
      <c r="B20" s="4"/>
      <c r="C20" s="65" t="s">
        <v>139</v>
      </c>
      <c r="D20" s="63">
        <f>SUMPRODUCT(F2:F15,G2:G2:G15)</f>
        <v>66480.5</v>
      </c>
      <c r="E20" s="64" t="s">
        <v>140</v>
      </c>
      <c r="F20" s="4"/>
      <c r="G20" s="4"/>
      <c r="H20" s="4"/>
      <c r="I20" s="4"/>
      <c r="J20" s="4"/>
      <c r="K20" s="4"/>
      <c r="L20" s="4"/>
    </row>
  </sheetData>
  <dataValidations count="1">
    <dataValidation type="list" allowBlank="1" sqref="D17" xr:uid="{00000000-0002-0000-0400-000000000000}">
      <formula1>$N$2:$N$7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16"/>
  <sheetViews>
    <sheetView showGridLines="0" workbookViewId="0">
      <selection activeCell="D2" sqref="D2:D15"/>
    </sheetView>
  </sheetViews>
  <sheetFormatPr baseColWidth="10" defaultColWidth="14.44140625" defaultRowHeight="15.75" customHeight="1" x14ac:dyDescent="0.25"/>
  <sheetData>
    <row r="1" spans="1:4" ht="15.75" customHeight="1" x14ac:dyDescent="0.3">
      <c r="A1" s="66" t="s">
        <v>93</v>
      </c>
      <c r="B1" s="66" t="s">
        <v>94</v>
      </c>
      <c r="C1" s="49"/>
      <c r="D1" s="66" t="s">
        <v>141</v>
      </c>
    </row>
    <row r="2" spans="1:4" ht="15.75" customHeight="1" x14ac:dyDescent="0.3">
      <c r="A2" s="4" t="s">
        <v>142</v>
      </c>
      <c r="B2" s="60" t="str">
        <f>VLOOKUP(A2,'Ejercicio práctico de funciones'!$A$2:$C$15,3,0)</f>
        <v>Lobezno</v>
      </c>
      <c r="C2" s="4"/>
      <c r="D2" s="60" t="str">
        <f>CONCATENATE(A2,"-",B2)</f>
        <v>014-Lobezno</v>
      </c>
    </row>
    <row r="3" spans="1:4" ht="15.75" customHeight="1" x14ac:dyDescent="0.3">
      <c r="A3" s="4" t="s">
        <v>143</v>
      </c>
      <c r="B3" s="60" t="str">
        <f>VLOOKUP(A3,'Ejercicio práctico de funciones'!$A$2:$C$15,3,0)</f>
        <v>La liga de la justicia</v>
      </c>
      <c r="C3" s="4"/>
      <c r="D3" s="60" t="str">
        <f t="shared" ref="D3:D15" si="0">CONCATENATE(A3,"-",B3)</f>
        <v>013-La liga de la justicia</v>
      </c>
    </row>
    <row r="4" spans="1:4" ht="15.75" customHeight="1" x14ac:dyDescent="0.3">
      <c r="A4" s="4" t="s">
        <v>144</v>
      </c>
      <c r="B4" s="60" t="str">
        <f>VLOOKUP(A4,'Ejercicio práctico de funciones'!$A$2:$C$15,3,0)</f>
        <v>Coco</v>
      </c>
      <c r="C4" s="4"/>
      <c r="D4" s="60" t="str">
        <f t="shared" si="0"/>
        <v>012-Coco</v>
      </c>
    </row>
    <row r="5" spans="1:4" ht="15.75" customHeight="1" x14ac:dyDescent="0.3">
      <c r="A5" s="4" t="s">
        <v>145</v>
      </c>
      <c r="B5" s="60" t="str">
        <f>VLOOKUP(A5,'Ejercicio práctico de funciones'!$A$2:$C$15,3,0)</f>
        <v>Vaiana</v>
      </c>
      <c r="C5" s="4"/>
      <c r="D5" s="60" t="str">
        <f t="shared" si="0"/>
        <v>011-Vaiana</v>
      </c>
    </row>
    <row r="6" spans="1:4" ht="15.75" customHeight="1" x14ac:dyDescent="0.3">
      <c r="A6" s="4" t="s">
        <v>146</v>
      </c>
      <c r="B6" s="60" t="str">
        <f>VLOOKUP(A6,'Ejercicio práctico de funciones'!$A$2:$C$15,3,0)</f>
        <v>Spiderman</v>
      </c>
      <c r="C6" s="4"/>
      <c r="D6" s="60" t="str">
        <f t="shared" si="0"/>
        <v>010-Spiderman</v>
      </c>
    </row>
    <row r="7" spans="1:4" ht="15.75" customHeight="1" x14ac:dyDescent="0.3">
      <c r="A7" s="4" t="s">
        <v>147</v>
      </c>
      <c r="B7" s="60" t="str">
        <f>VLOOKUP(A7,'Ejercicio práctico de funciones'!$A$2:$C$15,3,0)</f>
        <v>Primos</v>
      </c>
      <c r="C7" s="4"/>
      <c r="D7" s="60" t="str">
        <f t="shared" si="0"/>
        <v>009-Primos</v>
      </c>
    </row>
    <row r="8" spans="1:4" ht="15.75" customHeight="1" x14ac:dyDescent="0.3">
      <c r="A8" s="4" t="s">
        <v>148</v>
      </c>
      <c r="B8" s="60" t="str">
        <f>VLOOKUP(A8,'Ejercicio práctico de funciones'!$A$2:$C$15,3,0)</f>
        <v>La terminal</v>
      </c>
      <c r="C8" s="4"/>
      <c r="D8" s="60" t="str">
        <f t="shared" si="0"/>
        <v>008-La terminal</v>
      </c>
    </row>
    <row r="9" spans="1:4" ht="15.75" customHeight="1" x14ac:dyDescent="0.3">
      <c r="A9" s="4" t="s">
        <v>149</v>
      </c>
      <c r="B9" s="60" t="str">
        <f>VLOOKUP(A9,'Ejercicio práctico de funciones'!$A$2:$C$15,3,0)</f>
        <v>Larry Crown</v>
      </c>
      <c r="C9" s="4"/>
      <c r="D9" s="60" t="str">
        <f t="shared" si="0"/>
        <v>007-Larry Crown</v>
      </c>
    </row>
    <row r="10" spans="1:4" ht="15.75" customHeight="1" x14ac:dyDescent="0.3">
      <c r="A10" s="4" t="s">
        <v>150</v>
      </c>
      <c r="B10" s="60" t="str">
        <f>VLOOKUP(A10,'Ejercicio práctico de funciones'!$A$2:$C$15,3,0)</f>
        <v>Los Mercenarios</v>
      </c>
      <c r="C10" s="4"/>
      <c r="D10" s="60" t="str">
        <f t="shared" si="0"/>
        <v>006-Los Mercenarios</v>
      </c>
    </row>
    <row r="11" spans="1:4" ht="15.75" customHeight="1" x14ac:dyDescent="0.3">
      <c r="A11" s="4" t="s">
        <v>151</v>
      </c>
      <c r="B11" s="60" t="str">
        <f>VLOOKUP(A11,'Ejercicio práctico de funciones'!$A$2:$C$15,3,0)</f>
        <v>Crazy, Stupid, Love</v>
      </c>
      <c r="C11" s="4"/>
      <c r="D11" s="60" t="str">
        <f t="shared" si="0"/>
        <v>005-Crazy, Stupid, Love</v>
      </c>
    </row>
    <row r="12" spans="1:4" ht="15.75" customHeight="1" x14ac:dyDescent="0.3">
      <c r="A12" s="4" t="s">
        <v>152</v>
      </c>
      <c r="B12" s="60" t="str">
        <f>VLOOKUP(A12,'Ejercicio práctico de funciones'!$A$2:$C$15,3,0)</f>
        <v>Misión Imposible</v>
      </c>
      <c r="C12" s="4"/>
      <c r="D12" s="60" t="str">
        <f t="shared" si="0"/>
        <v>004-Misión Imposible</v>
      </c>
    </row>
    <row r="13" spans="1:4" ht="15.75" customHeight="1" x14ac:dyDescent="0.3">
      <c r="A13" s="4" t="s">
        <v>153</v>
      </c>
      <c r="B13" s="60" t="str">
        <f>VLOOKUP(A13,'Ejercicio práctico de funciones'!$A$2:$C$15,3,0)</f>
        <v>Trolls</v>
      </c>
      <c r="C13" s="4"/>
      <c r="D13" s="60" t="str">
        <f t="shared" si="0"/>
        <v>003-Trolls</v>
      </c>
    </row>
    <row r="14" spans="1:4" ht="15.75" customHeight="1" x14ac:dyDescent="0.3">
      <c r="A14" s="4" t="s">
        <v>154</v>
      </c>
      <c r="B14" s="60" t="str">
        <f>VLOOKUP(A14,'Ejercicio práctico de funciones'!$A$2:$C$15,3,0)</f>
        <v>Shreek</v>
      </c>
      <c r="C14" s="4"/>
      <c r="D14" s="60" t="str">
        <f t="shared" si="0"/>
        <v>002-Shreek</v>
      </c>
    </row>
    <row r="15" spans="1:4" ht="15.75" customHeight="1" x14ac:dyDescent="0.3">
      <c r="A15" s="4" t="s">
        <v>155</v>
      </c>
      <c r="B15" s="60" t="str">
        <f>VLOOKUP(A15,'Ejercicio práctico de funciones'!$A$2:$C$15,3,0)</f>
        <v>Salvar al Soldado Ryan</v>
      </c>
      <c r="C15" s="4"/>
      <c r="D15" s="60" t="str">
        <f t="shared" si="0"/>
        <v>001-Salvar al Soldado Ryan</v>
      </c>
    </row>
    <row r="16" spans="1:4" ht="15.75" customHeight="1" x14ac:dyDescent="0.3">
      <c r="A16" s="4"/>
      <c r="B16" s="4" t="s">
        <v>156</v>
      </c>
      <c r="C16" s="4"/>
      <c r="D16" s="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Función SumaProducto</vt:lpstr>
      <vt:lpstr>Funciones Si.Fecha y Días.lab</vt:lpstr>
      <vt:lpstr>Funciones Extrae y Transponer</vt:lpstr>
      <vt:lpstr>Funciopnes ContarSi, Contara y </vt:lpstr>
      <vt:lpstr>Ejercicio práctico de funciones</vt:lpstr>
      <vt:lpstr>Ejercicio práctico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María J. Díaz González</cp:lastModifiedBy>
  <dcterms:modified xsi:type="dcterms:W3CDTF">2024-09-30T09:59:37Z</dcterms:modified>
</cp:coreProperties>
</file>