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<sst xmlns="http://schemas.openxmlformats.org/spreadsheetml/2006/main" count="61" uniqueCount="40">
  <si>
    <t>Objeto</t>
  </si>
  <si>
    <t>Diámetro (D)</t>
  </si>
  <si>
    <t xml:space="preserve">Perímetro (P) </t>
  </si>
  <si>
    <t>Valor de PI</t>
  </si>
  <si>
    <t>% de Error</t>
  </si>
  <si>
    <t>x</t>
  </si>
  <si>
    <t>y</t>
  </si>
  <si>
    <t>x^2</t>
  </si>
  <si>
    <t>y^2</t>
  </si>
  <si>
    <t>xy</t>
  </si>
  <si>
    <t xml:space="preserve">n </t>
  </si>
  <si>
    <t>Diámetro (x)</t>
  </si>
  <si>
    <t>Perímetro (y)</t>
  </si>
  <si>
    <t>Disco 1</t>
  </si>
  <si>
    <t>0,1285467231</t>
  </si>
  <si>
    <t xml:space="preserve">SUSTITUCIÓN: </t>
  </si>
  <si>
    <t>Disco 2</t>
  </si>
  <si>
    <t>0,2461931397</t>
  </si>
  <si>
    <t>Disco 3</t>
  </si>
  <si>
    <t>0,01113179296</t>
  </si>
  <si>
    <t>Disco 4</t>
  </si>
  <si>
    <t>0,1882567934</t>
  </si>
  <si>
    <t>Espejo Circular</t>
  </si>
  <si>
    <t>0,2629023397</t>
  </si>
  <si>
    <t>Tapa de Gel para el pelo</t>
  </si>
  <si>
    <t>4,445431404</t>
  </si>
  <si>
    <t>Tapa de Botella de Agua</t>
  </si>
  <si>
    <t>2,375341766</t>
  </si>
  <si>
    <t>Objeto Add1</t>
  </si>
  <si>
    <t>N/A</t>
  </si>
  <si>
    <t>Objeto extra 1</t>
  </si>
  <si>
    <t>Objeto Add2</t>
  </si>
  <si>
    <t>Objeto extra 2</t>
  </si>
  <si>
    <t>Objeto Add3</t>
  </si>
  <si>
    <t>SUMA</t>
  </si>
  <si>
    <t xml:space="preserve">RESULTADO: </t>
  </si>
  <si>
    <t>pi (aceptado) = 3.141592654</t>
  </si>
  <si>
    <t xml:space="preserve">ECUACIÓN FINAL DE PENDIENTE </t>
  </si>
  <si>
    <t>y = (2,887340302 ± 0,1465928089)x + (0,9900277762 ± 1,172540889)</t>
  </si>
  <si>
    <t>∑β^2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</si>
</sst>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Calibri"/>
    </font>
    <font>
      <sz val="11.0"/>
      <color rgb="FF000000"/>
      <name val="Calibri"/>
    </font>
    <font/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2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left"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1" fillId="0" fontId="1" numFmtId="0" xfId="0" applyBorder="1" applyFont="1"/>
    <xf borderId="1" fillId="0" fontId="1" numFmtId="49" xfId="0" applyAlignment="1" applyBorder="1" applyFont="1" applyNumberFormat="1">
      <alignment horizontal="right" readingOrder="0"/>
    </xf>
    <xf borderId="3" fillId="0" fontId="4" numFmtId="0" xfId="0" applyBorder="1" applyFont="1"/>
    <xf borderId="1" fillId="3" fontId="1" numFmtId="0" xfId="0" applyAlignment="1" applyBorder="1" applyFill="1" applyFont="1">
      <alignment readingOrder="0"/>
    </xf>
    <xf borderId="4" fillId="0" fontId="3" numFmtId="0" xfId="0" applyAlignment="1" applyBorder="1" applyFont="1">
      <alignment horizontal="center" shrinkToFit="0" vertical="center" wrapText="0"/>
    </xf>
    <xf borderId="2" fillId="0" fontId="1" numFmtId="0" xfId="0" applyBorder="1" applyFont="1"/>
    <xf borderId="4" fillId="0" fontId="4" numFmtId="0" xfId="0" applyBorder="1" applyFont="1"/>
    <xf borderId="1" fillId="0" fontId="1" numFmtId="0" xfId="0" applyAlignment="1" applyBorder="1" applyFont="1">
      <alignment readingOrder="0" shrinkToFit="0" wrapText="0"/>
    </xf>
    <xf borderId="0" fillId="0" fontId="1" numFmtId="0" xfId="0" applyAlignment="1" applyFont="1">
      <alignment horizontal="left" shrinkToFit="0" wrapText="0"/>
    </xf>
    <xf borderId="1" fillId="0" fontId="1" numFmtId="4" xfId="0" applyAlignment="1" applyBorder="1" applyFont="1" applyNumberFormat="1">
      <alignment horizontal="right" readingOrder="0"/>
    </xf>
    <xf borderId="2" fillId="0" fontId="1" numFmtId="0" xfId="0" applyAlignment="1" applyBorder="1" applyFont="1">
      <alignment readingOrder="0"/>
    </xf>
    <xf borderId="2" fillId="0" fontId="1" numFmtId="49" xfId="0" applyAlignment="1" applyBorder="1" applyFont="1" applyNumberFormat="1">
      <alignment horizontal="right" readingOrder="0"/>
    </xf>
    <xf borderId="5" fillId="3" fontId="1" numFmtId="0" xfId="0" applyAlignment="1" applyBorder="1" applyFont="1">
      <alignment horizontal="center" readingOrder="0"/>
    </xf>
    <xf borderId="5" fillId="0" fontId="1" numFmtId="0" xfId="0" applyBorder="1" applyFont="1"/>
    <xf borderId="5" fillId="0" fontId="1" numFmtId="49" xfId="0" applyAlignment="1" applyBorder="1" applyFont="1" applyNumberFormat="1">
      <alignment horizontal="right"/>
    </xf>
    <xf borderId="5" fillId="0" fontId="1" numFmtId="0" xfId="0" applyAlignment="1" applyBorder="1" applyFont="1">
      <alignment horizontal="right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6" fillId="0" fontId="5" numFmtId="0" xfId="0" applyAlignment="1" applyBorder="1" applyFont="1">
      <alignment readingOrder="0"/>
    </xf>
    <xf borderId="7" fillId="0" fontId="4" numFmtId="0" xfId="0" applyBorder="1" applyFont="1"/>
    <xf borderId="8" fillId="0" fontId="4" numFmtId="0" xfId="0" applyBorder="1" applyFont="1"/>
    <xf borderId="1" fillId="0" fontId="3" numFmtId="0" xfId="0" applyAlignment="1" applyBorder="1" applyFont="1">
      <alignment horizontal="center" shrinkToFit="0" vertical="center" wrapText="0"/>
    </xf>
    <xf borderId="1" fillId="0" fontId="1" numFmtId="164" xfId="0" applyBorder="1" applyFont="1" applyNumberFormat="1"/>
    <xf borderId="1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164" xfId="0" applyBorder="1" applyFont="1" applyNumberFormat="1"/>
    <xf borderId="1" fillId="3" fontId="3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4.png"/><Relationship Id="rId10" Type="http://schemas.openxmlformats.org/officeDocument/2006/relationships/image" Target="../media/image9.png"/><Relationship Id="rId13" Type="http://schemas.openxmlformats.org/officeDocument/2006/relationships/image" Target="../media/image7.png"/><Relationship Id="rId12" Type="http://schemas.openxmlformats.org/officeDocument/2006/relationships/image" Target="../media/image11.png"/><Relationship Id="rId1" Type="http://schemas.openxmlformats.org/officeDocument/2006/relationships/image" Target="../media/image13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8.png"/><Relationship Id="rId9" Type="http://schemas.openxmlformats.org/officeDocument/2006/relationships/image" Target="../media/image5.png"/><Relationship Id="rId5" Type="http://schemas.openxmlformats.org/officeDocument/2006/relationships/image" Target="../media/image2.png"/><Relationship Id="rId6" Type="http://schemas.openxmlformats.org/officeDocument/2006/relationships/image" Target="../media/image10.png"/><Relationship Id="rId7" Type="http://schemas.openxmlformats.org/officeDocument/2006/relationships/image" Target="../media/image12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276225</xdr:colOff>
      <xdr:row>0</xdr:row>
      <xdr:rowOff>19050</xdr:rowOff>
    </xdr:from>
    <xdr:ext cx="1743075" cy="381000"/>
    <xdr:pic>
      <xdr:nvPicPr>
        <xdr:cNvPr id="0" name="image1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581025</xdr:colOff>
      <xdr:row>0</xdr:row>
      <xdr:rowOff>28575</xdr:rowOff>
    </xdr:from>
    <xdr:ext cx="1743075" cy="381000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523875</xdr:colOff>
      <xdr:row>0</xdr:row>
      <xdr:rowOff>19050</xdr:rowOff>
    </xdr:from>
    <xdr:ext cx="2657475" cy="38100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981075</xdr:colOff>
      <xdr:row>0</xdr:row>
      <xdr:rowOff>104775</xdr:rowOff>
    </xdr:from>
    <xdr:ext cx="1743075" cy="228600"/>
    <xdr:pic>
      <xdr:nvPicPr>
        <xdr:cNvPr id="0" name="image8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514350</xdr:colOff>
      <xdr:row>0</xdr:row>
      <xdr:rowOff>0</xdr:rowOff>
    </xdr:from>
    <xdr:ext cx="2124075" cy="438150"/>
    <xdr:pic>
      <xdr:nvPicPr>
        <xdr:cNvPr id="0" name="image2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1028700</xdr:colOff>
      <xdr:row>0</xdr:row>
      <xdr:rowOff>0</xdr:rowOff>
    </xdr:from>
    <xdr:ext cx="2124075" cy="438150"/>
    <xdr:pic>
      <xdr:nvPicPr>
        <xdr:cNvPr id="0" name="image10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781050</xdr:colOff>
      <xdr:row>5</xdr:row>
      <xdr:rowOff>152400</xdr:rowOff>
    </xdr:from>
    <xdr:ext cx="2657475" cy="381000"/>
    <xdr:pic>
      <xdr:nvPicPr>
        <xdr:cNvPr id="0" name="image12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5</xdr:row>
      <xdr:rowOff>152400</xdr:rowOff>
    </xdr:from>
    <xdr:ext cx="2781300" cy="381000"/>
    <xdr:pic>
      <xdr:nvPicPr>
        <xdr:cNvPr id="0" name="image6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2743200</xdr:colOff>
      <xdr:row>5</xdr:row>
      <xdr:rowOff>152400</xdr:rowOff>
    </xdr:from>
    <xdr:ext cx="4010025" cy="381000"/>
    <xdr:pic>
      <xdr:nvPicPr>
        <xdr:cNvPr id="0" name="image5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3600450</xdr:colOff>
      <xdr:row>6</xdr:row>
      <xdr:rowOff>28575</xdr:rowOff>
    </xdr:from>
    <xdr:ext cx="3848100" cy="228600"/>
    <xdr:pic>
      <xdr:nvPicPr>
        <xdr:cNvPr id="0" name="image9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3114675</xdr:colOff>
      <xdr:row>5</xdr:row>
      <xdr:rowOff>95250</xdr:rowOff>
    </xdr:from>
    <xdr:ext cx="4257675" cy="514350"/>
    <xdr:pic>
      <xdr:nvPicPr>
        <xdr:cNvPr id="0" name="image4.pn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2857500</xdr:colOff>
      <xdr:row>5</xdr:row>
      <xdr:rowOff>28575</xdr:rowOff>
    </xdr:from>
    <xdr:ext cx="4933950" cy="638175"/>
    <xdr:pic>
      <xdr:nvPicPr>
        <xdr:cNvPr id="0" name="image11.png" title="Imagen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1790700</xdr:colOff>
      <xdr:row>16</xdr:row>
      <xdr:rowOff>9525</xdr:rowOff>
    </xdr:from>
    <xdr:ext cx="6343650" cy="3790950"/>
    <xdr:pic>
      <xdr:nvPicPr>
        <xdr:cNvPr id="0" name="image7.png" title="Imagen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8" max="18" width="31.75"/>
    <col customWidth="1" min="19" max="19" width="38.0"/>
    <col customWidth="1" min="20" max="20" width="48.25"/>
    <col customWidth="1" min="21" max="21" width="48.13"/>
    <col customWidth="1" min="22" max="22" width="42.25"/>
    <col customWidth="1" min="23" max="23" width="56.38"/>
  </cols>
  <sheetData>
    <row r="1" ht="36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N1" s="1" t="s">
        <v>10</v>
      </c>
      <c r="P1" s="2" t="s">
        <v>11</v>
      </c>
      <c r="Q1" s="3" t="s">
        <v>12</v>
      </c>
      <c r="R1" s="4"/>
      <c r="S1" s="4"/>
      <c r="T1" s="4"/>
      <c r="U1" s="4"/>
      <c r="V1" s="5"/>
      <c r="W1" s="5"/>
    </row>
    <row r="2">
      <c r="A2" s="6" t="s">
        <v>13</v>
      </c>
      <c r="B2" s="7">
        <v>5.15</v>
      </c>
      <c r="C2" s="6">
        <v>16.2</v>
      </c>
      <c r="D2" s="8">
        <f t="shared" ref="D2:D11" si="1">C2/B2</f>
        <v>3.145631068</v>
      </c>
      <c r="E2" s="9" t="s">
        <v>14</v>
      </c>
      <c r="G2" s="6" t="s">
        <v>13</v>
      </c>
      <c r="H2" s="7">
        <v>5.15</v>
      </c>
      <c r="I2" s="6">
        <v>16.2</v>
      </c>
      <c r="J2" s="6">
        <v>26.52</v>
      </c>
      <c r="K2" s="9">
        <f t="shared" ref="K2:K11" si="2">I2^2</f>
        <v>262.44</v>
      </c>
      <c r="L2" s="8">
        <f t="shared" ref="L2:L11" si="3">H2*I2</f>
        <v>83.43</v>
      </c>
      <c r="N2" s="6">
        <v>10.0</v>
      </c>
      <c r="P2" s="10"/>
      <c r="Q2" s="10"/>
      <c r="R2" s="11" t="s">
        <v>15</v>
      </c>
      <c r="S2" s="11" t="s">
        <v>15</v>
      </c>
      <c r="T2" s="11" t="s">
        <v>15</v>
      </c>
      <c r="U2" s="11" t="s">
        <v>15</v>
      </c>
      <c r="V2" s="11" t="s">
        <v>15</v>
      </c>
      <c r="W2" s="11" t="s">
        <v>15</v>
      </c>
    </row>
    <row r="3">
      <c r="A3" s="6" t="s">
        <v>16</v>
      </c>
      <c r="B3" s="7">
        <v>6.35</v>
      </c>
      <c r="C3" s="6">
        <v>19.9</v>
      </c>
      <c r="D3" s="8">
        <f t="shared" si="1"/>
        <v>3.133858268</v>
      </c>
      <c r="E3" s="9" t="s">
        <v>17</v>
      </c>
      <c r="G3" s="6" t="s">
        <v>16</v>
      </c>
      <c r="H3" s="7">
        <v>6.35</v>
      </c>
      <c r="I3" s="6">
        <v>19.9</v>
      </c>
      <c r="J3" s="6">
        <v>40.32</v>
      </c>
      <c r="K3" s="9">
        <f t="shared" si="2"/>
        <v>396.01</v>
      </c>
      <c r="L3" s="8">
        <f t="shared" si="3"/>
        <v>126.365</v>
      </c>
      <c r="P3" s="7">
        <v>5.15</v>
      </c>
      <c r="Q3" s="6">
        <v>16.2</v>
      </c>
      <c r="R3" s="12"/>
      <c r="S3" s="12"/>
      <c r="T3" s="12"/>
      <c r="U3" s="13"/>
      <c r="V3" s="12"/>
      <c r="W3" s="12"/>
    </row>
    <row r="4">
      <c r="A4" s="6" t="s">
        <v>18</v>
      </c>
      <c r="B4" s="7">
        <v>8.85</v>
      </c>
      <c r="C4" s="6">
        <v>27.8</v>
      </c>
      <c r="D4" s="8">
        <f t="shared" si="1"/>
        <v>3.141242938</v>
      </c>
      <c r="E4" s="9" t="s">
        <v>19</v>
      </c>
      <c r="G4" s="6" t="s">
        <v>18</v>
      </c>
      <c r="H4" s="7">
        <v>8.85</v>
      </c>
      <c r="I4" s="6">
        <v>27.8</v>
      </c>
      <c r="J4" s="6">
        <v>78.32</v>
      </c>
      <c r="K4" s="9">
        <f t="shared" si="2"/>
        <v>772.84</v>
      </c>
      <c r="L4" s="8">
        <f t="shared" si="3"/>
        <v>246.03</v>
      </c>
      <c r="P4" s="7">
        <v>6.35</v>
      </c>
      <c r="Q4" s="6">
        <v>19.9</v>
      </c>
      <c r="R4" s="14"/>
      <c r="S4" s="14"/>
      <c r="T4" s="14"/>
      <c r="U4" s="14"/>
      <c r="V4" s="14"/>
      <c r="W4" s="14"/>
    </row>
    <row r="5">
      <c r="A5" s="6" t="s">
        <v>20</v>
      </c>
      <c r="B5" s="7">
        <v>9.95</v>
      </c>
      <c r="C5" s="7">
        <v>31.2</v>
      </c>
      <c r="D5" s="8">
        <f t="shared" si="1"/>
        <v>3.135678392</v>
      </c>
      <c r="E5" s="9" t="s">
        <v>21</v>
      </c>
      <c r="G5" s="6" t="s">
        <v>20</v>
      </c>
      <c r="H5" s="7">
        <v>9.95</v>
      </c>
      <c r="I5" s="7">
        <v>31.2</v>
      </c>
      <c r="J5" s="6">
        <v>99.0</v>
      </c>
      <c r="K5" s="9">
        <f t="shared" si="2"/>
        <v>973.44</v>
      </c>
      <c r="L5" s="8">
        <f t="shared" si="3"/>
        <v>310.44</v>
      </c>
      <c r="P5" s="7">
        <v>8.85</v>
      </c>
      <c r="Q5" s="6">
        <v>27.8</v>
      </c>
      <c r="R5" s="14"/>
      <c r="S5" s="14"/>
      <c r="T5" s="14"/>
      <c r="U5" s="14"/>
      <c r="V5" s="14"/>
      <c r="W5" s="14"/>
    </row>
    <row r="6">
      <c r="A6" s="6" t="s">
        <v>22</v>
      </c>
      <c r="B6" s="6">
        <v>7.5</v>
      </c>
      <c r="C6" s="6">
        <v>23.5</v>
      </c>
      <c r="D6" s="8">
        <f t="shared" si="1"/>
        <v>3.133333333</v>
      </c>
      <c r="E6" s="9" t="s">
        <v>23</v>
      </c>
      <c r="G6" s="6" t="s">
        <v>22</v>
      </c>
      <c r="H6" s="6">
        <v>7.5</v>
      </c>
      <c r="I6" s="6">
        <v>23.5</v>
      </c>
      <c r="J6" s="6">
        <v>56.25</v>
      </c>
      <c r="K6" s="9">
        <f t="shared" si="2"/>
        <v>552.25</v>
      </c>
      <c r="L6" s="8">
        <f t="shared" si="3"/>
        <v>176.25</v>
      </c>
      <c r="P6" s="7">
        <v>9.95</v>
      </c>
      <c r="Q6" s="7">
        <v>31.2</v>
      </c>
      <c r="R6" s="14"/>
      <c r="S6" s="14"/>
      <c r="T6" s="14"/>
      <c r="U6" s="14"/>
      <c r="V6" s="14"/>
      <c r="W6" s="14"/>
    </row>
    <row r="7">
      <c r="A7" s="15" t="s">
        <v>24</v>
      </c>
      <c r="B7" s="6">
        <v>6.4</v>
      </c>
      <c r="C7" s="6">
        <v>21.0</v>
      </c>
      <c r="D7" s="8">
        <f t="shared" si="1"/>
        <v>3.28125</v>
      </c>
      <c r="E7" s="9" t="s">
        <v>25</v>
      </c>
      <c r="G7" s="15" t="s">
        <v>24</v>
      </c>
      <c r="H7" s="6">
        <v>6.4</v>
      </c>
      <c r="I7" s="6">
        <v>21.0</v>
      </c>
      <c r="J7" s="6">
        <v>40.96</v>
      </c>
      <c r="K7" s="9">
        <f t="shared" si="2"/>
        <v>441</v>
      </c>
      <c r="L7" s="8">
        <f t="shared" si="3"/>
        <v>134.4</v>
      </c>
      <c r="P7" s="6">
        <v>7.5</v>
      </c>
      <c r="Q7" s="6">
        <v>23.5</v>
      </c>
      <c r="R7" s="14"/>
      <c r="S7" s="14"/>
      <c r="T7" s="14"/>
      <c r="U7" s="14"/>
      <c r="V7" s="14"/>
      <c r="W7" s="14"/>
    </row>
    <row r="8">
      <c r="A8" s="15" t="s">
        <v>26</v>
      </c>
      <c r="B8" s="6">
        <v>7.4</v>
      </c>
      <c r="C8" s="6">
        <v>23.8</v>
      </c>
      <c r="D8" s="8">
        <f t="shared" si="1"/>
        <v>3.216216216</v>
      </c>
      <c r="E8" s="9" t="s">
        <v>27</v>
      </c>
      <c r="G8" s="15" t="s">
        <v>26</v>
      </c>
      <c r="H8" s="6">
        <v>7.4</v>
      </c>
      <c r="I8" s="6">
        <v>23.8</v>
      </c>
      <c r="J8" s="6">
        <v>54.76</v>
      </c>
      <c r="K8" s="9">
        <f t="shared" si="2"/>
        <v>566.44</v>
      </c>
      <c r="L8" s="8">
        <f t="shared" si="3"/>
        <v>176.12</v>
      </c>
      <c r="P8" s="6">
        <v>6.4</v>
      </c>
      <c r="Q8" s="6">
        <v>21.0</v>
      </c>
      <c r="R8" s="14"/>
      <c r="S8" s="14"/>
      <c r="T8" s="14"/>
      <c r="U8" s="14"/>
      <c r="V8" s="14"/>
      <c r="W8" s="14"/>
    </row>
    <row r="9">
      <c r="A9" s="6" t="s">
        <v>28</v>
      </c>
      <c r="B9" s="6">
        <v>6.9</v>
      </c>
      <c r="C9" s="6">
        <v>22.8</v>
      </c>
      <c r="D9" s="8">
        <f t="shared" si="1"/>
        <v>3.304347826</v>
      </c>
      <c r="E9" s="7" t="s">
        <v>29</v>
      </c>
      <c r="G9" s="6" t="s">
        <v>30</v>
      </c>
      <c r="H9" s="6">
        <v>6.9</v>
      </c>
      <c r="I9" s="6">
        <v>22.8</v>
      </c>
      <c r="J9" s="6">
        <v>47.61</v>
      </c>
      <c r="K9" s="9">
        <f t="shared" si="2"/>
        <v>519.84</v>
      </c>
      <c r="L9" s="8">
        <f t="shared" si="3"/>
        <v>157.32</v>
      </c>
      <c r="O9" s="16"/>
      <c r="P9" s="6">
        <v>7.4</v>
      </c>
      <c r="Q9" s="6">
        <v>23.8</v>
      </c>
      <c r="R9" s="14"/>
      <c r="S9" s="14"/>
      <c r="T9" s="14"/>
      <c r="U9" s="14"/>
      <c r="V9" s="14"/>
      <c r="W9" s="14"/>
    </row>
    <row r="10">
      <c r="A10" s="6" t="s">
        <v>31</v>
      </c>
      <c r="B10" s="6">
        <v>10.0</v>
      </c>
      <c r="C10" s="6">
        <v>31.3</v>
      </c>
      <c r="D10" s="8">
        <f t="shared" si="1"/>
        <v>3.13</v>
      </c>
      <c r="E10" s="7" t="s">
        <v>29</v>
      </c>
      <c r="G10" s="6" t="s">
        <v>32</v>
      </c>
      <c r="H10" s="6">
        <v>10.0</v>
      </c>
      <c r="I10" s="6">
        <v>31.3</v>
      </c>
      <c r="J10" s="17">
        <v>100.0</v>
      </c>
      <c r="K10" s="9">
        <f t="shared" si="2"/>
        <v>979.69</v>
      </c>
      <c r="L10" s="8">
        <f t="shared" si="3"/>
        <v>313</v>
      </c>
      <c r="O10" s="16"/>
      <c r="P10" s="6">
        <v>6.9</v>
      </c>
      <c r="Q10" s="6">
        <v>22.8</v>
      </c>
      <c r="R10" s="14"/>
      <c r="S10" s="14"/>
      <c r="T10" s="14"/>
      <c r="U10" s="14"/>
      <c r="V10" s="14"/>
      <c r="W10" s="14"/>
    </row>
    <row r="11">
      <c r="A11" s="6" t="s">
        <v>33</v>
      </c>
      <c r="B11" s="6">
        <v>9.8</v>
      </c>
      <c r="C11" s="6">
        <v>28.8</v>
      </c>
      <c r="D11" s="8">
        <f t="shared" si="1"/>
        <v>2.93877551</v>
      </c>
      <c r="E11" s="7" t="s">
        <v>29</v>
      </c>
      <c r="G11" s="18" t="s">
        <v>30</v>
      </c>
      <c r="H11" s="18">
        <v>9.8</v>
      </c>
      <c r="I11" s="18">
        <v>28.8</v>
      </c>
      <c r="J11" s="18">
        <v>96.04</v>
      </c>
      <c r="K11" s="19">
        <f t="shared" si="2"/>
        <v>829.44</v>
      </c>
      <c r="L11" s="13">
        <f t="shared" si="3"/>
        <v>282.24</v>
      </c>
      <c r="O11" s="16"/>
      <c r="P11" s="6">
        <v>10.0</v>
      </c>
      <c r="Q11" s="6">
        <v>31.3</v>
      </c>
      <c r="R11" s="14"/>
      <c r="S11" s="14"/>
      <c r="T11" s="14"/>
      <c r="U11" s="14"/>
      <c r="V11" s="14"/>
      <c r="W11" s="14"/>
    </row>
    <row r="12">
      <c r="G12" s="20" t="s">
        <v>34</v>
      </c>
      <c r="H12" s="21">
        <f t="shared" ref="H12:L12" si="4">SUM(H2:H11)</f>
        <v>78.3</v>
      </c>
      <c r="I12" s="21">
        <f t="shared" si="4"/>
        <v>246.3</v>
      </c>
      <c r="J12" s="21">
        <f t="shared" si="4"/>
        <v>639.78</v>
      </c>
      <c r="K12" s="22">
        <f t="shared" si="4"/>
        <v>6293.39</v>
      </c>
      <c r="L12" s="23">
        <f t="shared" si="4"/>
        <v>2005.595</v>
      </c>
      <c r="P12" s="6">
        <v>9.8</v>
      </c>
      <c r="Q12" s="6">
        <v>28.8</v>
      </c>
      <c r="R12" s="10"/>
      <c r="S12" s="10"/>
      <c r="T12" s="10"/>
      <c r="U12" s="10"/>
      <c r="V12" s="10"/>
      <c r="W12" s="10"/>
    </row>
    <row r="13" ht="16.5" customHeight="1">
      <c r="B13" s="24"/>
      <c r="C13" s="25"/>
      <c r="R13" s="11" t="s">
        <v>35</v>
      </c>
      <c r="S13" s="11" t="s">
        <v>35</v>
      </c>
      <c r="T13" s="11" t="s">
        <v>35</v>
      </c>
      <c r="U13" s="11" t="s">
        <v>35</v>
      </c>
      <c r="V13" s="11" t="s">
        <v>35</v>
      </c>
      <c r="W13" s="11" t="s">
        <v>35</v>
      </c>
    </row>
    <row r="14">
      <c r="A14" s="26" t="s">
        <v>36</v>
      </c>
      <c r="B14" s="27"/>
      <c r="C14" s="27"/>
      <c r="D14" s="27"/>
      <c r="E14" s="28"/>
      <c r="R14" s="29">
        <f>(N2*L12-H12*I12)/(N2*J12-(H12)^2)</f>
        <v>2.887340302</v>
      </c>
      <c r="S14" s="29">
        <f>(J12*I12-H12*L12)/(N2*J12-(H12)^2)</f>
        <v>2.022125436</v>
      </c>
      <c r="T14" s="29">
        <f>(N2*L12-H12*I12)/(SQRT(N2*J12-(H12)^2)*SQRT(N2*K12-(I12)^2))</f>
        <v>0.9900277762</v>
      </c>
      <c r="U14" s="8">
        <f t="shared" ref="U14:U22" si="5">($S$14+$R$14*P3-Q3)^2</f>
        <v>0.4787643443</v>
      </c>
      <c r="V14" s="29">
        <f>SQRT(((U25)/(N2-2))*(N2/(N2*J12-(H12)^2)))</f>
        <v>0.1465928089</v>
      </c>
      <c r="W14" s="29">
        <f>SQRT((J12/(N2*J12-(H12)^2))*(U25/(N2-2)))</f>
        <v>1.172540889</v>
      </c>
    </row>
    <row r="15">
      <c r="B15" s="24"/>
      <c r="C15" s="25"/>
      <c r="U15" s="8">
        <f t="shared" si="5"/>
        <v>0.2086080962</v>
      </c>
    </row>
    <row r="16">
      <c r="B16" s="25"/>
      <c r="C16" s="25"/>
      <c r="U16" s="30">
        <f t="shared" si="5"/>
        <v>0.05058580898</v>
      </c>
      <c r="W16" s="31" t="s">
        <v>37</v>
      </c>
      <c r="X16" s="32"/>
    </row>
    <row r="17">
      <c r="B17" s="24"/>
      <c r="C17" s="24"/>
      <c r="U17" s="8">
        <f t="shared" si="5"/>
        <v>0.2014560528</v>
      </c>
      <c r="W17" s="33" t="s">
        <v>38</v>
      </c>
      <c r="X17" s="24"/>
    </row>
    <row r="18">
      <c r="B18" s="24"/>
      <c r="C18" s="24"/>
      <c r="U18" s="8">
        <f t="shared" si="5"/>
        <v>0.0313919375</v>
      </c>
    </row>
    <row r="19">
      <c r="B19" s="24"/>
      <c r="C19" s="24"/>
      <c r="U19" s="8">
        <f t="shared" si="5"/>
        <v>0.2488978492</v>
      </c>
    </row>
    <row r="20">
      <c r="U20" s="8">
        <f t="shared" si="5"/>
        <v>0.1693786126</v>
      </c>
    </row>
    <row r="21">
      <c r="U21" s="8">
        <f t="shared" si="5"/>
        <v>0.7314123335</v>
      </c>
    </row>
    <row r="22">
      <c r="U22" s="8">
        <f t="shared" si="5"/>
        <v>0.1635972305</v>
      </c>
    </row>
    <row r="23">
      <c r="U23" s="34">
        <f>(S14+R14*P12-Q12)^2</f>
        <v>2.304507363</v>
      </c>
    </row>
    <row r="24">
      <c r="U24" s="35" t="s">
        <v>39</v>
      </c>
    </row>
    <row r="25">
      <c r="U25" s="8">
        <f>SUM(U14:U23)</f>
        <v>4.588599628</v>
      </c>
    </row>
  </sheetData>
  <mergeCells count="9">
    <mergeCell ref="R3:R12"/>
    <mergeCell ref="A14:E14"/>
    <mergeCell ref="P1:P2"/>
    <mergeCell ref="Q1:Q2"/>
    <mergeCell ref="S3:S12"/>
    <mergeCell ref="T3:T12"/>
    <mergeCell ref="U3:U12"/>
    <mergeCell ref="V3:V12"/>
    <mergeCell ref="W3:W12"/>
  </mergeCells>
  <drawing r:id="rId1"/>
</worksheet>
</file>