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xml" ContentType="application/vnd.ms-excel.person+xml"/>
  <Override PartName="/xl/persons/person0.xml" ContentType="application/vnd.ms-excel.person+xml"/>
  <Override PartName="/xl/persons/person2.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ibbo\Downloads\"/>
    </mc:Choice>
  </mc:AlternateContent>
  <xr:revisionPtr revIDLastSave="0" documentId="13_ncr:1_{F2452825-DA5D-41EA-82C6-9E3CB1F767DA}" xr6:coauthVersionLast="47" xr6:coauthVersionMax="47" xr10:uidLastSave="{00000000-0000-0000-0000-000000000000}"/>
  <bookViews>
    <workbookView xWindow="-108" yWindow="-108" windowWidth="23256" windowHeight="12456" xr2:uid="{445E6332-3CED-4A08-AFFC-F6AB76B5889F}"/>
  </bookViews>
  <sheets>
    <sheet name="SKTRIMS Index parameters" sheetId="2" r:id="rId1"/>
    <sheet name="KARNAPHULI Index Parameters" sheetId="5" r:id="rId2"/>
    <sheet name="SKTRIMS DDM valuation " sheetId="11" r:id="rId3"/>
    <sheet name="KARNAPHULI DDM Valuatio" sheetId="1" r:id="rId4"/>
    <sheet name="Portfolio Optimization" sheetId="9" r:id="rId5"/>
  </sheets>
  <definedNames>
    <definedName name="_xlnm._FilterDatabase" localSheetId="1" hidden="1">'KARNAPHULI Index Parameters'!$D$1:$D$1029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1" l="1"/>
  <c r="C11" i="11"/>
  <c r="C17" i="11"/>
  <c r="E13" i="1"/>
  <c r="F13" i="1"/>
  <c r="G13" i="1"/>
  <c r="D13" i="1"/>
  <c r="L22" i="1"/>
  <c r="E4" i="9"/>
  <c r="D52" i="11"/>
  <c r="D51" i="11"/>
  <c r="D38" i="11"/>
  <c r="D37" i="11"/>
  <c r="L24" i="11"/>
  <c r="G18" i="11"/>
  <c r="F18" i="11"/>
  <c r="E18" i="11"/>
  <c r="D18" i="11"/>
  <c r="C18" i="11"/>
  <c r="G17" i="11"/>
  <c r="F17" i="11"/>
  <c r="E17" i="11"/>
  <c r="D17" i="11"/>
  <c r="G16" i="11"/>
  <c r="F16" i="11"/>
  <c r="E16" i="11"/>
  <c r="D16" i="11"/>
  <c r="C16" i="11"/>
  <c r="G15" i="11"/>
  <c r="F15" i="11"/>
  <c r="E15" i="11"/>
  <c r="D15" i="11"/>
  <c r="G13" i="11"/>
  <c r="F13" i="11"/>
  <c r="E13" i="11"/>
  <c r="D13" i="11"/>
  <c r="G11" i="11"/>
  <c r="F11" i="11"/>
  <c r="E11" i="11"/>
  <c r="D11" i="11"/>
  <c r="G10" i="11"/>
  <c r="F10" i="11"/>
  <c r="E10" i="11"/>
  <c r="D10" i="11"/>
  <c r="G8" i="11"/>
  <c r="F8" i="11"/>
  <c r="E8" i="11"/>
  <c r="D8" i="11"/>
  <c r="C8" i="11"/>
  <c r="G7" i="11"/>
  <c r="F7" i="11"/>
  <c r="E7" i="11"/>
  <c r="D7" i="11"/>
  <c r="I7" i="11" s="1"/>
  <c r="G5" i="11"/>
  <c r="F5" i="11"/>
  <c r="E5" i="11"/>
  <c r="D5" i="11"/>
  <c r="I5" i="11" l="1"/>
  <c r="I8" i="11"/>
  <c r="I17" i="11"/>
  <c r="F19" i="11"/>
  <c r="K4" i="11"/>
  <c r="L4" i="11" s="1"/>
  <c r="I11" i="11"/>
  <c r="K11" i="11" s="1"/>
  <c r="G19" i="11"/>
  <c r="D19" i="11"/>
  <c r="E19" i="11"/>
  <c r="H19" i="11" l="1"/>
  <c r="I18" i="11" s="1"/>
  <c r="K8" i="11"/>
  <c r="L11" i="11"/>
  <c r="L8" i="11"/>
  <c r="M4" i="11"/>
  <c r="L15" i="11" l="1"/>
  <c r="L17" i="11" s="1"/>
  <c r="M11" i="11"/>
  <c r="M15" i="11" s="1"/>
  <c r="L13" i="11"/>
  <c r="K15" i="11"/>
  <c r="K17" i="11" s="1"/>
  <c r="K13" i="11"/>
  <c r="M8" i="11"/>
  <c r="N4" i="11"/>
  <c r="N11" i="11" l="1"/>
  <c r="N13" i="11" s="1"/>
  <c r="M13" i="11"/>
  <c r="M17" i="11"/>
  <c r="N8" i="11"/>
  <c r="O4" i="11"/>
  <c r="N15" i="11"/>
  <c r="N17" i="11" s="1"/>
  <c r="O11" i="11" l="1"/>
  <c r="O15" i="11" s="1"/>
  <c r="O17" i="11" s="1"/>
  <c r="O8" i="11"/>
  <c r="P4" i="11"/>
  <c r="P8" i="11" s="1"/>
  <c r="O13" i="11" l="1"/>
  <c r="P11" i="11"/>
  <c r="P15" i="11" s="1"/>
  <c r="P17" i="11" s="1"/>
  <c r="K37" i="11" s="1"/>
  <c r="B41" i="11" s="1"/>
  <c r="E5" i="1" l="1"/>
  <c r="F5" i="1"/>
  <c r="G5" i="1"/>
  <c r="D5" i="1"/>
  <c r="E7" i="1"/>
  <c r="F7" i="1"/>
  <c r="G7" i="1"/>
  <c r="D7" i="1"/>
  <c r="I7" i="1" s="1"/>
  <c r="F4" i="9"/>
  <c r="E8" i="2"/>
  <c r="H17" i="5"/>
  <c r="H14" i="5"/>
  <c r="F3" i="5"/>
  <c r="F1030" i="5"/>
  <c r="F1031" i="5"/>
  <c r="F1032" i="5"/>
  <c r="F1033" i="5"/>
  <c r="F1034" i="5"/>
  <c r="F1035" i="5"/>
  <c r="F1036" i="5"/>
  <c r="F1037" i="5"/>
  <c r="F1038" i="5"/>
  <c r="F1039" i="5"/>
  <c r="F1040" i="5"/>
  <c r="F1041" i="5"/>
  <c r="F1042" i="5"/>
  <c r="F1043" i="5"/>
  <c r="F1044" i="5"/>
  <c r="F1045" i="5"/>
  <c r="F1046" i="5"/>
  <c r="F1047" i="5"/>
  <c r="F1048" i="5"/>
  <c r="F1049" i="5"/>
  <c r="F1050" i="5"/>
  <c r="F1051" i="5"/>
  <c r="F1052" i="5"/>
  <c r="F1053" i="5"/>
  <c r="F1054" i="5"/>
  <c r="F1055" i="5"/>
  <c r="F1056" i="5"/>
  <c r="F1057" i="5"/>
  <c r="F1058" i="5"/>
  <c r="F1059" i="5"/>
  <c r="F1060" i="5"/>
  <c r="F1061" i="5"/>
  <c r="F1062" i="5"/>
  <c r="F1063" i="5"/>
  <c r="F1064" i="5"/>
  <c r="F1065" i="5"/>
  <c r="F1066" i="5"/>
  <c r="F1067" i="5"/>
  <c r="F1068" i="5"/>
  <c r="F1069" i="5"/>
  <c r="F1070" i="5"/>
  <c r="F1071" i="5"/>
  <c r="F1072" i="5"/>
  <c r="F1073" i="5"/>
  <c r="F1074" i="5"/>
  <c r="F1075" i="5"/>
  <c r="F1076" i="5"/>
  <c r="E1030" i="5"/>
  <c r="E1031" i="5"/>
  <c r="E1032" i="5"/>
  <c r="E1033" i="5"/>
  <c r="E1034" i="5"/>
  <c r="E1035" i="5"/>
  <c r="E1036" i="5"/>
  <c r="E1037" i="5"/>
  <c r="E1038" i="5"/>
  <c r="E1039" i="5"/>
  <c r="E1040" i="5"/>
  <c r="E1041" i="5"/>
  <c r="E1042" i="5"/>
  <c r="E1043" i="5"/>
  <c r="E1044" i="5"/>
  <c r="E1045" i="5"/>
  <c r="E1046" i="5"/>
  <c r="E1047" i="5"/>
  <c r="E1048" i="5"/>
  <c r="E1049" i="5"/>
  <c r="E1050" i="5"/>
  <c r="E1051" i="5"/>
  <c r="E1052" i="5"/>
  <c r="E1053" i="5"/>
  <c r="E1054" i="5"/>
  <c r="E1055" i="5"/>
  <c r="E1056" i="5"/>
  <c r="E1057" i="5"/>
  <c r="E1058" i="5"/>
  <c r="E1059" i="5"/>
  <c r="E1060" i="5"/>
  <c r="E1061" i="5"/>
  <c r="E1062" i="5"/>
  <c r="E1063" i="5"/>
  <c r="E1064" i="5"/>
  <c r="E1065" i="5"/>
  <c r="E1066" i="5"/>
  <c r="E1067" i="5"/>
  <c r="E1068" i="5"/>
  <c r="E1069" i="5"/>
  <c r="E1070" i="5"/>
  <c r="E1071" i="5"/>
  <c r="E1072" i="5"/>
  <c r="E1073" i="5"/>
  <c r="E1074" i="5"/>
  <c r="E1075" i="5"/>
  <c r="E1076" i="5"/>
  <c r="H17" i="2"/>
  <c r="H14" i="2"/>
  <c r="D50" i="1"/>
  <c r="D49" i="1"/>
  <c r="D36" i="1"/>
  <c r="D35" i="1"/>
  <c r="D11" i="1"/>
  <c r="J46" i="9"/>
  <c r="I46" i="9" s="1"/>
  <c r="J45" i="9"/>
  <c r="I45" i="9" s="1"/>
  <c r="J44" i="9"/>
  <c r="I44" i="9" s="1"/>
  <c r="J43" i="9"/>
  <c r="I43" i="9" s="1"/>
  <c r="J42" i="9"/>
  <c r="I42" i="9" s="1"/>
  <c r="J41" i="9"/>
  <c r="I41" i="9" s="1"/>
  <c r="J40" i="9"/>
  <c r="I40" i="9" s="1"/>
  <c r="J39" i="9"/>
  <c r="I39" i="9" s="1"/>
  <c r="J38" i="9"/>
  <c r="I38" i="9" s="1"/>
  <c r="J37" i="9"/>
  <c r="I37" i="9" s="1"/>
  <c r="J36" i="9"/>
  <c r="I36" i="9" s="1"/>
  <c r="J35" i="9"/>
  <c r="I35" i="9" s="1"/>
  <c r="J15" i="9"/>
  <c r="I15" i="9" s="1"/>
  <c r="J16" i="9"/>
  <c r="I16" i="9" s="1"/>
  <c r="J17" i="9"/>
  <c r="I17" i="9" s="1"/>
  <c r="J18" i="9"/>
  <c r="I18" i="9" s="1"/>
  <c r="J19" i="9"/>
  <c r="I19" i="9" s="1"/>
  <c r="J20" i="9"/>
  <c r="I20" i="9" s="1"/>
  <c r="J21" i="9"/>
  <c r="I21" i="9" s="1"/>
  <c r="J22" i="9"/>
  <c r="I22" i="9" s="1"/>
  <c r="J23" i="9"/>
  <c r="I23" i="9" s="1"/>
  <c r="J24" i="9"/>
  <c r="I24" i="9" s="1"/>
  <c r="J25" i="9"/>
  <c r="I25" i="9" s="1"/>
  <c r="J26" i="9"/>
  <c r="I26" i="9" s="1"/>
  <c r="J27" i="9"/>
  <c r="I27" i="9" s="1"/>
  <c r="J28" i="9"/>
  <c r="I28" i="9" s="1"/>
  <c r="J29" i="9"/>
  <c r="I29" i="9" s="1"/>
  <c r="J30" i="9"/>
  <c r="I30" i="9" s="1"/>
  <c r="J31" i="9"/>
  <c r="I31" i="9" s="1"/>
  <c r="J32" i="9"/>
  <c r="I32" i="9" s="1"/>
  <c r="J33" i="9"/>
  <c r="I33" i="9" s="1"/>
  <c r="J34" i="9"/>
  <c r="I34" i="9" s="1"/>
  <c r="J13" i="9"/>
  <c r="I13" i="9" s="1"/>
  <c r="J14" i="9"/>
  <c r="I14" i="9" s="1"/>
  <c r="J12" i="9"/>
  <c r="I12" i="9" s="1"/>
  <c r="J11" i="9"/>
  <c r="I11" i="9" s="1"/>
  <c r="J10" i="9"/>
  <c r="I10" i="9" s="1"/>
  <c r="I5" i="1" l="1"/>
  <c r="J9" i="9"/>
  <c r="I9" i="9" s="1"/>
  <c r="I6" i="9" l="1"/>
  <c r="E5" i="9" l="1"/>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F881" i="9"/>
  <c r="F880" i="9"/>
  <c r="F879" i="9"/>
  <c r="F878" i="9"/>
  <c r="F877" i="9"/>
  <c r="F876" i="9"/>
  <c r="F875" i="9"/>
  <c r="F874" i="9"/>
  <c r="F873" i="9"/>
  <c r="F872" i="9"/>
  <c r="F871" i="9"/>
  <c r="F870" i="9"/>
  <c r="F869" i="9"/>
  <c r="F868" i="9"/>
  <c r="F867" i="9"/>
  <c r="F866" i="9"/>
  <c r="F865" i="9"/>
  <c r="F864" i="9"/>
  <c r="F863" i="9"/>
  <c r="F862" i="9"/>
  <c r="F861" i="9"/>
  <c r="F860" i="9"/>
  <c r="F859" i="9"/>
  <c r="F858" i="9"/>
  <c r="F857" i="9"/>
  <c r="F856" i="9"/>
  <c r="F855" i="9"/>
  <c r="F854" i="9"/>
  <c r="F853" i="9"/>
  <c r="F852" i="9"/>
  <c r="F851" i="9"/>
  <c r="F850" i="9"/>
  <c r="F849" i="9"/>
  <c r="F848" i="9"/>
  <c r="F847" i="9"/>
  <c r="F846" i="9"/>
  <c r="F845" i="9"/>
  <c r="F844" i="9"/>
  <c r="F843" i="9"/>
  <c r="F842" i="9"/>
  <c r="F841" i="9"/>
  <c r="F840" i="9"/>
  <c r="F839" i="9"/>
  <c r="F838" i="9"/>
  <c r="F837" i="9"/>
  <c r="F836" i="9"/>
  <c r="F835" i="9"/>
  <c r="F834" i="9"/>
  <c r="F833" i="9"/>
  <c r="F832" i="9"/>
  <c r="F831" i="9"/>
  <c r="F830" i="9"/>
  <c r="F829" i="9"/>
  <c r="F828" i="9"/>
  <c r="F827" i="9"/>
  <c r="F826" i="9"/>
  <c r="F825" i="9"/>
  <c r="F824" i="9"/>
  <c r="F823" i="9"/>
  <c r="F822" i="9"/>
  <c r="F821" i="9"/>
  <c r="F820" i="9"/>
  <c r="F819" i="9"/>
  <c r="F818" i="9"/>
  <c r="F817" i="9"/>
  <c r="F816" i="9"/>
  <c r="F815" i="9"/>
  <c r="F814" i="9"/>
  <c r="F813" i="9"/>
  <c r="F812" i="9"/>
  <c r="F811" i="9"/>
  <c r="F810" i="9"/>
  <c r="F809" i="9"/>
  <c r="F808" i="9"/>
  <c r="F807" i="9"/>
  <c r="F806" i="9"/>
  <c r="F805" i="9"/>
  <c r="F804" i="9"/>
  <c r="F803" i="9"/>
  <c r="F802" i="9"/>
  <c r="F801" i="9"/>
  <c r="F800" i="9"/>
  <c r="F799" i="9"/>
  <c r="F798" i="9"/>
  <c r="F797" i="9"/>
  <c r="F796" i="9"/>
  <c r="F795" i="9"/>
  <c r="F794" i="9"/>
  <c r="F793" i="9"/>
  <c r="F792" i="9"/>
  <c r="F791" i="9"/>
  <c r="F790" i="9"/>
  <c r="F789" i="9"/>
  <c r="F788" i="9"/>
  <c r="F787" i="9"/>
  <c r="F786" i="9"/>
  <c r="F785" i="9"/>
  <c r="F784" i="9"/>
  <c r="F783" i="9"/>
  <c r="F782" i="9"/>
  <c r="F781" i="9"/>
  <c r="F780" i="9"/>
  <c r="F779" i="9"/>
  <c r="F778" i="9"/>
  <c r="F777" i="9"/>
  <c r="F776" i="9"/>
  <c r="F775" i="9"/>
  <c r="F774" i="9"/>
  <c r="F773" i="9"/>
  <c r="F772" i="9"/>
  <c r="F771" i="9"/>
  <c r="F770" i="9"/>
  <c r="F769" i="9"/>
  <c r="F768" i="9"/>
  <c r="F767" i="9"/>
  <c r="F766" i="9"/>
  <c r="F765" i="9"/>
  <c r="F764" i="9"/>
  <c r="F763" i="9"/>
  <c r="F762" i="9"/>
  <c r="F761" i="9"/>
  <c r="F760" i="9"/>
  <c r="F759" i="9"/>
  <c r="F758" i="9"/>
  <c r="F757" i="9"/>
  <c r="F756" i="9"/>
  <c r="F755" i="9"/>
  <c r="F754" i="9"/>
  <c r="F753" i="9"/>
  <c r="F752" i="9"/>
  <c r="F751" i="9"/>
  <c r="F750" i="9"/>
  <c r="F749" i="9"/>
  <c r="F748" i="9"/>
  <c r="F747" i="9"/>
  <c r="F746" i="9"/>
  <c r="F745" i="9"/>
  <c r="F744" i="9"/>
  <c r="F743" i="9"/>
  <c r="F742" i="9"/>
  <c r="F741" i="9"/>
  <c r="F740" i="9"/>
  <c r="F739" i="9"/>
  <c r="F738" i="9"/>
  <c r="F737" i="9"/>
  <c r="F736" i="9"/>
  <c r="F735" i="9"/>
  <c r="F734" i="9"/>
  <c r="F733" i="9"/>
  <c r="F732" i="9"/>
  <c r="F731" i="9"/>
  <c r="F730" i="9"/>
  <c r="F729" i="9"/>
  <c r="F728" i="9"/>
  <c r="F727" i="9"/>
  <c r="F726" i="9"/>
  <c r="F725" i="9"/>
  <c r="F724" i="9"/>
  <c r="F723" i="9"/>
  <c r="F722" i="9"/>
  <c r="F721" i="9"/>
  <c r="F720" i="9"/>
  <c r="F719" i="9"/>
  <c r="F718" i="9"/>
  <c r="F717" i="9"/>
  <c r="F716" i="9"/>
  <c r="F715" i="9"/>
  <c r="F714" i="9"/>
  <c r="F713" i="9"/>
  <c r="F712" i="9"/>
  <c r="F711" i="9"/>
  <c r="F710" i="9"/>
  <c r="F709" i="9"/>
  <c r="F708" i="9"/>
  <c r="F707" i="9"/>
  <c r="F706" i="9"/>
  <c r="F705" i="9"/>
  <c r="F704" i="9"/>
  <c r="F703" i="9"/>
  <c r="F702" i="9"/>
  <c r="F701" i="9"/>
  <c r="F700" i="9"/>
  <c r="F699" i="9"/>
  <c r="F698" i="9"/>
  <c r="F697" i="9"/>
  <c r="F696" i="9"/>
  <c r="F695" i="9"/>
  <c r="F694" i="9"/>
  <c r="F693" i="9"/>
  <c r="F692" i="9"/>
  <c r="F691" i="9"/>
  <c r="F690" i="9"/>
  <c r="F689" i="9"/>
  <c r="F688" i="9"/>
  <c r="F687" i="9"/>
  <c r="F686" i="9"/>
  <c r="F685" i="9"/>
  <c r="F684" i="9"/>
  <c r="F683" i="9"/>
  <c r="F682" i="9"/>
  <c r="F681" i="9"/>
  <c r="F680" i="9"/>
  <c r="F679" i="9"/>
  <c r="F678" i="9"/>
  <c r="F677" i="9"/>
  <c r="F676" i="9"/>
  <c r="F675" i="9"/>
  <c r="F674" i="9"/>
  <c r="F673" i="9"/>
  <c r="F672" i="9"/>
  <c r="F671" i="9"/>
  <c r="F670" i="9"/>
  <c r="F669" i="9"/>
  <c r="F668" i="9"/>
  <c r="F667" i="9"/>
  <c r="F666" i="9"/>
  <c r="F665" i="9"/>
  <c r="F664" i="9"/>
  <c r="F663" i="9"/>
  <c r="F662" i="9"/>
  <c r="F661" i="9"/>
  <c r="F660" i="9"/>
  <c r="F659" i="9"/>
  <c r="F658" i="9"/>
  <c r="F657" i="9"/>
  <c r="F656" i="9"/>
  <c r="F655" i="9"/>
  <c r="F654" i="9"/>
  <c r="F653" i="9"/>
  <c r="F652" i="9"/>
  <c r="F651" i="9"/>
  <c r="F650" i="9"/>
  <c r="F649" i="9"/>
  <c r="F648" i="9"/>
  <c r="F647" i="9"/>
  <c r="F646" i="9"/>
  <c r="F645" i="9"/>
  <c r="F644" i="9"/>
  <c r="F643" i="9"/>
  <c r="F642" i="9"/>
  <c r="F641" i="9"/>
  <c r="F640" i="9"/>
  <c r="F639" i="9"/>
  <c r="F638" i="9"/>
  <c r="F637" i="9"/>
  <c r="F636" i="9"/>
  <c r="F635" i="9"/>
  <c r="F634" i="9"/>
  <c r="F633" i="9"/>
  <c r="F632" i="9"/>
  <c r="F631" i="9"/>
  <c r="F630" i="9"/>
  <c r="F629" i="9"/>
  <c r="F628" i="9"/>
  <c r="F627" i="9"/>
  <c r="F626" i="9"/>
  <c r="F625" i="9"/>
  <c r="F624" i="9"/>
  <c r="F623" i="9"/>
  <c r="F622" i="9"/>
  <c r="F621" i="9"/>
  <c r="F620" i="9"/>
  <c r="F619" i="9"/>
  <c r="F618" i="9"/>
  <c r="F617" i="9"/>
  <c r="F616" i="9"/>
  <c r="F615" i="9"/>
  <c r="F614" i="9"/>
  <c r="F613" i="9"/>
  <c r="F612" i="9"/>
  <c r="F611" i="9"/>
  <c r="F610" i="9"/>
  <c r="F609" i="9"/>
  <c r="F608" i="9"/>
  <c r="F607" i="9"/>
  <c r="F606" i="9"/>
  <c r="F605" i="9"/>
  <c r="F604" i="9"/>
  <c r="F603" i="9"/>
  <c r="F602" i="9"/>
  <c r="F601" i="9"/>
  <c r="F600" i="9"/>
  <c r="F599" i="9"/>
  <c r="F598" i="9"/>
  <c r="F597" i="9"/>
  <c r="F596" i="9"/>
  <c r="F595" i="9"/>
  <c r="F594" i="9"/>
  <c r="F593" i="9"/>
  <c r="F592" i="9"/>
  <c r="F591" i="9"/>
  <c r="F590" i="9"/>
  <c r="F589" i="9"/>
  <c r="F588" i="9"/>
  <c r="F587" i="9"/>
  <c r="F586" i="9"/>
  <c r="F585" i="9"/>
  <c r="F584" i="9"/>
  <c r="F583" i="9"/>
  <c r="F582" i="9"/>
  <c r="F581" i="9"/>
  <c r="F580" i="9"/>
  <c r="F579" i="9"/>
  <c r="F578" i="9"/>
  <c r="F577" i="9"/>
  <c r="F576" i="9"/>
  <c r="F575" i="9"/>
  <c r="F574" i="9"/>
  <c r="F573" i="9"/>
  <c r="F572" i="9"/>
  <c r="F571" i="9"/>
  <c r="F570" i="9"/>
  <c r="F569" i="9"/>
  <c r="F568" i="9"/>
  <c r="F567" i="9"/>
  <c r="F566" i="9"/>
  <c r="F565" i="9"/>
  <c r="F564" i="9"/>
  <c r="F563" i="9"/>
  <c r="F562" i="9"/>
  <c r="F561" i="9"/>
  <c r="F560" i="9"/>
  <c r="F559" i="9"/>
  <c r="F558" i="9"/>
  <c r="F557" i="9"/>
  <c r="F556" i="9"/>
  <c r="F555" i="9"/>
  <c r="F554" i="9"/>
  <c r="F553" i="9"/>
  <c r="F552" i="9"/>
  <c r="F551" i="9"/>
  <c r="F550" i="9"/>
  <c r="F549" i="9"/>
  <c r="F548" i="9"/>
  <c r="F547" i="9"/>
  <c r="F546" i="9"/>
  <c r="F545" i="9"/>
  <c r="F544" i="9"/>
  <c r="F543" i="9"/>
  <c r="F542" i="9"/>
  <c r="F541" i="9"/>
  <c r="F540" i="9"/>
  <c r="F539" i="9"/>
  <c r="F538" i="9"/>
  <c r="F537" i="9"/>
  <c r="F536" i="9"/>
  <c r="F535" i="9"/>
  <c r="F534" i="9"/>
  <c r="F533" i="9"/>
  <c r="F532" i="9"/>
  <c r="F531" i="9"/>
  <c r="F530" i="9"/>
  <c r="F529" i="9"/>
  <c r="F528" i="9"/>
  <c r="F527" i="9"/>
  <c r="F526" i="9"/>
  <c r="F525" i="9"/>
  <c r="F524" i="9"/>
  <c r="F523" i="9"/>
  <c r="F522" i="9"/>
  <c r="F521" i="9"/>
  <c r="F520" i="9"/>
  <c r="F519" i="9"/>
  <c r="F518" i="9"/>
  <c r="F517" i="9"/>
  <c r="F516" i="9"/>
  <c r="F515" i="9"/>
  <c r="F514" i="9"/>
  <c r="F513" i="9"/>
  <c r="F512" i="9"/>
  <c r="F511" i="9"/>
  <c r="F510" i="9"/>
  <c r="F509" i="9"/>
  <c r="F508" i="9"/>
  <c r="F507" i="9"/>
  <c r="F506" i="9"/>
  <c r="F505" i="9"/>
  <c r="F504" i="9"/>
  <c r="F503" i="9"/>
  <c r="F502" i="9"/>
  <c r="F501" i="9"/>
  <c r="F500" i="9"/>
  <c r="F499" i="9"/>
  <c r="F498" i="9"/>
  <c r="F497" i="9"/>
  <c r="F496" i="9"/>
  <c r="F495" i="9"/>
  <c r="F494" i="9"/>
  <c r="F493" i="9"/>
  <c r="F492" i="9"/>
  <c r="F491" i="9"/>
  <c r="F490" i="9"/>
  <c r="F489" i="9"/>
  <c r="F488" i="9"/>
  <c r="F487" i="9"/>
  <c r="F486" i="9"/>
  <c r="F485" i="9"/>
  <c r="F484" i="9"/>
  <c r="F483" i="9"/>
  <c r="F482" i="9"/>
  <c r="F481" i="9"/>
  <c r="F480" i="9"/>
  <c r="F479" i="9"/>
  <c r="F478" i="9"/>
  <c r="F477" i="9"/>
  <c r="F476" i="9"/>
  <c r="F475" i="9"/>
  <c r="F474" i="9"/>
  <c r="F473" i="9"/>
  <c r="F472" i="9"/>
  <c r="F471" i="9"/>
  <c r="F470" i="9"/>
  <c r="F469" i="9"/>
  <c r="F468" i="9"/>
  <c r="F467" i="9"/>
  <c r="F466" i="9"/>
  <c r="F465" i="9"/>
  <c r="F464" i="9"/>
  <c r="F463" i="9"/>
  <c r="F462" i="9"/>
  <c r="F461" i="9"/>
  <c r="F460" i="9"/>
  <c r="F459" i="9"/>
  <c r="F458" i="9"/>
  <c r="F457" i="9"/>
  <c r="F456" i="9"/>
  <c r="F455" i="9"/>
  <c r="F454" i="9"/>
  <c r="F453" i="9"/>
  <c r="F452" i="9"/>
  <c r="F451" i="9"/>
  <c r="F450" i="9"/>
  <c r="F449" i="9"/>
  <c r="F448" i="9"/>
  <c r="F447" i="9"/>
  <c r="F446" i="9"/>
  <c r="F445" i="9"/>
  <c r="F444" i="9"/>
  <c r="F443" i="9"/>
  <c r="F442" i="9"/>
  <c r="F441" i="9"/>
  <c r="F440" i="9"/>
  <c r="F439" i="9"/>
  <c r="F438" i="9"/>
  <c r="F437" i="9"/>
  <c r="F436" i="9"/>
  <c r="F435" i="9"/>
  <c r="F434" i="9"/>
  <c r="F433" i="9"/>
  <c r="F432" i="9"/>
  <c r="F431" i="9"/>
  <c r="F430" i="9"/>
  <c r="F429" i="9"/>
  <c r="F428" i="9"/>
  <c r="F427" i="9"/>
  <c r="F426" i="9"/>
  <c r="F425" i="9"/>
  <c r="F424" i="9"/>
  <c r="F423" i="9"/>
  <c r="F422" i="9"/>
  <c r="F421" i="9"/>
  <c r="F420" i="9"/>
  <c r="F419" i="9"/>
  <c r="F418" i="9"/>
  <c r="F417" i="9"/>
  <c r="F416" i="9"/>
  <c r="F415" i="9"/>
  <c r="F414" i="9"/>
  <c r="F413" i="9"/>
  <c r="F412" i="9"/>
  <c r="F411" i="9"/>
  <c r="F410" i="9"/>
  <c r="F409" i="9"/>
  <c r="F408" i="9"/>
  <c r="F407" i="9"/>
  <c r="F406" i="9"/>
  <c r="F405" i="9"/>
  <c r="F404" i="9"/>
  <c r="F403" i="9"/>
  <c r="F402" i="9"/>
  <c r="F401" i="9"/>
  <c r="F400" i="9"/>
  <c r="F399" i="9"/>
  <c r="F398" i="9"/>
  <c r="F397" i="9"/>
  <c r="F396" i="9"/>
  <c r="F395" i="9"/>
  <c r="F394" i="9"/>
  <c r="F393" i="9"/>
  <c r="F392" i="9"/>
  <c r="F391" i="9"/>
  <c r="F390" i="9"/>
  <c r="F389" i="9"/>
  <c r="F388" i="9"/>
  <c r="F387" i="9"/>
  <c r="F386" i="9"/>
  <c r="F385" i="9"/>
  <c r="F384" i="9"/>
  <c r="F383" i="9"/>
  <c r="F382" i="9"/>
  <c r="F381" i="9"/>
  <c r="F380" i="9"/>
  <c r="F379" i="9"/>
  <c r="F378" i="9"/>
  <c r="F377" i="9"/>
  <c r="F376" i="9"/>
  <c r="F375" i="9"/>
  <c r="F374"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6" i="9"/>
  <c r="F305" i="9"/>
  <c r="F304" i="9"/>
  <c r="F303" i="9"/>
  <c r="F302" i="9"/>
  <c r="F301" i="9"/>
  <c r="F300" i="9"/>
  <c r="F299" i="9"/>
  <c r="F298" i="9"/>
  <c r="F297" i="9"/>
  <c r="F296" i="9"/>
  <c r="F295" i="9"/>
  <c r="F294" i="9"/>
  <c r="F293" i="9"/>
  <c r="F292" i="9"/>
  <c r="F291" i="9"/>
  <c r="F290" i="9"/>
  <c r="F289" i="9"/>
  <c r="F288" i="9"/>
  <c r="F287" i="9"/>
  <c r="F286" i="9"/>
  <c r="F285" i="9"/>
  <c r="F284" i="9"/>
  <c r="F283" i="9"/>
  <c r="F282" i="9"/>
  <c r="F281"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I5" i="9" l="1"/>
  <c r="J4" i="9"/>
  <c r="I4" i="9"/>
  <c r="J3" i="9"/>
  <c r="I3" i="9"/>
  <c r="N10" i="9" s="1"/>
  <c r="N4" i="9" l="1"/>
  <c r="O4" i="9"/>
  <c r="O37" i="9"/>
  <c r="O19" i="9"/>
  <c r="O31" i="9"/>
  <c r="O27" i="9"/>
  <c r="O15" i="9"/>
  <c r="O41" i="9"/>
  <c r="O23" i="9"/>
  <c r="O11" i="9"/>
  <c r="O9" i="9"/>
  <c r="O29" i="9"/>
  <c r="O20" i="9"/>
  <c r="O39" i="9"/>
  <c r="O24" i="9"/>
  <c r="O6" i="9"/>
  <c r="O8" i="9"/>
  <c r="O14" i="9"/>
  <c r="O17" i="9"/>
  <c r="O16" i="9"/>
  <c r="O32" i="9"/>
  <c r="O21" i="9"/>
  <c r="O26" i="9"/>
  <c r="O10" i="9"/>
  <c r="O12" i="9"/>
  <c r="O30" i="9"/>
  <c r="O28" i="9"/>
  <c r="O38" i="9"/>
  <c r="O18" i="9"/>
  <c r="O25" i="9"/>
  <c r="O36" i="9"/>
  <c r="O33" i="9"/>
  <c r="O35" i="9"/>
  <c r="O7" i="9"/>
  <c r="O34" i="9"/>
  <c r="O13" i="9"/>
  <c r="O22" i="9"/>
  <c r="O40" i="9"/>
  <c r="N27" i="9"/>
  <c r="N29" i="9"/>
  <c r="P29" i="9" s="1"/>
  <c r="N9" i="9"/>
  <c r="N11" i="9"/>
  <c r="N5" i="9"/>
  <c r="N8" i="9"/>
  <c r="N26" i="9"/>
  <c r="N22" i="9"/>
  <c r="N18" i="9"/>
  <c r="N14" i="9"/>
  <c r="N33" i="9"/>
  <c r="N37" i="9"/>
  <c r="P37" i="9" s="1"/>
  <c r="N41" i="9"/>
  <c r="N25" i="9"/>
  <c r="N21" i="9"/>
  <c r="N17" i="9"/>
  <c r="P17" i="9" s="1"/>
  <c r="N13" i="9"/>
  <c r="P13" i="9" s="1"/>
  <c r="N32" i="9"/>
  <c r="P32" i="9" s="1"/>
  <c r="N36" i="9"/>
  <c r="N40" i="9"/>
  <c r="N7" i="9"/>
  <c r="N28" i="9"/>
  <c r="N24" i="9"/>
  <c r="N20" i="9"/>
  <c r="N16" i="9"/>
  <c r="P16" i="9" s="1"/>
  <c r="N12" i="9"/>
  <c r="P12" i="9" s="1"/>
  <c r="N31" i="9"/>
  <c r="N35" i="9"/>
  <c r="N39" i="9"/>
  <c r="N6" i="9"/>
  <c r="N23" i="9"/>
  <c r="N19" i="9"/>
  <c r="N15" i="9"/>
  <c r="N30" i="9"/>
  <c r="N34" i="9"/>
  <c r="N38" i="9"/>
  <c r="O5" i="9"/>
  <c r="E3" i="5"/>
  <c r="E4" i="5"/>
  <c r="F4" i="5"/>
  <c r="E5" i="5"/>
  <c r="F5" i="5"/>
  <c r="E6" i="5"/>
  <c r="F6" i="5"/>
  <c r="E7" i="5"/>
  <c r="F7" i="5"/>
  <c r="E8" i="5"/>
  <c r="F8" i="5"/>
  <c r="E9" i="5"/>
  <c r="F9" i="5"/>
  <c r="E10" i="5"/>
  <c r="F10" i="5"/>
  <c r="E11" i="5"/>
  <c r="F11" i="5"/>
  <c r="E12" i="5"/>
  <c r="F12" i="5"/>
  <c r="E13" i="5"/>
  <c r="F13" i="5"/>
  <c r="E14" i="5"/>
  <c r="F14" i="5"/>
  <c r="E15" i="5"/>
  <c r="F15" i="5"/>
  <c r="E16" i="5"/>
  <c r="F16" i="5"/>
  <c r="E17" i="5"/>
  <c r="F17" i="5"/>
  <c r="I17" i="5"/>
  <c r="E18" i="5"/>
  <c r="F18" i="5"/>
  <c r="E19" i="5"/>
  <c r="F19" i="5"/>
  <c r="E20" i="5"/>
  <c r="F20" i="5"/>
  <c r="E21" i="5"/>
  <c r="F21" i="5"/>
  <c r="E22" i="5"/>
  <c r="F22" i="5"/>
  <c r="E23" i="5"/>
  <c r="F23" i="5"/>
  <c r="E24" i="5"/>
  <c r="F24" i="5"/>
  <c r="E25" i="5"/>
  <c r="F25" i="5"/>
  <c r="E26" i="5"/>
  <c r="F26" i="5"/>
  <c r="E27" i="5"/>
  <c r="F27" i="5"/>
  <c r="E28" i="5"/>
  <c r="F28" i="5"/>
  <c r="E29" i="5"/>
  <c r="F29" i="5"/>
  <c r="E30" i="5"/>
  <c r="F30" i="5"/>
  <c r="E31" i="5"/>
  <c r="F31" i="5"/>
  <c r="E32" i="5"/>
  <c r="F32" i="5"/>
  <c r="E33" i="5"/>
  <c r="F33" i="5"/>
  <c r="E34" i="5"/>
  <c r="F34" i="5"/>
  <c r="E35" i="5"/>
  <c r="F35" i="5"/>
  <c r="E36" i="5"/>
  <c r="F36" i="5"/>
  <c r="E37" i="5"/>
  <c r="F37" i="5"/>
  <c r="E38" i="5"/>
  <c r="F38" i="5"/>
  <c r="E39" i="5"/>
  <c r="F39" i="5"/>
  <c r="E40" i="5"/>
  <c r="F40" i="5"/>
  <c r="E41" i="5"/>
  <c r="F41" i="5"/>
  <c r="E42" i="5"/>
  <c r="F42" i="5"/>
  <c r="E43" i="5"/>
  <c r="F43" i="5"/>
  <c r="E44" i="5"/>
  <c r="F44" i="5"/>
  <c r="E45" i="5"/>
  <c r="F45" i="5"/>
  <c r="E46" i="5"/>
  <c r="F46" i="5"/>
  <c r="E47" i="5"/>
  <c r="F47" i="5"/>
  <c r="E48" i="5"/>
  <c r="F48" i="5"/>
  <c r="E49" i="5"/>
  <c r="F49" i="5"/>
  <c r="E50" i="5"/>
  <c r="F50" i="5"/>
  <c r="E51" i="5"/>
  <c r="F51" i="5"/>
  <c r="E52" i="5"/>
  <c r="F52" i="5"/>
  <c r="E53" i="5"/>
  <c r="F53" i="5"/>
  <c r="E54" i="5"/>
  <c r="F54" i="5"/>
  <c r="E55" i="5"/>
  <c r="F55" i="5"/>
  <c r="E56" i="5"/>
  <c r="F56" i="5"/>
  <c r="E57" i="5"/>
  <c r="F57" i="5"/>
  <c r="E58" i="5"/>
  <c r="F58" i="5"/>
  <c r="E59" i="5"/>
  <c r="F59" i="5"/>
  <c r="E60" i="5"/>
  <c r="F60" i="5"/>
  <c r="E61" i="5"/>
  <c r="F61" i="5"/>
  <c r="E62" i="5"/>
  <c r="F62" i="5"/>
  <c r="E63" i="5"/>
  <c r="F63" i="5"/>
  <c r="E64" i="5"/>
  <c r="F64" i="5"/>
  <c r="E65" i="5"/>
  <c r="F65" i="5"/>
  <c r="E66" i="5"/>
  <c r="F66" i="5"/>
  <c r="E67" i="5"/>
  <c r="F67" i="5"/>
  <c r="E68" i="5"/>
  <c r="F68" i="5"/>
  <c r="E69" i="5"/>
  <c r="F69" i="5"/>
  <c r="E70" i="5"/>
  <c r="F70" i="5"/>
  <c r="E71" i="5"/>
  <c r="F71" i="5"/>
  <c r="E72" i="5"/>
  <c r="F72" i="5"/>
  <c r="E73" i="5"/>
  <c r="F73" i="5"/>
  <c r="E74" i="5"/>
  <c r="F74" i="5"/>
  <c r="E75" i="5"/>
  <c r="F75" i="5"/>
  <c r="E76" i="5"/>
  <c r="F76" i="5"/>
  <c r="E77" i="5"/>
  <c r="F77" i="5"/>
  <c r="E78" i="5"/>
  <c r="F78" i="5"/>
  <c r="E79" i="5"/>
  <c r="F79" i="5"/>
  <c r="E80" i="5"/>
  <c r="F80" i="5"/>
  <c r="E81" i="5"/>
  <c r="F81" i="5"/>
  <c r="E82" i="5"/>
  <c r="F82" i="5"/>
  <c r="E83" i="5"/>
  <c r="F83" i="5"/>
  <c r="E84" i="5"/>
  <c r="F84" i="5"/>
  <c r="E85" i="5"/>
  <c r="F85" i="5"/>
  <c r="E86" i="5"/>
  <c r="F86" i="5"/>
  <c r="E87" i="5"/>
  <c r="F87" i="5"/>
  <c r="E88" i="5"/>
  <c r="F88" i="5"/>
  <c r="E89" i="5"/>
  <c r="F89" i="5"/>
  <c r="E90" i="5"/>
  <c r="F90" i="5"/>
  <c r="E91" i="5"/>
  <c r="F91" i="5"/>
  <c r="E92" i="5"/>
  <c r="F92" i="5"/>
  <c r="E93" i="5"/>
  <c r="F93" i="5"/>
  <c r="E94" i="5"/>
  <c r="F94" i="5"/>
  <c r="E95" i="5"/>
  <c r="F95" i="5"/>
  <c r="E96" i="5"/>
  <c r="F96" i="5"/>
  <c r="E97" i="5"/>
  <c r="F97" i="5"/>
  <c r="E98" i="5"/>
  <c r="F98" i="5"/>
  <c r="E99" i="5"/>
  <c r="F99" i="5"/>
  <c r="E100" i="5"/>
  <c r="F100" i="5"/>
  <c r="E101" i="5"/>
  <c r="F101" i="5"/>
  <c r="E102" i="5"/>
  <c r="F102" i="5"/>
  <c r="E103" i="5"/>
  <c r="F103" i="5"/>
  <c r="E104" i="5"/>
  <c r="F104" i="5"/>
  <c r="E105" i="5"/>
  <c r="F105" i="5"/>
  <c r="E106" i="5"/>
  <c r="F106" i="5"/>
  <c r="E107" i="5"/>
  <c r="F107" i="5"/>
  <c r="E108" i="5"/>
  <c r="F108" i="5"/>
  <c r="E109" i="5"/>
  <c r="F109" i="5"/>
  <c r="E110" i="5"/>
  <c r="F110" i="5"/>
  <c r="E111" i="5"/>
  <c r="F111" i="5"/>
  <c r="E112" i="5"/>
  <c r="F112" i="5"/>
  <c r="E113" i="5"/>
  <c r="F113" i="5"/>
  <c r="E114" i="5"/>
  <c r="F114" i="5"/>
  <c r="E115" i="5"/>
  <c r="F115" i="5"/>
  <c r="E116" i="5"/>
  <c r="F116" i="5"/>
  <c r="E117" i="5"/>
  <c r="F117" i="5"/>
  <c r="E118" i="5"/>
  <c r="F118" i="5"/>
  <c r="E119" i="5"/>
  <c r="F119" i="5"/>
  <c r="E120" i="5"/>
  <c r="F120" i="5"/>
  <c r="E121" i="5"/>
  <c r="F121" i="5"/>
  <c r="E122" i="5"/>
  <c r="F122" i="5"/>
  <c r="E123" i="5"/>
  <c r="F123" i="5"/>
  <c r="E124" i="5"/>
  <c r="F124" i="5"/>
  <c r="E125" i="5"/>
  <c r="F125" i="5"/>
  <c r="E126" i="5"/>
  <c r="F126" i="5"/>
  <c r="E127" i="5"/>
  <c r="F127" i="5"/>
  <c r="E128" i="5"/>
  <c r="F128" i="5"/>
  <c r="E129" i="5"/>
  <c r="F129" i="5"/>
  <c r="E130" i="5"/>
  <c r="F130" i="5"/>
  <c r="E131" i="5"/>
  <c r="F131" i="5"/>
  <c r="E132" i="5"/>
  <c r="F132" i="5"/>
  <c r="E133" i="5"/>
  <c r="F133" i="5"/>
  <c r="E134" i="5"/>
  <c r="F134" i="5"/>
  <c r="E135" i="5"/>
  <c r="F135" i="5"/>
  <c r="E136" i="5"/>
  <c r="F136" i="5"/>
  <c r="E137" i="5"/>
  <c r="F137" i="5"/>
  <c r="E138" i="5"/>
  <c r="F138" i="5"/>
  <c r="E139" i="5"/>
  <c r="F139" i="5"/>
  <c r="E140" i="5"/>
  <c r="F140" i="5"/>
  <c r="E141" i="5"/>
  <c r="F141" i="5"/>
  <c r="E142" i="5"/>
  <c r="F142" i="5"/>
  <c r="E143" i="5"/>
  <c r="F143" i="5"/>
  <c r="E144" i="5"/>
  <c r="F144" i="5"/>
  <c r="E145" i="5"/>
  <c r="F145" i="5"/>
  <c r="E146" i="5"/>
  <c r="F146" i="5"/>
  <c r="E147" i="5"/>
  <c r="F147" i="5"/>
  <c r="E148" i="5"/>
  <c r="F148" i="5"/>
  <c r="E149" i="5"/>
  <c r="F149" i="5"/>
  <c r="E150" i="5"/>
  <c r="F150" i="5"/>
  <c r="E151" i="5"/>
  <c r="F151" i="5"/>
  <c r="E152" i="5"/>
  <c r="F152" i="5"/>
  <c r="E153" i="5"/>
  <c r="F153" i="5"/>
  <c r="E154" i="5"/>
  <c r="F154" i="5"/>
  <c r="E155" i="5"/>
  <c r="F155" i="5"/>
  <c r="E156" i="5"/>
  <c r="F156" i="5"/>
  <c r="E157" i="5"/>
  <c r="F157" i="5"/>
  <c r="E158" i="5"/>
  <c r="F158" i="5"/>
  <c r="E159" i="5"/>
  <c r="F159" i="5"/>
  <c r="E160" i="5"/>
  <c r="F160" i="5"/>
  <c r="E161" i="5"/>
  <c r="F161" i="5"/>
  <c r="E162" i="5"/>
  <c r="F162" i="5"/>
  <c r="E163" i="5"/>
  <c r="F163" i="5"/>
  <c r="E164" i="5"/>
  <c r="F164" i="5"/>
  <c r="E165" i="5"/>
  <c r="F165" i="5"/>
  <c r="E166" i="5"/>
  <c r="F166" i="5"/>
  <c r="E167" i="5"/>
  <c r="F167" i="5"/>
  <c r="E168" i="5"/>
  <c r="F168" i="5"/>
  <c r="E169" i="5"/>
  <c r="F169" i="5"/>
  <c r="E170" i="5"/>
  <c r="F170" i="5"/>
  <c r="E171" i="5"/>
  <c r="F171" i="5"/>
  <c r="E172" i="5"/>
  <c r="F172" i="5"/>
  <c r="E173" i="5"/>
  <c r="F173" i="5"/>
  <c r="E174" i="5"/>
  <c r="F174" i="5"/>
  <c r="E175" i="5"/>
  <c r="F175" i="5"/>
  <c r="E176" i="5"/>
  <c r="F176" i="5"/>
  <c r="E177" i="5"/>
  <c r="F177" i="5"/>
  <c r="E178" i="5"/>
  <c r="F178" i="5"/>
  <c r="E179" i="5"/>
  <c r="F179" i="5"/>
  <c r="E180" i="5"/>
  <c r="F180" i="5"/>
  <c r="E181" i="5"/>
  <c r="F181" i="5"/>
  <c r="E182" i="5"/>
  <c r="F182" i="5"/>
  <c r="E183" i="5"/>
  <c r="F183" i="5"/>
  <c r="E184" i="5"/>
  <c r="F184" i="5"/>
  <c r="E185" i="5"/>
  <c r="F185" i="5"/>
  <c r="E186" i="5"/>
  <c r="F186" i="5"/>
  <c r="E187" i="5"/>
  <c r="F187" i="5"/>
  <c r="E188" i="5"/>
  <c r="F188" i="5"/>
  <c r="E189" i="5"/>
  <c r="F189" i="5"/>
  <c r="E190" i="5"/>
  <c r="F190" i="5"/>
  <c r="E191" i="5"/>
  <c r="F191" i="5"/>
  <c r="E192" i="5"/>
  <c r="F192" i="5"/>
  <c r="E193" i="5"/>
  <c r="F193" i="5"/>
  <c r="E194" i="5"/>
  <c r="F194" i="5"/>
  <c r="E195" i="5"/>
  <c r="F195" i="5"/>
  <c r="E196" i="5"/>
  <c r="F196" i="5"/>
  <c r="E197" i="5"/>
  <c r="F197" i="5"/>
  <c r="E198" i="5"/>
  <c r="F198" i="5"/>
  <c r="E199" i="5"/>
  <c r="F199" i="5"/>
  <c r="E200" i="5"/>
  <c r="F200" i="5"/>
  <c r="E201" i="5"/>
  <c r="F201" i="5"/>
  <c r="E202" i="5"/>
  <c r="F202" i="5"/>
  <c r="E203" i="5"/>
  <c r="F203" i="5"/>
  <c r="E204" i="5"/>
  <c r="F204" i="5"/>
  <c r="E205" i="5"/>
  <c r="F205" i="5"/>
  <c r="E206" i="5"/>
  <c r="F206" i="5"/>
  <c r="E207" i="5"/>
  <c r="F207" i="5"/>
  <c r="E208" i="5"/>
  <c r="F208" i="5"/>
  <c r="E209" i="5"/>
  <c r="F209" i="5"/>
  <c r="E210" i="5"/>
  <c r="F210" i="5"/>
  <c r="E211" i="5"/>
  <c r="F211" i="5"/>
  <c r="E212" i="5"/>
  <c r="F212" i="5"/>
  <c r="E213" i="5"/>
  <c r="F213" i="5"/>
  <c r="E214" i="5"/>
  <c r="F214" i="5"/>
  <c r="E215" i="5"/>
  <c r="F215" i="5"/>
  <c r="E216" i="5"/>
  <c r="F216" i="5"/>
  <c r="E217" i="5"/>
  <c r="F217" i="5"/>
  <c r="E218" i="5"/>
  <c r="F218" i="5"/>
  <c r="E219" i="5"/>
  <c r="F219" i="5"/>
  <c r="E220" i="5"/>
  <c r="F220" i="5"/>
  <c r="E221" i="5"/>
  <c r="F221" i="5"/>
  <c r="E222" i="5"/>
  <c r="F222" i="5"/>
  <c r="E223" i="5"/>
  <c r="F223" i="5"/>
  <c r="E224" i="5"/>
  <c r="F224" i="5"/>
  <c r="E225" i="5"/>
  <c r="F225" i="5"/>
  <c r="E226" i="5"/>
  <c r="F226" i="5"/>
  <c r="E227" i="5"/>
  <c r="F227" i="5"/>
  <c r="E228" i="5"/>
  <c r="F228" i="5"/>
  <c r="E229" i="5"/>
  <c r="F229" i="5"/>
  <c r="E230" i="5"/>
  <c r="F230" i="5"/>
  <c r="E231" i="5"/>
  <c r="F231" i="5"/>
  <c r="E232" i="5"/>
  <c r="F232" i="5"/>
  <c r="E233" i="5"/>
  <c r="F233" i="5"/>
  <c r="E234" i="5"/>
  <c r="F234" i="5"/>
  <c r="E235" i="5"/>
  <c r="F235" i="5"/>
  <c r="E236" i="5"/>
  <c r="F236" i="5"/>
  <c r="E237" i="5"/>
  <c r="F237" i="5"/>
  <c r="E238" i="5"/>
  <c r="F238" i="5"/>
  <c r="E239" i="5"/>
  <c r="F239" i="5"/>
  <c r="E240" i="5"/>
  <c r="F240" i="5"/>
  <c r="E241" i="5"/>
  <c r="F241" i="5"/>
  <c r="E242" i="5"/>
  <c r="F242" i="5"/>
  <c r="E243" i="5"/>
  <c r="F243" i="5"/>
  <c r="E244" i="5"/>
  <c r="F244" i="5"/>
  <c r="E245" i="5"/>
  <c r="F245" i="5"/>
  <c r="E246" i="5"/>
  <c r="F246" i="5"/>
  <c r="E247" i="5"/>
  <c r="F247" i="5"/>
  <c r="E248" i="5"/>
  <c r="F248" i="5"/>
  <c r="E249" i="5"/>
  <c r="F249" i="5"/>
  <c r="E250" i="5"/>
  <c r="F250" i="5"/>
  <c r="E251" i="5"/>
  <c r="F251" i="5"/>
  <c r="E252" i="5"/>
  <c r="F252" i="5"/>
  <c r="E253" i="5"/>
  <c r="F253" i="5"/>
  <c r="E254" i="5"/>
  <c r="F254" i="5"/>
  <c r="E255" i="5"/>
  <c r="F255" i="5"/>
  <c r="E256" i="5"/>
  <c r="F256" i="5"/>
  <c r="E257" i="5"/>
  <c r="F257" i="5"/>
  <c r="E258" i="5"/>
  <c r="F258" i="5"/>
  <c r="E259" i="5"/>
  <c r="F259" i="5"/>
  <c r="E260" i="5"/>
  <c r="F260" i="5"/>
  <c r="E261" i="5"/>
  <c r="F261" i="5"/>
  <c r="E262" i="5"/>
  <c r="F262" i="5"/>
  <c r="E263" i="5"/>
  <c r="F263" i="5"/>
  <c r="E264" i="5"/>
  <c r="F264" i="5"/>
  <c r="E265" i="5"/>
  <c r="F265" i="5"/>
  <c r="E266" i="5"/>
  <c r="F266" i="5"/>
  <c r="E267" i="5"/>
  <c r="F267" i="5"/>
  <c r="E268" i="5"/>
  <c r="F268" i="5"/>
  <c r="E269" i="5"/>
  <c r="F269" i="5"/>
  <c r="E270" i="5"/>
  <c r="F270" i="5"/>
  <c r="E271" i="5"/>
  <c r="F271" i="5"/>
  <c r="E272" i="5"/>
  <c r="F272" i="5"/>
  <c r="E273" i="5"/>
  <c r="F273" i="5"/>
  <c r="E274" i="5"/>
  <c r="F274" i="5"/>
  <c r="E275" i="5"/>
  <c r="F275" i="5"/>
  <c r="E276" i="5"/>
  <c r="F276" i="5"/>
  <c r="E277" i="5"/>
  <c r="F277" i="5"/>
  <c r="E278" i="5"/>
  <c r="F278" i="5"/>
  <c r="E279" i="5"/>
  <c r="F279" i="5"/>
  <c r="E280" i="5"/>
  <c r="F280" i="5"/>
  <c r="E281" i="5"/>
  <c r="F281" i="5"/>
  <c r="E282" i="5"/>
  <c r="F282" i="5"/>
  <c r="E283" i="5"/>
  <c r="F283" i="5"/>
  <c r="E284" i="5"/>
  <c r="F284" i="5"/>
  <c r="E285" i="5"/>
  <c r="F285" i="5"/>
  <c r="E286" i="5"/>
  <c r="F286" i="5"/>
  <c r="E287" i="5"/>
  <c r="F287" i="5"/>
  <c r="E288" i="5"/>
  <c r="F288" i="5"/>
  <c r="E289" i="5"/>
  <c r="F289" i="5"/>
  <c r="E290" i="5"/>
  <c r="F290" i="5"/>
  <c r="E291" i="5"/>
  <c r="F291" i="5"/>
  <c r="E292" i="5"/>
  <c r="F292" i="5"/>
  <c r="E293" i="5"/>
  <c r="F293" i="5"/>
  <c r="E294" i="5"/>
  <c r="F294" i="5"/>
  <c r="E295" i="5"/>
  <c r="F295" i="5"/>
  <c r="E296" i="5"/>
  <c r="F296" i="5"/>
  <c r="E297" i="5"/>
  <c r="F297" i="5"/>
  <c r="E298" i="5"/>
  <c r="F298" i="5"/>
  <c r="E299" i="5"/>
  <c r="F299" i="5"/>
  <c r="E300" i="5"/>
  <c r="F300" i="5"/>
  <c r="E301" i="5"/>
  <c r="F301" i="5"/>
  <c r="E302" i="5"/>
  <c r="F302" i="5"/>
  <c r="E303" i="5"/>
  <c r="F303" i="5"/>
  <c r="E304" i="5"/>
  <c r="F304" i="5"/>
  <c r="E305" i="5"/>
  <c r="F305" i="5"/>
  <c r="E306" i="5"/>
  <c r="F306" i="5"/>
  <c r="E307" i="5"/>
  <c r="F307" i="5"/>
  <c r="E308" i="5"/>
  <c r="F308" i="5"/>
  <c r="E309" i="5"/>
  <c r="F309" i="5"/>
  <c r="E310" i="5"/>
  <c r="F310" i="5"/>
  <c r="E311" i="5"/>
  <c r="F311" i="5"/>
  <c r="E312" i="5"/>
  <c r="F312" i="5"/>
  <c r="E313" i="5"/>
  <c r="F313" i="5"/>
  <c r="E314" i="5"/>
  <c r="F314" i="5"/>
  <c r="E315" i="5"/>
  <c r="F315" i="5"/>
  <c r="E316" i="5"/>
  <c r="F316" i="5"/>
  <c r="E317" i="5"/>
  <c r="F317" i="5"/>
  <c r="E318" i="5"/>
  <c r="F318" i="5"/>
  <c r="E319" i="5"/>
  <c r="F319" i="5"/>
  <c r="E320" i="5"/>
  <c r="F320" i="5"/>
  <c r="E321" i="5"/>
  <c r="F321" i="5"/>
  <c r="E322" i="5"/>
  <c r="F322" i="5"/>
  <c r="E323" i="5"/>
  <c r="F323" i="5"/>
  <c r="E324" i="5"/>
  <c r="F324" i="5"/>
  <c r="E325" i="5"/>
  <c r="F325" i="5"/>
  <c r="E326" i="5"/>
  <c r="F326" i="5"/>
  <c r="E327" i="5"/>
  <c r="F327" i="5"/>
  <c r="E328" i="5"/>
  <c r="F328" i="5"/>
  <c r="E329" i="5"/>
  <c r="F329" i="5"/>
  <c r="E330" i="5"/>
  <c r="F330" i="5"/>
  <c r="E331" i="5"/>
  <c r="F331" i="5"/>
  <c r="E332" i="5"/>
  <c r="F332" i="5"/>
  <c r="E333" i="5"/>
  <c r="F333" i="5"/>
  <c r="E334" i="5"/>
  <c r="F334" i="5"/>
  <c r="E335" i="5"/>
  <c r="F335" i="5"/>
  <c r="E336" i="5"/>
  <c r="F336" i="5"/>
  <c r="E337" i="5"/>
  <c r="F337" i="5"/>
  <c r="E338" i="5"/>
  <c r="F338" i="5"/>
  <c r="E339" i="5"/>
  <c r="F339" i="5"/>
  <c r="E340" i="5"/>
  <c r="F340" i="5"/>
  <c r="E341" i="5"/>
  <c r="F341" i="5"/>
  <c r="E342" i="5"/>
  <c r="F342" i="5"/>
  <c r="E343" i="5"/>
  <c r="F343" i="5"/>
  <c r="E344" i="5"/>
  <c r="F344" i="5"/>
  <c r="E345" i="5"/>
  <c r="F345" i="5"/>
  <c r="E346" i="5"/>
  <c r="F346" i="5"/>
  <c r="E347" i="5"/>
  <c r="F347" i="5"/>
  <c r="E348" i="5"/>
  <c r="F348" i="5"/>
  <c r="E349" i="5"/>
  <c r="F349" i="5"/>
  <c r="E350" i="5"/>
  <c r="F350" i="5"/>
  <c r="E351" i="5"/>
  <c r="F351" i="5"/>
  <c r="E352" i="5"/>
  <c r="F352" i="5"/>
  <c r="E353" i="5"/>
  <c r="F353" i="5"/>
  <c r="E354" i="5"/>
  <c r="F354" i="5"/>
  <c r="E355" i="5"/>
  <c r="F355" i="5"/>
  <c r="E356" i="5"/>
  <c r="F356" i="5"/>
  <c r="E357" i="5"/>
  <c r="F357" i="5"/>
  <c r="E358" i="5"/>
  <c r="F358" i="5"/>
  <c r="E359" i="5"/>
  <c r="F359" i="5"/>
  <c r="E360" i="5"/>
  <c r="F360" i="5"/>
  <c r="E361" i="5"/>
  <c r="F361" i="5"/>
  <c r="E362" i="5"/>
  <c r="F362" i="5"/>
  <c r="E363" i="5"/>
  <c r="F363" i="5"/>
  <c r="E364" i="5"/>
  <c r="F364" i="5"/>
  <c r="E365" i="5"/>
  <c r="F365" i="5"/>
  <c r="E366" i="5"/>
  <c r="F366" i="5"/>
  <c r="E367" i="5"/>
  <c r="F367" i="5"/>
  <c r="E368" i="5"/>
  <c r="F368" i="5"/>
  <c r="E369" i="5"/>
  <c r="F369" i="5"/>
  <c r="E370" i="5"/>
  <c r="F370" i="5"/>
  <c r="E371" i="5"/>
  <c r="F371" i="5"/>
  <c r="E372" i="5"/>
  <c r="F372" i="5"/>
  <c r="E373" i="5"/>
  <c r="F373" i="5"/>
  <c r="E374" i="5"/>
  <c r="F374" i="5"/>
  <c r="E375" i="5"/>
  <c r="F375" i="5"/>
  <c r="E376" i="5"/>
  <c r="F376" i="5"/>
  <c r="E377" i="5"/>
  <c r="F377" i="5"/>
  <c r="E378" i="5"/>
  <c r="F378" i="5"/>
  <c r="E379" i="5"/>
  <c r="F379" i="5"/>
  <c r="E380" i="5"/>
  <c r="F380" i="5"/>
  <c r="E381" i="5"/>
  <c r="F381" i="5"/>
  <c r="E382" i="5"/>
  <c r="F382" i="5"/>
  <c r="E383" i="5"/>
  <c r="F383" i="5"/>
  <c r="E384" i="5"/>
  <c r="F384" i="5"/>
  <c r="E385" i="5"/>
  <c r="F385" i="5"/>
  <c r="E386" i="5"/>
  <c r="F386" i="5"/>
  <c r="E387" i="5"/>
  <c r="F387" i="5"/>
  <c r="E388" i="5"/>
  <c r="F388" i="5"/>
  <c r="E389" i="5"/>
  <c r="F389" i="5"/>
  <c r="E390" i="5"/>
  <c r="F390" i="5"/>
  <c r="E391" i="5"/>
  <c r="F391" i="5"/>
  <c r="E392" i="5"/>
  <c r="F392" i="5"/>
  <c r="E393" i="5"/>
  <c r="F393" i="5"/>
  <c r="E394" i="5"/>
  <c r="F394" i="5"/>
  <c r="E395" i="5"/>
  <c r="F395" i="5"/>
  <c r="E396" i="5"/>
  <c r="F396" i="5"/>
  <c r="E397" i="5"/>
  <c r="F397" i="5"/>
  <c r="E398" i="5"/>
  <c r="F398" i="5"/>
  <c r="E399" i="5"/>
  <c r="F399" i="5"/>
  <c r="E400" i="5"/>
  <c r="F400" i="5"/>
  <c r="E401" i="5"/>
  <c r="F401" i="5"/>
  <c r="E402" i="5"/>
  <c r="F402" i="5"/>
  <c r="E403" i="5"/>
  <c r="F403" i="5"/>
  <c r="E404" i="5"/>
  <c r="F404" i="5"/>
  <c r="E405" i="5"/>
  <c r="F405" i="5"/>
  <c r="E406" i="5"/>
  <c r="F406" i="5"/>
  <c r="E407" i="5"/>
  <c r="F407" i="5"/>
  <c r="E408" i="5"/>
  <c r="F408" i="5"/>
  <c r="E409" i="5"/>
  <c r="F409" i="5"/>
  <c r="E410" i="5"/>
  <c r="F410" i="5"/>
  <c r="E411" i="5"/>
  <c r="F411" i="5"/>
  <c r="E412" i="5"/>
  <c r="F412" i="5"/>
  <c r="E413" i="5"/>
  <c r="F413" i="5"/>
  <c r="E414" i="5"/>
  <c r="F414" i="5"/>
  <c r="E415" i="5"/>
  <c r="F415" i="5"/>
  <c r="E416" i="5"/>
  <c r="F416" i="5"/>
  <c r="E417" i="5"/>
  <c r="F417" i="5"/>
  <c r="E418" i="5"/>
  <c r="F418" i="5"/>
  <c r="E419" i="5"/>
  <c r="F419" i="5"/>
  <c r="E420" i="5"/>
  <c r="F420" i="5"/>
  <c r="E421" i="5"/>
  <c r="F421" i="5"/>
  <c r="E422" i="5"/>
  <c r="F422" i="5"/>
  <c r="E423" i="5"/>
  <c r="F423" i="5"/>
  <c r="E424" i="5"/>
  <c r="F424" i="5"/>
  <c r="E425" i="5"/>
  <c r="F425" i="5"/>
  <c r="E426" i="5"/>
  <c r="F426" i="5"/>
  <c r="E427" i="5"/>
  <c r="F427" i="5"/>
  <c r="E428" i="5"/>
  <c r="F428" i="5"/>
  <c r="E429" i="5"/>
  <c r="F429" i="5"/>
  <c r="E430" i="5"/>
  <c r="F430" i="5"/>
  <c r="E431" i="5"/>
  <c r="F431" i="5"/>
  <c r="E432" i="5"/>
  <c r="F432" i="5"/>
  <c r="E433" i="5"/>
  <c r="F433" i="5"/>
  <c r="E434" i="5"/>
  <c r="F434" i="5"/>
  <c r="E435" i="5"/>
  <c r="F435" i="5"/>
  <c r="E436" i="5"/>
  <c r="F436" i="5"/>
  <c r="E437" i="5"/>
  <c r="F437" i="5"/>
  <c r="E438" i="5"/>
  <c r="F438" i="5"/>
  <c r="E439" i="5"/>
  <c r="F439" i="5"/>
  <c r="E440" i="5"/>
  <c r="F440" i="5"/>
  <c r="E441" i="5"/>
  <c r="F441" i="5"/>
  <c r="E442" i="5"/>
  <c r="F442" i="5"/>
  <c r="E443" i="5"/>
  <c r="F443" i="5"/>
  <c r="E444" i="5"/>
  <c r="F444" i="5"/>
  <c r="E445" i="5"/>
  <c r="F445" i="5"/>
  <c r="E446" i="5"/>
  <c r="F446" i="5"/>
  <c r="E447" i="5"/>
  <c r="F447" i="5"/>
  <c r="E448" i="5"/>
  <c r="F448" i="5"/>
  <c r="E449" i="5"/>
  <c r="F449" i="5"/>
  <c r="E450" i="5"/>
  <c r="F450" i="5"/>
  <c r="E451" i="5"/>
  <c r="F451" i="5"/>
  <c r="E452" i="5"/>
  <c r="F452" i="5"/>
  <c r="E453" i="5"/>
  <c r="F453" i="5"/>
  <c r="E454" i="5"/>
  <c r="F454" i="5"/>
  <c r="E455" i="5"/>
  <c r="F455" i="5"/>
  <c r="E456" i="5"/>
  <c r="F456" i="5"/>
  <c r="E457" i="5"/>
  <c r="F457" i="5"/>
  <c r="E458" i="5"/>
  <c r="F458" i="5"/>
  <c r="E459" i="5"/>
  <c r="F459" i="5"/>
  <c r="E460" i="5"/>
  <c r="F460" i="5"/>
  <c r="E461" i="5"/>
  <c r="F461" i="5"/>
  <c r="E462" i="5"/>
  <c r="F462" i="5"/>
  <c r="E463" i="5"/>
  <c r="F463" i="5"/>
  <c r="E464" i="5"/>
  <c r="F464" i="5"/>
  <c r="E465" i="5"/>
  <c r="F465" i="5"/>
  <c r="E466" i="5"/>
  <c r="F466" i="5"/>
  <c r="E467" i="5"/>
  <c r="F467" i="5"/>
  <c r="E468" i="5"/>
  <c r="F468" i="5"/>
  <c r="E469" i="5"/>
  <c r="F469" i="5"/>
  <c r="E470" i="5"/>
  <c r="F470" i="5"/>
  <c r="E471" i="5"/>
  <c r="F471" i="5"/>
  <c r="E472" i="5"/>
  <c r="F472" i="5"/>
  <c r="E473" i="5"/>
  <c r="F473" i="5"/>
  <c r="E474" i="5"/>
  <c r="F474" i="5"/>
  <c r="E475" i="5"/>
  <c r="F475" i="5"/>
  <c r="E476" i="5"/>
  <c r="F476" i="5"/>
  <c r="E477" i="5"/>
  <c r="F477" i="5"/>
  <c r="E478" i="5"/>
  <c r="F478" i="5"/>
  <c r="E479" i="5"/>
  <c r="F479" i="5"/>
  <c r="E480" i="5"/>
  <c r="F480" i="5"/>
  <c r="E481" i="5"/>
  <c r="F481" i="5"/>
  <c r="E482" i="5"/>
  <c r="F482" i="5"/>
  <c r="E483" i="5"/>
  <c r="F483" i="5"/>
  <c r="E484" i="5"/>
  <c r="F484" i="5"/>
  <c r="E485" i="5"/>
  <c r="F485" i="5"/>
  <c r="E486" i="5"/>
  <c r="F486" i="5"/>
  <c r="E487" i="5"/>
  <c r="F487" i="5"/>
  <c r="E488" i="5"/>
  <c r="F488" i="5"/>
  <c r="E489" i="5"/>
  <c r="F489" i="5"/>
  <c r="E490" i="5"/>
  <c r="F490" i="5"/>
  <c r="E491" i="5"/>
  <c r="F491" i="5"/>
  <c r="E492" i="5"/>
  <c r="F492" i="5"/>
  <c r="E493" i="5"/>
  <c r="F493" i="5"/>
  <c r="E494" i="5"/>
  <c r="F494" i="5"/>
  <c r="E495" i="5"/>
  <c r="F495" i="5"/>
  <c r="E496" i="5"/>
  <c r="F496" i="5"/>
  <c r="E497" i="5"/>
  <c r="F497" i="5"/>
  <c r="E498" i="5"/>
  <c r="F498" i="5"/>
  <c r="E499" i="5"/>
  <c r="F499" i="5"/>
  <c r="E500" i="5"/>
  <c r="F500" i="5"/>
  <c r="E501" i="5"/>
  <c r="F501" i="5"/>
  <c r="E502" i="5"/>
  <c r="F502" i="5"/>
  <c r="E503" i="5"/>
  <c r="F503" i="5"/>
  <c r="E504" i="5"/>
  <c r="F504" i="5"/>
  <c r="E505" i="5"/>
  <c r="F505" i="5"/>
  <c r="E506" i="5"/>
  <c r="F506" i="5"/>
  <c r="E507" i="5"/>
  <c r="F507" i="5"/>
  <c r="E508" i="5"/>
  <c r="F508" i="5"/>
  <c r="E509" i="5"/>
  <c r="F509" i="5"/>
  <c r="E510" i="5"/>
  <c r="F510" i="5"/>
  <c r="E511" i="5"/>
  <c r="F511" i="5"/>
  <c r="E512" i="5"/>
  <c r="F512" i="5"/>
  <c r="E513" i="5"/>
  <c r="F513" i="5"/>
  <c r="E514" i="5"/>
  <c r="F514" i="5"/>
  <c r="E515" i="5"/>
  <c r="F515" i="5"/>
  <c r="E516" i="5"/>
  <c r="F516" i="5"/>
  <c r="E517" i="5"/>
  <c r="F517" i="5"/>
  <c r="E518" i="5"/>
  <c r="F518" i="5"/>
  <c r="E519" i="5"/>
  <c r="F519" i="5"/>
  <c r="E520" i="5"/>
  <c r="F520" i="5"/>
  <c r="E521" i="5"/>
  <c r="F521" i="5"/>
  <c r="E522" i="5"/>
  <c r="F522" i="5"/>
  <c r="E523" i="5"/>
  <c r="F523" i="5"/>
  <c r="E524" i="5"/>
  <c r="F524" i="5"/>
  <c r="E525" i="5"/>
  <c r="F525" i="5"/>
  <c r="E526" i="5"/>
  <c r="F526" i="5"/>
  <c r="E527" i="5"/>
  <c r="F527" i="5"/>
  <c r="E528" i="5"/>
  <c r="F528" i="5"/>
  <c r="E529" i="5"/>
  <c r="F529" i="5"/>
  <c r="E530" i="5"/>
  <c r="F530" i="5"/>
  <c r="E531" i="5"/>
  <c r="F531" i="5"/>
  <c r="E532" i="5"/>
  <c r="F532" i="5"/>
  <c r="E533" i="5"/>
  <c r="F533" i="5"/>
  <c r="E534" i="5"/>
  <c r="F534" i="5"/>
  <c r="E535" i="5"/>
  <c r="F535" i="5"/>
  <c r="E536" i="5"/>
  <c r="F536" i="5"/>
  <c r="E537" i="5"/>
  <c r="F537" i="5"/>
  <c r="E538" i="5"/>
  <c r="F538" i="5"/>
  <c r="E539" i="5"/>
  <c r="F539" i="5"/>
  <c r="E540" i="5"/>
  <c r="F540" i="5"/>
  <c r="E541" i="5"/>
  <c r="F541" i="5"/>
  <c r="E542" i="5"/>
  <c r="F542" i="5"/>
  <c r="E543" i="5"/>
  <c r="F543" i="5"/>
  <c r="E544" i="5"/>
  <c r="F544" i="5"/>
  <c r="E545" i="5"/>
  <c r="F545" i="5"/>
  <c r="E546" i="5"/>
  <c r="F546" i="5"/>
  <c r="E547" i="5"/>
  <c r="F547" i="5"/>
  <c r="E548" i="5"/>
  <c r="F548" i="5"/>
  <c r="E549" i="5"/>
  <c r="F549" i="5"/>
  <c r="E550" i="5"/>
  <c r="F550" i="5"/>
  <c r="E551" i="5"/>
  <c r="F551" i="5"/>
  <c r="E552" i="5"/>
  <c r="F552" i="5"/>
  <c r="E553" i="5"/>
  <c r="F553" i="5"/>
  <c r="E554" i="5"/>
  <c r="F554" i="5"/>
  <c r="E555" i="5"/>
  <c r="F555" i="5"/>
  <c r="E556" i="5"/>
  <c r="F556" i="5"/>
  <c r="E557" i="5"/>
  <c r="F557" i="5"/>
  <c r="E558" i="5"/>
  <c r="F558" i="5"/>
  <c r="E559" i="5"/>
  <c r="F559" i="5"/>
  <c r="E560" i="5"/>
  <c r="F560" i="5"/>
  <c r="E561" i="5"/>
  <c r="F561" i="5"/>
  <c r="E562" i="5"/>
  <c r="F562" i="5"/>
  <c r="E563" i="5"/>
  <c r="F563" i="5"/>
  <c r="E564" i="5"/>
  <c r="F564" i="5"/>
  <c r="E565" i="5"/>
  <c r="F565" i="5"/>
  <c r="E566" i="5"/>
  <c r="F566" i="5"/>
  <c r="E567" i="5"/>
  <c r="F567" i="5"/>
  <c r="E568" i="5"/>
  <c r="F568" i="5"/>
  <c r="E569" i="5"/>
  <c r="F569" i="5"/>
  <c r="E570" i="5"/>
  <c r="F570" i="5"/>
  <c r="E571" i="5"/>
  <c r="F571" i="5"/>
  <c r="E572" i="5"/>
  <c r="F572" i="5"/>
  <c r="E573" i="5"/>
  <c r="F573" i="5"/>
  <c r="E574" i="5"/>
  <c r="F574" i="5"/>
  <c r="E575" i="5"/>
  <c r="F575" i="5"/>
  <c r="E576" i="5"/>
  <c r="F576" i="5"/>
  <c r="E577" i="5"/>
  <c r="F577" i="5"/>
  <c r="E578" i="5"/>
  <c r="F578" i="5"/>
  <c r="E579" i="5"/>
  <c r="F579" i="5"/>
  <c r="E580" i="5"/>
  <c r="F580" i="5"/>
  <c r="E581" i="5"/>
  <c r="F581" i="5"/>
  <c r="E582" i="5"/>
  <c r="F582" i="5"/>
  <c r="E583" i="5"/>
  <c r="F583" i="5"/>
  <c r="E584" i="5"/>
  <c r="F584" i="5"/>
  <c r="E585" i="5"/>
  <c r="F585" i="5"/>
  <c r="E586" i="5"/>
  <c r="F586" i="5"/>
  <c r="E587" i="5"/>
  <c r="F587" i="5"/>
  <c r="E588" i="5"/>
  <c r="F588" i="5"/>
  <c r="E589" i="5"/>
  <c r="F589" i="5"/>
  <c r="E590" i="5"/>
  <c r="F590" i="5"/>
  <c r="E591" i="5"/>
  <c r="F591" i="5"/>
  <c r="E592" i="5"/>
  <c r="F592" i="5"/>
  <c r="E593" i="5"/>
  <c r="F593" i="5"/>
  <c r="E594" i="5"/>
  <c r="F594" i="5"/>
  <c r="E595" i="5"/>
  <c r="F595" i="5"/>
  <c r="E596" i="5"/>
  <c r="F596" i="5"/>
  <c r="E597" i="5"/>
  <c r="F597" i="5"/>
  <c r="E598" i="5"/>
  <c r="F598" i="5"/>
  <c r="E599" i="5"/>
  <c r="F599" i="5"/>
  <c r="E600" i="5"/>
  <c r="F600" i="5"/>
  <c r="E601" i="5"/>
  <c r="F601" i="5"/>
  <c r="E602" i="5"/>
  <c r="F602" i="5"/>
  <c r="E603" i="5"/>
  <c r="F603" i="5"/>
  <c r="E604" i="5"/>
  <c r="F604" i="5"/>
  <c r="E605" i="5"/>
  <c r="F605" i="5"/>
  <c r="E606" i="5"/>
  <c r="F606" i="5"/>
  <c r="E607" i="5"/>
  <c r="F607" i="5"/>
  <c r="E608" i="5"/>
  <c r="F608" i="5"/>
  <c r="E609" i="5"/>
  <c r="F609" i="5"/>
  <c r="E610" i="5"/>
  <c r="F610" i="5"/>
  <c r="E611" i="5"/>
  <c r="F611" i="5"/>
  <c r="E612" i="5"/>
  <c r="F612" i="5"/>
  <c r="E613" i="5"/>
  <c r="F613" i="5"/>
  <c r="E614" i="5"/>
  <c r="F614" i="5"/>
  <c r="E615" i="5"/>
  <c r="F615" i="5"/>
  <c r="E616" i="5"/>
  <c r="F616" i="5"/>
  <c r="E617" i="5"/>
  <c r="F617" i="5"/>
  <c r="E618" i="5"/>
  <c r="F618" i="5"/>
  <c r="E619" i="5"/>
  <c r="F619" i="5"/>
  <c r="E620" i="5"/>
  <c r="F620" i="5"/>
  <c r="E621" i="5"/>
  <c r="F621" i="5"/>
  <c r="E622" i="5"/>
  <c r="F622" i="5"/>
  <c r="E623" i="5"/>
  <c r="F623" i="5"/>
  <c r="E624" i="5"/>
  <c r="F624" i="5"/>
  <c r="E625" i="5"/>
  <c r="F625" i="5"/>
  <c r="E626" i="5"/>
  <c r="F626" i="5"/>
  <c r="E627" i="5"/>
  <c r="F627" i="5"/>
  <c r="E628" i="5"/>
  <c r="F628" i="5"/>
  <c r="E629" i="5"/>
  <c r="F629" i="5"/>
  <c r="E630" i="5"/>
  <c r="F630" i="5"/>
  <c r="E631" i="5"/>
  <c r="F631" i="5"/>
  <c r="E632" i="5"/>
  <c r="F632" i="5"/>
  <c r="E633" i="5"/>
  <c r="F633" i="5"/>
  <c r="E634" i="5"/>
  <c r="F634" i="5"/>
  <c r="E635" i="5"/>
  <c r="F635" i="5"/>
  <c r="E636" i="5"/>
  <c r="F636" i="5"/>
  <c r="E637" i="5"/>
  <c r="F637" i="5"/>
  <c r="E638" i="5"/>
  <c r="F638" i="5"/>
  <c r="E639" i="5"/>
  <c r="F639" i="5"/>
  <c r="E640" i="5"/>
  <c r="F640" i="5"/>
  <c r="E641" i="5"/>
  <c r="F641" i="5"/>
  <c r="E642" i="5"/>
  <c r="F642" i="5"/>
  <c r="E643" i="5"/>
  <c r="F643" i="5"/>
  <c r="E644" i="5"/>
  <c r="F644" i="5"/>
  <c r="E645" i="5"/>
  <c r="F645" i="5"/>
  <c r="E646" i="5"/>
  <c r="F646" i="5"/>
  <c r="E647" i="5"/>
  <c r="F647" i="5"/>
  <c r="E648" i="5"/>
  <c r="F648" i="5"/>
  <c r="E649" i="5"/>
  <c r="F649" i="5"/>
  <c r="E650" i="5"/>
  <c r="F650" i="5"/>
  <c r="E651" i="5"/>
  <c r="F651" i="5"/>
  <c r="E652" i="5"/>
  <c r="F652" i="5"/>
  <c r="E653" i="5"/>
  <c r="F653" i="5"/>
  <c r="E654" i="5"/>
  <c r="F654" i="5"/>
  <c r="E655" i="5"/>
  <c r="F655" i="5"/>
  <c r="E656" i="5"/>
  <c r="F656" i="5"/>
  <c r="E657" i="5"/>
  <c r="F657" i="5"/>
  <c r="E658" i="5"/>
  <c r="F658" i="5"/>
  <c r="E659" i="5"/>
  <c r="F659" i="5"/>
  <c r="E660" i="5"/>
  <c r="F660" i="5"/>
  <c r="E661" i="5"/>
  <c r="F661" i="5"/>
  <c r="E662" i="5"/>
  <c r="F662" i="5"/>
  <c r="E663" i="5"/>
  <c r="F663" i="5"/>
  <c r="E664" i="5"/>
  <c r="F664" i="5"/>
  <c r="E665" i="5"/>
  <c r="F665" i="5"/>
  <c r="E666" i="5"/>
  <c r="F666" i="5"/>
  <c r="E667" i="5"/>
  <c r="F667" i="5"/>
  <c r="E668" i="5"/>
  <c r="F668" i="5"/>
  <c r="E669" i="5"/>
  <c r="F669" i="5"/>
  <c r="E670" i="5"/>
  <c r="F670" i="5"/>
  <c r="E671" i="5"/>
  <c r="F671" i="5"/>
  <c r="E672" i="5"/>
  <c r="F672" i="5"/>
  <c r="E673" i="5"/>
  <c r="F673" i="5"/>
  <c r="E674" i="5"/>
  <c r="F674" i="5"/>
  <c r="E675" i="5"/>
  <c r="F675" i="5"/>
  <c r="E676" i="5"/>
  <c r="F676" i="5"/>
  <c r="E677" i="5"/>
  <c r="F677" i="5"/>
  <c r="E678" i="5"/>
  <c r="F678" i="5"/>
  <c r="E679" i="5"/>
  <c r="F679" i="5"/>
  <c r="E680" i="5"/>
  <c r="F680" i="5"/>
  <c r="E681" i="5"/>
  <c r="F681" i="5"/>
  <c r="E682" i="5"/>
  <c r="F682" i="5"/>
  <c r="E683" i="5"/>
  <c r="F683" i="5"/>
  <c r="E684" i="5"/>
  <c r="F684" i="5"/>
  <c r="E685" i="5"/>
  <c r="F685" i="5"/>
  <c r="E686" i="5"/>
  <c r="F686" i="5"/>
  <c r="E687" i="5"/>
  <c r="F687" i="5"/>
  <c r="E688" i="5"/>
  <c r="F688" i="5"/>
  <c r="E689" i="5"/>
  <c r="F689" i="5"/>
  <c r="E690" i="5"/>
  <c r="F690" i="5"/>
  <c r="E691" i="5"/>
  <c r="F691" i="5"/>
  <c r="E692" i="5"/>
  <c r="F692" i="5"/>
  <c r="E693" i="5"/>
  <c r="F693" i="5"/>
  <c r="E694" i="5"/>
  <c r="F694" i="5"/>
  <c r="E695" i="5"/>
  <c r="F695" i="5"/>
  <c r="E696" i="5"/>
  <c r="F696" i="5"/>
  <c r="E697" i="5"/>
  <c r="F697" i="5"/>
  <c r="E698" i="5"/>
  <c r="F698" i="5"/>
  <c r="E699" i="5"/>
  <c r="F699" i="5"/>
  <c r="E700" i="5"/>
  <c r="F700" i="5"/>
  <c r="E701" i="5"/>
  <c r="F701" i="5"/>
  <c r="E702" i="5"/>
  <c r="F702" i="5"/>
  <c r="G702" i="5"/>
  <c r="E703" i="5"/>
  <c r="F703" i="5"/>
  <c r="E704" i="5"/>
  <c r="F704" i="5"/>
  <c r="E705" i="5"/>
  <c r="F705" i="5"/>
  <c r="E706" i="5"/>
  <c r="F706" i="5"/>
  <c r="E707" i="5"/>
  <c r="F707" i="5"/>
  <c r="E708" i="5"/>
  <c r="F708" i="5"/>
  <c r="E709" i="5"/>
  <c r="F709" i="5"/>
  <c r="E710" i="5"/>
  <c r="F710" i="5"/>
  <c r="E711" i="5"/>
  <c r="F711" i="5"/>
  <c r="E712" i="5"/>
  <c r="F712" i="5"/>
  <c r="E713" i="5"/>
  <c r="F713" i="5"/>
  <c r="E714" i="5"/>
  <c r="F714" i="5"/>
  <c r="E715" i="5"/>
  <c r="F715" i="5"/>
  <c r="E716" i="5"/>
  <c r="F716" i="5"/>
  <c r="E717" i="5"/>
  <c r="F717" i="5"/>
  <c r="E718" i="5"/>
  <c r="F718" i="5"/>
  <c r="E719" i="5"/>
  <c r="F719" i="5"/>
  <c r="E720" i="5"/>
  <c r="F720" i="5"/>
  <c r="E721" i="5"/>
  <c r="F721" i="5"/>
  <c r="E722" i="5"/>
  <c r="F722" i="5"/>
  <c r="E723" i="5"/>
  <c r="F723" i="5"/>
  <c r="E724" i="5"/>
  <c r="F724" i="5"/>
  <c r="E725" i="5"/>
  <c r="F725" i="5"/>
  <c r="E726" i="5"/>
  <c r="F726" i="5"/>
  <c r="E727" i="5"/>
  <c r="F727" i="5"/>
  <c r="E728" i="5"/>
  <c r="F728" i="5"/>
  <c r="E729" i="5"/>
  <c r="F729" i="5"/>
  <c r="E730" i="5"/>
  <c r="F730" i="5"/>
  <c r="E731" i="5"/>
  <c r="F731" i="5"/>
  <c r="E732" i="5"/>
  <c r="F732" i="5"/>
  <c r="E733" i="5"/>
  <c r="F733" i="5"/>
  <c r="E734" i="5"/>
  <c r="F734" i="5"/>
  <c r="E735" i="5"/>
  <c r="F735" i="5"/>
  <c r="E736" i="5"/>
  <c r="F736" i="5"/>
  <c r="E737" i="5"/>
  <c r="F737" i="5"/>
  <c r="E738" i="5"/>
  <c r="F738" i="5"/>
  <c r="E739" i="5"/>
  <c r="F739" i="5"/>
  <c r="E740" i="5"/>
  <c r="F740" i="5"/>
  <c r="E741" i="5"/>
  <c r="F741" i="5"/>
  <c r="E742" i="5"/>
  <c r="F742" i="5"/>
  <c r="E743" i="5"/>
  <c r="F743" i="5"/>
  <c r="E744" i="5"/>
  <c r="F744" i="5"/>
  <c r="E745" i="5"/>
  <c r="F745" i="5"/>
  <c r="E746" i="5"/>
  <c r="F746" i="5"/>
  <c r="E747" i="5"/>
  <c r="F747" i="5"/>
  <c r="E748" i="5"/>
  <c r="F748" i="5"/>
  <c r="E749" i="5"/>
  <c r="F749" i="5"/>
  <c r="E750" i="5"/>
  <c r="F750" i="5"/>
  <c r="E751" i="5"/>
  <c r="F751" i="5"/>
  <c r="E752" i="5"/>
  <c r="F752" i="5"/>
  <c r="E753" i="5"/>
  <c r="F753" i="5"/>
  <c r="E754" i="5"/>
  <c r="F754" i="5"/>
  <c r="E755" i="5"/>
  <c r="F755" i="5"/>
  <c r="E756" i="5"/>
  <c r="F756" i="5"/>
  <c r="E757" i="5"/>
  <c r="F757" i="5"/>
  <c r="E758" i="5"/>
  <c r="F758" i="5"/>
  <c r="E759" i="5"/>
  <c r="F759" i="5"/>
  <c r="E760" i="5"/>
  <c r="F760" i="5"/>
  <c r="E761" i="5"/>
  <c r="F761" i="5"/>
  <c r="E762" i="5"/>
  <c r="F762" i="5"/>
  <c r="E763" i="5"/>
  <c r="F763" i="5"/>
  <c r="E764" i="5"/>
  <c r="F764" i="5"/>
  <c r="E765" i="5"/>
  <c r="F765" i="5"/>
  <c r="E766" i="5"/>
  <c r="F766" i="5"/>
  <c r="E767" i="5"/>
  <c r="F767" i="5"/>
  <c r="E768" i="5"/>
  <c r="F768" i="5"/>
  <c r="E769" i="5"/>
  <c r="F769" i="5"/>
  <c r="E770" i="5"/>
  <c r="F770" i="5"/>
  <c r="E771" i="5"/>
  <c r="F771" i="5"/>
  <c r="E772" i="5"/>
  <c r="F772" i="5"/>
  <c r="E773" i="5"/>
  <c r="F773" i="5"/>
  <c r="E774" i="5"/>
  <c r="F774" i="5"/>
  <c r="E775" i="5"/>
  <c r="F775" i="5"/>
  <c r="E776" i="5"/>
  <c r="F776" i="5"/>
  <c r="E777" i="5"/>
  <c r="F777" i="5"/>
  <c r="E778" i="5"/>
  <c r="F778" i="5"/>
  <c r="E779" i="5"/>
  <c r="F779" i="5"/>
  <c r="E780" i="5"/>
  <c r="F780" i="5"/>
  <c r="E781" i="5"/>
  <c r="F781" i="5"/>
  <c r="E782" i="5"/>
  <c r="F782" i="5"/>
  <c r="E783" i="5"/>
  <c r="F783" i="5"/>
  <c r="E784" i="5"/>
  <c r="F784" i="5"/>
  <c r="E785" i="5"/>
  <c r="F785" i="5"/>
  <c r="E786" i="5"/>
  <c r="F786" i="5"/>
  <c r="E787" i="5"/>
  <c r="F787" i="5"/>
  <c r="E788" i="5"/>
  <c r="F788" i="5"/>
  <c r="E789" i="5"/>
  <c r="F789" i="5"/>
  <c r="E790" i="5"/>
  <c r="F790" i="5"/>
  <c r="E791" i="5"/>
  <c r="F791" i="5"/>
  <c r="E792" i="5"/>
  <c r="F792" i="5"/>
  <c r="E793" i="5"/>
  <c r="F793" i="5"/>
  <c r="E794" i="5"/>
  <c r="F794" i="5"/>
  <c r="E795" i="5"/>
  <c r="F795" i="5"/>
  <c r="E796" i="5"/>
  <c r="F796" i="5"/>
  <c r="E797" i="5"/>
  <c r="F797" i="5"/>
  <c r="E798" i="5"/>
  <c r="F798" i="5"/>
  <c r="E799" i="5"/>
  <c r="F799" i="5"/>
  <c r="E800" i="5"/>
  <c r="F800" i="5"/>
  <c r="E801" i="5"/>
  <c r="F801" i="5"/>
  <c r="E802" i="5"/>
  <c r="F802" i="5"/>
  <c r="E803" i="5"/>
  <c r="F803" i="5"/>
  <c r="E804" i="5"/>
  <c r="F804" i="5"/>
  <c r="E805" i="5"/>
  <c r="F805" i="5"/>
  <c r="E806" i="5"/>
  <c r="F806" i="5"/>
  <c r="E807" i="5"/>
  <c r="F807" i="5"/>
  <c r="E808" i="5"/>
  <c r="F808" i="5"/>
  <c r="E809" i="5"/>
  <c r="F809" i="5"/>
  <c r="E810" i="5"/>
  <c r="F810" i="5"/>
  <c r="E811" i="5"/>
  <c r="F811" i="5"/>
  <c r="E812" i="5"/>
  <c r="F812" i="5"/>
  <c r="E813" i="5"/>
  <c r="F813" i="5"/>
  <c r="E814" i="5"/>
  <c r="F814" i="5"/>
  <c r="E815" i="5"/>
  <c r="F815" i="5"/>
  <c r="E816" i="5"/>
  <c r="F816" i="5"/>
  <c r="E817" i="5"/>
  <c r="F817" i="5"/>
  <c r="E818" i="5"/>
  <c r="F818" i="5"/>
  <c r="E819" i="5"/>
  <c r="F819" i="5"/>
  <c r="E820" i="5"/>
  <c r="F820" i="5"/>
  <c r="E821" i="5"/>
  <c r="F821" i="5"/>
  <c r="E822" i="5"/>
  <c r="F822" i="5"/>
  <c r="E823" i="5"/>
  <c r="F823" i="5"/>
  <c r="E824" i="5"/>
  <c r="F824" i="5"/>
  <c r="E825" i="5"/>
  <c r="F825" i="5"/>
  <c r="E826" i="5"/>
  <c r="F826" i="5"/>
  <c r="E827" i="5"/>
  <c r="F827" i="5"/>
  <c r="E828" i="5"/>
  <c r="F828" i="5"/>
  <c r="E829" i="5"/>
  <c r="F829" i="5"/>
  <c r="E830" i="5"/>
  <c r="F830" i="5"/>
  <c r="E831" i="5"/>
  <c r="F831" i="5"/>
  <c r="E832" i="5"/>
  <c r="F832" i="5"/>
  <c r="E833" i="5"/>
  <c r="F833" i="5"/>
  <c r="E834" i="5"/>
  <c r="F834" i="5"/>
  <c r="E835" i="5"/>
  <c r="F835" i="5"/>
  <c r="E836" i="5"/>
  <c r="F836" i="5"/>
  <c r="E837" i="5"/>
  <c r="F837" i="5"/>
  <c r="E838" i="5"/>
  <c r="F838" i="5"/>
  <c r="E839" i="5"/>
  <c r="F839" i="5"/>
  <c r="E840" i="5"/>
  <c r="F840" i="5"/>
  <c r="E841" i="5"/>
  <c r="F841" i="5"/>
  <c r="E842" i="5"/>
  <c r="F842" i="5"/>
  <c r="E843" i="5"/>
  <c r="F843" i="5"/>
  <c r="E844" i="5"/>
  <c r="F844" i="5"/>
  <c r="E845" i="5"/>
  <c r="F845" i="5"/>
  <c r="E846" i="5"/>
  <c r="F846" i="5"/>
  <c r="E847" i="5"/>
  <c r="F847" i="5"/>
  <c r="E848" i="5"/>
  <c r="F848" i="5"/>
  <c r="E849" i="5"/>
  <c r="F849" i="5"/>
  <c r="E850" i="5"/>
  <c r="F850" i="5"/>
  <c r="E851" i="5"/>
  <c r="F851" i="5"/>
  <c r="E852" i="5"/>
  <c r="F852" i="5"/>
  <c r="E853" i="5"/>
  <c r="F853" i="5"/>
  <c r="E854" i="5"/>
  <c r="F854" i="5"/>
  <c r="E855" i="5"/>
  <c r="F855" i="5"/>
  <c r="E856" i="5"/>
  <c r="F856" i="5"/>
  <c r="E857" i="5"/>
  <c r="F857" i="5"/>
  <c r="E858" i="5"/>
  <c r="F858" i="5"/>
  <c r="E859" i="5"/>
  <c r="F859" i="5"/>
  <c r="E860" i="5"/>
  <c r="F860" i="5"/>
  <c r="E861" i="5"/>
  <c r="F861" i="5"/>
  <c r="E862" i="5"/>
  <c r="F862" i="5"/>
  <c r="E863" i="5"/>
  <c r="F863" i="5"/>
  <c r="E864" i="5"/>
  <c r="F864" i="5"/>
  <c r="E865" i="5"/>
  <c r="F865" i="5"/>
  <c r="E866" i="5"/>
  <c r="F866" i="5"/>
  <c r="E867" i="5"/>
  <c r="F867" i="5"/>
  <c r="E868" i="5"/>
  <c r="F868" i="5"/>
  <c r="E869" i="5"/>
  <c r="F869" i="5"/>
  <c r="E870" i="5"/>
  <c r="F870" i="5"/>
  <c r="E871" i="5"/>
  <c r="F871" i="5"/>
  <c r="E872" i="5"/>
  <c r="F872" i="5"/>
  <c r="E873" i="5"/>
  <c r="F873" i="5"/>
  <c r="E874" i="5"/>
  <c r="F874" i="5"/>
  <c r="E875" i="5"/>
  <c r="F875" i="5"/>
  <c r="E876" i="5"/>
  <c r="F876" i="5"/>
  <c r="E877" i="5"/>
  <c r="F877" i="5"/>
  <c r="E878" i="5"/>
  <c r="F878" i="5"/>
  <c r="E879" i="5"/>
  <c r="F879" i="5"/>
  <c r="E880" i="5"/>
  <c r="F880" i="5"/>
  <c r="E881" i="5"/>
  <c r="F881" i="5"/>
  <c r="E882" i="5"/>
  <c r="F882" i="5"/>
  <c r="E883" i="5"/>
  <c r="F883" i="5"/>
  <c r="E884" i="5"/>
  <c r="F884" i="5"/>
  <c r="E885" i="5"/>
  <c r="F885" i="5"/>
  <c r="E886" i="5"/>
  <c r="F886" i="5"/>
  <c r="E887" i="5"/>
  <c r="F887" i="5"/>
  <c r="E888" i="5"/>
  <c r="F888" i="5"/>
  <c r="E889" i="5"/>
  <c r="F889" i="5"/>
  <c r="E890" i="5"/>
  <c r="F890" i="5"/>
  <c r="E891" i="5"/>
  <c r="F891" i="5"/>
  <c r="E892" i="5"/>
  <c r="F892" i="5"/>
  <c r="E893" i="5"/>
  <c r="F893" i="5"/>
  <c r="E894" i="5"/>
  <c r="F894" i="5"/>
  <c r="E895" i="5"/>
  <c r="F895" i="5"/>
  <c r="E896" i="5"/>
  <c r="F896" i="5"/>
  <c r="E897" i="5"/>
  <c r="F897" i="5"/>
  <c r="E898" i="5"/>
  <c r="F898" i="5"/>
  <c r="E899" i="5"/>
  <c r="F899" i="5"/>
  <c r="E900" i="5"/>
  <c r="F900" i="5"/>
  <c r="E901" i="5"/>
  <c r="F901" i="5"/>
  <c r="E902" i="5"/>
  <c r="F902" i="5"/>
  <c r="E903" i="5"/>
  <c r="F903" i="5"/>
  <c r="E904" i="5"/>
  <c r="F904" i="5"/>
  <c r="E905" i="5"/>
  <c r="F905" i="5"/>
  <c r="E906" i="5"/>
  <c r="F906" i="5"/>
  <c r="E907" i="5"/>
  <c r="F907" i="5"/>
  <c r="E908" i="5"/>
  <c r="F908" i="5"/>
  <c r="E909" i="5"/>
  <c r="F909" i="5"/>
  <c r="E910" i="5"/>
  <c r="F910" i="5"/>
  <c r="E911" i="5"/>
  <c r="F911" i="5"/>
  <c r="E912" i="5"/>
  <c r="F912" i="5"/>
  <c r="E913" i="5"/>
  <c r="F913" i="5"/>
  <c r="E914" i="5"/>
  <c r="F914" i="5"/>
  <c r="E915" i="5"/>
  <c r="F915" i="5"/>
  <c r="E916" i="5"/>
  <c r="F916" i="5"/>
  <c r="E917" i="5"/>
  <c r="F917" i="5"/>
  <c r="E918" i="5"/>
  <c r="F918" i="5"/>
  <c r="E919" i="5"/>
  <c r="F919" i="5"/>
  <c r="E920" i="5"/>
  <c r="F920" i="5"/>
  <c r="E921" i="5"/>
  <c r="F921" i="5"/>
  <c r="E922" i="5"/>
  <c r="F922" i="5"/>
  <c r="E923" i="5"/>
  <c r="F923" i="5"/>
  <c r="E924" i="5"/>
  <c r="F924" i="5"/>
  <c r="E925" i="5"/>
  <c r="F925" i="5"/>
  <c r="E926" i="5"/>
  <c r="F926" i="5"/>
  <c r="E927" i="5"/>
  <c r="F927" i="5"/>
  <c r="E928" i="5"/>
  <c r="F928" i="5"/>
  <c r="E929" i="5"/>
  <c r="F929" i="5"/>
  <c r="E930" i="5"/>
  <c r="F930" i="5"/>
  <c r="E931" i="5"/>
  <c r="F931" i="5"/>
  <c r="E932" i="5"/>
  <c r="F932" i="5"/>
  <c r="E933" i="5"/>
  <c r="F933" i="5"/>
  <c r="E934" i="5"/>
  <c r="F934" i="5"/>
  <c r="E935" i="5"/>
  <c r="F935" i="5"/>
  <c r="E936" i="5"/>
  <c r="F936" i="5"/>
  <c r="E937" i="5"/>
  <c r="F937" i="5"/>
  <c r="E938" i="5"/>
  <c r="F938" i="5"/>
  <c r="E939" i="5"/>
  <c r="F939" i="5"/>
  <c r="E940" i="5"/>
  <c r="F940" i="5"/>
  <c r="E941" i="5"/>
  <c r="F941" i="5"/>
  <c r="E942" i="5"/>
  <c r="F942" i="5"/>
  <c r="E943" i="5"/>
  <c r="F943" i="5"/>
  <c r="E944" i="5"/>
  <c r="F944" i="5"/>
  <c r="E945" i="5"/>
  <c r="F945" i="5"/>
  <c r="E946" i="5"/>
  <c r="F946" i="5"/>
  <c r="E947" i="5"/>
  <c r="F947" i="5"/>
  <c r="E948" i="5"/>
  <c r="F948" i="5"/>
  <c r="E949" i="5"/>
  <c r="F949" i="5"/>
  <c r="E950" i="5"/>
  <c r="F950" i="5"/>
  <c r="E951" i="5"/>
  <c r="F951" i="5"/>
  <c r="E952" i="5"/>
  <c r="F952" i="5"/>
  <c r="E953" i="5"/>
  <c r="F953" i="5"/>
  <c r="E954" i="5"/>
  <c r="F954" i="5"/>
  <c r="E955" i="5"/>
  <c r="F955" i="5"/>
  <c r="E956" i="5"/>
  <c r="F956" i="5"/>
  <c r="E957" i="5"/>
  <c r="F957" i="5"/>
  <c r="E958" i="5"/>
  <c r="F958" i="5"/>
  <c r="E959" i="5"/>
  <c r="F959" i="5"/>
  <c r="E960" i="5"/>
  <c r="F960" i="5"/>
  <c r="E961" i="5"/>
  <c r="F961" i="5"/>
  <c r="E962" i="5"/>
  <c r="F962" i="5"/>
  <c r="E963" i="5"/>
  <c r="F963" i="5"/>
  <c r="E964" i="5"/>
  <c r="F964" i="5"/>
  <c r="E965" i="5"/>
  <c r="F965" i="5"/>
  <c r="E966" i="5"/>
  <c r="F966" i="5"/>
  <c r="E967" i="5"/>
  <c r="F967" i="5"/>
  <c r="E968" i="5"/>
  <c r="F968" i="5"/>
  <c r="E969" i="5"/>
  <c r="F969" i="5"/>
  <c r="E970" i="5"/>
  <c r="E971" i="5"/>
  <c r="F971" i="5"/>
  <c r="E972" i="5"/>
  <c r="F972" i="5"/>
  <c r="E973" i="5"/>
  <c r="F973" i="5"/>
  <c r="E974" i="5"/>
  <c r="F974" i="5"/>
  <c r="E975" i="5"/>
  <c r="F975" i="5"/>
  <c r="E976" i="5"/>
  <c r="F976" i="5"/>
  <c r="E977" i="5"/>
  <c r="F977" i="5"/>
  <c r="E978" i="5"/>
  <c r="F978" i="5"/>
  <c r="E979" i="5"/>
  <c r="F979" i="5"/>
  <c r="E980" i="5"/>
  <c r="F980" i="5"/>
  <c r="E981" i="5"/>
  <c r="F981" i="5"/>
  <c r="E982" i="5"/>
  <c r="F982" i="5"/>
  <c r="E983" i="5"/>
  <c r="F983" i="5"/>
  <c r="E984" i="5"/>
  <c r="F984" i="5"/>
  <c r="E985" i="5"/>
  <c r="F985" i="5"/>
  <c r="E986" i="5"/>
  <c r="F986" i="5"/>
  <c r="E987" i="5"/>
  <c r="F987" i="5"/>
  <c r="E988" i="5"/>
  <c r="F988" i="5"/>
  <c r="E989" i="5"/>
  <c r="F989" i="5"/>
  <c r="E990" i="5"/>
  <c r="F990" i="5"/>
  <c r="E991" i="5"/>
  <c r="E992" i="5"/>
  <c r="E993" i="5"/>
  <c r="F993" i="5"/>
  <c r="E994" i="5"/>
  <c r="F994" i="5"/>
  <c r="E995" i="5"/>
  <c r="F995" i="5"/>
  <c r="E996" i="5"/>
  <c r="F996" i="5"/>
  <c r="E997" i="5"/>
  <c r="F997" i="5"/>
  <c r="E998" i="5"/>
  <c r="F998" i="5"/>
  <c r="E999" i="5"/>
  <c r="F999" i="5"/>
  <c r="E1000" i="5"/>
  <c r="F1000" i="5"/>
  <c r="E1001" i="5"/>
  <c r="F1001" i="5"/>
  <c r="E1002" i="5"/>
  <c r="F1002" i="5"/>
  <c r="E1003" i="5"/>
  <c r="F1003" i="5"/>
  <c r="E1004" i="5"/>
  <c r="F1004" i="5"/>
  <c r="E1005" i="5"/>
  <c r="F1005" i="5"/>
  <c r="E1006" i="5"/>
  <c r="F1006" i="5"/>
  <c r="E1007" i="5"/>
  <c r="F1007" i="5"/>
  <c r="E1008" i="5"/>
  <c r="F1008" i="5"/>
  <c r="E1009" i="5"/>
  <c r="F1009" i="5"/>
  <c r="E1010" i="5"/>
  <c r="F1010" i="5"/>
  <c r="E1011" i="5"/>
  <c r="F1011" i="5"/>
  <c r="E1012" i="5"/>
  <c r="F1012" i="5"/>
  <c r="E1013" i="5"/>
  <c r="F1013" i="5"/>
  <c r="E1014" i="5"/>
  <c r="F1014" i="5"/>
  <c r="E1015" i="5"/>
  <c r="F1015" i="5"/>
  <c r="E1016" i="5"/>
  <c r="F1016" i="5"/>
  <c r="E1017" i="5"/>
  <c r="F1017" i="5"/>
  <c r="E1018" i="5"/>
  <c r="F1018" i="5"/>
  <c r="E1019" i="5"/>
  <c r="F1019" i="5"/>
  <c r="E1020" i="5"/>
  <c r="F1020" i="5"/>
  <c r="E1021" i="5"/>
  <c r="F1021" i="5"/>
  <c r="E1022" i="5"/>
  <c r="F1022" i="5"/>
  <c r="E1023" i="5"/>
  <c r="F1023" i="5"/>
  <c r="E1024" i="5"/>
  <c r="F1024" i="5"/>
  <c r="E1025" i="5"/>
  <c r="F1025" i="5"/>
  <c r="E1026" i="5"/>
  <c r="F1026" i="5"/>
  <c r="E1027" i="5"/>
  <c r="F1027" i="5"/>
  <c r="E1028" i="5"/>
  <c r="F1028" i="5"/>
  <c r="E1029" i="5"/>
  <c r="F1029" i="5"/>
  <c r="P21" i="9" l="1"/>
  <c r="P10" i="9"/>
  <c r="P38" i="9"/>
  <c r="P19" i="9"/>
  <c r="P31" i="9"/>
  <c r="P22" i="9"/>
  <c r="P34" i="9"/>
  <c r="P6" i="9"/>
  <c r="P36" i="9"/>
  <c r="P33" i="9"/>
  <c r="P11" i="9"/>
  <c r="P15" i="9"/>
  <c r="P24" i="9"/>
  <c r="H9" i="5"/>
  <c r="F970" i="5"/>
  <c r="F991" i="5"/>
  <c r="H5" i="5" s="1"/>
  <c r="F992" i="5"/>
  <c r="J56" i="9"/>
  <c r="J58" i="9"/>
  <c r="J60" i="9"/>
  <c r="J62" i="9"/>
  <c r="J57" i="9"/>
  <c r="J59" i="9"/>
  <c r="J61" i="9"/>
  <c r="K59" i="9"/>
  <c r="K56" i="9"/>
  <c r="K58" i="9"/>
  <c r="K60" i="9"/>
  <c r="K62" i="9"/>
  <c r="K57" i="9"/>
  <c r="K61" i="9"/>
  <c r="P20" i="9"/>
  <c r="P18" i="9"/>
  <c r="P23" i="9"/>
  <c r="P35" i="9"/>
  <c r="P8" i="9"/>
  <c r="P5" i="9"/>
  <c r="P30" i="9"/>
  <c r="P28" i="9"/>
  <c r="P25" i="9"/>
  <c r="P26" i="9"/>
  <c r="P9" i="9"/>
  <c r="P4" i="9"/>
  <c r="P39" i="9"/>
  <c r="P7" i="9"/>
  <c r="P41" i="9"/>
  <c r="P14" i="9"/>
  <c r="P40" i="9"/>
  <c r="P27" i="9"/>
  <c r="J17"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3" i="2"/>
  <c r="E5" i="2"/>
  <c r="E6" i="2"/>
  <c r="E7"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4" i="2"/>
  <c r="E3" i="2"/>
  <c r="E15" i="1"/>
  <c r="F15" i="1"/>
  <c r="G15" i="1"/>
  <c r="D15" i="1"/>
  <c r="D18" i="1"/>
  <c r="E18" i="1"/>
  <c r="F18" i="1"/>
  <c r="G18" i="1"/>
  <c r="C18" i="1"/>
  <c r="D17" i="1"/>
  <c r="E17" i="1"/>
  <c r="F17" i="1"/>
  <c r="G17" i="1"/>
  <c r="C17" i="1"/>
  <c r="D16" i="1"/>
  <c r="E16" i="1"/>
  <c r="F16" i="1"/>
  <c r="G16" i="1"/>
  <c r="C16" i="1"/>
  <c r="E11" i="1"/>
  <c r="I11" i="1" s="1"/>
  <c r="F11" i="1"/>
  <c r="G11" i="1"/>
  <c r="E10" i="1"/>
  <c r="F10" i="1"/>
  <c r="G10" i="1"/>
  <c r="D10" i="1"/>
  <c r="D8" i="1"/>
  <c r="E8" i="1"/>
  <c r="F8" i="1"/>
  <c r="G8" i="1"/>
  <c r="C8" i="1"/>
  <c r="I8" i="1" l="1"/>
  <c r="J9" i="5"/>
  <c r="J13" i="5" s="1"/>
  <c r="L24" i="1" s="1" a="1"/>
  <c r="L24" i="1" s="1"/>
  <c r="F19" i="1"/>
  <c r="D19" i="1"/>
  <c r="H10" i="5"/>
  <c r="K4" i="1"/>
  <c r="L4" i="1" s="1"/>
  <c r="L11" i="1" s="1"/>
  <c r="G19" i="1"/>
  <c r="H9" i="2"/>
  <c r="I9" i="2" s="1"/>
  <c r="I17" i="1"/>
  <c r="J9" i="2"/>
  <c r="J13" i="2" s="1"/>
  <c r="E19" i="1"/>
  <c r="H5" i="2"/>
  <c r="K11" i="1" l="1"/>
  <c r="K15" i="1" s="1"/>
  <c r="K17" i="1" s="1"/>
  <c r="L21" i="1"/>
  <c r="L26" i="11"/>
  <c r="L23" i="11" s="1"/>
  <c r="M8" i="1"/>
  <c r="L8" i="1"/>
  <c r="K8" i="1"/>
  <c r="H19" i="1"/>
  <c r="I18" i="1" s="1"/>
  <c r="H10" i="2"/>
  <c r="M4" i="1"/>
  <c r="M11" i="1" s="1"/>
  <c r="K13" i="1" l="1"/>
  <c r="L30" i="11"/>
  <c r="L33" i="11" s="1"/>
  <c r="K30" i="11"/>
  <c r="K33" i="11" s="1"/>
  <c r="M30" i="11"/>
  <c r="M33" i="11" s="1"/>
  <c r="N30" i="11"/>
  <c r="N33" i="11" s="1"/>
  <c r="O30" i="11"/>
  <c r="O32" i="11"/>
  <c r="P32" i="11" s="1"/>
  <c r="L15" i="1"/>
  <c r="L17" i="1" s="1"/>
  <c r="L28" i="1" s="1"/>
  <c r="L31" i="1" s="1"/>
  <c r="K28" i="1"/>
  <c r="K31" i="1" s="1"/>
  <c r="N4" i="1"/>
  <c r="N8" i="1" l="1"/>
  <c r="N11" i="1"/>
  <c r="K34" i="11"/>
  <c r="B28" i="11" s="1"/>
  <c r="O33" i="11"/>
  <c r="L13" i="1"/>
  <c r="O4" i="1"/>
  <c r="O8" i="1" l="1"/>
  <c r="O11" i="1"/>
  <c r="M13" i="1"/>
  <c r="M15" i="1"/>
  <c r="M17" i="1" s="1"/>
  <c r="M28" i="1" s="1"/>
  <c r="M31" i="1" s="1"/>
  <c r="P4" i="1"/>
  <c r="P8" i="1" l="1"/>
  <c r="P11" i="1"/>
  <c r="N13" i="1"/>
  <c r="N15" i="1"/>
  <c r="N17" i="1" s="1"/>
  <c r="N28" i="1" s="1"/>
  <c r="N31" i="1" s="1"/>
  <c r="K32" i="1" s="1"/>
  <c r="O13" i="1" l="1"/>
  <c r="O15" i="1"/>
  <c r="O17" i="1" s="1"/>
  <c r="O28" i="1" s="1"/>
  <c r="P15" i="1"/>
  <c r="P17" i="1" s="1"/>
  <c r="K35" i="1" l="1"/>
  <c r="B39" i="1" s="1"/>
  <c r="O30" i="1"/>
  <c r="B26" i="1" l="1"/>
  <c r="P30" i="1"/>
  <c r="O3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<sst xmlns="http://schemas.openxmlformats.org/spreadsheetml/2006/main" count="155" uniqueCount="84">
  <si>
    <t>Revenue</t>
  </si>
  <si>
    <t xml:space="preserve">Growth </t>
  </si>
  <si>
    <t xml:space="preserve">Operating Income </t>
  </si>
  <si>
    <t xml:space="preserve">Percentage of Revenue </t>
  </si>
  <si>
    <t>Net Profit after Tax</t>
  </si>
  <si>
    <t>EPS</t>
  </si>
  <si>
    <t xml:space="preserve">Dividends Paid </t>
  </si>
  <si>
    <t xml:space="preserve">Dividend Payout Ratio </t>
  </si>
  <si>
    <t xml:space="preserve">Number of Shares </t>
  </si>
  <si>
    <t xml:space="preserve">Shares Change in each year </t>
  </si>
  <si>
    <t xml:space="preserve">Assumptions </t>
  </si>
  <si>
    <t>Growth Rate</t>
  </si>
  <si>
    <t xml:space="preserve">Revenue </t>
  </si>
  <si>
    <t xml:space="preserve">Opr Inc </t>
  </si>
  <si>
    <t xml:space="preserve">Net Profit </t>
  </si>
  <si>
    <t xml:space="preserve">EPS </t>
  </si>
  <si>
    <t>Dividends Payout Ratio (for each Share)</t>
  </si>
  <si>
    <t xml:space="preserve">Required Rate of return </t>
  </si>
  <si>
    <t xml:space="preserve">Beta </t>
  </si>
  <si>
    <t xml:space="preserve">Risk Free rate </t>
  </si>
  <si>
    <t xml:space="preserve">Market Return </t>
  </si>
  <si>
    <t xml:space="preserve">Long Term growth Rate </t>
  </si>
  <si>
    <t>Date</t>
  </si>
  <si>
    <t>Price (DSEX)</t>
  </si>
  <si>
    <t>Return (DSEX)</t>
  </si>
  <si>
    <t>Source Info</t>
  </si>
  <si>
    <t>Index DSEX Return</t>
  </si>
  <si>
    <t>Market Index Return (Daily)</t>
  </si>
  <si>
    <t>Market Return</t>
  </si>
  <si>
    <t>Yearly Index Return</t>
  </si>
  <si>
    <t>Overall Growth Potential Vs Index Growth Potential</t>
  </si>
  <si>
    <t>Gordon Model CF</t>
  </si>
  <si>
    <t xml:space="preserve">Year Parameter </t>
  </si>
  <si>
    <t xml:space="preserve">Terminal Value Gordon Model </t>
  </si>
  <si>
    <t xml:space="preserve">Total Gordon CF </t>
  </si>
  <si>
    <t>Intrinsic Value/Share</t>
  </si>
  <si>
    <t xml:space="preserve">Industry PE Ratio </t>
  </si>
  <si>
    <t xml:space="preserve">Intrinsic Value/Share </t>
  </si>
  <si>
    <t xml:space="preserve">Current Mkt Price </t>
  </si>
  <si>
    <t xml:space="preserve">using Gordon Method </t>
  </si>
  <si>
    <t>using Industry P/E</t>
  </si>
  <si>
    <t xml:space="preserve">Highly overvalued </t>
  </si>
  <si>
    <t>Forecasted</t>
  </si>
  <si>
    <t>Market Index return (daily)</t>
  </si>
  <si>
    <t xml:space="preserve">Summary Statistics </t>
  </si>
  <si>
    <t xml:space="preserve">Mean </t>
  </si>
  <si>
    <t xml:space="preserve">Std Dev </t>
  </si>
  <si>
    <t>Covariance</t>
  </si>
  <si>
    <t xml:space="preserve">Risk Free Rate </t>
  </si>
  <si>
    <t xml:space="preserve">Weights in Portfolio </t>
  </si>
  <si>
    <t xml:space="preserve">Portfolio Parameters </t>
  </si>
  <si>
    <t xml:space="preserve">Expected Return </t>
  </si>
  <si>
    <t xml:space="preserve">Sharpe Ratio </t>
  </si>
  <si>
    <t xml:space="preserve">Capital Allocation Line </t>
  </si>
  <si>
    <t xml:space="preserve">Weights </t>
  </si>
  <si>
    <t xml:space="preserve">Return </t>
  </si>
  <si>
    <t xml:space="preserve">Daily Return </t>
  </si>
  <si>
    <t xml:space="preserve"> </t>
  </si>
  <si>
    <t xml:space="preserve">Required Return </t>
  </si>
  <si>
    <t xml:space="preserve">Sensitivity Gordon </t>
  </si>
  <si>
    <t xml:space="preserve">value range from </t>
  </si>
  <si>
    <t>Price (SKTRIMS)</t>
  </si>
  <si>
    <t>Beta (SKTRIMS)</t>
  </si>
  <si>
    <t>Investing.com</t>
  </si>
  <si>
    <t>Price (KARNAPHULI)</t>
  </si>
  <si>
    <t>Beta (KARNAPHULI)</t>
  </si>
  <si>
    <t>KARNAPHULI Return</t>
  </si>
  <si>
    <t>Return (KARNAPHULI)</t>
  </si>
  <si>
    <t>Return (SKTRIMS)</t>
  </si>
  <si>
    <t xml:space="preserve"> (SKTRIMS) Return</t>
  </si>
  <si>
    <t xml:space="preserve"> (SKTRIMS)</t>
  </si>
  <si>
    <t>(KARNAPHULI)</t>
  </si>
  <si>
    <t>investing.com</t>
  </si>
  <si>
    <t>Growth Rate Average</t>
  </si>
  <si>
    <t>Assumptions:</t>
  </si>
  <si>
    <t>1. 2018-2019 revenue growuth is a outlier. So, in average groeth rate is not counted.</t>
  </si>
  <si>
    <t>2. 2020-2021 operating income growth is a outlier.</t>
  </si>
  <si>
    <t>KARNAPHULI</t>
  </si>
  <si>
    <t>SKTRIMS</t>
  </si>
  <si>
    <t>SK Trims &amp; Industries Limited (SKTRIMS) was established in 1998, with standard machineries covering an area of about 40,000 square feet. They are the leading Garments Accessories manufacturing equipment in the industry. Our company is one of the leading industries &amp; OEKO TEX CERTIFIED Garments Accessories manufacturer of all Kinds of Sewing Thread, Poly Bag, Woven Label, and Zipper, Puller, Lace Label, Printed Label, Printing Black Satin Label, Printing Cotton Fabric Label, Canvas Label, Twill tape, Elastic, Heat, Transfer Sticker, Hangtag, Waist tag, Price tag, Photo inlay, PVC Hangtag, Sticker, Transferring Sticker, Barcode Sticker, and Poly Bag, Sticker, Semi Auto carton, Packaging Tape etc. We integrate design, research, manufacture, sale and service to ensure the highest level of quality and customer satisfaction. Being a professional manufacturer with more than 20 years of experience, our products are widely recognized and trusted by industrial customers all over the World.</t>
  </si>
  <si>
    <t>Karnaphuli Insurance Company Limited was incorporated on 23rd November 1986 as a public limited Company under the companies Act 1913, obtained the certificated of registration for carrying on General Insurance  Business from Controller of Capital Issues on 23rd November, 1986. The Company started its Business on 25th November, 1986 being sponsored by a group of renowned business personalities, reputed industrialists and Journalist of the country. Karnaphuli Insurance Company Limited (KICL) is a first  generation and top-tier Non-life Insurance Company. The Company has been maintaining strong capital base, ethical business standards, corporate culture and corporate governance, superior underwriting skills and dynamic investment management since its inception.</t>
  </si>
  <si>
    <t>Return (SKTEIMS)</t>
  </si>
  <si>
    <t>PE Value</t>
  </si>
  <si>
    <t>Growth rate (Using gordon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</si>
</sst>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000000_);_(* \(#,##0.00000000\);_(* &quot;-&quot;??_);_(@_)"/>
    <numFmt numFmtId="165" formatCode="0.0%"/>
    <numFmt numFmtId="166" formatCode="_(* #,##0_);_(* \(#,##0\);_(* &quot;-&quot;??_);_(@_)"/>
    <numFmt numFmtId="167" formatCode="0.0"/>
  </numFmts>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Times New Roman"/>
      <family val="1"/>
    </font>
    <font>
      <sz val="12"/>
      <color theme="1"/>
      <name val="Times New Roman"/>
      <family val="1"/>
    </font>
    <font>
      <b/>
      <sz val="12"/>
      <color rgb="FFFF0000"/>
      <name val="Times New Roman"/>
      <family val="1"/>
    </font>
    <font>
      <sz val="11"/>
      <color theme="1"/>
      <name val="Times New Roman"/>
      <family val="1"/>
    </font>
    <font>
      <b/>
      <sz val="11"/>
      <color theme="1"/>
      <name val="Times New Roman"/>
      <family val="1"/>
    </font>
    <font>
      <sz val="12"/>
      <color rgb="FF232526"/>
      <name val="Times New Roman"/>
      <family val="1"/>
    </font>
    <font>
      <b/>
      <sz val="14"/>
      <color theme="1"/>
      <name val="Times New Roman"/>
      <family val="1"/>
    </font>
    <font>
      <sz val="12"/>
      <name val="Times New Roman"/>
      <family val="1"/>
    </font>
    <font>
      <b/>
      <sz val="12"/>
      <name val="Times New Roman"/>
      <family val="1"/>
    </font>
    <font>
      <b/>
      <sz val="12"/>
      <color theme="1"/>
      <name val="Calibri"/>
      <family val="2"/>
      <scheme val="minor"/>
    </font>
    <font>
      <b/>
      <sz val="12"/>
      <color theme="4"/>
      <name val="Times New Roman"/>
      <family val="1"/>
    </font>
  </fonts>
  <fills count="11">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6"/>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43" fontId="4" fillId="0" borderId="0" applyFont="0" applyFill="0" applyBorder="0" applyAlignment="0" applyProtection="0"/>
    <xf numFmtId="0" fontId="3" fillId="0" borderId="0"/>
  </cellStyleXfs>
  <cellXfs count="160">
    <xf numFmtId="0" fontId="0" fillId="0" borderId="0" xfId="0"/>
    <xf numFmtId="0" fontId="6" fillId="0" borderId="1" xfId="2" applyFont="1" applyBorder="1" applyAlignment="1">
      <alignment horizontal="center"/>
    </xf>
    <xf numFmtId="0" fontId="6" fillId="0" borderId="0" xfId="0" applyFont="1"/>
    <xf numFmtId="0" fontId="6" fillId="0" borderId="1" xfId="0" applyFont="1" applyBorder="1" applyAlignment="1">
      <alignment horizontal="center"/>
    </xf>
    <xf numFmtId="0" fontId="6" fillId="0" borderId="0" xfId="0" applyFont="1" applyAlignment="1">
      <alignment horizontal="center"/>
    </xf>
    <xf numFmtId="0" fontId="6" fillId="0" borderId="1" xfId="0" applyFont="1" applyBorder="1" applyAlignment="1">
      <alignment horizontal="center" vertical="center"/>
    </xf>
    <xf numFmtId="0" fontId="6" fillId="3" borderId="1" xfId="0" applyFont="1" applyFill="1" applyBorder="1" applyAlignment="1">
      <alignment horizontal="center"/>
    </xf>
    <xf numFmtId="0" fontId="6" fillId="4" borderId="1" xfId="0" applyFont="1" applyFill="1" applyBorder="1"/>
    <xf numFmtId="43" fontId="6" fillId="0" borderId="1" xfId="0" applyNumberFormat="1" applyFont="1" applyBorder="1"/>
    <xf numFmtId="0" fontId="11" fillId="0" borderId="0" xfId="0" applyFont="1" applyAlignment="1">
      <alignment horizontal="center"/>
    </xf>
    <xf numFmtId="0" fontId="6" fillId="4" borderId="17" xfId="0" applyFont="1" applyFill="1" applyBorder="1"/>
    <xf numFmtId="0" fontId="5" fillId="4" borderId="18" xfId="0" applyFont="1" applyFill="1" applyBorder="1"/>
    <xf numFmtId="0" fontId="5" fillId="4" borderId="19" xfId="0" applyFont="1" applyFill="1" applyBorder="1"/>
    <xf numFmtId="0" fontId="6" fillId="0" borderId="4" xfId="0" applyFont="1" applyBorder="1"/>
    <xf numFmtId="0" fontId="5" fillId="0" borderId="0" xfId="0" applyFont="1"/>
    <xf numFmtId="0" fontId="6" fillId="5" borderId="1" xfId="0" applyFont="1" applyFill="1" applyBorder="1"/>
    <xf numFmtId="0" fontId="7" fillId="6" borderId="1" xfId="0" applyFont="1" applyFill="1" applyBorder="1" applyAlignment="1">
      <alignment horizontal="center"/>
    </xf>
    <xf numFmtId="165" fontId="6" fillId="0" borderId="1" xfId="0" applyNumberFormat="1" applyFont="1" applyBorder="1" applyAlignment="1">
      <alignment horizontal="center"/>
    </xf>
    <xf numFmtId="0" fontId="5" fillId="7" borderId="1" xfId="0" applyFont="1" applyFill="1" applyBorder="1"/>
    <xf numFmtId="0" fontId="5" fillId="8" borderId="1" xfId="0" applyFont="1" applyFill="1" applyBorder="1"/>
    <xf numFmtId="165" fontId="6" fillId="0" borderId="1" xfId="0" applyNumberFormat="1" applyFont="1" applyBorder="1" applyAlignment="1">
      <alignment horizontal="center" vertical="center"/>
    </xf>
    <xf numFmtId="0" fontId="5" fillId="7" borderId="1" xfId="0" applyFont="1" applyFill="1" applyBorder="1" applyAlignment="1">
      <alignment wrapText="1"/>
    </xf>
    <xf numFmtId="0" fontId="5" fillId="8" borderId="1" xfId="0" applyFont="1" applyFill="1" applyBorder="1" applyAlignment="1">
      <alignment vertical="center"/>
    </xf>
    <xf numFmtId="0" fontId="6" fillId="4" borderId="1" xfId="0" applyFont="1" applyFill="1" applyBorder="1" applyAlignment="1">
      <alignment horizontal="center"/>
    </xf>
    <xf numFmtId="9" fontId="6" fillId="0" borderId="1" xfId="0" applyNumberFormat="1" applyFont="1" applyBorder="1" applyAlignment="1">
      <alignment horizontal="center"/>
    </xf>
    <xf numFmtId="0" fontId="6" fillId="3" borderId="1" xfId="0" applyFont="1" applyFill="1" applyBorder="1"/>
    <xf numFmtId="43" fontId="6" fillId="8" borderId="1" xfId="0" applyNumberFormat="1" applyFont="1" applyFill="1" applyBorder="1" applyAlignment="1">
      <alignment horizontal="center"/>
    </xf>
    <xf numFmtId="0" fontId="6" fillId="8" borderId="1" xfId="0" applyFont="1" applyFill="1" applyBorder="1" applyAlignment="1">
      <alignment horizontal="center"/>
    </xf>
    <xf numFmtId="0" fontId="6" fillId="7" borderId="1" xfId="0" applyFont="1" applyFill="1" applyBorder="1" applyAlignment="1">
      <alignment horizontal="center"/>
    </xf>
    <xf numFmtId="43" fontId="6" fillId="7" borderId="1" xfId="0" applyNumberFormat="1" applyFont="1" applyFill="1" applyBorder="1" applyAlignment="1">
      <alignment horizontal="center"/>
    </xf>
    <xf numFmtId="164" fontId="6" fillId="7" borderId="1" xfId="0" applyNumberFormat="1" applyFont="1" applyFill="1" applyBorder="1" applyAlignment="1">
      <alignment horizontal="center"/>
    </xf>
    <xf numFmtId="9" fontId="7" fillId="6" borderId="1" xfId="0" applyNumberFormat="1" applyFont="1" applyFill="1" applyBorder="1" applyAlignment="1">
      <alignment horizontal="center"/>
    </xf>
    <xf numFmtId="0" fontId="12" fillId="0" borderId="0" xfId="0" applyFont="1"/>
    <xf numFmtId="43" fontId="6" fillId="0" borderId="1" xfId="1" applyFont="1" applyBorder="1" applyAlignment="1">
      <alignment horizontal="center"/>
    </xf>
    <xf numFmtId="0" fontId="6" fillId="2" borderId="1" xfId="0" applyFont="1" applyFill="1" applyBorder="1" applyAlignment="1">
      <alignment horizontal="center"/>
    </xf>
    <xf numFmtId="43" fontId="12" fillId="0" borderId="1" xfId="1" applyFont="1" applyBorder="1" applyAlignment="1">
      <alignment horizontal="center"/>
    </xf>
    <xf numFmtId="43" fontId="6" fillId="0" borderId="1" xfId="0" applyNumberFormat="1" applyFont="1" applyBorder="1" applyAlignment="1">
      <alignment horizontal="center"/>
    </xf>
    <xf numFmtId="0" fontId="6" fillId="5" borderId="1" xfId="0" applyFont="1" applyFill="1" applyBorder="1" applyAlignment="1">
      <alignment horizontal="center"/>
    </xf>
    <xf numFmtId="0" fontId="5" fillId="4" borderId="15" xfId="0" applyFont="1" applyFill="1" applyBorder="1" applyAlignment="1">
      <alignment horizontal="center"/>
    </xf>
    <xf numFmtId="43" fontId="6" fillId="0" borderId="2" xfId="0" applyNumberFormat="1" applyFont="1" applyBorder="1" applyAlignment="1">
      <alignment horizontal="center"/>
    </xf>
    <xf numFmtId="166" fontId="6" fillId="0" borderId="2" xfId="0" applyNumberFormat="1" applyFont="1" applyBorder="1" applyAlignment="1">
      <alignment horizontal="center"/>
    </xf>
    <xf numFmtId="166" fontId="6" fillId="0" borderId="16" xfId="0" applyNumberFormat="1" applyFont="1" applyBorder="1" applyAlignment="1">
      <alignment horizontal="center"/>
    </xf>
    <xf numFmtId="0" fontId="5" fillId="4" borderId="7" xfId="0" applyFont="1" applyFill="1" applyBorder="1" applyAlignment="1">
      <alignment horizontal="center"/>
    </xf>
    <xf numFmtId="0" fontId="6" fillId="0" borderId="11" xfId="0" applyFont="1" applyBorder="1" applyAlignment="1">
      <alignment horizontal="center"/>
    </xf>
    <xf numFmtId="0" fontId="5" fillId="4" borderId="8" xfId="0" applyFont="1" applyFill="1" applyBorder="1" applyAlignment="1">
      <alignment horizontal="center"/>
    </xf>
    <xf numFmtId="0" fontId="5" fillId="4" borderId="9" xfId="0" applyFont="1" applyFill="1" applyBorder="1" applyAlignment="1">
      <alignment horizontal="center"/>
    </xf>
    <xf numFmtId="43" fontId="6" fillId="0" borderId="10" xfId="0" applyNumberFormat="1" applyFont="1" applyBorder="1" applyAlignment="1">
      <alignment horizontal="center"/>
    </xf>
    <xf numFmtId="0" fontId="6" fillId="0" borderId="10" xfId="0" applyFont="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vertical="top" wrapText="1"/>
    </xf>
    <xf numFmtId="0" fontId="6" fillId="0" borderId="13" xfId="0" applyFont="1" applyBorder="1" applyAlignment="1">
      <alignment horizontal="center"/>
    </xf>
    <xf numFmtId="0" fontId="6" fillId="0" borderId="14" xfId="0" applyFont="1" applyBorder="1" applyAlignment="1">
      <alignment horizontal="center"/>
    </xf>
    <xf numFmtId="43" fontId="6" fillId="0" borderId="2" xfId="0" applyNumberFormat="1" applyFont="1" applyBorder="1" applyAlignment="1">
      <alignment horizontal="right"/>
    </xf>
    <xf numFmtId="166" fontId="6" fillId="0" borderId="2" xfId="0" applyNumberFormat="1" applyFont="1" applyBorder="1" applyAlignment="1">
      <alignment horizontal="right"/>
    </xf>
    <xf numFmtId="166" fontId="6" fillId="0" borderId="16" xfId="0" applyNumberFormat="1" applyFont="1" applyBorder="1" applyAlignment="1">
      <alignment horizontal="right"/>
    </xf>
    <xf numFmtId="0" fontId="6" fillId="0" borderId="11" xfId="0" applyFont="1" applyBorder="1" applyAlignment="1">
      <alignment horizontal="right"/>
    </xf>
    <xf numFmtId="43" fontId="6" fillId="0" borderId="1" xfId="0" applyNumberFormat="1" applyFont="1" applyBorder="1" applyAlignment="1">
      <alignment horizontal="right"/>
    </xf>
    <xf numFmtId="43" fontId="6" fillId="0" borderId="10" xfId="0" applyNumberFormat="1" applyFont="1" applyBorder="1" applyAlignment="1">
      <alignment horizontal="right"/>
    </xf>
    <xf numFmtId="0" fontId="6" fillId="0" borderId="1" xfId="0" applyFont="1" applyBorder="1" applyAlignment="1">
      <alignment horizontal="right"/>
    </xf>
    <xf numFmtId="0" fontId="6" fillId="0" borderId="10" xfId="0" applyFont="1" applyBorder="1" applyAlignment="1">
      <alignment horizontal="right"/>
    </xf>
    <xf numFmtId="0" fontId="6" fillId="0" borderId="13" xfId="0" applyFont="1" applyBorder="1" applyAlignment="1">
      <alignment horizontal="right"/>
    </xf>
    <xf numFmtId="0" fontId="6" fillId="0" borderId="14" xfId="0" applyFont="1" applyBorder="1" applyAlignment="1">
      <alignment horizontal="right"/>
    </xf>
    <xf numFmtId="0" fontId="6" fillId="2" borderId="5" xfId="0" applyFont="1" applyFill="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43" fontId="6" fillId="0" borderId="3" xfId="0" applyNumberFormat="1" applyFont="1" applyBorder="1" applyAlignment="1">
      <alignment horizontal="center"/>
    </xf>
    <xf numFmtId="0" fontId="5" fillId="9" borderId="0" xfId="0" applyFont="1" applyFill="1"/>
    <xf numFmtId="43" fontId="6" fillId="0" borderId="1" xfId="1" applyFont="1" applyFill="1" applyBorder="1" applyAlignment="1">
      <alignment horizontal="center"/>
    </xf>
    <xf numFmtId="0" fontId="6" fillId="0" borderId="0" xfId="0" applyFont="1" applyAlignment="1">
      <alignment horizontal="right"/>
    </xf>
    <xf numFmtId="0" fontId="6" fillId="4" borderId="23" xfId="0" applyFont="1" applyFill="1" applyBorder="1"/>
    <xf numFmtId="0" fontId="5" fillId="4" borderId="24" xfId="0" applyFont="1" applyFill="1" applyBorder="1" applyAlignment="1">
      <alignment horizontal="center"/>
    </xf>
    <xf numFmtId="0" fontId="5" fillId="4" borderId="25" xfId="0" applyFont="1" applyFill="1" applyBorder="1" applyAlignment="1">
      <alignment horizontal="center"/>
    </xf>
    <xf numFmtId="0" fontId="5" fillId="4" borderId="9" xfId="0" applyFont="1" applyFill="1" applyBorder="1"/>
    <xf numFmtId="43" fontId="6" fillId="0" borderId="10" xfId="1" applyFont="1" applyFill="1" applyBorder="1" applyAlignment="1">
      <alignment horizontal="center"/>
    </xf>
    <xf numFmtId="0" fontId="5" fillId="4" borderId="9" xfId="0" applyFont="1" applyFill="1" applyBorder="1" applyAlignment="1">
      <alignment horizontal="right"/>
    </xf>
    <xf numFmtId="0" fontId="6" fillId="2" borderId="10" xfId="0" applyFont="1" applyFill="1" applyBorder="1" applyAlignment="1">
      <alignment horizontal="center"/>
    </xf>
    <xf numFmtId="43" fontId="6" fillId="0" borderId="10" xfId="1" applyFont="1" applyBorder="1" applyAlignment="1">
      <alignment horizontal="center"/>
    </xf>
    <xf numFmtId="167" fontId="6" fillId="0" borderId="10" xfId="2" applyNumberFormat="1" applyFont="1" applyBorder="1" applyAlignment="1">
      <alignment horizontal="center"/>
    </xf>
    <xf numFmtId="0" fontId="6" fillId="0" borderId="10" xfId="2" applyFont="1" applyBorder="1" applyAlignment="1">
      <alignment horizontal="center"/>
    </xf>
    <xf numFmtId="0" fontId="5" fillId="4" borderId="12" xfId="0" applyFont="1" applyFill="1" applyBorder="1" applyAlignment="1">
      <alignment horizontal="right"/>
    </xf>
    <xf numFmtId="0" fontId="6" fillId="2" borderId="13" xfId="0" applyFont="1" applyFill="1" applyBorder="1" applyAlignment="1">
      <alignment horizontal="center"/>
    </xf>
    <xf numFmtId="0" fontId="6" fillId="2" borderId="14" xfId="0" applyFont="1" applyFill="1" applyBorder="1" applyAlignment="1">
      <alignment horizontal="center"/>
    </xf>
    <xf numFmtId="0" fontId="13" fillId="9" borderId="0" xfId="0" applyFont="1" applyFill="1"/>
    <xf numFmtId="0" fontId="5" fillId="0" borderId="4" xfId="0" applyFont="1" applyBorder="1"/>
    <xf numFmtId="0" fontId="6" fillId="8" borderId="1" xfId="0" applyFont="1" applyFill="1" applyBorder="1" applyAlignment="1">
      <alignment horizontal="center" wrapText="1"/>
    </xf>
    <xf numFmtId="0" fontId="6" fillId="8" borderId="1" xfId="0" applyFont="1" applyFill="1" applyBorder="1" applyAlignment="1">
      <alignment horizontal="center" vertical="center"/>
    </xf>
    <xf numFmtId="0" fontId="7" fillId="6" borderId="21" xfId="0" applyFont="1" applyFill="1" applyBorder="1" applyAlignment="1">
      <alignment horizontal="center" wrapText="1"/>
    </xf>
    <xf numFmtId="0" fontId="7" fillId="6" borderId="22" xfId="0" applyFont="1" applyFill="1" applyBorder="1" applyAlignment="1">
      <alignment horizontal="center" wrapText="1"/>
    </xf>
    <xf numFmtId="0" fontId="7" fillId="6" borderId="20" xfId="0" applyFont="1" applyFill="1" applyBorder="1" applyAlignment="1">
      <alignment horizontal="center" wrapText="1"/>
    </xf>
    <xf numFmtId="9" fontId="7" fillId="6" borderId="21" xfId="0" applyNumberFormat="1" applyFont="1" applyFill="1" applyBorder="1" applyAlignment="1">
      <alignment horizontal="center"/>
    </xf>
    <xf numFmtId="9" fontId="7" fillId="6" borderId="22" xfId="0" applyNumberFormat="1" applyFont="1" applyFill="1" applyBorder="1" applyAlignment="1">
      <alignment horizontal="center"/>
    </xf>
    <xf numFmtId="9" fontId="7" fillId="6" borderId="20" xfId="0" applyNumberFormat="1" applyFont="1" applyFill="1" applyBorder="1" applyAlignment="1">
      <alignment horizontal="center"/>
    </xf>
    <xf numFmtId="0" fontId="11" fillId="4" borderId="17" xfId="0" applyFont="1" applyFill="1" applyBorder="1" applyAlignment="1">
      <alignment horizontal="center"/>
    </xf>
    <xf numFmtId="0" fontId="11" fillId="4" borderId="18" xfId="0" applyFont="1" applyFill="1" applyBorder="1" applyAlignment="1">
      <alignment horizontal="center"/>
    </xf>
    <xf numFmtId="0" fontId="11" fillId="4" borderId="19" xfId="0" applyFont="1" applyFill="1" applyBorder="1" applyAlignment="1">
      <alignment horizontal="center"/>
    </xf>
    <xf numFmtId="0" fontId="5" fillId="5" borderId="1" xfId="0" applyFont="1" applyFill="1" applyBorder="1" applyAlignment="1">
      <alignment horizontal="center"/>
    </xf>
    <xf numFmtId="0" fontId="7" fillId="6" borderId="0" xfId="0" applyFont="1" applyFill="1" applyAlignment="1">
      <alignment horizontal="center"/>
    </xf>
    <xf numFmtId="0" fontId="6" fillId="6" borderId="0" xfId="0" applyFont="1" applyFill="1" applyAlignment="1">
      <alignment horizontal="center"/>
    </xf>
    <xf numFmtId="0" fontId="6" fillId="8" borderId="21" xfId="0" applyFont="1" applyFill="1" applyBorder="1" applyAlignment="1">
      <alignment horizontal="center"/>
    </xf>
    <xf numFmtId="0" fontId="6" fillId="8" borderId="20" xfId="0" applyFont="1" applyFill="1" applyBorder="1" applyAlignment="1">
      <alignment horizontal="center"/>
    </xf>
    <xf numFmtId="0" fontId="7" fillId="6" borderId="21" xfId="0" applyFont="1" applyFill="1" applyBorder="1" applyAlignment="1">
      <alignment horizontal="center"/>
    </xf>
    <xf numFmtId="0" fontId="7" fillId="6" borderId="22" xfId="0" applyFont="1" applyFill="1" applyBorder="1" applyAlignment="1">
      <alignment horizontal="center"/>
    </xf>
    <xf numFmtId="0" fontId="7" fillId="6" borderId="20" xfId="0" applyFont="1" applyFill="1" applyBorder="1" applyAlignment="1">
      <alignment horizontal="center"/>
    </xf>
    <xf numFmtId="0" fontId="5" fillId="10" borderId="1" xfId="0" applyFont="1" applyFill="1" applyBorder="1" applyAlignment="1">
      <alignment horizontal="center"/>
    </xf>
    <xf numFmtId="0" fontId="5" fillId="10" borderId="1" xfId="0" applyFont="1" applyFill="1" applyBorder="1"/>
    <xf numFmtId="0" fontId="0" fillId="10" borderId="0" xfId="0" applyFill="1"/>
    <xf numFmtId="14" fontId="6" fillId="10" borderId="1" xfId="0" applyNumberFormat="1" applyFont="1" applyFill="1" applyBorder="1" applyAlignment="1">
      <alignment horizontal="center"/>
    </xf>
    <xf numFmtId="4" fontId="6" fillId="10" borderId="1" xfId="0" applyNumberFormat="1" applyFont="1" applyFill="1" applyBorder="1"/>
    <xf numFmtId="0" fontId="6" fillId="10" borderId="1" xfId="0" applyFont="1" applyFill="1" applyBorder="1" applyAlignment="1">
      <alignment horizontal="center"/>
    </xf>
    <xf numFmtId="0" fontId="0" fillId="10" borderId="20" xfId="0" applyFill="1" applyBorder="1"/>
    <xf numFmtId="0" fontId="5" fillId="10" borderId="20" xfId="0" applyFont="1" applyFill="1" applyBorder="1" applyAlignment="1">
      <alignment horizontal="center"/>
    </xf>
    <xf numFmtId="0" fontId="10" fillId="10" borderId="0" xfId="0" applyFont="1" applyFill="1"/>
    <xf numFmtId="0" fontId="6" fillId="10" borderId="21" xfId="0" applyFont="1" applyFill="1" applyBorder="1" applyAlignment="1">
      <alignment horizontal="center"/>
    </xf>
    <xf numFmtId="0" fontId="6" fillId="10" borderId="20" xfId="0" applyFont="1" applyFill="1" applyBorder="1" applyAlignment="1">
      <alignment horizontal="center"/>
    </xf>
    <xf numFmtId="0" fontId="6" fillId="10"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1" xfId="0" applyFont="1" applyFill="1" applyBorder="1" applyAlignment="1">
      <alignment horizontal="center" vertical="top" wrapText="1"/>
    </xf>
    <xf numFmtId="0" fontId="14" fillId="10" borderId="0" xfId="0" applyFont="1" applyFill="1" applyAlignment="1">
      <alignment horizontal="center" vertical="center" wrapText="1"/>
    </xf>
    <xf numFmtId="0" fontId="6" fillId="10" borderId="0" xfId="0" applyFont="1" applyFill="1"/>
    <xf numFmtId="0" fontId="6" fillId="10" borderId="0" xfId="0" applyFont="1" applyFill="1" applyAlignment="1">
      <alignment horizontal="center"/>
    </xf>
    <xf numFmtId="0" fontId="5" fillId="10" borderId="1" xfId="2" applyFont="1" applyFill="1" applyBorder="1" applyAlignment="1">
      <alignment horizontal="center"/>
    </xf>
    <xf numFmtId="0" fontId="5" fillId="10" borderId="1" xfId="2" applyFont="1" applyFill="1" applyBorder="1"/>
    <xf numFmtId="0" fontId="3" fillId="10" borderId="0" xfId="2" applyFill="1"/>
    <xf numFmtId="4" fontId="6" fillId="10" borderId="1" xfId="0" applyNumberFormat="1" applyFont="1" applyFill="1" applyBorder="1" applyAlignment="1">
      <alignment horizontal="center"/>
    </xf>
    <xf numFmtId="0" fontId="6" fillId="10" borderId="1" xfId="2" applyFont="1" applyFill="1" applyBorder="1" applyAlignment="1">
      <alignment horizontal="center"/>
    </xf>
    <xf numFmtId="0" fontId="3" fillId="10" borderId="0" xfId="2" applyFill="1" applyAlignment="1">
      <alignment horizontal="center"/>
    </xf>
    <xf numFmtId="0" fontId="6" fillId="10" borderId="21" xfId="2" applyFont="1" applyFill="1" applyBorder="1" applyAlignment="1">
      <alignment horizontal="center"/>
    </xf>
    <xf numFmtId="0" fontId="6" fillId="10" borderId="20" xfId="2" applyFont="1" applyFill="1" applyBorder="1" applyAlignment="1">
      <alignment horizontal="center"/>
    </xf>
    <xf numFmtId="0" fontId="5" fillId="10" borderId="1" xfId="2" applyFont="1" applyFill="1" applyBorder="1" applyAlignment="1">
      <alignment horizontal="center"/>
    </xf>
    <xf numFmtId="0" fontId="2" fillId="10" borderId="0" xfId="2" applyFont="1" applyFill="1"/>
    <xf numFmtId="0" fontId="6" fillId="10" borderId="1" xfId="2" applyFont="1" applyFill="1" applyBorder="1" applyAlignment="1">
      <alignment horizontal="center"/>
    </xf>
    <xf numFmtId="0" fontId="3" fillId="10" borderId="20" xfId="2" applyFill="1" applyBorder="1"/>
    <xf numFmtId="0" fontId="5" fillId="10" borderId="20" xfId="2" applyFont="1" applyFill="1" applyBorder="1" applyAlignment="1">
      <alignment horizontal="center"/>
    </xf>
    <xf numFmtId="0" fontId="5" fillId="10" borderId="21" xfId="2" applyFont="1" applyFill="1" applyBorder="1" applyAlignment="1">
      <alignment horizontal="center" wrapText="1"/>
    </xf>
    <xf numFmtId="0" fontId="5" fillId="10" borderId="22" xfId="2" applyFont="1" applyFill="1" applyBorder="1" applyAlignment="1">
      <alignment horizontal="center" wrapText="1"/>
    </xf>
    <xf numFmtId="0" fontId="5" fillId="10" borderId="20" xfId="2" applyFont="1" applyFill="1" applyBorder="1" applyAlignment="1">
      <alignment horizontal="center" wrapText="1"/>
    </xf>
    <xf numFmtId="0" fontId="6" fillId="10" borderId="22" xfId="2" applyFont="1" applyFill="1" applyBorder="1" applyAlignment="1">
      <alignment horizontal="center"/>
    </xf>
    <xf numFmtId="0" fontId="6" fillId="10" borderId="0" xfId="2" applyFont="1" applyFill="1"/>
    <xf numFmtId="0" fontId="1" fillId="10" borderId="0" xfId="2" applyFont="1" applyFill="1"/>
    <xf numFmtId="0" fontId="6" fillId="10" borderId="0" xfId="2" applyFont="1" applyFill="1" applyAlignment="1">
      <alignment horizontal="center"/>
    </xf>
    <xf numFmtId="0" fontId="5" fillId="10" borderId="24" xfId="0" applyFont="1" applyFill="1" applyBorder="1" applyAlignment="1">
      <alignment horizontal="center"/>
    </xf>
    <xf numFmtId="0" fontId="5" fillId="10" borderId="25" xfId="0" applyFont="1" applyFill="1" applyBorder="1" applyAlignment="1">
      <alignment horizontal="center"/>
    </xf>
    <xf numFmtId="0" fontId="6" fillId="10" borderId="10" xfId="0" applyFont="1" applyFill="1" applyBorder="1" applyAlignment="1">
      <alignment horizontal="center"/>
    </xf>
    <xf numFmtId="0" fontId="5" fillId="10" borderId="9" xfId="0" applyFont="1" applyFill="1" applyBorder="1" applyAlignment="1">
      <alignment horizontal="center"/>
    </xf>
    <xf numFmtId="0" fontId="5" fillId="10" borderId="1" xfId="0" applyFont="1" applyFill="1" applyBorder="1" applyAlignment="1">
      <alignment horizontal="center"/>
    </xf>
    <xf numFmtId="0" fontId="7" fillId="10" borderId="0" xfId="0" applyFont="1" applyFill="1" applyAlignment="1">
      <alignment horizontal="center"/>
    </xf>
    <xf numFmtId="0" fontId="8" fillId="10" borderId="0" xfId="2" applyFont="1" applyFill="1" applyAlignment="1">
      <alignment horizontal="center"/>
    </xf>
    <xf numFmtId="0" fontId="9" fillId="10" borderId="1" xfId="2" applyFont="1" applyFill="1" applyBorder="1" applyAlignment="1">
      <alignment horizontal="center"/>
    </xf>
    <xf numFmtId="0" fontId="5" fillId="10" borderId="23" xfId="0" applyFont="1" applyFill="1" applyBorder="1" applyAlignment="1">
      <alignment horizontal="center"/>
    </xf>
    <xf numFmtId="0" fontId="8" fillId="10" borderId="1" xfId="2" applyFont="1" applyFill="1" applyBorder="1" applyAlignment="1">
      <alignment horizontal="center"/>
    </xf>
    <xf numFmtId="0" fontId="6" fillId="10" borderId="26" xfId="0" applyFont="1" applyFill="1" applyBorder="1" applyAlignment="1">
      <alignment horizontal="center"/>
    </xf>
    <xf numFmtId="0" fontId="5" fillId="10" borderId="12" xfId="0" applyFont="1" applyFill="1" applyBorder="1" applyAlignment="1">
      <alignment horizontal="center"/>
    </xf>
    <xf numFmtId="0" fontId="6" fillId="10" borderId="27" xfId="0" applyFont="1" applyFill="1" applyBorder="1" applyAlignment="1">
      <alignment horizontal="center"/>
    </xf>
    <xf numFmtId="0" fontId="6" fillId="10" borderId="28" xfId="0" applyFont="1" applyFill="1" applyBorder="1" applyAlignment="1">
      <alignment horizontal="center"/>
    </xf>
    <xf numFmtId="0" fontId="0" fillId="10" borderId="0" xfId="0" applyFill="1" applyAlignment="1">
      <alignment horizontal="center"/>
    </xf>
    <xf numFmtId="0" fontId="5" fillId="10" borderId="0" xfId="0" applyFont="1" applyFill="1" applyAlignment="1">
      <alignment horizontal="center"/>
    </xf>
    <xf numFmtId="0" fontId="8" fillId="10" borderId="0" xfId="2" applyFont="1" applyFill="1"/>
    <xf numFmtId="0" fontId="15" fillId="3" borderId="1" xfId="0" applyFont="1" applyFill="1" applyBorder="1" applyAlignment="1">
      <alignment horizontal="center"/>
    </xf>
  </cellXfs>
  <cellStyles count="3">
    <cellStyle name="Comma" xfId="1" builtinId="3"/>
    <cellStyle name="Normal" xfId="0" builtinId="0"/>
    <cellStyle name="Normal 2" xfId="2" xr:uid="{2F10A313-C5A6-40F9-B479-1C8D1ED870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styles" Target="style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2.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10/relationships/person" Target="persons/pers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rgbClr val="FF0000"/>
                </a:solidFill>
                <a:latin typeface="+mj-lt"/>
                <a:ea typeface="+mj-ea"/>
                <a:cs typeface="+mj-cs"/>
              </a:defRPr>
            </a:pPr>
            <a:r>
              <a:rPr lang="en-US">
                <a:solidFill>
                  <a:srgbClr val="FF0000"/>
                </a:solidFill>
              </a:rPr>
              <a:t>SKTRIMS beta</a:t>
            </a:r>
            <a:r>
              <a:rPr lang="en-US" baseline="0">
                <a:solidFill>
                  <a:srgbClr val="FF0000"/>
                </a:solidFill>
              </a:rPr>
              <a:t> with DSEX Index  </a:t>
            </a:r>
            <a:endParaRPr lang="en-US">
              <a:solidFill>
                <a:srgbClr val="FF0000"/>
              </a:solidFill>
            </a:endParaRPr>
          </a:p>
        </c:rich>
      </c:tx>
      <c:layout>
        <c:manualLayout>
          <c:xMode val="edge"/>
          <c:yMode val="edge"/>
          <c:x val="0.25036161923609818"/>
          <c:y val="3.2407534045837322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rgbClr val="FF0000"/>
              </a:solidFill>
              <a:latin typeface="+mj-lt"/>
              <a:ea typeface="+mj-ea"/>
              <a:cs typeface="+mj-cs"/>
            </a:defRPr>
          </a:pPr>
          <a:endParaRPr lang="en-US"/>
        </a:p>
      </c:txPr>
    </c:title>
    <c:autoTitleDeleted val="0"/>
    <c:plotArea>
      <c:layout/>
      <c:scatterChart>
        <c:scatterStyle val="smoothMarker"/>
        <c:varyColors val="0"/>
        <c:ser>
          <c:idx val="0"/>
          <c:order val="0"/>
          <c:spPr>
            <a:ln w="9525" cap="rnd">
              <a:solidFill>
                <a:schemeClr val="accent1">
                  <a:alpha val="50000"/>
                </a:schemeClr>
              </a:solid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1"/>
            <c:dispEq val="0"/>
            <c:trendlineLbl>
              <c:layout>
                <c:manualLayout>
                  <c:x val="-0.6622406156449695"/>
                  <c:y val="-0.5058524322176849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trendline>
            <c:spPr>
              <a:ln w="19050" cap="rnd">
                <a:solidFill>
                  <a:schemeClr val="accent1"/>
                </a:solidFill>
              </a:ln>
              <a:effectLst/>
            </c:spPr>
            <c:trendlineType val="linear"/>
            <c:dispRSqr val="0"/>
            <c:dispEq val="1"/>
            <c:trendlineLbl>
              <c:layout>
                <c:manualLayout>
                  <c:x val="-0.63626658967094352"/>
                  <c:y val="-0.555480223780960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xVal>
            <c:numRef>
              <c:f>'SKTRIMS Index parameters'!$E$3:$E$880</c:f>
              <c:numCache>
                <c:formatCode>General</c:formatCode>
                <c:ptCount val="878"/>
                <c:pt idx="0">
                  <c:v>-2.7022927352708948E-3</c:v>
                </c:pt>
                <c:pt idx="1">
                  <c:v>1.6336555578089218E-3</c:v>
                </c:pt>
                <c:pt idx="2">
                  <c:v>6.0740357468258566E-4</c:v>
                </c:pt>
                <c:pt idx="3">
                  <c:v>3.2974733110768817E-4</c:v>
                </c:pt>
                <c:pt idx="4">
                  <c:v>1.6631767424961641E-3</c:v>
                </c:pt>
                <c:pt idx="5">
                  <c:v>-2.3709532054614346E-3</c:v>
                </c:pt>
                <c:pt idx="6">
                  <c:v>-2.9876035071542129E-3</c:v>
                </c:pt>
                <c:pt idx="7">
                  <c:v>-2.682613207405149E-3</c:v>
                </c:pt>
                <c:pt idx="8">
                  <c:v>-4.7312338718646929E-3</c:v>
                </c:pt>
                <c:pt idx="9">
                  <c:v>-3.2499569134499806E-3</c:v>
                </c:pt>
                <c:pt idx="10">
                  <c:v>7.5471554710226929E-3</c:v>
                </c:pt>
                <c:pt idx="11">
                  <c:v>8.5938487128085495E-3</c:v>
                </c:pt>
                <c:pt idx="12">
                  <c:v>9.6462361168243582E-3</c:v>
                </c:pt>
                <c:pt idx="13">
                  <c:v>-7.9206783967523675E-3</c:v>
                </c:pt>
                <c:pt idx="14">
                  <c:v>-6.7388212103003386E-4</c:v>
                </c:pt>
                <c:pt idx="15">
                  <c:v>5.3181056560211992E-3</c:v>
                </c:pt>
                <c:pt idx="16">
                  <c:v>4.4724148438834987E-3</c:v>
                </c:pt>
                <c:pt idx="17">
                  <c:v>1.9423043128408146E-4</c:v>
                </c:pt>
                <c:pt idx="18">
                  <c:v>3.3290179397127417E-5</c:v>
                </c:pt>
                <c:pt idx="19">
                  <c:v>-5.2633720349609669E-3</c:v>
                </c:pt>
                <c:pt idx="20">
                  <c:v>5.5273373590742914E-3</c:v>
                </c:pt>
                <c:pt idx="21">
                  <c:v>1.0962475385738912E-2</c:v>
                </c:pt>
                <c:pt idx="22">
                  <c:v>1.2941361513166383E-2</c:v>
                </c:pt>
                <c:pt idx="23">
                  <c:v>5.9023201227768052E-3</c:v>
                </c:pt>
                <c:pt idx="24">
                  <c:v>4.6166079419298622E-3</c:v>
                </c:pt>
                <c:pt idx="25">
                  <c:v>-2.1333199926387714E-3</c:v>
                </c:pt>
                <c:pt idx="26">
                  <c:v>6.1665505812922294E-3</c:v>
                </c:pt>
                <c:pt idx="27">
                  <c:v>-1.5339688686178965E-3</c:v>
                </c:pt>
                <c:pt idx="28">
                  <c:v>-1.8090144168645406E-3</c:v>
                </c:pt>
                <c:pt idx="29">
                  <c:v>-1.8247914524054387E-3</c:v>
                </c:pt>
                <c:pt idx="30">
                  <c:v>-6.7293691708315562E-3</c:v>
                </c:pt>
                <c:pt idx="31">
                  <c:v>1.6982423281945991E-3</c:v>
                </c:pt>
                <c:pt idx="32">
                  <c:v>2.1592059299957445E-3</c:v>
                </c:pt>
                <c:pt idx="33">
                  <c:v>-4.3880421366858657E-3</c:v>
                </c:pt>
                <c:pt idx="34">
                  <c:v>-1.742411410902811E-3</c:v>
                </c:pt>
                <c:pt idx="35">
                  <c:v>6.8951699514996356E-4</c:v>
                </c:pt>
                <c:pt idx="36">
                  <c:v>-2.7200920646545113E-3</c:v>
                </c:pt>
                <c:pt idx="37">
                  <c:v>-5.1077529685198408E-3</c:v>
                </c:pt>
                <c:pt idx="38">
                  <c:v>-6.6247198038035249E-3</c:v>
                </c:pt>
                <c:pt idx="39">
                  <c:v>-3.7279220814872005E-3</c:v>
                </c:pt>
                <c:pt idx="40">
                  <c:v>5.2904221315992483E-3</c:v>
                </c:pt>
                <c:pt idx="41">
                  <c:v>8.0217812374372421E-3</c:v>
                </c:pt>
                <c:pt idx="42">
                  <c:v>-8.9640170397896624E-3</c:v>
                </c:pt>
                <c:pt idx="43">
                  <c:v>-9.4767744944714849E-3</c:v>
                </c:pt>
                <c:pt idx="44">
                  <c:v>-1.065511408543296E-2</c:v>
                </c:pt>
                <c:pt idx="45">
                  <c:v>5.4763940166568936E-3</c:v>
                </c:pt>
                <c:pt idx="46">
                  <c:v>7.3697576333620063E-4</c:v>
                </c:pt>
                <c:pt idx="47">
                  <c:v>-8.8984111967500557E-3</c:v>
                </c:pt>
                <c:pt idx="48">
                  <c:v>4.8793908903062011E-3</c:v>
                </c:pt>
                <c:pt idx="49">
                  <c:v>1.7880591177044103E-4</c:v>
                </c:pt>
                <c:pt idx="50">
                  <c:v>2.0521759210117008E-3</c:v>
                </c:pt>
                <c:pt idx="51">
                  <c:v>7.7533065845494242E-3</c:v>
                </c:pt>
                <c:pt idx="52">
                  <c:v>-8.077231611849367E-4</c:v>
                </c:pt>
                <c:pt idx="53">
                  <c:v>-1.3768232295547911E-3</c:v>
                </c:pt>
                <c:pt idx="54">
                  <c:v>5.5684823529191796E-3</c:v>
                </c:pt>
                <c:pt idx="55">
                  <c:v>2.7329836388567674E-3</c:v>
                </c:pt>
                <c:pt idx="56">
                  <c:v>-3.6034979223984465E-3</c:v>
                </c:pt>
                <c:pt idx="57">
                  <c:v>-2.0970723765889598E-4</c:v>
                </c:pt>
                <c:pt idx="58">
                  <c:v>2.0956723170701963E-3</c:v>
                </c:pt>
                <c:pt idx="59">
                  <c:v>-1.1381830199764909E-2</c:v>
                </c:pt>
                <c:pt idx="60">
                  <c:v>2.8731095886085356E-3</c:v>
                </c:pt>
                <c:pt idx="61">
                  <c:v>-3.5371156396069026E-3</c:v>
                </c:pt>
                <c:pt idx="62">
                  <c:v>1.3566806299469825E-4</c:v>
                </c:pt>
                <c:pt idx="63">
                  <c:v>-9.3561100880608095E-3</c:v>
                </c:pt>
                <c:pt idx="64">
                  <c:v>-1.4857929606314602E-2</c:v>
                </c:pt>
                <c:pt idx="65">
                  <c:v>1.3709193728050906E-4</c:v>
                </c:pt>
                <c:pt idx="66">
                  <c:v>4.5043758697957959E-3</c:v>
                </c:pt>
                <c:pt idx="67">
                  <c:v>1.0821915990850695E-3</c:v>
                </c:pt>
                <c:pt idx="68">
                  <c:v>-1.3216484540064188E-2</c:v>
                </c:pt>
                <c:pt idx="69">
                  <c:v>6.5768394717808931E-3</c:v>
                </c:pt>
                <c:pt idx="70">
                  <c:v>1.0018088214832188E-2</c:v>
                </c:pt>
                <c:pt idx="71">
                  <c:v>-2.8212497664684699E-3</c:v>
                </c:pt>
                <c:pt idx="72">
                  <c:v>-4.8541668243717861E-3</c:v>
                </c:pt>
                <c:pt idx="73">
                  <c:v>-3.7064012916305789E-3</c:v>
                </c:pt>
                <c:pt idx="74">
                  <c:v>-2.6799109750371697E-3</c:v>
                </c:pt>
                <c:pt idx="75">
                  <c:v>-3.940715108690096E-3</c:v>
                </c:pt>
                <c:pt idx="76">
                  <c:v>7.2746836780768209E-3</c:v>
                </c:pt>
                <c:pt idx="77">
                  <c:v>3.223831170441338E-3</c:v>
                </c:pt>
                <c:pt idx="78">
                  <c:v>3.7763043556799936E-3</c:v>
                </c:pt>
                <c:pt idx="79">
                  <c:v>-7.5601869304049441E-3</c:v>
                </c:pt>
                <c:pt idx="80">
                  <c:v>3.7258592190201334E-3</c:v>
                </c:pt>
                <c:pt idx="81">
                  <c:v>-2.4721502763103143E-3</c:v>
                </c:pt>
                <c:pt idx="82">
                  <c:v>-1.8301122087549526E-4</c:v>
                </c:pt>
                <c:pt idx="83">
                  <c:v>2.1812829146821144E-3</c:v>
                </c:pt>
                <c:pt idx="84">
                  <c:v>1.9786684322475878E-4</c:v>
                </c:pt>
                <c:pt idx="85">
                  <c:v>7.9378364497535436E-3</c:v>
                </c:pt>
                <c:pt idx="86">
                  <c:v>1.3436928529504399E-3</c:v>
                </c:pt>
                <c:pt idx="87">
                  <c:v>-5.5993742873566843E-3</c:v>
                </c:pt>
                <c:pt idx="88">
                  <c:v>5.7048200991616227E-4</c:v>
                </c:pt>
                <c:pt idx="89">
                  <c:v>1.7597196571481621E-3</c:v>
                </c:pt>
                <c:pt idx="90">
                  <c:v>-3.4414034875407395E-4</c:v>
                </c:pt>
                <c:pt idx="91">
                  <c:v>-1.0346679983052054E-3</c:v>
                </c:pt>
                <c:pt idx="92">
                  <c:v>1.8007100591717062E-3</c:v>
                </c:pt>
                <c:pt idx="93">
                  <c:v>1.0943607345637041E-3</c:v>
                </c:pt>
                <c:pt idx="94">
                  <c:v>9.2267608160028214E-3</c:v>
                </c:pt>
                <c:pt idx="95">
                  <c:v>2.9352230507611043E-3</c:v>
                </c:pt>
                <c:pt idx="96">
                  <c:v>-5.2806228560875468E-3</c:v>
                </c:pt>
                <c:pt idx="97">
                  <c:v>-4.9842484248424634E-3</c:v>
                </c:pt>
                <c:pt idx="98">
                  <c:v>-1.98446351640158E-3</c:v>
                </c:pt>
                <c:pt idx="99">
                  <c:v>-3.763437814524484E-3</c:v>
                </c:pt>
                <c:pt idx="100">
                  <c:v>-1.8802978149119465E-3</c:v>
                </c:pt>
                <c:pt idx="101">
                  <c:v>-2.8162648314419281E-3</c:v>
                </c:pt>
                <c:pt idx="102">
                  <c:v>-6.2845052666058443E-3</c:v>
                </c:pt>
                <c:pt idx="103">
                  <c:v>2.9858125990558371E-3</c:v>
                </c:pt>
                <c:pt idx="104">
                  <c:v>1.7139286799310316E-3</c:v>
                </c:pt>
                <c:pt idx="105">
                  <c:v>4.3394830006713292E-3</c:v>
                </c:pt>
                <c:pt idx="106">
                  <c:v>3.1261217288249821E-3</c:v>
                </c:pt>
                <c:pt idx="107">
                  <c:v>3.4685342224292093E-3</c:v>
                </c:pt>
                <c:pt idx="108">
                  <c:v>9.2621068698832687E-3</c:v>
                </c:pt>
                <c:pt idx="109">
                  <c:v>6.8159979660433745E-3</c:v>
                </c:pt>
                <c:pt idx="110">
                  <c:v>1.4781901501028649E-2</c:v>
                </c:pt>
                <c:pt idx="111">
                  <c:v>5.7051370019669534E-3</c:v>
                </c:pt>
                <c:pt idx="112">
                  <c:v>1.7109287301029896E-2</c:v>
                </c:pt>
                <c:pt idx="113">
                  <c:v>1.7266884537435967E-2</c:v>
                </c:pt>
                <c:pt idx="114">
                  <c:v>-5.5952171619482183E-3</c:v>
                </c:pt>
                <c:pt idx="115">
                  <c:v>2.0439667702884856E-2</c:v>
                </c:pt>
                <c:pt idx="116">
                  <c:v>4.8208471313186951E-3</c:v>
                </c:pt>
                <c:pt idx="117">
                  <c:v>-2.224678758111498E-4</c:v>
                </c:pt>
                <c:pt idx="118">
                  <c:v>1.0851603332585835E-2</c:v>
                </c:pt>
                <c:pt idx="119">
                  <c:v>-4.0920035288838363E-3</c:v>
                </c:pt>
                <c:pt idx="120">
                  <c:v>4.6331278924924835E-3</c:v>
                </c:pt>
                <c:pt idx="121">
                  <c:v>-4.0574628151186509E-3</c:v>
                </c:pt>
                <c:pt idx="122">
                  <c:v>-2.3820614164274945E-3</c:v>
                </c:pt>
                <c:pt idx="123">
                  <c:v>1.0591238282262605E-2</c:v>
                </c:pt>
                <c:pt idx="124">
                  <c:v>-4.7509286987007515E-3</c:v>
                </c:pt>
                <c:pt idx="125">
                  <c:v>1.0513201235642367E-3</c:v>
                </c:pt>
                <c:pt idx="126">
                  <c:v>1.0191869009421151E-2</c:v>
                </c:pt>
                <c:pt idx="127">
                  <c:v>4.1804213837752791E-3</c:v>
                </c:pt>
                <c:pt idx="128">
                  <c:v>-1.7747869331312671E-3</c:v>
                </c:pt>
                <c:pt idx="129">
                  <c:v>-5.9315256463139399E-3</c:v>
                </c:pt>
                <c:pt idx="130">
                  <c:v>3.4399124693862415E-3</c:v>
                </c:pt>
                <c:pt idx="131">
                  <c:v>-6.8224821209446063E-3</c:v>
                </c:pt>
                <c:pt idx="132">
                  <c:v>-1.0723796801895169E-2</c:v>
                </c:pt>
                <c:pt idx="133">
                  <c:v>-3.3808565867435858E-3</c:v>
                </c:pt>
                <c:pt idx="134">
                  <c:v>4.6092878701953222E-3</c:v>
                </c:pt>
                <c:pt idx="135">
                  <c:v>-4.7751657066575914E-3</c:v>
                </c:pt>
                <c:pt idx="136">
                  <c:v>-2.4550708246554587E-3</c:v>
                </c:pt>
                <c:pt idx="137">
                  <c:v>4.4797787763566355E-3</c:v>
                </c:pt>
                <c:pt idx="138">
                  <c:v>-8.2915800630429803E-3</c:v>
                </c:pt>
                <c:pt idx="139">
                  <c:v>-5.1737329819404598E-3</c:v>
                </c:pt>
                <c:pt idx="140">
                  <c:v>-3.4182608377186785E-4</c:v>
                </c:pt>
                <c:pt idx="141">
                  <c:v>2.8541770252707988E-3</c:v>
                </c:pt>
                <c:pt idx="142">
                  <c:v>3.4444906415975751E-4</c:v>
                </c:pt>
                <c:pt idx="143">
                  <c:v>4.4397760808585485E-3</c:v>
                </c:pt>
                <c:pt idx="144">
                  <c:v>-8.881855736501354E-3</c:v>
                </c:pt>
                <c:pt idx="145">
                  <c:v>1.9914333428827646E-3</c:v>
                </c:pt>
                <c:pt idx="146">
                  <c:v>1.7277088941267671E-3</c:v>
                </c:pt>
                <c:pt idx="147">
                  <c:v>-5.4926790385374513E-3</c:v>
                </c:pt>
                <c:pt idx="148">
                  <c:v>7.2660199815548498E-3</c:v>
                </c:pt>
                <c:pt idx="149">
                  <c:v>-2.9796083595822198E-3</c:v>
                </c:pt>
                <c:pt idx="150">
                  <c:v>-4.6735811969387253E-3</c:v>
                </c:pt>
                <c:pt idx="151">
                  <c:v>0</c:v>
                </c:pt>
                <c:pt idx="152">
                  <c:v>1.9695998823492378E-3</c:v>
                </c:pt>
                <c:pt idx="153">
                  <c:v>-7.1045784867213024E-3</c:v>
                </c:pt>
                <c:pt idx="154">
                  <c:v>8.922270656288589E-4</c:v>
                </c:pt>
                <c:pt idx="155">
                  <c:v>-1.9340727352001874E-4</c:v>
                </c:pt>
                <c:pt idx="156">
                  <c:v>3.6402772941657169E-4</c:v>
                </c:pt>
                <c:pt idx="157">
                  <c:v>3.7989258936970138E-3</c:v>
                </c:pt>
                <c:pt idx="158">
                  <c:v>-3.3694917391412504E-3</c:v>
                </c:pt>
                <c:pt idx="159">
                  <c:v>-1.474304230321688E-3</c:v>
                </c:pt>
                <c:pt idx="160">
                  <c:v>-5.1421662915337452E-3</c:v>
                </c:pt>
                <c:pt idx="161">
                  <c:v>4.5991569391556908E-4</c:v>
                </c:pt>
                <c:pt idx="162">
                  <c:v>-9.0013631999661392E-3</c:v>
                </c:pt>
                <c:pt idx="163">
                  <c:v>4.7083801673535319E-3</c:v>
                </c:pt>
                <c:pt idx="164">
                  <c:v>-5.4587847544700363E-3</c:v>
                </c:pt>
                <c:pt idx="165">
                  <c:v>-5.4280383176653624E-3</c:v>
                </c:pt>
                <c:pt idx="166">
                  <c:v>-1.0427008249328962E-2</c:v>
                </c:pt>
                <c:pt idx="167">
                  <c:v>3.2655608510052669E-3</c:v>
                </c:pt>
                <c:pt idx="168">
                  <c:v>-4.9890869374167313E-3</c:v>
                </c:pt>
                <c:pt idx="169">
                  <c:v>5.4702606824563738E-4</c:v>
                </c:pt>
                <c:pt idx="170">
                  <c:v>-2.4684451338573554E-3</c:v>
                </c:pt>
                <c:pt idx="171">
                  <c:v>2.03572534095664E-3</c:v>
                </c:pt>
                <c:pt idx="172">
                  <c:v>3.4689664696860856E-3</c:v>
                </c:pt>
                <c:pt idx="173">
                  <c:v>-1.2672554448704076E-2</c:v>
                </c:pt>
                <c:pt idx="174">
                  <c:v>1.4159447854900087E-3</c:v>
                </c:pt>
                <c:pt idx="175">
                  <c:v>-4.7656463201773969E-3</c:v>
                </c:pt>
                <c:pt idx="176">
                  <c:v>-1.1347303681156773E-2</c:v>
                </c:pt>
                <c:pt idx="177">
                  <c:v>-9.9548976868077954E-3</c:v>
                </c:pt>
                <c:pt idx="178">
                  <c:v>-1.0745005875440583E-2</c:v>
                </c:pt>
                <c:pt idx="179">
                  <c:v>1.2313744868481136E-2</c:v>
                </c:pt>
                <c:pt idx="180">
                  <c:v>-3.1766355824489612E-3</c:v>
                </c:pt>
                <c:pt idx="181">
                  <c:v>-1.1406034877304183E-2</c:v>
                </c:pt>
                <c:pt idx="182">
                  <c:v>2.0004153243244893E-3</c:v>
                </c:pt>
                <c:pt idx="183">
                  <c:v>1.1788394515734657E-2</c:v>
                </c:pt>
                <c:pt idx="184">
                  <c:v>4.3597467588463168E-4</c:v>
                </c:pt>
                <c:pt idx="185">
                  <c:v>-1.1811267663837E-2</c:v>
                </c:pt>
                <c:pt idx="186">
                  <c:v>-3.8948078732525815E-3</c:v>
                </c:pt>
                <c:pt idx="187">
                  <c:v>4.9252341442191927E-3</c:v>
                </c:pt>
                <c:pt idx="188">
                  <c:v>-5.3131592789447124E-3</c:v>
                </c:pt>
                <c:pt idx="189">
                  <c:v>-1.1975510624853136E-2</c:v>
                </c:pt>
                <c:pt idx="190">
                  <c:v>5.2922831980153351E-3</c:v>
                </c:pt>
                <c:pt idx="191">
                  <c:v>1.6125777218255255E-2</c:v>
                </c:pt>
                <c:pt idx="192">
                  <c:v>2.0456802383316708E-2</c:v>
                </c:pt>
                <c:pt idx="193">
                  <c:v>-9.7907282804129414E-3</c:v>
                </c:pt>
                <c:pt idx="194">
                  <c:v>-9.7508835509764191E-3</c:v>
                </c:pt>
                <c:pt idx="195">
                  <c:v>-3.328928788145058E-3</c:v>
                </c:pt>
                <c:pt idx="196">
                  <c:v>6.5435344189901379E-4</c:v>
                </c:pt>
                <c:pt idx="197">
                  <c:v>-3.6202834435528075E-4</c:v>
                </c:pt>
                <c:pt idx="198">
                  <c:v>-4.9488805290941462E-3</c:v>
                </c:pt>
                <c:pt idx="199">
                  <c:v>-5.6995095106158189E-3</c:v>
                </c:pt>
                <c:pt idx="200">
                  <c:v>-4.1932497877502639E-3</c:v>
                </c:pt>
                <c:pt idx="201">
                  <c:v>6.6877981843831424E-3</c:v>
                </c:pt>
                <c:pt idx="202">
                  <c:v>2.0058193997835927E-2</c:v>
                </c:pt>
                <c:pt idx="203">
                  <c:v>-1.1162546619937319E-2</c:v>
                </c:pt>
                <c:pt idx="204">
                  <c:v>-7.4486272161087275E-3</c:v>
                </c:pt>
                <c:pt idx="205">
                  <c:v>2.6924633939551246E-3</c:v>
                </c:pt>
                <c:pt idx="206">
                  <c:v>-6.665473229550134E-5</c:v>
                </c:pt>
                <c:pt idx="207">
                  <c:v>5.1994156847134931E-4</c:v>
                </c:pt>
                <c:pt idx="208">
                  <c:v>4.1878278878915154E-5</c:v>
                </c:pt>
                <c:pt idx="209">
                  <c:v>1.4317964648598913E-2</c:v>
                </c:pt>
                <c:pt idx="210">
                  <c:v>4.7722171762285548E-3</c:v>
                </c:pt>
                <c:pt idx="211">
                  <c:v>4.3984244115355953E-3</c:v>
                </c:pt>
                <c:pt idx="212">
                  <c:v>4.6897023656777836E-3</c:v>
                </c:pt>
                <c:pt idx="213">
                  <c:v>5.2989472437330321E-3</c:v>
                </c:pt>
                <c:pt idx="214">
                  <c:v>8.172560889168734E-3</c:v>
                </c:pt>
                <c:pt idx="215">
                  <c:v>-1.1596097867412336E-3</c:v>
                </c:pt>
                <c:pt idx="216">
                  <c:v>8.5380546764590726E-4</c:v>
                </c:pt>
                <c:pt idx="217">
                  <c:v>-7.9407412819904044E-3</c:v>
                </c:pt>
                <c:pt idx="218">
                  <c:v>-1.0226797745464311E-2</c:v>
                </c:pt>
                <c:pt idx="219">
                  <c:v>4.6397496693200146E-3</c:v>
                </c:pt>
                <c:pt idx="220">
                  <c:v>2.0684304187044145E-3</c:v>
                </c:pt>
                <c:pt idx="221">
                  <c:v>-2.9160660827142193E-3</c:v>
                </c:pt>
                <c:pt idx="222">
                  <c:v>-2.1739855660701801E-3</c:v>
                </c:pt>
                <c:pt idx="223">
                  <c:v>5.5350313620805558E-4</c:v>
                </c:pt>
                <c:pt idx="224">
                  <c:v>-1.0971120520821831E-3</c:v>
                </c:pt>
                <c:pt idx="225">
                  <c:v>5.5268948291753439E-3</c:v>
                </c:pt>
                <c:pt idx="226">
                  <c:v>3.5743988763006218E-3</c:v>
                </c:pt>
                <c:pt idx="227">
                  <c:v>-1.5506331445072075E-3</c:v>
                </c:pt>
                <c:pt idx="228">
                  <c:v>-6.7691944474160826E-3</c:v>
                </c:pt>
                <c:pt idx="229">
                  <c:v>-2.3602950461659722E-3</c:v>
                </c:pt>
                <c:pt idx="230">
                  <c:v>1.5971080802872351E-3</c:v>
                </c:pt>
                <c:pt idx="231">
                  <c:v>-8.8667277481560003E-3</c:v>
                </c:pt>
                <c:pt idx="232">
                  <c:v>-2.7132538795593408E-3</c:v>
                </c:pt>
                <c:pt idx="233">
                  <c:v>-7.2518947619771845E-3</c:v>
                </c:pt>
                <c:pt idx="234">
                  <c:v>-9.357883652396537E-3</c:v>
                </c:pt>
                <c:pt idx="235">
                  <c:v>-1.5925423897312774E-3</c:v>
                </c:pt>
                <c:pt idx="236">
                  <c:v>-8.1975374834843961E-3</c:v>
                </c:pt>
                <c:pt idx="237">
                  <c:v>-1.69920204498899E-2</c:v>
                </c:pt>
                <c:pt idx="238">
                  <c:v>6.4735597507994402E-3</c:v>
                </c:pt>
                <c:pt idx="239">
                  <c:v>1.6957950527278776E-3</c:v>
                </c:pt>
                <c:pt idx="240">
                  <c:v>-4.7534350386613244E-4</c:v>
                </c:pt>
                <c:pt idx="241">
                  <c:v>-1.889609389770186E-2</c:v>
                </c:pt>
                <c:pt idx="242">
                  <c:v>-1.3369780719703517E-2</c:v>
                </c:pt>
                <c:pt idx="243">
                  <c:v>2.2412432245230152E-2</c:v>
                </c:pt>
                <c:pt idx="244">
                  <c:v>-9.2560681404174616E-5</c:v>
                </c:pt>
                <c:pt idx="245">
                  <c:v>1.102361894557724E-2</c:v>
                </c:pt>
                <c:pt idx="246">
                  <c:v>1.3246968294944317E-4</c:v>
                </c:pt>
                <c:pt idx="247">
                  <c:v>5.2221202860185389E-3</c:v>
                </c:pt>
                <c:pt idx="248">
                  <c:v>-6.921488003658216E-3</c:v>
                </c:pt>
                <c:pt idx="249">
                  <c:v>2.6868187831461388E-3</c:v>
                </c:pt>
                <c:pt idx="250">
                  <c:v>6.0208726178729854E-3</c:v>
                </c:pt>
                <c:pt idx="251">
                  <c:v>6.054474798491416E-4</c:v>
                </c:pt>
                <c:pt idx="252">
                  <c:v>-2.4145250403064811E-3</c:v>
                </c:pt>
                <c:pt idx="253">
                  <c:v>5.2166801992881151E-3</c:v>
                </c:pt>
                <c:pt idx="254">
                  <c:v>-1.7350099955848464E-5</c:v>
                </c:pt>
                <c:pt idx="255">
                  <c:v>2.741363355953208E-3</c:v>
                </c:pt>
                <c:pt idx="256">
                  <c:v>2.90497594887551E-3</c:v>
                </c:pt>
                <c:pt idx="257">
                  <c:v>2.0569228970217512E-3</c:v>
                </c:pt>
                <c:pt idx="258">
                  <c:v>4.4000107130681698E-5</c:v>
                </c:pt>
                <c:pt idx="259">
                  <c:v>-7.8048929792307042E-4</c:v>
                </c:pt>
                <c:pt idx="260">
                  <c:v>2.5730317934071767E-3</c:v>
                </c:pt>
                <c:pt idx="261">
                  <c:v>-2.5072324011572444E-3</c:v>
                </c:pt>
                <c:pt idx="262">
                  <c:v>-1.1095541108635198E-2</c:v>
                </c:pt>
                <c:pt idx="263">
                  <c:v>2.5049557083565155E-3</c:v>
                </c:pt>
                <c:pt idx="264">
                  <c:v>-7.4748489003031438E-3</c:v>
                </c:pt>
                <c:pt idx="265">
                  <c:v>-8.6031295780729655E-3</c:v>
                </c:pt>
                <c:pt idx="266">
                  <c:v>-4.9236916108851281E-3</c:v>
                </c:pt>
                <c:pt idx="267">
                  <c:v>-7.3264335355417431E-3</c:v>
                </c:pt>
                <c:pt idx="268">
                  <c:v>-5.2607216009439295E-3</c:v>
                </c:pt>
                <c:pt idx="269">
                  <c:v>-4.1301764512038375E-3</c:v>
                </c:pt>
                <c:pt idx="270">
                  <c:v>5.3425638289978927E-3</c:v>
                </c:pt>
                <c:pt idx="271">
                  <c:v>4.1452141527744679E-3</c:v>
                </c:pt>
                <c:pt idx="272">
                  <c:v>-4.9326650495947755E-3</c:v>
                </c:pt>
                <c:pt idx="273">
                  <c:v>-1.5130885453267684E-2</c:v>
                </c:pt>
                <c:pt idx="274">
                  <c:v>1.4595077810009016E-4</c:v>
                </c:pt>
                <c:pt idx="275">
                  <c:v>1.6903498051232813E-3</c:v>
                </c:pt>
                <c:pt idx="276">
                  <c:v>3.5409116937090701E-3</c:v>
                </c:pt>
                <c:pt idx="277">
                  <c:v>-6.1999342706154925E-3</c:v>
                </c:pt>
                <c:pt idx="278">
                  <c:v>-8.3120645650822667E-3</c:v>
                </c:pt>
                <c:pt idx="279">
                  <c:v>-6.5527689182306448E-3</c:v>
                </c:pt>
                <c:pt idx="280">
                  <c:v>1.3381438968035342E-2</c:v>
                </c:pt>
                <c:pt idx="281">
                  <c:v>1.6108645467550975E-2</c:v>
                </c:pt>
                <c:pt idx="282">
                  <c:v>-8.3016181255660682E-3</c:v>
                </c:pt>
                <c:pt idx="283">
                  <c:v>-1.4096379710895057E-3</c:v>
                </c:pt>
                <c:pt idx="284">
                  <c:v>3.3786171701608581E-3</c:v>
                </c:pt>
                <c:pt idx="285">
                  <c:v>1.4632300551880029E-3</c:v>
                </c:pt>
                <c:pt idx="286">
                  <c:v>-5.6474125404712971E-3</c:v>
                </c:pt>
                <c:pt idx="287">
                  <c:v>3.5572587279175671E-4</c:v>
                </c:pt>
                <c:pt idx="288">
                  <c:v>-2.6306272086056293E-3</c:v>
                </c:pt>
                <c:pt idx="289">
                  <c:v>2.9373811120314564E-4</c:v>
                </c:pt>
                <c:pt idx="290">
                  <c:v>-4.2812415195367937E-3</c:v>
                </c:pt>
                <c:pt idx="291">
                  <c:v>-4.5498181699845652E-3</c:v>
                </c:pt>
                <c:pt idx="292">
                  <c:v>-6.5504637017271827E-3</c:v>
                </c:pt>
                <c:pt idx="293">
                  <c:v>-1.0702863900457604E-2</c:v>
                </c:pt>
                <c:pt idx="294">
                  <c:v>-1.0049457300201015E-2</c:v>
                </c:pt>
                <c:pt idx="295">
                  <c:v>-1.0619777524375817E-2</c:v>
                </c:pt>
                <c:pt idx="296">
                  <c:v>2.3420287394137596E-2</c:v>
                </c:pt>
                <c:pt idx="297">
                  <c:v>-8.3000804705454234E-3</c:v>
                </c:pt>
                <c:pt idx="298">
                  <c:v>-2.2230959381966953E-3</c:v>
                </c:pt>
                <c:pt idx="299">
                  <c:v>2.3265611539744491E-3</c:v>
                </c:pt>
                <c:pt idx="300">
                  <c:v>-4.3223778724365003E-3</c:v>
                </c:pt>
                <c:pt idx="301">
                  <c:v>-1.10765275905087E-2</c:v>
                </c:pt>
                <c:pt idx="302">
                  <c:v>3.8099849639388061E-3</c:v>
                </c:pt>
                <c:pt idx="303">
                  <c:v>9.6009410530146777E-3</c:v>
                </c:pt>
                <c:pt idx="304">
                  <c:v>-4.0569991617769308E-3</c:v>
                </c:pt>
                <c:pt idx="305">
                  <c:v>-1.1240068677619175E-2</c:v>
                </c:pt>
                <c:pt idx="306">
                  <c:v>-6.0605802665124608E-3</c:v>
                </c:pt>
                <c:pt idx="307">
                  <c:v>2.667671503873148E-3</c:v>
                </c:pt>
                <c:pt idx="308">
                  <c:v>-6.4058763238894478E-5</c:v>
                </c:pt>
                <c:pt idx="309">
                  <c:v>6.2311815328108811E-3</c:v>
                </c:pt>
                <c:pt idx="310">
                  <c:v>-7.1560754486341693E-3</c:v>
                </c:pt>
                <c:pt idx="311">
                  <c:v>5.4164279790354097E-3</c:v>
                </c:pt>
                <c:pt idx="312">
                  <c:v>1.084040223653715E-2</c:v>
                </c:pt>
                <c:pt idx="313">
                  <c:v>3.6216872183045812E-3</c:v>
                </c:pt>
                <c:pt idx="314">
                  <c:v>2.0033906758509801E-3</c:v>
                </c:pt>
                <c:pt idx="315">
                  <c:v>-4.7893221122374818E-4</c:v>
                </c:pt>
                <c:pt idx="316">
                  <c:v>-8.7902108729950301E-3</c:v>
                </c:pt>
                <c:pt idx="317">
                  <c:v>-5.6594971259212867E-3</c:v>
                </c:pt>
                <c:pt idx="318">
                  <c:v>1.4924549291350786E-3</c:v>
                </c:pt>
                <c:pt idx="319">
                  <c:v>9.7935510949898053E-4</c:v>
                </c:pt>
                <c:pt idx="320">
                  <c:v>7.6238720375432223E-5</c:v>
                </c:pt>
                <c:pt idx="321">
                  <c:v>-6.4459159278072997E-3</c:v>
                </c:pt>
                <c:pt idx="322">
                  <c:v>3.1394330264944426E-3</c:v>
                </c:pt>
                <c:pt idx="323">
                  <c:v>-3.8753595968266108E-3</c:v>
                </c:pt>
                <c:pt idx="324">
                  <c:v>1.1091156509015487E-3</c:v>
                </c:pt>
                <c:pt idx="325">
                  <c:v>6.1104222327330593E-3</c:v>
                </c:pt>
                <c:pt idx="326">
                  <c:v>1.7025601931262013E-3</c:v>
                </c:pt>
                <c:pt idx="327">
                  <c:v>2.3042741113754595E-4</c:v>
                </c:pt>
                <c:pt idx="328">
                  <c:v>5.7868340015598818E-3</c:v>
                </c:pt>
                <c:pt idx="329">
                  <c:v>-5.0895076710354425E-3</c:v>
                </c:pt>
                <c:pt idx="330">
                  <c:v>-7.8655173943255052E-3</c:v>
                </c:pt>
                <c:pt idx="331">
                  <c:v>1.1985481175553758E-3</c:v>
                </c:pt>
                <c:pt idx="332">
                  <c:v>-6.7297755890944888E-3</c:v>
                </c:pt>
                <c:pt idx="333">
                  <c:v>-1.6126028347387078E-2</c:v>
                </c:pt>
                <c:pt idx="334">
                  <c:v>-1.3544386422976507E-2</c:v>
                </c:pt>
                <c:pt idx="335">
                  <c:v>-5.9156327543423703E-3</c:v>
                </c:pt>
                <c:pt idx="336">
                  <c:v>1.2114676731167506E-3</c:v>
                </c:pt>
                <c:pt idx="337">
                  <c:v>4.5430470327234573E-4</c:v>
                </c:pt>
                <c:pt idx="338">
                  <c:v>-3.5331070963396938E-3</c:v>
                </c:pt>
                <c:pt idx="339">
                  <c:v>-1.7488090448128157E-2</c:v>
                </c:pt>
                <c:pt idx="340">
                  <c:v>-4.2309415315555654E-4</c:v>
                </c:pt>
                <c:pt idx="341">
                  <c:v>8.8004617526229456E-3</c:v>
                </c:pt>
                <c:pt idx="342">
                  <c:v>-5.8068178503555279E-3</c:v>
                </c:pt>
                <c:pt idx="343">
                  <c:v>-8.2397679955765746E-3</c:v>
                </c:pt>
                <c:pt idx="344">
                  <c:v>-8.579022583080631E-4</c:v>
                </c:pt>
                <c:pt idx="345">
                  <c:v>6.4135997467356098E-3</c:v>
                </c:pt>
                <c:pt idx="346">
                  <c:v>3.4194571866308365E-3</c:v>
                </c:pt>
                <c:pt idx="347">
                  <c:v>4.2828725693178082E-3</c:v>
                </c:pt>
                <c:pt idx="348">
                  <c:v>8.0845645451299575E-5</c:v>
                </c:pt>
                <c:pt idx="349">
                  <c:v>1.3473184993566534E-3</c:v>
                </c:pt>
                <c:pt idx="350">
                  <c:v>-1.3264443442790097E-2</c:v>
                </c:pt>
                <c:pt idx="351">
                  <c:v>-1.5497234178912578E-2</c:v>
                </c:pt>
                <c:pt idx="352">
                  <c:v>-1.1662184466579628E-2</c:v>
                </c:pt>
                <c:pt idx="353">
                  <c:v>-1.239539125946254E-2</c:v>
                </c:pt>
                <c:pt idx="354">
                  <c:v>-7.3243527041215728E-3</c:v>
                </c:pt>
                <c:pt idx="355">
                  <c:v>3.5855615036961552E-3</c:v>
                </c:pt>
                <c:pt idx="356">
                  <c:v>-2.111840168643353E-2</c:v>
                </c:pt>
                <c:pt idx="357">
                  <c:v>-2.1159312037405176E-2</c:v>
                </c:pt>
                <c:pt idx="358">
                  <c:v>7.9207577367987891E-3</c:v>
                </c:pt>
                <c:pt idx="359">
                  <c:v>2.0062927093063232E-2</c:v>
                </c:pt>
                <c:pt idx="360">
                  <c:v>5.5963873131846809E-2</c:v>
                </c:pt>
                <c:pt idx="361">
                  <c:v>1.248955970479626E-2</c:v>
                </c:pt>
                <c:pt idx="362">
                  <c:v>-6.4663867345534642E-3</c:v>
                </c:pt>
                <c:pt idx="363">
                  <c:v>7.3024659150200399E-3</c:v>
                </c:pt>
                <c:pt idx="364">
                  <c:v>1.6575493942963204E-2</c:v>
                </c:pt>
                <c:pt idx="365">
                  <c:v>3.1702146042547064E-3</c:v>
                </c:pt>
                <c:pt idx="366">
                  <c:v>-7.7712998542466272E-3</c:v>
                </c:pt>
                <c:pt idx="367">
                  <c:v>3.9528066930631933E-3</c:v>
                </c:pt>
                <c:pt idx="368">
                  <c:v>-6.4246237338637657E-3</c:v>
                </c:pt>
                <c:pt idx="369">
                  <c:v>-2.7087391421731777E-3</c:v>
                </c:pt>
                <c:pt idx="370">
                  <c:v>2.6534516125424901E-3</c:v>
                </c:pt>
                <c:pt idx="371">
                  <c:v>5.6588069646168471E-3</c:v>
                </c:pt>
                <c:pt idx="372">
                  <c:v>-6.0951391986012737E-3</c:v>
                </c:pt>
                <c:pt idx="373">
                  <c:v>-3.0160289324461242E-3</c:v>
                </c:pt>
                <c:pt idx="374">
                  <c:v>-2.8952795523401464E-3</c:v>
                </c:pt>
                <c:pt idx="375">
                  <c:v>-1.4419622004239852E-2</c:v>
                </c:pt>
                <c:pt idx="376">
                  <c:v>-7.3141555112499201E-4</c:v>
                </c:pt>
                <c:pt idx="377">
                  <c:v>1.9603059144369883E-2</c:v>
                </c:pt>
                <c:pt idx="378">
                  <c:v>2.0843070908931338E-3</c:v>
                </c:pt>
                <c:pt idx="379">
                  <c:v>1.8697428824570483E-2</c:v>
                </c:pt>
                <c:pt idx="380">
                  <c:v>3.7142275024591331E-2</c:v>
                </c:pt>
                <c:pt idx="381">
                  <c:v>7.1776348446923599E-3</c:v>
                </c:pt>
                <c:pt idx="382">
                  <c:v>-5.8156971391301049E-3</c:v>
                </c:pt>
                <c:pt idx="383">
                  <c:v>3.7127668551177884E-3</c:v>
                </c:pt>
                <c:pt idx="384">
                  <c:v>-5.2248844052121823E-3</c:v>
                </c:pt>
                <c:pt idx="385">
                  <c:v>-7.2362110565079574E-3</c:v>
                </c:pt>
                <c:pt idx="386">
                  <c:v>-1.0215178478321429E-2</c:v>
                </c:pt>
                <c:pt idx="387">
                  <c:v>-6.3858745315413801E-3</c:v>
                </c:pt>
                <c:pt idx="388">
                  <c:v>-1.5597714008729335E-2</c:v>
                </c:pt>
                <c:pt idx="389">
                  <c:v>-1.5143621499589921E-2</c:v>
                </c:pt>
                <c:pt idx="390">
                  <c:v>-1.5693425769270353E-2</c:v>
                </c:pt>
                <c:pt idx="391">
                  <c:v>5.6463737355185728E-3</c:v>
                </c:pt>
                <c:pt idx="392">
                  <c:v>7.0487799928293793E-3</c:v>
                </c:pt>
                <c:pt idx="393">
                  <c:v>-1.2639748145461205E-2</c:v>
                </c:pt>
                <c:pt idx="394">
                  <c:v>-5.7011715295196552E-3</c:v>
                </c:pt>
                <c:pt idx="395">
                  <c:v>-2.2146297850600183E-2</c:v>
                </c:pt>
                <c:pt idx="396">
                  <c:v>-6.5151677714594958E-2</c:v>
                </c:pt>
                <c:pt idx="397">
                  <c:v>3.6993051483888539E-2</c:v>
                </c:pt>
                <c:pt idx="398">
                  <c:v>1.8083304461639083E-2</c:v>
                </c:pt>
                <c:pt idx="399">
                  <c:v>-2.3991605773866276E-2</c:v>
                </c:pt>
                <c:pt idx="400">
                  <c:v>-3.8898681827426951E-2</c:v>
                </c:pt>
                <c:pt idx="401">
                  <c:v>-4.9570328344220926E-2</c:v>
                </c:pt>
                <c:pt idx="402">
                  <c:v>-4.4691256577116367E-2</c:v>
                </c:pt>
                <c:pt idx="403">
                  <c:v>0.1029453793754076</c:v>
                </c:pt>
                <c:pt idx="404">
                  <c:v>-3.720792158914743E-3</c:v>
                </c:pt>
                <c:pt idx="405">
                  <c:v>6.2068042533527379E-3</c:v>
                </c:pt>
                <c:pt idx="406">
                  <c:v>-2.0553359683794792E-3</c:v>
                </c:pt>
                <c:pt idx="407">
                  <c:v>7.9767437181885725E-3</c:v>
                </c:pt>
                <c:pt idx="408">
                  <c:v>0</c:v>
                </c:pt>
                <c:pt idx="409">
                  <c:v>1.3013062959673416E-2</c:v>
                </c:pt>
                <c:pt idx="410">
                  <c:v>-1.5010688496813196E-2</c:v>
                </c:pt>
                <c:pt idx="411">
                  <c:v>-7.4784535028216137E-3</c:v>
                </c:pt>
                <c:pt idx="412">
                  <c:v>-1.5568397664236233E-3</c:v>
                </c:pt>
                <c:pt idx="413">
                  <c:v>-2.5281324115657977E-3</c:v>
                </c:pt>
                <c:pt idx="414">
                  <c:v>2.056468136126588E-3</c:v>
                </c:pt>
                <c:pt idx="415">
                  <c:v>-1.3656408793617514E-3</c:v>
                </c:pt>
                <c:pt idx="416">
                  <c:v>1.5848942139986555E-3</c:v>
                </c:pt>
                <c:pt idx="417">
                  <c:v>1.1053990414828796E-3</c:v>
                </c:pt>
                <c:pt idx="418">
                  <c:v>1.4117350475828516E-4</c:v>
                </c:pt>
                <c:pt idx="419">
                  <c:v>-7.6374167887049982E-4</c:v>
                </c:pt>
                <c:pt idx="420">
                  <c:v>-1.4933354858890358E-3</c:v>
                </c:pt>
                <c:pt idx="421">
                  <c:v>5.7852241837519358E-4</c:v>
                </c:pt>
                <c:pt idx="422">
                  <c:v>3.1560476184466779E-4</c:v>
                </c:pt>
                <c:pt idx="423">
                  <c:v>-3.3569751886719512E-4</c:v>
                </c:pt>
                <c:pt idx="424">
                  <c:v>6.0849827171338688E-4</c:v>
                </c:pt>
                <c:pt idx="425">
                  <c:v>-2.3719524196441633E-4</c:v>
                </c:pt>
                <c:pt idx="426">
                  <c:v>3.3063775226893632E-4</c:v>
                </c:pt>
                <c:pt idx="427">
                  <c:v>3.7342147425789562E-4</c:v>
                </c:pt>
                <c:pt idx="428">
                  <c:v>1.1223684243713006E-3</c:v>
                </c:pt>
                <c:pt idx="429">
                  <c:v>1.2445582070299555E-3</c:v>
                </c:pt>
                <c:pt idx="430">
                  <c:v>1.8670330278645064E-3</c:v>
                </c:pt>
                <c:pt idx="431">
                  <c:v>1.8685767673622955E-3</c:v>
                </c:pt>
                <c:pt idx="432">
                  <c:v>-5.8910826556501927E-4</c:v>
                </c:pt>
                <c:pt idx="433">
                  <c:v>-1.3068354265275417E-3</c:v>
                </c:pt>
                <c:pt idx="434">
                  <c:v>3.2977355381864637E-3</c:v>
                </c:pt>
                <c:pt idx="435">
                  <c:v>1.7923973314306618E-3</c:v>
                </c:pt>
                <c:pt idx="436">
                  <c:v>8.2062866552885527E-3</c:v>
                </c:pt>
                <c:pt idx="437">
                  <c:v>6.6697235200079419E-3</c:v>
                </c:pt>
                <c:pt idx="438">
                  <c:v>9.3215414766740778E-3</c:v>
                </c:pt>
                <c:pt idx="439">
                  <c:v>-2.4174151465329308E-3</c:v>
                </c:pt>
                <c:pt idx="440">
                  <c:v>-1.802171898344862E-3</c:v>
                </c:pt>
                <c:pt idx="441">
                  <c:v>-7.5205651937459983E-4</c:v>
                </c:pt>
                <c:pt idx="442">
                  <c:v>-2.4417330420904992E-3</c:v>
                </c:pt>
                <c:pt idx="443">
                  <c:v>-4.5390761124669554E-3</c:v>
                </c:pt>
                <c:pt idx="444">
                  <c:v>4.8165228210850231E-3</c:v>
                </c:pt>
                <c:pt idx="445">
                  <c:v>3.8426102232103077E-3</c:v>
                </c:pt>
                <c:pt idx="446">
                  <c:v>-2.2027563824865704E-3</c:v>
                </c:pt>
                <c:pt idx="447">
                  <c:v>1.0155048457241023E-3</c:v>
                </c:pt>
                <c:pt idx="448">
                  <c:v>1.1796330738336636E-2</c:v>
                </c:pt>
                <c:pt idx="449">
                  <c:v>3.9500420191471708E-3</c:v>
                </c:pt>
                <c:pt idx="450">
                  <c:v>2.6921536746933317E-3</c:v>
                </c:pt>
                <c:pt idx="451">
                  <c:v>3.5269719526336285E-3</c:v>
                </c:pt>
                <c:pt idx="452">
                  <c:v>1.0361526658995146E-2</c:v>
                </c:pt>
                <c:pt idx="453">
                  <c:v>1.3617532187110148E-2</c:v>
                </c:pt>
                <c:pt idx="454">
                  <c:v>6.3883927421866105E-3</c:v>
                </c:pt>
                <c:pt idx="455">
                  <c:v>1.8724849387079523E-3</c:v>
                </c:pt>
                <c:pt idx="456">
                  <c:v>1.3391685917602203E-2</c:v>
                </c:pt>
                <c:pt idx="457">
                  <c:v>4.1312032771035678E-2</c:v>
                </c:pt>
                <c:pt idx="458">
                  <c:v>-2.6621783659503961E-3</c:v>
                </c:pt>
                <c:pt idx="459">
                  <c:v>2.2130794939389631E-2</c:v>
                </c:pt>
                <c:pt idx="460">
                  <c:v>1.5097002829473904E-2</c:v>
                </c:pt>
                <c:pt idx="461">
                  <c:v>3.3202078531760604E-2</c:v>
                </c:pt>
                <c:pt idx="462">
                  <c:v>-1.5318511445668981E-2</c:v>
                </c:pt>
                <c:pt idx="463">
                  <c:v>-1.357146439737178E-2</c:v>
                </c:pt>
                <c:pt idx="464">
                  <c:v>1.4675536535242895E-2</c:v>
                </c:pt>
                <c:pt idx="465">
                  <c:v>9.79251968421746E-4</c:v>
                </c:pt>
                <c:pt idx="466">
                  <c:v>1.7938866013356147E-4</c:v>
                </c:pt>
                <c:pt idx="467">
                  <c:v>-6.7759211832522093E-3</c:v>
                </c:pt>
                <c:pt idx="468">
                  <c:v>4.0189567090749279E-3</c:v>
                </c:pt>
                <c:pt idx="469">
                  <c:v>9.6202711661650397E-3</c:v>
                </c:pt>
                <c:pt idx="470">
                  <c:v>9.4457459964329971E-3</c:v>
                </c:pt>
                <c:pt idx="471">
                  <c:v>1.2250752590203806E-3</c:v>
                </c:pt>
                <c:pt idx="472">
                  <c:v>-3.4678242477158561E-3</c:v>
                </c:pt>
                <c:pt idx="473">
                  <c:v>6.0281106161381715E-3</c:v>
                </c:pt>
                <c:pt idx="474">
                  <c:v>7.418946628151124E-3</c:v>
                </c:pt>
                <c:pt idx="475">
                  <c:v>4.2087576250757763E-3</c:v>
                </c:pt>
                <c:pt idx="476">
                  <c:v>2.1460788593044011E-3</c:v>
                </c:pt>
                <c:pt idx="477">
                  <c:v>3.8595090317350422E-3</c:v>
                </c:pt>
                <c:pt idx="478">
                  <c:v>-1.3337832843206554E-3</c:v>
                </c:pt>
                <c:pt idx="479">
                  <c:v>7.9671258005342693E-3</c:v>
                </c:pt>
                <c:pt idx="480">
                  <c:v>1.6514709785304893E-2</c:v>
                </c:pt>
                <c:pt idx="481">
                  <c:v>-3.7494724237097099E-4</c:v>
                </c:pt>
                <c:pt idx="482">
                  <c:v>1.6496011500075625E-3</c:v>
                </c:pt>
                <c:pt idx="483">
                  <c:v>3.1898583287259807E-3</c:v>
                </c:pt>
                <c:pt idx="484">
                  <c:v>-2.3764806588481013E-3</c:v>
                </c:pt>
                <c:pt idx="485">
                  <c:v>-3.0912991096352371E-3</c:v>
                </c:pt>
                <c:pt idx="486">
                  <c:v>-1.5081933710234252E-2</c:v>
                </c:pt>
                <c:pt idx="487">
                  <c:v>-8.3836779646137005E-3</c:v>
                </c:pt>
                <c:pt idx="488">
                  <c:v>4.0844248606664024E-4</c:v>
                </c:pt>
                <c:pt idx="489">
                  <c:v>1.3354437635380023E-3</c:v>
                </c:pt>
                <c:pt idx="490">
                  <c:v>-1.4381061989208188E-3</c:v>
                </c:pt>
                <c:pt idx="491">
                  <c:v>6.438558133079697E-3</c:v>
                </c:pt>
                <c:pt idx="492">
                  <c:v>-4.2469252261362334E-3</c:v>
                </c:pt>
                <c:pt idx="493">
                  <c:v>-3.8295028269679232E-3</c:v>
                </c:pt>
                <c:pt idx="494">
                  <c:v>6.4513659286482561E-3</c:v>
                </c:pt>
                <c:pt idx="495">
                  <c:v>5.3650324003906569E-4</c:v>
                </c:pt>
                <c:pt idx="496">
                  <c:v>-1.0268127787370518E-2</c:v>
                </c:pt>
                <c:pt idx="497">
                  <c:v>-3.6004018865217757E-3</c:v>
                </c:pt>
                <c:pt idx="498">
                  <c:v>1.1361653607528943E-3</c:v>
                </c:pt>
                <c:pt idx="499">
                  <c:v>-3.5444607920622762E-3</c:v>
                </c:pt>
                <c:pt idx="500">
                  <c:v>-1.1919942566255393E-2</c:v>
                </c:pt>
                <c:pt idx="501">
                  <c:v>-1.0015725471146597E-2</c:v>
                </c:pt>
                <c:pt idx="502">
                  <c:v>6.2685822400567748E-3</c:v>
                </c:pt>
                <c:pt idx="503">
                  <c:v>-1.6529437895806964E-4</c:v>
                </c:pt>
                <c:pt idx="504">
                  <c:v>6.8691168721133344E-3</c:v>
                </c:pt>
                <c:pt idx="505">
                  <c:v>1.1000987215457059E-3</c:v>
                </c:pt>
                <c:pt idx="506">
                  <c:v>5.0229106229433551E-3</c:v>
                </c:pt>
                <c:pt idx="507">
                  <c:v>3.0802811011496622E-3</c:v>
                </c:pt>
                <c:pt idx="508">
                  <c:v>-8.1346280949690097E-5</c:v>
                </c:pt>
                <c:pt idx="509">
                  <c:v>-5.7353793587366919E-4</c:v>
                </c:pt>
                <c:pt idx="510">
                  <c:v>-4.4810471242543448E-3</c:v>
                </c:pt>
                <c:pt idx="511">
                  <c:v>-4.9161796480383657E-3</c:v>
                </c:pt>
                <c:pt idx="512">
                  <c:v>-6.0477078694154418E-3</c:v>
                </c:pt>
                <c:pt idx="513">
                  <c:v>1.5665947438472383E-3</c:v>
                </c:pt>
                <c:pt idx="514">
                  <c:v>1.0437258826685447E-2</c:v>
                </c:pt>
                <c:pt idx="515">
                  <c:v>4.4315740460882935E-3</c:v>
                </c:pt>
                <c:pt idx="516">
                  <c:v>1.9579617678993078E-3</c:v>
                </c:pt>
                <c:pt idx="517">
                  <c:v>-1.706571212314878E-3</c:v>
                </c:pt>
                <c:pt idx="518">
                  <c:v>4.5776079356043553E-3</c:v>
                </c:pt>
                <c:pt idx="519">
                  <c:v>-3.7372625512938074E-3</c:v>
                </c:pt>
                <c:pt idx="520">
                  <c:v>8.9770800117805472E-4</c:v>
                </c:pt>
                <c:pt idx="521">
                  <c:v>-5.7689927294051202E-3</c:v>
                </c:pt>
                <c:pt idx="522">
                  <c:v>-3.2553412087420464E-3</c:v>
                </c:pt>
                <c:pt idx="523">
                  <c:v>4.3696467220484259E-3</c:v>
                </c:pt>
                <c:pt idx="524">
                  <c:v>-7.604438708835648E-3</c:v>
                </c:pt>
                <c:pt idx="525">
                  <c:v>7.5599920291402611E-4</c:v>
                </c:pt>
                <c:pt idx="526">
                  <c:v>6.9138093488334551E-3</c:v>
                </c:pt>
                <c:pt idx="527">
                  <c:v>-3.6635413417491769E-3</c:v>
                </c:pt>
                <c:pt idx="528">
                  <c:v>-1.4650755455155595E-3</c:v>
                </c:pt>
                <c:pt idx="529">
                  <c:v>-7.1455503733637293E-3</c:v>
                </c:pt>
                <c:pt idx="530">
                  <c:v>-5.6531457619982683E-3</c:v>
                </c:pt>
                <c:pt idx="531">
                  <c:v>3.2152271830956369E-3</c:v>
                </c:pt>
                <c:pt idx="532">
                  <c:v>5.9339690763244857E-3</c:v>
                </c:pt>
                <c:pt idx="533">
                  <c:v>1.485025309191812E-3</c:v>
                </c:pt>
                <c:pt idx="534">
                  <c:v>2.6144515710326832E-3</c:v>
                </c:pt>
                <c:pt idx="535">
                  <c:v>-3.0685277212186834E-3</c:v>
                </c:pt>
                <c:pt idx="536">
                  <c:v>7.6250708878862206E-3</c:v>
                </c:pt>
                <c:pt idx="537">
                  <c:v>6.3030822092393635E-3</c:v>
                </c:pt>
                <c:pt idx="538">
                  <c:v>8.0995205537746084E-3</c:v>
                </c:pt>
                <c:pt idx="539">
                  <c:v>9.9601393414447958E-3</c:v>
                </c:pt>
                <c:pt idx="540">
                  <c:v>5.7937496765769758E-3</c:v>
                </c:pt>
                <c:pt idx="541">
                  <c:v>-7.3018844402572558E-4</c:v>
                </c:pt>
                <c:pt idx="542">
                  <c:v>3.9763951047566692E-3</c:v>
                </c:pt>
                <c:pt idx="543">
                  <c:v>4.8876896494591815E-3</c:v>
                </c:pt>
                <c:pt idx="544">
                  <c:v>6.2359411619226091E-3</c:v>
                </c:pt>
                <c:pt idx="545">
                  <c:v>4.016440290806722E-3</c:v>
                </c:pt>
                <c:pt idx="546">
                  <c:v>-4.6551208271971012E-3</c:v>
                </c:pt>
                <c:pt idx="547">
                  <c:v>-2.9337934749935624E-3</c:v>
                </c:pt>
                <c:pt idx="548">
                  <c:v>-6.5485128317570584E-3</c:v>
                </c:pt>
                <c:pt idx="549">
                  <c:v>8.0026327301963018E-3</c:v>
                </c:pt>
                <c:pt idx="550">
                  <c:v>-3.2667408248765462E-3</c:v>
                </c:pt>
                <c:pt idx="551">
                  <c:v>6.8275250662943598E-3</c:v>
                </c:pt>
                <c:pt idx="552">
                  <c:v>1.6572217817423018E-2</c:v>
                </c:pt>
                <c:pt idx="553">
                  <c:v>2.1062172789918732E-2</c:v>
                </c:pt>
                <c:pt idx="554">
                  <c:v>2.9540545054960177E-3</c:v>
                </c:pt>
                <c:pt idx="555">
                  <c:v>2.6646656724069739E-3</c:v>
                </c:pt>
                <c:pt idx="556">
                  <c:v>8.1761769234358628E-3</c:v>
                </c:pt>
                <c:pt idx="557">
                  <c:v>4.0149498524636895E-2</c:v>
                </c:pt>
                <c:pt idx="558">
                  <c:v>5.9388319881827911E-3</c:v>
                </c:pt>
                <c:pt idx="559">
                  <c:v>-7.5402666515695937E-3</c:v>
                </c:pt>
                <c:pt idx="560">
                  <c:v>5.4352282653260531E-3</c:v>
                </c:pt>
                <c:pt idx="561">
                  <c:v>-3.2676204170425383E-3</c:v>
                </c:pt>
                <c:pt idx="562">
                  <c:v>2.184369307832279E-3</c:v>
                </c:pt>
                <c:pt idx="563">
                  <c:v>1.5035392009996373E-2</c:v>
                </c:pt>
                <c:pt idx="564">
                  <c:v>2.487781420765045E-2</c:v>
                </c:pt>
                <c:pt idx="565">
                  <c:v>-1.5529720082852583E-2</c:v>
                </c:pt>
                <c:pt idx="566">
                  <c:v>2.414211438474867E-2</c:v>
                </c:pt>
                <c:pt idx="567">
                  <c:v>-9.9622628737752184E-3</c:v>
                </c:pt>
                <c:pt idx="568">
                  <c:v>-8.3258837384602158E-3</c:v>
                </c:pt>
                <c:pt idx="569">
                  <c:v>3.2886799087166185E-3</c:v>
                </c:pt>
                <c:pt idx="570">
                  <c:v>1.1613523914237867E-3</c:v>
                </c:pt>
                <c:pt idx="571">
                  <c:v>1.479178249558899E-3</c:v>
                </c:pt>
                <c:pt idx="572">
                  <c:v>-3.5365598730676684E-3</c:v>
                </c:pt>
                <c:pt idx="573">
                  <c:v>-4.4054378441210629E-3</c:v>
                </c:pt>
                <c:pt idx="574">
                  <c:v>-1.6330104733744188E-2</c:v>
                </c:pt>
                <c:pt idx="575">
                  <c:v>3.401008187352117E-3</c:v>
                </c:pt>
                <c:pt idx="576">
                  <c:v>1.681616311503431E-3</c:v>
                </c:pt>
                <c:pt idx="577">
                  <c:v>-1.3012831151135162E-2</c:v>
                </c:pt>
                <c:pt idx="578">
                  <c:v>-8.8603965407991758E-3</c:v>
                </c:pt>
                <c:pt idx="579">
                  <c:v>-6.2698667809565345E-3</c:v>
                </c:pt>
                <c:pt idx="580">
                  <c:v>3.0855267768734596E-3</c:v>
                </c:pt>
                <c:pt idx="581">
                  <c:v>1.1789976817763392E-2</c:v>
                </c:pt>
                <c:pt idx="582">
                  <c:v>-2.5300699226406653E-2</c:v>
                </c:pt>
                <c:pt idx="583">
                  <c:v>-2.331246661991937E-2</c:v>
                </c:pt>
                <c:pt idx="584">
                  <c:v>2.2708292646634876E-2</c:v>
                </c:pt>
                <c:pt idx="585">
                  <c:v>1.9750697457869837E-3</c:v>
                </c:pt>
                <c:pt idx="586">
                  <c:v>-4.4269793443930672E-3</c:v>
                </c:pt>
                <c:pt idx="587">
                  <c:v>-6.8131142878499196E-3</c:v>
                </c:pt>
                <c:pt idx="588">
                  <c:v>1.788848014920208E-2</c:v>
                </c:pt>
                <c:pt idx="589">
                  <c:v>-3.1920131143047259E-3</c:v>
                </c:pt>
                <c:pt idx="590">
                  <c:v>-4.2913563182623848E-3</c:v>
                </c:pt>
                <c:pt idx="591">
                  <c:v>-5.0311882798206309E-3</c:v>
                </c:pt>
                <c:pt idx="592">
                  <c:v>-1.6576028400395848E-2</c:v>
                </c:pt>
                <c:pt idx="593">
                  <c:v>-1.2534330137543348E-2</c:v>
                </c:pt>
                <c:pt idx="594">
                  <c:v>1.2774295702473459E-2</c:v>
                </c:pt>
                <c:pt idx="595">
                  <c:v>5.7096278251052013E-3</c:v>
                </c:pt>
                <c:pt idx="596">
                  <c:v>-2.1416478503210046E-3</c:v>
                </c:pt>
                <c:pt idx="597">
                  <c:v>4.0760140541999945E-3</c:v>
                </c:pt>
                <c:pt idx="598">
                  <c:v>1.5006946978156632E-2</c:v>
                </c:pt>
                <c:pt idx="599">
                  <c:v>-3.6654043200575748E-3</c:v>
                </c:pt>
                <c:pt idx="600">
                  <c:v>5.0491338485114667E-3</c:v>
                </c:pt>
                <c:pt idx="601">
                  <c:v>1.2420727440180857E-2</c:v>
                </c:pt>
                <c:pt idx="602">
                  <c:v>3.5975925319065016E-3</c:v>
                </c:pt>
                <c:pt idx="603">
                  <c:v>-2.3196143016711579E-3</c:v>
                </c:pt>
                <c:pt idx="604">
                  <c:v>-4.957631210899649E-3</c:v>
                </c:pt>
                <c:pt idx="605">
                  <c:v>9.3283917421271845E-4</c:v>
                </c:pt>
                <c:pt idx="606">
                  <c:v>-8.9246433285149473E-3</c:v>
                </c:pt>
                <c:pt idx="607">
                  <c:v>2.504008769466326E-3</c:v>
                </c:pt>
                <c:pt idx="608">
                  <c:v>-2.9947749581148431E-3</c:v>
                </c:pt>
                <c:pt idx="609">
                  <c:v>-1.4812196359944907E-2</c:v>
                </c:pt>
                <c:pt idx="610">
                  <c:v>-1.5625546259308121E-2</c:v>
                </c:pt>
                <c:pt idx="611">
                  <c:v>1.1667791325608246E-2</c:v>
                </c:pt>
                <c:pt idx="612">
                  <c:v>2.8454285603429774E-4</c:v>
                </c:pt>
                <c:pt idx="613">
                  <c:v>-1.5444065367131277E-2</c:v>
                </c:pt>
                <c:pt idx="614">
                  <c:v>-5.459539372472122E-4</c:v>
                </c:pt>
                <c:pt idx="615">
                  <c:v>3.140480664362677E-3</c:v>
                </c:pt>
                <c:pt idx="616">
                  <c:v>5.4603906480985565E-3</c:v>
                </c:pt>
                <c:pt idx="617">
                  <c:v>-1.7673158239533082E-2</c:v>
                </c:pt>
                <c:pt idx="618">
                  <c:v>-1.4455795201357979E-3</c:v>
                </c:pt>
                <c:pt idx="619">
                  <c:v>-3.4446251136033834E-2</c:v>
                </c:pt>
                <c:pt idx="620">
                  <c:v>1.7390518335697935E-2</c:v>
                </c:pt>
                <c:pt idx="621">
                  <c:v>2.0065746270386375E-2</c:v>
                </c:pt>
                <c:pt idx="622">
                  <c:v>1.059573557618565E-2</c:v>
                </c:pt>
                <c:pt idx="623">
                  <c:v>-1.5468408361483998E-2</c:v>
                </c:pt>
                <c:pt idx="624">
                  <c:v>-1.7142520034178599E-2</c:v>
                </c:pt>
                <c:pt idx="625">
                  <c:v>4.5656176847015395E-3</c:v>
                </c:pt>
                <c:pt idx="626">
                  <c:v>1.3536304008850752E-2</c:v>
                </c:pt>
                <c:pt idx="627">
                  <c:v>9.827897689455245E-3</c:v>
                </c:pt>
                <c:pt idx="628">
                  <c:v>3.9998644113758974E-3</c:v>
                </c:pt>
                <c:pt idx="629">
                  <c:v>3.4681191877585782E-3</c:v>
                </c:pt>
                <c:pt idx="630">
                  <c:v>1.3433870850163787E-2</c:v>
                </c:pt>
                <c:pt idx="631">
                  <c:v>2.6559543175874722E-4</c:v>
                </c:pt>
                <c:pt idx="632">
                  <c:v>2.177673042952355E-3</c:v>
                </c:pt>
                <c:pt idx="633">
                  <c:v>1.162459084862455E-2</c:v>
                </c:pt>
                <c:pt idx="634">
                  <c:v>-2.2461855767604844E-3</c:v>
                </c:pt>
                <c:pt idx="635">
                  <c:v>-1.1571567630234703E-2</c:v>
                </c:pt>
                <c:pt idx="636">
                  <c:v>7.1850368288464139E-3</c:v>
                </c:pt>
                <c:pt idx="637">
                  <c:v>3.3453328304042795E-3</c:v>
                </c:pt>
                <c:pt idx="638">
                  <c:v>6.8253032606335751E-3</c:v>
                </c:pt>
                <c:pt idx="639">
                  <c:v>-1.0241054484223522E-3</c:v>
                </c:pt>
                <c:pt idx="640">
                  <c:v>4.3764152586656113E-3</c:v>
                </c:pt>
                <c:pt idx="641">
                  <c:v>9.6378272525599051E-3</c:v>
                </c:pt>
                <c:pt idx="642">
                  <c:v>3.0739886523656335E-3</c:v>
                </c:pt>
                <c:pt idx="643">
                  <c:v>7.0781179484160628E-3</c:v>
                </c:pt>
                <c:pt idx="644">
                  <c:v>1.3934523503770224E-2</c:v>
                </c:pt>
                <c:pt idx="645">
                  <c:v>4.5647024296167071E-3</c:v>
                </c:pt>
                <c:pt idx="646">
                  <c:v>1.089820171846223E-2</c:v>
                </c:pt>
                <c:pt idx="647">
                  <c:v>4.6308720214134347E-3</c:v>
                </c:pt>
                <c:pt idx="648">
                  <c:v>-1.8578512623115273E-3</c:v>
                </c:pt>
                <c:pt idx="649">
                  <c:v>7.5310118145965887E-3</c:v>
                </c:pt>
                <c:pt idx="650">
                  <c:v>-1.0227936381452474E-2</c:v>
                </c:pt>
                <c:pt idx="651">
                  <c:v>-4.3815133509718107E-3</c:v>
                </c:pt>
                <c:pt idx="652">
                  <c:v>9.5583826774183756E-3</c:v>
                </c:pt>
                <c:pt idx="653">
                  <c:v>7.1659498434855085E-3</c:v>
                </c:pt>
                <c:pt idx="654">
                  <c:v>1.7168016476401871E-2</c:v>
                </c:pt>
                <c:pt idx="655">
                  <c:v>3.8223732460600512E-3</c:v>
                </c:pt>
                <c:pt idx="656">
                  <c:v>-2.9473978521108446E-3</c:v>
                </c:pt>
                <c:pt idx="657">
                  <c:v>3.9225635872597309E-4</c:v>
                </c:pt>
                <c:pt idx="658">
                  <c:v>4.2830947069492087E-3</c:v>
                </c:pt>
                <c:pt idx="659">
                  <c:v>5.7185578999834341E-3</c:v>
                </c:pt>
                <c:pt idx="660">
                  <c:v>-2.4994135546517748E-3</c:v>
                </c:pt>
                <c:pt idx="661">
                  <c:v>-1.0334051527833177E-2</c:v>
                </c:pt>
                <c:pt idx="662">
                  <c:v>7.9084454365792034E-3</c:v>
                </c:pt>
                <c:pt idx="663">
                  <c:v>5.2962320380531835E-3</c:v>
                </c:pt>
                <c:pt idx="664">
                  <c:v>1.9141047555346624E-3</c:v>
                </c:pt>
                <c:pt idx="665">
                  <c:v>-5.042329856394967E-3</c:v>
                </c:pt>
                <c:pt idx="666">
                  <c:v>-3.717663041227337E-3</c:v>
                </c:pt>
                <c:pt idx="667">
                  <c:v>1.446718360518906E-3</c:v>
                </c:pt>
                <c:pt idx="668">
                  <c:v>4.8851686479107759E-3</c:v>
                </c:pt>
                <c:pt idx="669">
                  <c:v>1.6854684528233577E-4</c:v>
                </c:pt>
                <c:pt idx="670">
                  <c:v>2.7508157449092074E-3</c:v>
                </c:pt>
                <c:pt idx="671">
                  <c:v>9.2282597950374967E-3</c:v>
                </c:pt>
                <c:pt idx="672">
                  <c:v>-3.212846160501992E-3</c:v>
                </c:pt>
                <c:pt idx="673">
                  <c:v>-1.1446624727919463E-2</c:v>
                </c:pt>
                <c:pt idx="674">
                  <c:v>9.4419335171243013E-3</c:v>
                </c:pt>
                <c:pt idx="675">
                  <c:v>-1.6429147046610582E-2</c:v>
                </c:pt>
                <c:pt idx="676">
                  <c:v>5.6585229102597001E-3</c:v>
                </c:pt>
                <c:pt idx="677">
                  <c:v>2.6299895132277928E-3</c:v>
                </c:pt>
                <c:pt idx="678">
                  <c:v>1.7871771405496784E-2</c:v>
                </c:pt>
                <c:pt idx="679">
                  <c:v>0</c:v>
                </c:pt>
                <c:pt idx="680">
                  <c:v>1.1293427504845077E-2</c:v>
                </c:pt>
                <c:pt idx="681">
                  <c:v>-3.7572709704595253E-3</c:v>
                </c:pt>
                <c:pt idx="682">
                  <c:v>-3.1243090935791917E-3</c:v>
                </c:pt>
                <c:pt idx="683">
                  <c:v>5.7550253269680329E-3</c:v>
                </c:pt>
                <c:pt idx="684">
                  <c:v>-7.0339108544348328E-4</c:v>
                </c:pt>
                <c:pt idx="685">
                  <c:v>9.2809891131195865E-3</c:v>
                </c:pt>
                <c:pt idx="686">
                  <c:v>1.1682075196177699E-3</c:v>
                </c:pt>
                <c:pt idx="687">
                  <c:v>5.4229571854182979E-3</c:v>
                </c:pt>
                <c:pt idx="688">
                  <c:v>6.210215066549285E-3</c:v>
                </c:pt>
                <c:pt idx="689">
                  <c:v>9.2208013210388629E-3</c:v>
                </c:pt>
                <c:pt idx="690">
                  <c:v>2.9929555475063374E-3</c:v>
                </c:pt>
                <c:pt idx="691">
                  <c:v>-3.1412422694775399E-3</c:v>
                </c:pt>
                <c:pt idx="692">
                  <c:v>-3.8038547602056161E-3</c:v>
                </c:pt>
                <c:pt idx="693">
                  <c:v>5.8811819420125921E-3</c:v>
                </c:pt>
                <c:pt idx="694">
                  <c:v>1.2560014585825119E-3</c:v>
                </c:pt>
                <c:pt idx="695">
                  <c:v>8.7638613283529399E-3</c:v>
                </c:pt>
                <c:pt idx="696">
                  <c:v>8.3791556353716157E-3</c:v>
                </c:pt>
                <c:pt idx="697">
                  <c:v>9.2107095153362017E-3</c:v>
                </c:pt>
                <c:pt idx="698">
                  <c:v>4.8619860007550475E-3</c:v>
                </c:pt>
                <c:pt idx="699">
                  <c:v>-1.5554891719246067E-3</c:v>
                </c:pt>
                <c:pt idx="700">
                  <c:v>8.2806599746443332E-4</c:v>
                </c:pt>
                <c:pt idx="701">
                  <c:v>1.1486703778020413E-2</c:v>
                </c:pt>
                <c:pt idx="702">
                  <c:v>7.3932104266209997E-3</c:v>
                </c:pt>
                <c:pt idx="703">
                  <c:v>5.6660917598667648E-3</c:v>
                </c:pt>
                <c:pt idx="704">
                  <c:v>-2.2572033074216291E-3</c:v>
                </c:pt>
                <c:pt idx="705">
                  <c:v>-1.6583380587846808E-3</c:v>
                </c:pt>
                <c:pt idx="706">
                  <c:v>1.2072875080799017E-2</c:v>
                </c:pt>
                <c:pt idx="707">
                  <c:v>2.9493308468147017E-3</c:v>
                </c:pt>
                <c:pt idx="708">
                  <c:v>3.2437583880882137E-3</c:v>
                </c:pt>
                <c:pt idx="709">
                  <c:v>-8.5988144675053224E-4</c:v>
                </c:pt>
                <c:pt idx="710">
                  <c:v>-3.9876431037616511E-3</c:v>
                </c:pt>
                <c:pt idx="711">
                  <c:v>-4.0459356737094776E-3</c:v>
                </c:pt>
                <c:pt idx="712">
                  <c:v>6.688551497743056E-3</c:v>
                </c:pt>
                <c:pt idx="713">
                  <c:v>6.8624767805463005E-3</c:v>
                </c:pt>
                <c:pt idx="714">
                  <c:v>9.3502670472125349E-3</c:v>
                </c:pt>
                <c:pt idx="715">
                  <c:v>1.0280688435120755E-2</c:v>
                </c:pt>
                <c:pt idx="716">
                  <c:v>3.2143171100353918E-3</c:v>
                </c:pt>
                <c:pt idx="717">
                  <c:v>9.2403494316295465E-3</c:v>
                </c:pt>
                <c:pt idx="718">
                  <c:v>7.7651602675863352E-3</c:v>
                </c:pt>
                <c:pt idx="719">
                  <c:v>8.6738777597439309E-3</c:v>
                </c:pt>
                <c:pt idx="720">
                  <c:v>-7.804384783033913E-3</c:v>
                </c:pt>
                <c:pt idx="721">
                  <c:v>2.2160234043173688E-3</c:v>
                </c:pt>
                <c:pt idx="722">
                  <c:v>-1.0743898975485111E-2</c:v>
                </c:pt>
                <c:pt idx="723">
                  <c:v>7.849590364820358E-3</c:v>
                </c:pt>
                <c:pt idx="724">
                  <c:v>4.4132257817981468E-3</c:v>
                </c:pt>
                <c:pt idx="725">
                  <c:v>-5.0509731873702446E-3</c:v>
                </c:pt>
                <c:pt idx="726">
                  <c:v>1.9494424205344085E-3</c:v>
                </c:pt>
                <c:pt idx="727">
                  <c:v>7.320471507753501E-3</c:v>
                </c:pt>
                <c:pt idx="728">
                  <c:v>-2.3048617014094219E-3</c:v>
                </c:pt>
                <c:pt idx="729">
                  <c:v>1.2096373297394436E-3</c:v>
                </c:pt>
                <c:pt idx="730">
                  <c:v>-1.8563980911924238E-3</c:v>
                </c:pt>
                <c:pt idx="731">
                  <c:v>2.013226219196973E-3</c:v>
                </c:pt>
                <c:pt idx="732">
                  <c:v>6.2785191354866043E-3</c:v>
                </c:pt>
                <c:pt idx="733">
                  <c:v>7.687838141545722E-4</c:v>
                </c:pt>
                <c:pt idx="734">
                  <c:v>3.5849017849194365E-3</c:v>
                </c:pt>
                <c:pt idx="735">
                  <c:v>3.6853444453086581E-3</c:v>
                </c:pt>
                <c:pt idx="736">
                  <c:v>-3.8743671866928731E-3</c:v>
                </c:pt>
                <c:pt idx="737">
                  <c:v>5.2541507791170616E-4</c:v>
                </c:pt>
                <c:pt idx="738">
                  <c:v>2.6802557223117862E-3</c:v>
                </c:pt>
                <c:pt idx="739">
                  <c:v>-1.0991641998955304E-3</c:v>
                </c:pt>
                <c:pt idx="740">
                  <c:v>3.4087071153867665E-3</c:v>
                </c:pt>
                <c:pt idx="741">
                  <c:v>-3.0428922949135018E-3</c:v>
                </c:pt>
                <c:pt idx="742">
                  <c:v>-4.3005512165835702E-3</c:v>
                </c:pt>
                <c:pt idx="743">
                  <c:v>-8.960921413512235E-3</c:v>
                </c:pt>
                <c:pt idx="744">
                  <c:v>-7.1463652868741789E-4</c:v>
                </c:pt>
                <c:pt idx="745">
                  <c:v>-7.8417729033611883E-3</c:v>
                </c:pt>
                <c:pt idx="746">
                  <c:v>-1.2410839272743446E-2</c:v>
                </c:pt>
                <c:pt idx="747">
                  <c:v>-1.0801336288460361E-2</c:v>
                </c:pt>
                <c:pt idx="748">
                  <c:v>7.922388510400058E-3</c:v>
                </c:pt>
                <c:pt idx="749">
                  <c:v>-9.967171784975859E-3</c:v>
                </c:pt>
                <c:pt idx="750">
                  <c:v>-1.718743309019799E-2</c:v>
                </c:pt>
                <c:pt idx="751">
                  <c:v>1.7499626014300107E-2</c:v>
                </c:pt>
                <c:pt idx="752">
                  <c:v>8.7070961406165992E-4</c:v>
                </c:pt>
                <c:pt idx="753">
                  <c:v>7.197784331734125E-3</c:v>
                </c:pt>
                <c:pt idx="754">
                  <c:v>-8.6954059201258538E-3</c:v>
                </c:pt>
                <c:pt idx="755">
                  <c:v>-4.1565846871993717E-4</c:v>
                </c:pt>
                <c:pt idx="756">
                  <c:v>-6.2417566086454546E-3</c:v>
                </c:pt>
                <c:pt idx="757">
                  <c:v>-8.0640174854587077E-3</c:v>
                </c:pt>
                <c:pt idx="758">
                  <c:v>1.2234951661793669E-3</c:v>
                </c:pt>
                <c:pt idx="759">
                  <c:v>-7.3609576773890906E-3</c:v>
                </c:pt>
                <c:pt idx="760">
                  <c:v>-8.2017307796092842E-3</c:v>
                </c:pt>
                <c:pt idx="761">
                  <c:v>1.0065238747933636E-2</c:v>
                </c:pt>
                <c:pt idx="762">
                  <c:v>1.6613085462021449E-2</c:v>
                </c:pt>
                <c:pt idx="763">
                  <c:v>1.9678667694043028E-3</c:v>
                </c:pt>
                <c:pt idx="764">
                  <c:v>-9.4126290752324371E-3</c:v>
                </c:pt>
                <c:pt idx="765">
                  <c:v>1.6291321732679886E-3</c:v>
                </c:pt>
                <c:pt idx="766">
                  <c:v>1.6597611995343931E-2</c:v>
                </c:pt>
                <c:pt idx="767">
                  <c:v>5.9519001441210584E-4</c:v>
                </c:pt>
                <c:pt idx="768">
                  <c:v>4.3961211029392988E-3</c:v>
                </c:pt>
                <c:pt idx="769">
                  <c:v>-8.6578743649368128E-4</c:v>
                </c:pt>
                <c:pt idx="770">
                  <c:v>-8.944813969603449E-3</c:v>
                </c:pt>
                <c:pt idx="771">
                  <c:v>-1.3229302691857292E-3</c:v>
                </c:pt>
                <c:pt idx="772">
                  <c:v>-1.3559104520176835E-2</c:v>
                </c:pt>
                <c:pt idx="773">
                  <c:v>-9.5158797960656072E-3</c:v>
                </c:pt>
                <c:pt idx="774">
                  <c:v>-1.1411133553607011E-2</c:v>
                </c:pt>
                <c:pt idx="775">
                  <c:v>3.1916668265945525E-3</c:v>
                </c:pt>
                <c:pt idx="776">
                  <c:v>-1.3576611615610967E-2</c:v>
                </c:pt>
                <c:pt idx="777">
                  <c:v>2.1444821541789505E-2</c:v>
                </c:pt>
                <c:pt idx="778">
                  <c:v>1.3027603329925475E-2</c:v>
                </c:pt>
                <c:pt idx="779">
                  <c:v>4.2429572388340553E-3</c:v>
                </c:pt>
                <c:pt idx="780">
                  <c:v>1.8519502184295433E-3</c:v>
                </c:pt>
                <c:pt idx="781">
                  <c:v>1.0096682252566103E-2</c:v>
                </c:pt>
                <c:pt idx="782">
                  <c:v>-1.3740975657505539E-2</c:v>
                </c:pt>
                <c:pt idx="783">
                  <c:v>4.6906487651985351E-3</c:v>
                </c:pt>
                <c:pt idx="784">
                  <c:v>-9.2186681250839841E-3</c:v>
                </c:pt>
                <c:pt idx="785">
                  <c:v>-5.5387372025981207E-3</c:v>
                </c:pt>
                <c:pt idx="786">
                  <c:v>-6.4254390426067287E-3</c:v>
                </c:pt>
                <c:pt idx="787">
                  <c:v>4.4414870279914087E-3</c:v>
                </c:pt>
                <c:pt idx="788">
                  <c:v>-1.2373019304996902E-2</c:v>
                </c:pt>
                <c:pt idx="789">
                  <c:v>-6.8758209632929779E-3</c:v>
                </c:pt>
                <c:pt idx="790">
                  <c:v>3.0727894842315084E-3</c:v>
                </c:pt>
                <c:pt idx="791">
                  <c:v>-4.1584964297614047E-4</c:v>
                </c:pt>
                <c:pt idx="792">
                  <c:v>-7.6734710797637939E-3</c:v>
                </c:pt>
                <c:pt idx="793">
                  <c:v>-1.085248880659917E-2</c:v>
                </c:pt>
                <c:pt idx="794">
                  <c:v>5.933751340523985E-3</c:v>
                </c:pt>
                <c:pt idx="795">
                  <c:v>1.1008800142745523E-2</c:v>
                </c:pt>
                <c:pt idx="796">
                  <c:v>-1.704082828213882E-3</c:v>
                </c:pt>
                <c:pt idx="797">
                  <c:v>3.7898483763521007E-3</c:v>
                </c:pt>
                <c:pt idx="798">
                  <c:v>1.4279265612396674E-2</c:v>
                </c:pt>
                <c:pt idx="799">
                  <c:v>4.256449242900695E-3</c:v>
                </c:pt>
                <c:pt idx="800">
                  <c:v>1.5532598114003093E-3</c:v>
                </c:pt>
                <c:pt idx="801">
                  <c:v>5.3590676905088674E-3</c:v>
                </c:pt>
                <c:pt idx="802">
                  <c:v>8.3002281408324219E-3</c:v>
                </c:pt>
                <c:pt idx="803">
                  <c:v>9.5886195965610987E-4</c:v>
                </c:pt>
                <c:pt idx="804">
                  <c:v>7.863714675836242E-3</c:v>
                </c:pt>
                <c:pt idx="805">
                  <c:v>-7.5314044955773207E-3</c:v>
                </c:pt>
                <c:pt idx="806">
                  <c:v>3.0245595377969003E-3</c:v>
                </c:pt>
                <c:pt idx="807">
                  <c:v>3.377405867279748E-4</c:v>
                </c:pt>
                <c:pt idx="808">
                  <c:v>5.0829179481992615E-3</c:v>
                </c:pt>
                <c:pt idx="809">
                  <c:v>6.0947348577533589E-5</c:v>
                </c:pt>
                <c:pt idx="810">
                  <c:v>4.7805320520997174E-3</c:v>
                </c:pt>
                <c:pt idx="811">
                  <c:v>2.2935553351961513E-3</c:v>
                </c:pt>
                <c:pt idx="812">
                  <c:v>-4.6005384417275863E-3</c:v>
                </c:pt>
                <c:pt idx="813">
                  <c:v>-7.599321362929401E-3</c:v>
                </c:pt>
                <c:pt idx="814">
                  <c:v>1.8976386366065245E-3</c:v>
                </c:pt>
                <c:pt idx="815">
                  <c:v>-1.8485418559643918E-5</c:v>
                </c:pt>
                <c:pt idx="816">
                  <c:v>-6.9534898271428336E-4</c:v>
                </c:pt>
                <c:pt idx="817">
                  <c:v>-5.1226956763025244E-3</c:v>
                </c:pt>
                <c:pt idx="818">
                  <c:v>-9.3341247648948134E-3</c:v>
                </c:pt>
                <c:pt idx="819">
                  <c:v>1.0295555051838878E-2</c:v>
                </c:pt>
                <c:pt idx="820">
                  <c:v>2.7366525665941666E-3</c:v>
                </c:pt>
                <c:pt idx="821">
                  <c:v>9.6483414686288071E-4</c:v>
                </c:pt>
                <c:pt idx="822">
                  <c:v>5.8047816479485093E-3</c:v>
                </c:pt>
                <c:pt idx="823">
                  <c:v>-1.768047461245148E-3</c:v>
                </c:pt>
                <c:pt idx="824">
                  <c:v>2.9751269179498774E-3</c:v>
                </c:pt>
                <c:pt idx="825">
                  <c:v>1.2159292385738318E-3</c:v>
                </c:pt>
                <c:pt idx="826">
                  <c:v>6.4394228243647156E-4</c:v>
                </c:pt>
                <c:pt idx="827">
                  <c:v>5.0522584159629069E-4</c:v>
                </c:pt>
                <c:pt idx="828">
                  <c:v>-4.0609237296743705E-3</c:v>
                </c:pt>
                <c:pt idx="829">
                  <c:v>-3.3934168280048693E-3</c:v>
                </c:pt>
                <c:pt idx="830">
                  <c:v>9.8340573871236181E-4</c:v>
                </c:pt>
                <c:pt idx="831">
                  <c:v>-7.430764272703505E-3</c:v>
                </c:pt>
                <c:pt idx="832">
                  <c:v>-9.2585838214365168E-3</c:v>
                </c:pt>
                <c:pt idx="833">
                  <c:v>-1.2589112727420249E-3</c:v>
                </c:pt>
                <c:pt idx="834">
                  <c:v>4.4478815825612639E-3</c:v>
                </c:pt>
                <c:pt idx="835">
                  <c:v>-1.5719554965194837E-2</c:v>
                </c:pt>
                <c:pt idx="836">
                  <c:v>-2.387622378440335E-2</c:v>
                </c:pt>
                <c:pt idx="837">
                  <c:v>9.4815267504875234E-3</c:v>
                </c:pt>
                <c:pt idx="838">
                  <c:v>2.1277732274491701E-3</c:v>
                </c:pt>
                <c:pt idx="839">
                  <c:v>-7.9881192458148842E-3</c:v>
                </c:pt>
                <c:pt idx="840">
                  <c:v>-4.9404238615002871E-4</c:v>
                </c:pt>
                <c:pt idx="841">
                  <c:v>-8.6447886364858784E-3</c:v>
                </c:pt>
                <c:pt idx="842">
                  <c:v>-2.7433371041916788E-2</c:v>
                </c:pt>
                <c:pt idx="843">
                  <c:v>2.7522608963665984E-3</c:v>
                </c:pt>
                <c:pt idx="844">
                  <c:v>2.4055184514726102E-2</c:v>
                </c:pt>
                <c:pt idx="845">
                  <c:v>5.7496055818835323E-3</c:v>
                </c:pt>
                <c:pt idx="846">
                  <c:v>1.4635265606300907E-2</c:v>
                </c:pt>
                <c:pt idx="847">
                  <c:v>-2.6604667936780402E-4</c:v>
                </c:pt>
                <c:pt idx="848">
                  <c:v>2.2767828762271236E-4</c:v>
                </c:pt>
                <c:pt idx="849">
                  <c:v>1.6259033001286838E-5</c:v>
                </c:pt>
                <c:pt idx="850">
                  <c:v>-9.9828839508216971E-3</c:v>
                </c:pt>
                <c:pt idx="851">
                  <c:v>-9.3609473816214095E-4</c:v>
                </c:pt>
                <c:pt idx="852">
                  <c:v>1.1938545407268908E-2</c:v>
                </c:pt>
                <c:pt idx="853">
                  <c:v>-3.1395551460056126E-3</c:v>
                </c:pt>
                <c:pt idx="854">
                  <c:v>3.6590424271154554E-4</c:v>
                </c:pt>
                <c:pt idx="855">
                  <c:v>-1.676324288783837E-3</c:v>
                </c:pt>
                <c:pt idx="856">
                  <c:v>2.463825084735749E-3</c:v>
                </c:pt>
                <c:pt idx="857">
                  <c:v>1.0565005859584087E-3</c:v>
                </c:pt>
                <c:pt idx="858">
                  <c:v>-1.7057632329682271E-3</c:v>
                </c:pt>
                <c:pt idx="859">
                  <c:v>6.0262727724991194E-4</c:v>
                </c:pt>
                <c:pt idx="860">
                  <c:v>2.0835090554216507E-3</c:v>
                </c:pt>
                <c:pt idx="861">
                  <c:v>-7.8264477820880751E-3</c:v>
                </c:pt>
                <c:pt idx="862">
                  <c:v>-3.6627964952647973E-3</c:v>
                </c:pt>
                <c:pt idx="863">
                  <c:v>-4.7532975815246514E-3</c:v>
                </c:pt>
                <c:pt idx="864">
                  <c:v>-3.1895030078890052E-3</c:v>
                </c:pt>
                <c:pt idx="865">
                  <c:v>3.1951912522227843E-3</c:v>
                </c:pt>
                <c:pt idx="866">
                  <c:v>-3.5857679982588264E-3</c:v>
                </c:pt>
                <c:pt idx="867">
                  <c:v>-9.7144561471163016E-3</c:v>
                </c:pt>
                <c:pt idx="868">
                  <c:v>1.6580291965251348E-3</c:v>
                </c:pt>
                <c:pt idx="869">
                  <c:v>-4.5710155095619598E-3</c:v>
                </c:pt>
                <c:pt idx="870">
                  <c:v>-1.1058953114249426E-2</c:v>
                </c:pt>
                <c:pt idx="871">
                  <c:v>7.3553231991954071E-3</c:v>
                </c:pt>
                <c:pt idx="872">
                  <c:v>1.1692082461723041E-2</c:v>
                </c:pt>
                <c:pt idx="873">
                  <c:v>8.4690474856994324E-3</c:v>
                </c:pt>
                <c:pt idx="874">
                  <c:v>3.1325236102521803E-3</c:v>
                </c:pt>
                <c:pt idx="875">
                  <c:v>-2.4419330174181297E-3</c:v>
                </c:pt>
                <c:pt idx="876">
                  <c:v>1.5974416933781654E-3</c:v>
                </c:pt>
                <c:pt idx="877">
                  <c:v>1.1980423987090205E-5</c:v>
                </c:pt>
              </c:numCache>
            </c:numRef>
          </c:xVal>
          <c:yVal>
            <c:numRef>
              <c:f>'SKTRIMS Index parameters'!$F$3:$F$880</c:f>
              <c:numCache>
                <c:formatCode>General</c:formatCode>
                <c:ptCount val="878"/>
                <c:pt idx="0">
                  <c:v>-9.6749024707412423E-2</c:v>
                </c:pt>
                <c:pt idx="1">
                  <c:v>-6.0178520011517356E-2</c:v>
                </c:pt>
                <c:pt idx="2">
                  <c:v>-3.645833333333337E-2</c:v>
                </c:pt>
                <c:pt idx="3">
                  <c:v>8.9030206677265245E-3</c:v>
                </c:pt>
                <c:pt idx="4">
                  <c:v>3.151591553734634E-2</c:v>
                </c:pt>
                <c:pt idx="5">
                  <c:v>-3.9107852123434039E-2</c:v>
                </c:pt>
                <c:pt idx="6">
                  <c:v>-5.182829888712237E-2</c:v>
                </c:pt>
                <c:pt idx="7">
                  <c:v>0</c:v>
                </c:pt>
                <c:pt idx="8">
                  <c:v>-1.5425888665325349E-2</c:v>
                </c:pt>
                <c:pt idx="9">
                  <c:v>-4.6321525885558601E-2</c:v>
                </c:pt>
                <c:pt idx="10">
                  <c:v>3.5714285714285809E-2</c:v>
                </c:pt>
                <c:pt idx="11">
                  <c:v>-3.4482758620689613E-2</c:v>
                </c:pt>
                <c:pt idx="12">
                  <c:v>-1.9642857142857184E-2</c:v>
                </c:pt>
                <c:pt idx="13">
                  <c:v>0</c:v>
                </c:pt>
                <c:pt idx="14">
                  <c:v>1.0200364298724951E-2</c:v>
                </c:pt>
                <c:pt idx="15">
                  <c:v>-1.3342949873782928E-2</c:v>
                </c:pt>
                <c:pt idx="16">
                  <c:v>-2.960526315789469E-2</c:v>
                </c:pt>
                <c:pt idx="17">
                  <c:v>-4.143126177024492E-2</c:v>
                </c:pt>
                <c:pt idx="18">
                  <c:v>2.8683693516699416E-2</c:v>
                </c:pt>
                <c:pt idx="19">
                  <c:v>-4.1634835752482835E-2</c:v>
                </c:pt>
                <c:pt idx="20">
                  <c:v>2.9095257074531755E-2</c:v>
                </c:pt>
                <c:pt idx="21">
                  <c:v>1.0457010069713446E-2</c:v>
                </c:pt>
                <c:pt idx="22">
                  <c:v>-4.8677654273668103E-2</c:v>
                </c:pt>
                <c:pt idx="23">
                  <c:v>3.6261079774375649E-3</c:v>
                </c:pt>
                <c:pt idx="24">
                  <c:v>1.4452027298273773E-2</c:v>
                </c:pt>
                <c:pt idx="25">
                  <c:v>6.489908982983783E-2</c:v>
                </c:pt>
                <c:pt idx="26">
                  <c:v>2.378298030471937E-2</c:v>
                </c:pt>
                <c:pt idx="27">
                  <c:v>-3.6297640653357499E-2</c:v>
                </c:pt>
                <c:pt idx="28">
                  <c:v>-7.1563088512242023E-3</c:v>
                </c:pt>
                <c:pt idx="29">
                  <c:v>-1.365705614567525E-2</c:v>
                </c:pt>
                <c:pt idx="30">
                  <c:v>-2.4615384615384595E-2</c:v>
                </c:pt>
                <c:pt idx="31">
                  <c:v>2.8785488958990468E-2</c:v>
                </c:pt>
                <c:pt idx="32">
                  <c:v>-1.7247987734764214E-2</c:v>
                </c:pt>
                <c:pt idx="33">
                  <c:v>-3.5491419656786261E-2</c:v>
                </c:pt>
                <c:pt idx="34">
                  <c:v>0</c:v>
                </c:pt>
                <c:pt idx="35">
                  <c:v>-2.2240194096239452E-2</c:v>
                </c:pt>
                <c:pt idx="36">
                  <c:v>-1.1166253101736912E-2</c:v>
                </c:pt>
                <c:pt idx="37">
                  <c:v>0</c:v>
                </c:pt>
                <c:pt idx="38">
                  <c:v>3.4295273943956595E-2</c:v>
                </c:pt>
                <c:pt idx="39">
                  <c:v>-3.3158107561666039E-2</c:v>
                </c:pt>
                <c:pt idx="40">
                  <c:v>-1.9238812212463485E-2</c:v>
                </c:pt>
                <c:pt idx="41">
                  <c:v>4.6908315565032055E-2</c:v>
                </c:pt>
                <c:pt idx="42">
                  <c:v>3.6659877800407248E-2</c:v>
                </c:pt>
                <c:pt idx="43">
                  <c:v>-3.9292730844793677E-2</c:v>
                </c:pt>
                <c:pt idx="44">
                  <c:v>-3.6809815950920144E-2</c:v>
                </c:pt>
                <c:pt idx="45">
                  <c:v>-4.2462845010616812E-3</c:v>
                </c:pt>
                <c:pt idx="46">
                  <c:v>9.7228144989339071E-2</c:v>
                </c:pt>
                <c:pt idx="47">
                  <c:v>9.8717450446949018E-2</c:v>
                </c:pt>
                <c:pt idx="48">
                  <c:v>9.975238769013095E-2</c:v>
                </c:pt>
                <c:pt idx="49">
                  <c:v>2.3480218719845514E-2</c:v>
                </c:pt>
                <c:pt idx="50">
                  <c:v>4.8397234443745996E-2</c:v>
                </c:pt>
                <c:pt idx="51">
                  <c:v>2.7278177458033737E-2</c:v>
                </c:pt>
                <c:pt idx="52">
                  <c:v>-4.2311059235483062E-2</c:v>
                </c:pt>
                <c:pt idx="53">
                  <c:v>-1.4015843997562505E-2</c:v>
                </c:pt>
                <c:pt idx="54">
                  <c:v>-1.6687268232385644E-2</c:v>
                </c:pt>
                <c:pt idx="55">
                  <c:v>-2.0113136392206132E-2</c:v>
                </c:pt>
                <c:pt idx="56">
                  <c:v>-4.0731237973059664E-2</c:v>
                </c:pt>
                <c:pt idx="57">
                  <c:v>8.4921430959545408E-2</c:v>
                </c:pt>
                <c:pt idx="58">
                  <c:v>-1.941448382126354E-2</c:v>
                </c:pt>
                <c:pt idx="59">
                  <c:v>1.6970458830923851E-2</c:v>
                </c:pt>
                <c:pt idx="60">
                  <c:v>2.8121137206427838E-2</c:v>
                </c:pt>
                <c:pt idx="61">
                  <c:v>-4.3582807333934603E-2</c:v>
                </c:pt>
                <c:pt idx="62">
                  <c:v>-4.8711502199874301E-2</c:v>
                </c:pt>
                <c:pt idx="63">
                  <c:v>-4.1955731747604919E-2</c:v>
                </c:pt>
                <c:pt idx="64">
                  <c:v>-4.3793103448275805E-2</c:v>
                </c:pt>
                <c:pt idx="65">
                  <c:v>-6.2387306166606593E-2</c:v>
                </c:pt>
                <c:pt idx="66">
                  <c:v>-3.1538461538461515E-2</c:v>
                </c:pt>
                <c:pt idx="67">
                  <c:v>9.7696584590945212E-2</c:v>
                </c:pt>
                <c:pt idx="68">
                  <c:v>-8.2489146164978377E-2</c:v>
                </c:pt>
                <c:pt idx="69">
                  <c:v>0.11119873817034698</c:v>
                </c:pt>
                <c:pt idx="70">
                  <c:v>0.10007097232079487</c:v>
                </c:pt>
                <c:pt idx="71">
                  <c:v>4.9999999999999822E-2</c:v>
                </c:pt>
                <c:pt idx="72">
                  <c:v>7.526881720430123E-2</c:v>
                </c:pt>
                <c:pt idx="73">
                  <c:v>7.0000000000000062E-2</c:v>
                </c:pt>
                <c:pt idx="74">
                  <c:v>-5.3404539385847771E-2</c:v>
                </c:pt>
                <c:pt idx="75">
                  <c:v>4.8801128349788447E-2</c:v>
                </c:pt>
                <c:pt idx="76">
                  <c:v>6.6164604626143042E-2</c:v>
                </c:pt>
                <c:pt idx="77">
                  <c:v>-1.3874873864782922E-2</c:v>
                </c:pt>
                <c:pt idx="78">
                  <c:v>2.3023791250957881E-3</c:v>
                </c:pt>
                <c:pt idx="79">
                  <c:v>-8.8055130168453344E-2</c:v>
                </c:pt>
                <c:pt idx="80">
                  <c:v>9.9076406381192417E-2</c:v>
                </c:pt>
                <c:pt idx="81">
                  <c:v>3.4886681945505371E-2</c:v>
                </c:pt>
                <c:pt idx="82">
                  <c:v>4.9212598425196763E-2</c:v>
                </c:pt>
                <c:pt idx="83">
                  <c:v>4.0337711069418303E-2</c:v>
                </c:pt>
                <c:pt idx="84">
                  <c:v>1.8485121731289356E-2</c:v>
                </c:pt>
                <c:pt idx="85">
                  <c:v>1.814962372731288E-2</c:v>
                </c:pt>
                <c:pt idx="86">
                  <c:v>4.3478260869564966E-3</c:v>
                </c:pt>
                <c:pt idx="87">
                  <c:v>1.0822510822510845E-2</c:v>
                </c:pt>
                <c:pt idx="88">
                  <c:v>2.7837259100642386E-2</c:v>
                </c:pt>
                <c:pt idx="89">
                  <c:v>4.3749999999999956E-2</c:v>
                </c:pt>
                <c:pt idx="90">
                  <c:v>1.5968063872255467E-2</c:v>
                </c:pt>
                <c:pt idx="91">
                  <c:v>-4.5186640471512662E-2</c:v>
                </c:pt>
                <c:pt idx="92">
                  <c:v>1.4403292181069949E-2</c:v>
                </c:pt>
                <c:pt idx="93">
                  <c:v>-4.0567951318457585E-3</c:v>
                </c:pt>
                <c:pt idx="94">
                  <c:v>-1.0183299389002087E-2</c:v>
                </c:pt>
                <c:pt idx="95">
                  <c:v>-2.8806584362139898E-2</c:v>
                </c:pt>
                <c:pt idx="96">
                  <c:v>-1.6949152542372947E-2</c:v>
                </c:pt>
                <c:pt idx="97">
                  <c:v>2.1551724137931494E-3</c:v>
                </c:pt>
                <c:pt idx="98">
                  <c:v>6.0215053763440718E-2</c:v>
                </c:pt>
                <c:pt idx="99">
                  <c:v>-1.6227180527383256E-2</c:v>
                </c:pt>
                <c:pt idx="100">
                  <c:v>-2.6804123711340111E-2</c:v>
                </c:pt>
                <c:pt idx="101">
                  <c:v>-5.7203389830508544E-2</c:v>
                </c:pt>
                <c:pt idx="102">
                  <c:v>2.2471910112359605E-2</c:v>
                </c:pt>
                <c:pt idx="103">
                  <c:v>1.098901098901095E-2</c:v>
                </c:pt>
                <c:pt idx="104">
                  <c:v>-1.0869565217391353E-2</c:v>
                </c:pt>
                <c:pt idx="105">
                  <c:v>2.19780219780219E-3</c:v>
                </c:pt>
                <c:pt idx="106">
                  <c:v>4.8245614035087536E-2</c:v>
                </c:pt>
                <c:pt idx="107">
                  <c:v>-1.2552301255229992E-2</c:v>
                </c:pt>
                <c:pt idx="108">
                  <c:v>-1.9067796610169663E-2</c:v>
                </c:pt>
                <c:pt idx="109">
                  <c:v>4.7516198704103729E-2</c:v>
                </c:pt>
                <c:pt idx="110">
                  <c:v>-1.0309278350515427E-2</c:v>
                </c:pt>
                <c:pt idx="111">
                  <c:v>8.3333333333333037E-3</c:v>
                </c:pt>
                <c:pt idx="112">
                  <c:v>-3.0991735537190035E-2</c:v>
                </c:pt>
                <c:pt idx="113">
                  <c:v>2.132196162046851E-3</c:v>
                </c:pt>
                <c:pt idx="114">
                  <c:v>-1.0638297872340385E-2</c:v>
                </c:pt>
                <c:pt idx="115">
                  <c:v>-1.0752688172043001E-2</c:v>
                </c:pt>
                <c:pt idx="116">
                  <c:v>-1.7391304347825987E-2</c:v>
                </c:pt>
                <c:pt idx="117">
                  <c:v>-4.4247787610620648E-3</c:v>
                </c:pt>
                <c:pt idx="118">
                  <c:v>4.4444444444444509E-2</c:v>
                </c:pt>
                <c:pt idx="119">
                  <c:v>-3.8297872340425476E-2</c:v>
                </c:pt>
                <c:pt idx="120">
                  <c:v>-3.539823008849563E-2</c:v>
                </c:pt>
                <c:pt idx="121">
                  <c:v>2.2935779816513069E-3</c:v>
                </c:pt>
                <c:pt idx="122">
                  <c:v>3.8901601830663601E-2</c:v>
                </c:pt>
                <c:pt idx="123">
                  <c:v>-3.0837004405286361E-2</c:v>
                </c:pt>
                <c:pt idx="124">
                  <c:v>1.5909090909090873E-2</c:v>
                </c:pt>
                <c:pt idx="125">
                  <c:v>-2.4608501118568271E-2</c:v>
                </c:pt>
                <c:pt idx="126">
                  <c:v>2.0642201834862428E-2</c:v>
                </c:pt>
                <c:pt idx="127">
                  <c:v>-6.741573033707815E-3</c:v>
                </c:pt>
                <c:pt idx="128">
                  <c:v>1.1312217194570096E-2</c:v>
                </c:pt>
                <c:pt idx="129">
                  <c:v>-1.1185682326621871E-2</c:v>
                </c:pt>
                <c:pt idx="130">
                  <c:v>3.8461538461538325E-2</c:v>
                </c:pt>
                <c:pt idx="131">
                  <c:v>1.089324618736387E-2</c:v>
                </c:pt>
                <c:pt idx="132">
                  <c:v>-2.3706896551724199E-2</c:v>
                </c:pt>
                <c:pt idx="133">
                  <c:v>-1.7660044150110354E-2</c:v>
                </c:pt>
                <c:pt idx="134">
                  <c:v>4.4943820224718767E-3</c:v>
                </c:pt>
                <c:pt idx="135">
                  <c:v>2.2371364653243742E-2</c:v>
                </c:pt>
                <c:pt idx="136">
                  <c:v>-2.1881838074399029E-3</c:v>
                </c:pt>
                <c:pt idx="137">
                  <c:v>0</c:v>
                </c:pt>
                <c:pt idx="138">
                  <c:v>2.1929824561403466E-2</c:v>
                </c:pt>
                <c:pt idx="139">
                  <c:v>4.0772532188841248E-2</c:v>
                </c:pt>
                <c:pt idx="140">
                  <c:v>1.6494845360824684E-2</c:v>
                </c:pt>
                <c:pt idx="141">
                  <c:v>8.1135902636916946E-2</c:v>
                </c:pt>
                <c:pt idx="142">
                  <c:v>1.3133208255159623E-2</c:v>
                </c:pt>
                <c:pt idx="143">
                  <c:v>-3.8888888888888862E-2</c:v>
                </c:pt>
                <c:pt idx="144">
                  <c:v>-2.1194605009633993E-2</c:v>
                </c:pt>
                <c:pt idx="145">
                  <c:v>1.1811023622047223E-2</c:v>
                </c:pt>
                <c:pt idx="146">
                  <c:v>-2.5291828793774229E-2</c:v>
                </c:pt>
                <c:pt idx="147">
                  <c:v>-1.7964071856287345E-2</c:v>
                </c:pt>
                <c:pt idx="148">
                  <c:v>2.6422764227642226E-2</c:v>
                </c:pt>
                <c:pt idx="149">
                  <c:v>2.3762376237623783E-2</c:v>
                </c:pt>
                <c:pt idx="150">
                  <c:v>-1.3539651837524258E-2</c:v>
                </c:pt>
                <c:pt idx="151">
                  <c:v>-1.176470588235301E-2</c:v>
                </c:pt>
                <c:pt idx="152">
                  <c:v>3.1746031746031855E-2</c:v>
                </c:pt>
                <c:pt idx="153">
                  <c:v>7.6923076923076872E-2</c:v>
                </c:pt>
                <c:pt idx="154">
                  <c:v>-1.4285714285714235E-2</c:v>
                </c:pt>
                <c:pt idx="155">
                  <c:v>1.0869565217391131E-2</c:v>
                </c:pt>
                <c:pt idx="156">
                  <c:v>7.1684587813620748E-3</c:v>
                </c:pt>
                <c:pt idx="157">
                  <c:v>-1.7793594306049876E-2</c:v>
                </c:pt>
                <c:pt idx="158">
                  <c:v>-2.7173913043478271E-2</c:v>
                </c:pt>
                <c:pt idx="159">
                  <c:v>-9.3109869646182952E-3</c:v>
                </c:pt>
                <c:pt idx="160">
                  <c:v>-1.3157894736842146E-2</c:v>
                </c:pt>
                <c:pt idx="161">
                  <c:v>7.6190476190476364E-3</c:v>
                </c:pt>
                <c:pt idx="162">
                  <c:v>-3.7807183364839347E-2</c:v>
                </c:pt>
                <c:pt idx="163">
                  <c:v>-9.8231827111984193E-3</c:v>
                </c:pt>
                <c:pt idx="164">
                  <c:v>-2.3809523809523725E-2</c:v>
                </c:pt>
                <c:pt idx="165">
                  <c:v>-1.6260162601626105E-2</c:v>
                </c:pt>
                <c:pt idx="166">
                  <c:v>1.8595041322313932E-2</c:v>
                </c:pt>
                <c:pt idx="167">
                  <c:v>-1.4198782961460377E-2</c:v>
                </c:pt>
                <c:pt idx="168">
                  <c:v>-3.703703703703709E-2</c:v>
                </c:pt>
                <c:pt idx="169">
                  <c:v>-4.2735042735041473E-3</c:v>
                </c:pt>
                <c:pt idx="170">
                  <c:v>-2.5751072961373467E-2</c:v>
                </c:pt>
                <c:pt idx="171">
                  <c:v>2.4229074889867919E-2</c:v>
                </c:pt>
                <c:pt idx="172">
                  <c:v>-1.2903225806451646E-2</c:v>
                </c:pt>
                <c:pt idx="173">
                  <c:v>7.1895424836601496E-2</c:v>
                </c:pt>
                <c:pt idx="174">
                  <c:v>-2.0325203252032908E-3</c:v>
                </c:pt>
                <c:pt idx="175">
                  <c:v>-2.2403258655804503E-2</c:v>
                </c:pt>
                <c:pt idx="176">
                  <c:v>-6.2499999999999778E-3</c:v>
                </c:pt>
                <c:pt idx="177">
                  <c:v>-1.8867924528301994E-2</c:v>
                </c:pt>
                <c:pt idx="178">
                  <c:v>-2.3504273504273421E-2</c:v>
                </c:pt>
                <c:pt idx="179">
                  <c:v>-5.9080962800875381E-2</c:v>
                </c:pt>
                <c:pt idx="180">
                  <c:v>-4.6511627906977715E-3</c:v>
                </c:pt>
                <c:pt idx="181">
                  <c:v>5.1401869158878677E-2</c:v>
                </c:pt>
                <c:pt idx="182">
                  <c:v>-2.6666666666666727E-2</c:v>
                </c:pt>
                <c:pt idx="183">
                  <c:v>-4.5662100456621002E-2</c:v>
                </c:pt>
                <c:pt idx="184">
                  <c:v>2.8708133971292016E-2</c:v>
                </c:pt>
                <c:pt idx="185">
                  <c:v>4.6511627906976827E-2</c:v>
                </c:pt>
                <c:pt idx="186">
                  <c:v>2.8888888888888742E-2</c:v>
                </c:pt>
                <c:pt idx="187">
                  <c:v>-1.9438444924406051E-2</c:v>
                </c:pt>
                <c:pt idx="188">
                  <c:v>2.2026431718061623E-2</c:v>
                </c:pt>
                <c:pt idx="189">
                  <c:v>5.8189655172413923E-2</c:v>
                </c:pt>
                <c:pt idx="190">
                  <c:v>0</c:v>
                </c:pt>
                <c:pt idx="191">
                  <c:v>-8.1466395112016476E-3</c:v>
                </c:pt>
                <c:pt idx="192">
                  <c:v>-1.8480492813141791E-2</c:v>
                </c:pt>
                <c:pt idx="193">
                  <c:v>-1.2552301255229992E-2</c:v>
                </c:pt>
                <c:pt idx="194">
                  <c:v>-4.2372881355933201E-3</c:v>
                </c:pt>
                <c:pt idx="195">
                  <c:v>-1.7021276595744594E-2</c:v>
                </c:pt>
                <c:pt idx="196">
                  <c:v>-1.9480519480519654E-2</c:v>
                </c:pt>
                <c:pt idx="197">
                  <c:v>-1.7660044150110354E-2</c:v>
                </c:pt>
                <c:pt idx="198">
                  <c:v>-4.4943820224719877E-3</c:v>
                </c:pt>
                <c:pt idx="199">
                  <c:v>-6.7720090293452717E-3</c:v>
                </c:pt>
                <c:pt idx="200">
                  <c:v>9.9999999999999867E-2</c:v>
                </c:pt>
                <c:pt idx="201">
                  <c:v>4.5454545454545414E-2</c:v>
                </c:pt>
                <c:pt idx="202">
                  <c:v>3.5573122529644285E-2</c:v>
                </c:pt>
                <c:pt idx="203">
                  <c:v>-2.4809160305343414E-2</c:v>
                </c:pt>
                <c:pt idx="204">
                  <c:v>-1.3698630136986356E-2</c:v>
                </c:pt>
                <c:pt idx="205">
                  <c:v>-2.5793650793650702E-2</c:v>
                </c:pt>
                <c:pt idx="206">
                  <c:v>-3.0549898167006151E-2</c:v>
                </c:pt>
                <c:pt idx="207">
                  <c:v>4.6218487394957819E-2</c:v>
                </c:pt>
                <c:pt idx="208">
                  <c:v>4.4176706827309342E-2</c:v>
                </c:pt>
                <c:pt idx="209">
                  <c:v>-7.692307692307665E-3</c:v>
                </c:pt>
                <c:pt idx="210">
                  <c:v>-2.7131782945736371E-2</c:v>
                </c:pt>
                <c:pt idx="211">
                  <c:v>0</c:v>
                </c:pt>
                <c:pt idx="212">
                  <c:v>1.5936254980079667E-2</c:v>
                </c:pt>
                <c:pt idx="213">
                  <c:v>7.8431372549019329E-3</c:v>
                </c:pt>
                <c:pt idx="214">
                  <c:v>1.9455252918287869E-2</c:v>
                </c:pt>
                <c:pt idx="215">
                  <c:v>-2.8625954198473247E-2</c:v>
                </c:pt>
                <c:pt idx="216">
                  <c:v>3.9292730844793233E-3</c:v>
                </c:pt>
                <c:pt idx="217">
                  <c:v>-7.8277886497064575E-3</c:v>
                </c:pt>
                <c:pt idx="218">
                  <c:v>-2.3668639053254448E-2</c:v>
                </c:pt>
                <c:pt idx="219">
                  <c:v>-6.0606060606059886E-3</c:v>
                </c:pt>
                <c:pt idx="220">
                  <c:v>-1.2195121951219523E-2</c:v>
                </c:pt>
                <c:pt idx="221">
                  <c:v>-2.057613168724326E-3</c:v>
                </c:pt>
                <c:pt idx="222">
                  <c:v>1.8556701030927769E-2</c:v>
                </c:pt>
                <c:pt idx="223">
                  <c:v>-6.0728744939270163E-3</c:v>
                </c:pt>
                <c:pt idx="224">
                  <c:v>8.1466395112015366E-3</c:v>
                </c:pt>
                <c:pt idx="225">
                  <c:v>-8.0808080808080218E-3</c:v>
                </c:pt>
                <c:pt idx="226">
                  <c:v>2.0366598778003286E-3</c:v>
                </c:pt>
                <c:pt idx="227">
                  <c:v>0</c:v>
                </c:pt>
                <c:pt idx="228">
                  <c:v>-2.6422764227642337E-2</c:v>
                </c:pt>
                <c:pt idx="229">
                  <c:v>-1.2526096033402934E-2</c:v>
                </c:pt>
                <c:pt idx="230">
                  <c:v>6.3424947145878097E-3</c:v>
                </c:pt>
                <c:pt idx="231">
                  <c:v>-2.5210084033613467E-2</c:v>
                </c:pt>
                <c:pt idx="232">
                  <c:v>-3.6637931034482651E-2</c:v>
                </c:pt>
                <c:pt idx="233">
                  <c:v>4.4742729306486151E-3</c:v>
                </c:pt>
                <c:pt idx="234">
                  <c:v>-2.2271714922049046E-2</c:v>
                </c:pt>
                <c:pt idx="235">
                  <c:v>-4.7835990888382751E-2</c:v>
                </c:pt>
                <c:pt idx="236">
                  <c:v>1.9138755980861344E-2</c:v>
                </c:pt>
                <c:pt idx="237">
                  <c:v>5.39906103286385E-2</c:v>
                </c:pt>
                <c:pt idx="238">
                  <c:v>-2.4498886414253906E-2</c:v>
                </c:pt>
                <c:pt idx="239">
                  <c:v>-1.826484018264829E-2</c:v>
                </c:pt>
                <c:pt idx="240">
                  <c:v>0</c:v>
                </c:pt>
                <c:pt idx="241">
                  <c:v>3.2558139534883734E-2</c:v>
                </c:pt>
                <c:pt idx="242">
                  <c:v>-1.1261261261261257E-2</c:v>
                </c:pt>
                <c:pt idx="243">
                  <c:v>3.8724373576309867E-2</c:v>
                </c:pt>
                <c:pt idx="244">
                  <c:v>-1.0964912280701733E-2</c:v>
                </c:pt>
                <c:pt idx="245">
                  <c:v>4.4345898004434225E-3</c:v>
                </c:pt>
                <c:pt idx="246">
                  <c:v>6.6225165562914245E-3</c:v>
                </c:pt>
                <c:pt idx="247">
                  <c:v>4.3859649122806932E-2</c:v>
                </c:pt>
                <c:pt idx="248">
                  <c:v>3.3613445378151363E-2</c:v>
                </c:pt>
                <c:pt idx="249">
                  <c:v>-1.2195121951219523E-2</c:v>
                </c:pt>
                <c:pt idx="250">
                  <c:v>-2.4691358024691468E-2</c:v>
                </c:pt>
                <c:pt idx="251">
                  <c:v>-1.4767932489451407E-2</c:v>
                </c:pt>
                <c:pt idx="252">
                  <c:v>-2.1413276231263545E-3</c:v>
                </c:pt>
                <c:pt idx="253">
                  <c:v>4.2918454935620964E-3</c:v>
                </c:pt>
                <c:pt idx="254">
                  <c:v>6.4102564102566095E-3</c:v>
                </c:pt>
                <c:pt idx="255">
                  <c:v>4.2462845010615702E-3</c:v>
                </c:pt>
                <c:pt idx="256">
                  <c:v>8.4566596194504129E-3</c:v>
                </c:pt>
                <c:pt idx="257">
                  <c:v>-8.3857442348009847E-3</c:v>
                </c:pt>
                <c:pt idx="258">
                  <c:v>-1.4799154334038001E-2</c:v>
                </c:pt>
                <c:pt idx="259">
                  <c:v>2.1459227467810482E-3</c:v>
                </c:pt>
                <c:pt idx="260">
                  <c:v>-2.1413276231263545E-3</c:v>
                </c:pt>
                <c:pt idx="261">
                  <c:v>-1.2875536480686733E-2</c:v>
                </c:pt>
                <c:pt idx="262">
                  <c:v>-2.1739130434782594E-2</c:v>
                </c:pt>
                <c:pt idx="263">
                  <c:v>-4.4444444444444731E-3</c:v>
                </c:pt>
                <c:pt idx="264">
                  <c:v>0</c:v>
                </c:pt>
                <c:pt idx="265">
                  <c:v>-2.2321428571426827E-3</c:v>
                </c:pt>
                <c:pt idx="266">
                  <c:v>4.4742729306486151E-3</c:v>
                </c:pt>
                <c:pt idx="267">
                  <c:v>2.2271714922048602E-3</c:v>
                </c:pt>
                <c:pt idx="268">
                  <c:v>2.4444444444444491E-2</c:v>
                </c:pt>
                <c:pt idx="269">
                  <c:v>-1.0845986984815648E-2</c:v>
                </c:pt>
                <c:pt idx="270">
                  <c:v>-2.1929824561404132E-3</c:v>
                </c:pt>
                <c:pt idx="271">
                  <c:v>-1.5384615384615441E-2</c:v>
                </c:pt>
                <c:pt idx="272">
                  <c:v>1.1160714285714191E-2</c:v>
                </c:pt>
                <c:pt idx="273">
                  <c:v>-4.4150110375275053E-3</c:v>
                </c:pt>
                <c:pt idx="274">
                  <c:v>-4.4345898004435336E-3</c:v>
                </c:pt>
                <c:pt idx="275">
                  <c:v>-1.3363028953229383E-2</c:v>
                </c:pt>
                <c:pt idx="276">
                  <c:v>-1.1286681715575675E-2</c:v>
                </c:pt>
                <c:pt idx="277">
                  <c:v>-2.5114155251141468E-2</c:v>
                </c:pt>
                <c:pt idx="278">
                  <c:v>2.3419203747070405E-3</c:v>
                </c:pt>
                <c:pt idx="279">
                  <c:v>2.3364485981308469E-2</c:v>
                </c:pt>
                <c:pt idx="280">
                  <c:v>-1.826484018264829E-2</c:v>
                </c:pt>
                <c:pt idx="281">
                  <c:v>4.6511627906977715E-3</c:v>
                </c:pt>
                <c:pt idx="282">
                  <c:v>-2.3148148148148806E-3</c:v>
                </c:pt>
                <c:pt idx="283">
                  <c:v>-1.6241299303944357E-2</c:v>
                </c:pt>
                <c:pt idx="284">
                  <c:v>-7.0754716981131782E-3</c:v>
                </c:pt>
                <c:pt idx="285">
                  <c:v>4.7505938242278223E-3</c:v>
                </c:pt>
                <c:pt idx="286">
                  <c:v>1.1820330969267046E-2</c:v>
                </c:pt>
                <c:pt idx="287">
                  <c:v>9.3457943925234765E-3</c:v>
                </c:pt>
                <c:pt idx="288">
                  <c:v>-4.6296296296296502E-3</c:v>
                </c:pt>
                <c:pt idx="289">
                  <c:v>-1.3953488372093092E-2</c:v>
                </c:pt>
                <c:pt idx="290">
                  <c:v>-1.1792452830188704E-2</c:v>
                </c:pt>
                <c:pt idx="291">
                  <c:v>-1.4319809069212486E-2</c:v>
                </c:pt>
                <c:pt idx="292">
                  <c:v>-2.421307506053183E-3</c:v>
                </c:pt>
                <c:pt idx="293">
                  <c:v>-2.9126213592233108E-2</c:v>
                </c:pt>
                <c:pt idx="294">
                  <c:v>5.500000000000016E-2</c:v>
                </c:pt>
                <c:pt idx="295">
                  <c:v>-2.1327014218009643E-2</c:v>
                </c:pt>
                <c:pt idx="296">
                  <c:v>-1.2106537530266359E-2</c:v>
                </c:pt>
                <c:pt idx="297">
                  <c:v>-4.9019607843135971E-3</c:v>
                </c:pt>
                <c:pt idx="298">
                  <c:v>0</c:v>
                </c:pt>
                <c:pt idx="299">
                  <c:v>-1.4778325123152691E-2</c:v>
                </c:pt>
                <c:pt idx="300">
                  <c:v>1.0000000000000009E-2</c:v>
                </c:pt>
                <c:pt idx="301">
                  <c:v>6.6831683168316891E-2</c:v>
                </c:pt>
                <c:pt idx="302">
                  <c:v>9.2807424593968069E-3</c:v>
                </c:pt>
                <c:pt idx="303">
                  <c:v>-1.1494252873563204E-2</c:v>
                </c:pt>
                <c:pt idx="304">
                  <c:v>1.3953488372093092E-2</c:v>
                </c:pt>
                <c:pt idx="305">
                  <c:v>-2.2935779816514179E-3</c:v>
                </c:pt>
                <c:pt idx="306">
                  <c:v>2.5287356321839205E-2</c:v>
                </c:pt>
                <c:pt idx="307">
                  <c:v>6.7264573991030474E-3</c:v>
                </c:pt>
                <c:pt idx="308">
                  <c:v>2.2271714922048602E-3</c:v>
                </c:pt>
                <c:pt idx="309">
                  <c:v>6.6666666666665986E-3</c:v>
                </c:pt>
                <c:pt idx="310">
                  <c:v>-8.8300220750551217E-3</c:v>
                </c:pt>
                <c:pt idx="311">
                  <c:v>6.6815144766148027E-3</c:v>
                </c:pt>
                <c:pt idx="312">
                  <c:v>-6.6371681415929862E-3</c:v>
                </c:pt>
                <c:pt idx="313">
                  <c:v>0</c:v>
                </c:pt>
                <c:pt idx="314">
                  <c:v>-6.6815144766146917E-3</c:v>
                </c:pt>
                <c:pt idx="315">
                  <c:v>-8.8789237668161491E-2</c:v>
                </c:pt>
                <c:pt idx="316">
                  <c:v>0</c:v>
                </c:pt>
                <c:pt idx="317">
                  <c:v>1.3287401574803237E-2</c:v>
                </c:pt>
                <c:pt idx="318">
                  <c:v>0</c:v>
                </c:pt>
                <c:pt idx="319">
                  <c:v>2.1855269548325396E-3</c:v>
                </c:pt>
                <c:pt idx="320">
                  <c:v>2.4230676035861487E-2</c:v>
                </c:pt>
                <c:pt idx="321">
                  <c:v>4.5185710906079812E-2</c:v>
                </c:pt>
                <c:pt idx="322">
                  <c:v>4.7985513807152547E-2</c:v>
                </c:pt>
                <c:pt idx="323">
                  <c:v>-2.8077753779697567E-2</c:v>
                </c:pt>
                <c:pt idx="324">
                  <c:v>8.8888888888889461E-3</c:v>
                </c:pt>
                <c:pt idx="325">
                  <c:v>2.4229074889867919E-2</c:v>
                </c:pt>
                <c:pt idx="326">
                  <c:v>8.6021505376343566E-3</c:v>
                </c:pt>
                <c:pt idx="327">
                  <c:v>4.051172707889128E-2</c:v>
                </c:pt>
                <c:pt idx="328">
                  <c:v>1.0245901639344357E-2</c:v>
                </c:pt>
                <c:pt idx="329">
                  <c:v>6.0851926977687487E-3</c:v>
                </c:pt>
                <c:pt idx="330">
                  <c:v>-1.6129032258064613E-2</c:v>
                </c:pt>
                <c:pt idx="331">
                  <c:v>-3.2786885245901565E-2</c:v>
                </c:pt>
                <c:pt idx="332">
                  <c:v>1.6949152542372836E-2</c:v>
                </c:pt>
                <c:pt idx="333">
                  <c:v>2.5000000000000133E-2</c:v>
                </c:pt>
                <c:pt idx="334">
                  <c:v>-2.8455284552845628E-2</c:v>
                </c:pt>
                <c:pt idx="335">
                  <c:v>-2.9288702928870314E-2</c:v>
                </c:pt>
                <c:pt idx="336">
                  <c:v>4.3103448275862988E-3</c:v>
                </c:pt>
                <c:pt idx="337">
                  <c:v>2.1459227467811148E-2</c:v>
                </c:pt>
                <c:pt idx="338">
                  <c:v>-1.0504201680672232E-2</c:v>
                </c:pt>
                <c:pt idx="339">
                  <c:v>4.2462845010615702E-3</c:v>
                </c:pt>
                <c:pt idx="340">
                  <c:v>2.1141649048626032E-3</c:v>
                </c:pt>
                <c:pt idx="341">
                  <c:v>0</c:v>
                </c:pt>
                <c:pt idx="342">
                  <c:v>-2.1097046413502962E-3</c:v>
                </c:pt>
                <c:pt idx="343">
                  <c:v>1.0570824524312794E-2</c:v>
                </c:pt>
                <c:pt idx="344">
                  <c:v>-1.67364016736401E-2</c:v>
                </c:pt>
                <c:pt idx="345">
                  <c:v>2.1276595744681437E-3</c:v>
                </c:pt>
                <c:pt idx="346">
                  <c:v>-8.4925690021231404E-3</c:v>
                </c:pt>
                <c:pt idx="347">
                  <c:v>-2.9978586723768852E-2</c:v>
                </c:pt>
                <c:pt idx="348">
                  <c:v>1.3245033112582849E-2</c:v>
                </c:pt>
                <c:pt idx="349">
                  <c:v>-1.7429193899782036E-2</c:v>
                </c:pt>
                <c:pt idx="350">
                  <c:v>6.6518847006651338E-3</c:v>
                </c:pt>
                <c:pt idx="351">
                  <c:v>1.982378854625555E-2</c:v>
                </c:pt>
                <c:pt idx="352">
                  <c:v>-2.1598272138227959E-3</c:v>
                </c:pt>
                <c:pt idx="353">
                  <c:v>-2.3809523809523836E-2</c:v>
                </c:pt>
                <c:pt idx="354">
                  <c:v>-4.4345898004435336E-3</c:v>
                </c:pt>
                <c:pt idx="355">
                  <c:v>-6.6815144766146917E-3</c:v>
                </c:pt>
                <c:pt idx="356">
                  <c:v>2.4663677130044803E-2</c:v>
                </c:pt>
                <c:pt idx="357">
                  <c:v>2.6258205689277725E-2</c:v>
                </c:pt>
                <c:pt idx="358">
                  <c:v>4.9040511727078906E-2</c:v>
                </c:pt>
                <c:pt idx="359">
                  <c:v>0</c:v>
                </c:pt>
                <c:pt idx="360">
                  <c:v>4.471544715447151E-2</c:v>
                </c:pt>
                <c:pt idx="361">
                  <c:v>-1.9455252918287869E-3</c:v>
                </c:pt>
                <c:pt idx="362">
                  <c:v>-2.1442495126705596E-2</c:v>
                </c:pt>
                <c:pt idx="363">
                  <c:v>-3.784860557768932E-2</c:v>
                </c:pt>
                <c:pt idx="364">
                  <c:v>1.6563146997929712E-2</c:v>
                </c:pt>
                <c:pt idx="365">
                  <c:v>4.6843177189409335E-2</c:v>
                </c:pt>
                <c:pt idx="366">
                  <c:v>-1.5564202334630295E-2</c:v>
                </c:pt>
                <c:pt idx="367">
                  <c:v>7.905138339920903E-3</c:v>
                </c:pt>
                <c:pt idx="368">
                  <c:v>-1.176470588235301E-2</c:v>
                </c:pt>
                <c:pt idx="369">
                  <c:v>-2.3809523809523725E-2</c:v>
                </c:pt>
                <c:pt idx="370">
                  <c:v>-6.0975609756098725E-3</c:v>
                </c:pt>
                <c:pt idx="371">
                  <c:v>1.0224948875255713E-2</c:v>
                </c:pt>
                <c:pt idx="372">
                  <c:v>1.8218623481781382E-2</c:v>
                </c:pt>
                <c:pt idx="373">
                  <c:v>9.9403578528826975E-2</c:v>
                </c:pt>
                <c:pt idx="374">
                  <c:v>9.7649186256781206E-2</c:v>
                </c:pt>
                <c:pt idx="375">
                  <c:v>2.3064250411861664E-2</c:v>
                </c:pt>
                <c:pt idx="376">
                  <c:v>4.8309178743961567E-3</c:v>
                </c:pt>
                <c:pt idx="377">
                  <c:v>2.5641025641025772E-2</c:v>
                </c:pt>
                <c:pt idx="378">
                  <c:v>4.5312500000000089E-2</c:v>
                </c:pt>
                <c:pt idx="379">
                  <c:v>-2.9895366218236186E-2</c:v>
                </c:pt>
                <c:pt idx="380">
                  <c:v>8.3204930662557741E-2</c:v>
                </c:pt>
                <c:pt idx="381">
                  <c:v>2.2759601706970223E-2</c:v>
                </c:pt>
                <c:pt idx="382">
                  <c:v>8.3449235048678183E-3</c:v>
                </c:pt>
                <c:pt idx="383">
                  <c:v>-2.4827586206896513E-2</c:v>
                </c:pt>
                <c:pt idx="384">
                  <c:v>-1.8387553041018356E-2</c:v>
                </c:pt>
                <c:pt idx="385">
                  <c:v>4.3227665706051965E-2</c:v>
                </c:pt>
                <c:pt idx="386">
                  <c:v>5.5248618784529135E-3</c:v>
                </c:pt>
                <c:pt idx="387">
                  <c:v>-1.9230769230769162E-2</c:v>
                </c:pt>
                <c:pt idx="388">
                  <c:v>-1.5406162464986162E-2</c:v>
                </c:pt>
                <c:pt idx="389">
                  <c:v>6.1166429587482085E-2</c:v>
                </c:pt>
                <c:pt idx="390">
                  <c:v>4.0214477211797384E-3</c:v>
                </c:pt>
                <c:pt idx="391">
                  <c:v>-3.0707610146862629E-2</c:v>
                </c:pt>
                <c:pt idx="392">
                  <c:v>-3.5812672176308458E-2</c:v>
                </c:pt>
                <c:pt idx="393">
                  <c:v>-9.9999999999999978E-2</c:v>
                </c:pt>
                <c:pt idx="394">
                  <c:v>2.3809523809523725E-2</c:v>
                </c:pt>
                <c:pt idx="395">
                  <c:v>5.5813953488371926E-2</c:v>
                </c:pt>
                <c:pt idx="396">
                  <c:v>-1.4684287812041119E-2</c:v>
                </c:pt>
                <c:pt idx="397">
                  <c:v>-6.4083457526080467E-2</c:v>
                </c:pt>
                <c:pt idx="398">
                  <c:v>-5.414012738853502E-2</c:v>
                </c:pt>
                <c:pt idx="399">
                  <c:v>-9.7643097643097643E-2</c:v>
                </c:pt>
                <c:pt idx="400">
                  <c:v>0.16604477611940305</c:v>
                </c:pt>
                <c:pt idx="401">
                  <c:v>-4.7999999999999154E-3</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6.2700964630225009E-2</c:v>
                </c:pt>
                <c:pt idx="444">
                  <c:v>-3.1770045385778989E-2</c:v>
                </c:pt>
                <c:pt idx="445">
                  <c:v>-7.8125E-3</c:v>
                </c:pt>
                <c:pt idx="446">
                  <c:v>2.5196850393700787E-2</c:v>
                </c:pt>
                <c:pt idx="447">
                  <c:v>-1.6897081413210335E-2</c:v>
                </c:pt>
                <c:pt idx="448">
                  <c:v>-2.0312499999999956E-2</c:v>
                </c:pt>
                <c:pt idx="449">
                  <c:v>-7.9744816586921896E-3</c:v>
                </c:pt>
                <c:pt idx="450">
                  <c:v>0</c:v>
                </c:pt>
                <c:pt idx="451">
                  <c:v>0</c:v>
                </c:pt>
                <c:pt idx="452">
                  <c:v>4.8231511254019921E-3</c:v>
                </c:pt>
                <c:pt idx="453">
                  <c:v>1.9200000000000106E-2</c:v>
                </c:pt>
                <c:pt idx="454">
                  <c:v>-1.8838304552590279E-2</c:v>
                </c:pt>
                <c:pt idx="455">
                  <c:v>2.4000000000000021E-2</c:v>
                </c:pt>
                <c:pt idx="456">
                  <c:v>-4.6874999999999556E-3</c:v>
                </c:pt>
                <c:pt idx="457">
                  <c:v>-2.1978021978022011E-2</c:v>
                </c:pt>
                <c:pt idx="458">
                  <c:v>0</c:v>
                </c:pt>
                <c:pt idx="459">
                  <c:v>-1.6051364365969878E-3</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-1.9292604501607746E-2</c:v>
                </c:pt>
                <c:pt idx="582">
                  <c:v>-1.9672131147541072E-2</c:v>
                </c:pt>
                <c:pt idx="583">
                  <c:v>-2.0066889632106899E-2</c:v>
                </c:pt>
                <c:pt idx="584">
                  <c:v>-1.8771331058020535E-2</c:v>
                </c:pt>
                <c:pt idx="585">
                  <c:v>-1.9130434782608674E-2</c:v>
                </c:pt>
                <c:pt idx="586">
                  <c:v>-1.9503546099290836E-2</c:v>
                </c:pt>
                <c:pt idx="587">
                  <c:v>-1.9891500904159032E-2</c:v>
                </c:pt>
                <c:pt idx="588">
                  <c:v>-1.8450184501844991E-2</c:v>
                </c:pt>
                <c:pt idx="589">
                  <c:v>-1.8796992481203034E-2</c:v>
                </c:pt>
                <c:pt idx="590">
                  <c:v>-1.9157088122605415E-2</c:v>
                </c:pt>
                <c:pt idx="591">
                  <c:v>-9.9609375E-2</c:v>
                </c:pt>
                <c:pt idx="592">
                  <c:v>-4.3383947939262812E-3</c:v>
                </c:pt>
                <c:pt idx="593">
                  <c:v>-5.8823529411764608E-2</c:v>
                </c:pt>
                <c:pt idx="594">
                  <c:v>1.388888888888884E-2</c:v>
                </c:pt>
                <c:pt idx="595">
                  <c:v>-2.2831050228310557E-2</c:v>
                </c:pt>
                <c:pt idx="596">
                  <c:v>-6.3084112149532579E-2</c:v>
                </c:pt>
                <c:pt idx="597">
                  <c:v>-2.7431421446384108E-2</c:v>
                </c:pt>
                <c:pt idx="598">
                  <c:v>3.8461538461538547E-2</c:v>
                </c:pt>
                <c:pt idx="599">
                  <c:v>3.9506172839506304E-2</c:v>
                </c:pt>
                <c:pt idx="600">
                  <c:v>0</c:v>
                </c:pt>
                <c:pt idx="601">
                  <c:v>-2.3752969121140222E-3</c:v>
                </c:pt>
                <c:pt idx="602">
                  <c:v>-2.1428571428571352E-2</c:v>
                </c:pt>
                <c:pt idx="603">
                  <c:v>-4.8661800486619056E-3</c:v>
                </c:pt>
                <c:pt idx="604">
                  <c:v>1.2224938875305513E-2</c:v>
                </c:pt>
                <c:pt idx="605">
                  <c:v>3.1400966183575019E-2</c:v>
                </c:pt>
                <c:pt idx="606">
                  <c:v>-3.5128805620608938E-2</c:v>
                </c:pt>
                <c:pt idx="607">
                  <c:v>-3.3980582524271941E-2</c:v>
                </c:pt>
                <c:pt idx="608">
                  <c:v>4.2713567839196109E-2</c:v>
                </c:pt>
                <c:pt idx="609">
                  <c:v>-7.2289156626504925E-3</c:v>
                </c:pt>
                <c:pt idx="610">
                  <c:v>2.6699029126213469E-2</c:v>
                </c:pt>
                <c:pt idx="611">
                  <c:v>-4.7281323877067516E-3</c:v>
                </c:pt>
                <c:pt idx="612">
                  <c:v>-1.6627078384798155E-2</c:v>
                </c:pt>
                <c:pt idx="613">
                  <c:v>-2.4154589371980784E-3</c:v>
                </c:pt>
                <c:pt idx="614">
                  <c:v>-2.421307506053183E-3</c:v>
                </c:pt>
                <c:pt idx="615">
                  <c:v>0</c:v>
                </c:pt>
                <c:pt idx="616">
                  <c:v>3.1553398058252302E-2</c:v>
                </c:pt>
                <c:pt idx="617">
                  <c:v>-7.058823529411673E-3</c:v>
                </c:pt>
                <c:pt idx="618">
                  <c:v>-2.3696682464455776E-3</c:v>
                </c:pt>
                <c:pt idx="619">
                  <c:v>6.4133016627078376E-2</c:v>
                </c:pt>
                <c:pt idx="620">
                  <c:v>-1.5624999999999889E-2</c:v>
                </c:pt>
                <c:pt idx="621">
                  <c:v>-2.9478458049886691E-2</c:v>
                </c:pt>
                <c:pt idx="622">
                  <c:v>1.4018691588784993E-2</c:v>
                </c:pt>
                <c:pt idx="623">
                  <c:v>-6.9124423963132786E-3</c:v>
                </c:pt>
                <c:pt idx="624">
                  <c:v>-9.2807424593966958E-3</c:v>
                </c:pt>
                <c:pt idx="625">
                  <c:v>-4.6838407494146361E-3</c:v>
                </c:pt>
                <c:pt idx="626">
                  <c:v>-4.7058823529412264E-3</c:v>
                </c:pt>
                <c:pt idx="627">
                  <c:v>7.0921985815604049E-3</c:v>
                </c:pt>
                <c:pt idx="628">
                  <c:v>-4.6948356807512415E-3</c:v>
                </c:pt>
                <c:pt idx="629">
                  <c:v>2.5943396226415061E-2</c:v>
                </c:pt>
                <c:pt idx="630">
                  <c:v>-1.1494252873563204E-2</c:v>
                </c:pt>
                <c:pt idx="631">
                  <c:v>-9.302325581395321E-3</c:v>
                </c:pt>
                <c:pt idx="632">
                  <c:v>-1.4084507042253502E-2</c:v>
                </c:pt>
                <c:pt idx="633">
                  <c:v>0</c:v>
                </c:pt>
                <c:pt idx="634">
                  <c:v>0</c:v>
                </c:pt>
                <c:pt idx="635">
                  <c:v>9.52380952380949E-3</c:v>
                </c:pt>
                <c:pt idx="636">
                  <c:v>2.5943396226415061E-2</c:v>
                </c:pt>
                <c:pt idx="637">
                  <c:v>4.5977011494253706E-3</c:v>
                </c:pt>
                <c:pt idx="638">
                  <c:v>3.6613272311212697E-2</c:v>
                </c:pt>
                <c:pt idx="639">
                  <c:v>-1.103752759381893E-2</c:v>
                </c:pt>
                <c:pt idx="640">
                  <c:v>-1.5624999999999889E-2</c:v>
                </c:pt>
                <c:pt idx="641">
                  <c:v>-2.7210884353741527E-2</c:v>
                </c:pt>
                <c:pt idx="642">
                  <c:v>6.9930069930070893E-3</c:v>
                </c:pt>
                <c:pt idx="643">
                  <c:v>-1.620370370370372E-2</c:v>
                </c:pt>
                <c:pt idx="644">
                  <c:v>-2.3529411764706687E-3</c:v>
                </c:pt>
                <c:pt idx="645">
                  <c:v>-2.8301886792452713E-2</c:v>
                </c:pt>
                <c:pt idx="646">
                  <c:v>-1.4563106796116498E-2</c:v>
                </c:pt>
                <c:pt idx="647">
                  <c:v>2.7093596059113434E-2</c:v>
                </c:pt>
                <c:pt idx="648">
                  <c:v>2.3980815347719453E-3</c:v>
                </c:pt>
                <c:pt idx="649">
                  <c:v>-1.1961722488038284E-2</c:v>
                </c:pt>
                <c:pt idx="650">
                  <c:v>2.421307506053294E-3</c:v>
                </c:pt>
                <c:pt idx="651">
                  <c:v>-4.8309178743960457E-3</c:v>
                </c:pt>
                <c:pt idx="652">
                  <c:v>-4.8543689320389438E-3</c:v>
                </c:pt>
                <c:pt idx="653">
                  <c:v>0</c:v>
                </c:pt>
                <c:pt idx="654">
                  <c:v>4.8780487804878092E-2</c:v>
                </c:pt>
                <c:pt idx="655">
                  <c:v>2.7906976744186185E-2</c:v>
                </c:pt>
                <c:pt idx="656">
                  <c:v>-3.6199095022624417E-2</c:v>
                </c:pt>
                <c:pt idx="657">
                  <c:v>-4.6948356807512415E-3</c:v>
                </c:pt>
                <c:pt idx="658">
                  <c:v>-9.4339622641509413E-3</c:v>
                </c:pt>
                <c:pt idx="659">
                  <c:v>-1.4285714285714346E-2</c:v>
                </c:pt>
                <c:pt idx="660">
                  <c:v>2.4154589371980784E-3</c:v>
                </c:pt>
                <c:pt idx="661">
                  <c:v>4.8192771084338837E-3</c:v>
                </c:pt>
                <c:pt idx="662">
                  <c:v>-9.5923261390888914E-3</c:v>
                </c:pt>
                <c:pt idx="663">
                  <c:v>-4.842615012106477E-3</c:v>
                </c:pt>
                <c:pt idx="664">
                  <c:v>-7.2992700729928028E-3</c:v>
                </c:pt>
                <c:pt idx="665">
                  <c:v>-1.225490196078427E-2</c:v>
                </c:pt>
                <c:pt idx="666">
                  <c:v>-2.7295285359801302E-2</c:v>
                </c:pt>
                <c:pt idx="667">
                  <c:v>-2.5510204081632626E-2</c:v>
                </c:pt>
                <c:pt idx="668">
                  <c:v>-2.6178010471204161E-2</c:v>
                </c:pt>
                <c:pt idx="669">
                  <c:v>0</c:v>
                </c:pt>
                <c:pt idx="670">
                  <c:v>-4.3010752688172116E-2</c:v>
                </c:pt>
                <c:pt idx="671">
                  <c:v>-1.6853932584269704E-2</c:v>
                </c:pt>
                <c:pt idx="672">
                  <c:v>4.857142857142871E-2</c:v>
                </c:pt>
                <c:pt idx="673">
                  <c:v>-2.1798365122615904E-2</c:v>
                </c:pt>
                <c:pt idx="674">
                  <c:v>4.1782729805013963E-2</c:v>
                </c:pt>
                <c:pt idx="675">
                  <c:v>-4.5454545454545303E-2</c:v>
                </c:pt>
                <c:pt idx="676">
                  <c:v>-8.4033613445378963E-3</c:v>
                </c:pt>
                <c:pt idx="677">
                  <c:v>8.4745762711866401E-3</c:v>
                </c:pt>
                <c:pt idx="678">
                  <c:v>-1.6806722689075682E-2</c:v>
                </c:pt>
                <c:pt idx="679">
                  <c:v>-1.1396011396011319E-2</c:v>
                </c:pt>
                <c:pt idx="680">
                  <c:v>-2.0172910662824339E-2</c:v>
                </c:pt>
                <c:pt idx="681">
                  <c:v>-5.5882352941176383E-2</c:v>
                </c:pt>
                <c:pt idx="682">
                  <c:v>-6.230529595015688E-3</c:v>
                </c:pt>
                <c:pt idx="683">
                  <c:v>3.7617554858934366E-2</c:v>
                </c:pt>
                <c:pt idx="684">
                  <c:v>-3.0211480362538623E-3</c:v>
                </c:pt>
                <c:pt idx="685">
                  <c:v>-5.4545454545454564E-2</c:v>
                </c:pt>
                <c:pt idx="686">
                  <c:v>-3.8461538461538436E-2</c:v>
                </c:pt>
                <c:pt idx="687">
                  <c:v>3.3333333333334103E-3</c:v>
                </c:pt>
                <c:pt idx="688">
                  <c:v>-3.9867109634551534E-2</c:v>
                </c:pt>
                <c:pt idx="689">
                  <c:v>2.7681660899653959E-2</c:v>
                </c:pt>
                <c:pt idx="690">
                  <c:v>-6.0606060606060663E-2</c:v>
                </c:pt>
                <c:pt idx="691">
                  <c:v>-3.5842293906809264E-3</c:v>
                </c:pt>
                <c:pt idx="692">
                  <c:v>-1.7985611510791366E-2</c:v>
                </c:pt>
                <c:pt idx="693">
                  <c:v>7.3260073260073E-3</c:v>
                </c:pt>
                <c:pt idx="694">
                  <c:v>-2.9090909090909167E-2</c:v>
                </c:pt>
                <c:pt idx="695">
                  <c:v>1.4981273408239737E-2</c:v>
                </c:pt>
                <c:pt idx="696">
                  <c:v>4.7970479704796842E-2</c:v>
                </c:pt>
                <c:pt idx="697">
                  <c:v>-1.4084507042253502E-2</c:v>
                </c:pt>
                <c:pt idx="698">
                  <c:v>-1.0714285714285787E-2</c:v>
                </c:pt>
                <c:pt idx="699">
                  <c:v>2.8880866425992746E-2</c:v>
                </c:pt>
                <c:pt idx="700">
                  <c:v>2.8070175438596578E-2</c:v>
                </c:pt>
                <c:pt idx="701">
                  <c:v>6.8259385665527805E-3</c:v>
                </c:pt>
                <c:pt idx="702">
                  <c:v>3.3898305084745672E-2</c:v>
                </c:pt>
                <c:pt idx="703">
                  <c:v>9.8360655737705027E-2</c:v>
                </c:pt>
                <c:pt idx="704">
                  <c:v>-5.3731343283582089E-2</c:v>
                </c:pt>
                <c:pt idx="705">
                  <c:v>-3.7854889589905349E-2</c:v>
                </c:pt>
                <c:pt idx="706">
                  <c:v>9.8360655737705915E-3</c:v>
                </c:pt>
                <c:pt idx="707">
                  <c:v>-9.7402597402597157E-3</c:v>
                </c:pt>
                <c:pt idx="708">
                  <c:v>-3.6065573770491799E-2</c:v>
                </c:pt>
                <c:pt idx="709">
                  <c:v>-2.3809523809523836E-2</c:v>
                </c:pt>
                <c:pt idx="710">
                  <c:v>6.9686411149825211E-3</c:v>
                </c:pt>
                <c:pt idx="711">
                  <c:v>5.1903114186851118E-2</c:v>
                </c:pt>
                <c:pt idx="712">
                  <c:v>-2.3026315789473673E-2</c:v>
                </c:pt>
                <c:pt idx="713">
                  <c:v>-2.3569023569023573E-2</c:v>
                </c:pt>
                <c:pt idx="714">
                  <c:v>1.379310344827589E-2</c:v>
                </c:pt>
                <c:pt idx="715">
                  <c:v>3.0612244897959329E-2</c:v>
                </c:pt>
                <c:pt idx="716">
                  <c:v>-2.3102310231023049E-2</c:v>
                </c:pt>
                <c:pt idx="717">
                  <c:v>6.7567567567567988E-3</c:v>
                </c:pt>
                <c:pt idx="718">
                  <c:v>6.7114093959730337E-3</c:v>
                </c:pt>
                <c:pt idx="719">
                  <c:v>6.6666666666665986E-3</c:v>
                </c:pt>
                <c:pt idx="720">
                  <c:v>1.3245033112582849E-2</c:v>
                </c:pt>
                <c:pt idx="721">
                  <c:v>6.8627450980392135E-2</c:v>
                </c:pt>
                <c:pt idx="722">
                  <c:v>-3.3639143730886945E-2</c:v>
                </c:pt>
                <c:pt idx="723">
                  <c:v>-1.8987341772151889E-2</c:v>
                </c:pt>
                <c:pt idx="724">
                  <c:v>1.9354838709677358E-2</c:v>
                </c:pt>
                <c:pt idx="725">
                  <c:v>-3.1645569620253111E-2</c:v>
                </c:pt>
                <c:pt idx="726">
                  <c:v>-3.2679738562092497E-3</c:v>
                </c:pt>
                <c:pt idx="727">
                  <c:v>0</c:v>
                </c:pt>
                <c:pt idx="728">
                  <c:v>-6.5573770491803574E-3</c:v>
                </c:pt>
                <c:pt idx="729">
                  <c:v>3.3003300330032292E-3</c:v>
                </c:pt>
                <c:pt idx="730">
                  <c:v>-3.2894736842105088E-3</c:v>
                </c:pt>
                <c:pt idx="731">
                  <c:v>9.9009900990099098E-3</c:v>
                </c:pt>
                <c:pt idx="732">
                  <c:v>-2.2875816993464193E-2</c:v>
                </c:pt>
                <c:pt idx="733">
                  <c:v>-1.3377926421404673E-2</c:v>
                </c:pt>
                <c:pt idx="734">
                  <c:v>3.3898305084745228E-3</c:v>
                </c:pt>
                <c:pt idx="735">
                  <c:v>-6.7567567567567988E-3</c:v>
                </c:pt>
                <c:pt idx="736">
                  <c:v>-6.8027210884353817E-3</c:v>
                </c:pt>
                <c:pt idx="737">
                  <c:v>-2.0547945205479423E-2</c:v>
                </c:pt>
                <c:pt idx="738">
                  <c:v>-1.3986013986014068E-2</c:v>
                </c:pt>
                <c:pt idx="739">
                  <c:v>1.0638297872340496E-2</c:v>
                </c:pt>
                <c:pt idx="740">
                  <c:v>2.1052631578947434E-2</c:v>
                </c:pt>
                <c:pt idx="741">
                  <c:v>6.8728522336769515E-3</c:v>
                </c:pt>
                <c:pt idx="742">
                  <c:v>-3.4129692832765013E-3</c:v>
                </c:pt>
                <c:pt idx="743">
                  <c:v>-1.3698630136986245E-2</c:v>
                </c:pt>
                <c:pt idx="744">
                  <c:v>-3.4722222222223209E-3</c:v>
                </c:pt>
                <c:pt idx="745">
                  <c:v>3.4843205574912606E-3</c:v>
                </c:pt>
                <c:pt idx="746">
                  <c:v>4.513888888888884E-2</c:v>
                </c:pt>
                <c:pt idx="747">
                  <c:v>-1.3289036544850585E-2</c:v>
                </c:pt>
                <c:pt idx="748">
                  <c:v>-1.6835016835016869E-2</c:v>
                </c:pt>
                <c:pt idx="749">
                  <c:v>-6.8493150684931781E-3</c:v>
                </c:pt>
                <c:pt idx="750">
                  <c:v>6.8965517241379448E-3</c:v>
                </c:pt>
                <c:pt idx="751">
                  <c:v>-1.3698630136986245E-2</c:v>
                </c:pt>
                <c:pt idx="752">
                  <c:v>-1.3888888888888951E-2</c:v>
                </c:pt>
                <c:pt idx="753">
                  <c:v>7.0422535211267512E-3</c:v>
                </c:pt>
                <c:pt idx="754">
                  <c:v>1.3986013986013957E-2</c:v>
                </c:pt>
                <c:pt idx="755">
                  <c:v>-2.0689655172413834E-2</c:v>
                </c:pt>
                <c:pt idx="756">
                  <c:v>-4.2253521126760507E-2</c:v>
                </c:pt>
                <c:pt idx="757">
                  <c:v>7.3529411764705621E-3</c:v>
                </c:pt>
                <c:pt idx="758">
                  <c:v>3.6496350364965124E-3</c:v>
                </c:pt>
                <c:pt idx="759">
                  <c:v>-1.8181818181818188E-2</c:v>
                </c:pt>
                <c:pt idx="760">
                  <c:v>1.4814814814814836E-2</c:v>
                </c:pt>
                <c:pt idx="761">
                  <c:v>-1.4598540145985384E-2</c:v>
                </c:pt>
                <c:pt idx="762">
                  <c:v>-3.3333333333333326E-2</c:v>
                </c:pt>
                <c:pt idx="763">
                  <c:v>0</c:v>
                </c:pt>
                <c:pt idx="764">
                  <c:v>3.0651340996168397E-2</c:v>
                </c:pt>
                <c:pt idx="765">
                  <c:v>1.4869888475836479E-2</c:v>
                </c:pt>
                <c:pt idx="766">
                  <c:v>7.3260073260073222E-2</c:v>
                </c:pt>
                <c:pt idx="767">
                  <c:v>-1.7064846416382284E-2</c:v>
                </c:pt>
                <c:pt idx="768">
                  <c:v>3.4722222222220989E-3</c:v>
                </c:pt>
                <c:pt idx="769">
                  <c:v>-1.730103806228378E-2</c:v>
                </c:pt>
                <c:pt idx="770">
                  <c:v>-1.7605633802816878E-2</c:v>
                </c:pt>
                <c:pt idx="771">
                  <c:v>-7.1684587813619638E-3</c:v>
                </c:pt>
                <c:pt idx="772">
                  <c:v>2.8880866425992746E-2</c:v>
                </c:pt>
                <c:pt idx="773">
                  <c:v>-7.0175438596491446E-3</c:v>
                </c:pt>
                <c:pt idx="774">
                  <c:v>0</c:v>
                </c:pt>
                <c:pt idx="775">
                  <c:v>3.5335689045936647E-3</c:v>
                </c:pt>
                <c:pt idx="776">
                  <c:v>2.1126760563380254E-2</c:v>
                </c:pt>
                <c:pt idx="777">
                  <c:v>-1.7241379310344862E-2</c:v>
                </c:pt>
                <c:pt idx="778">
                  <c:v>-1.7543859649122862E-2</c:v>
                </c:pt>
                <c:pt idx="779">
                  <c:v>-3.5714285714286698E-3</c:v>
                </c:pt>
                <c:pt idx="780">
                  <c:v>0</c:v>
                </c:pt>
                <c:pt idx="781">
                  <c:v>-1.4336917562723928E-2</c:v>
                </c:pt>
                <c:pt idx="782">
                  <c:v>-7.2727272727272085E-3</c:v>
                </c:pt>
                <c:pt idx="783">
                  <c:v>-1.0989010989011061E-2</c:v>
                </c:pt>
                <c:pt idx="784">
                  <c:v>0</c:v>
                </c:pt>
                <c:pt idx="785">
                  <c:v>1.1111111111111072E-2</c:v>
                </c:pt>
                <c:pt idx="786">
                  <c:v>1.098901098901095E-2</c:v>
                </c:pt>
                <c:pt idx="787">
                  <c:v>-1.8115942028985477E-2</c:v>
                </c:pt>
                <c:pt idx="788">
                  <c:v>-1.4760147601476148E-2</c:v>
                </c:pt>
                <c:pt idx="789">
                  <c:v>0</c:v>
                </c:pt>
                <c:pt idx="790">
                  <c:v>-1.8726591760299671E-2</c:v>
                </c:pt>
                <c:pt idx="791">
                  <c:v>1.9083969465648831E-2</c:v>
                </c:pt>
                <c:pt idx="792">
                  <c:v>3.7453183520599342E-3</c:v>
                </c:pt>
                <c:pt idx="793">
                  <c:v>1.1194029850746245E-2</c:v>
                </c:pt>
                <c:pt idx="794">
                  <c:v>0</c:v>
                </c:pt>
                <c:pt idx="795">
                  <c:v>1.4760147601476037E-2</c:v>
                </c:pt>
                <c:pt idx="796">
                  <c:v>-7.2727272727272085E-3</c:v>
                </c:pt>
                <c:pt idx="797">
                  <c:v>-1.0989010989011061E-2</c:v>
                </c:pt>
                <c:pt idx="798">
                  <c:v>-3.7037037037037646E-3</c:v>
                </c:pt>
                <c:pt idx="799">
                  <c:v>3.7174721189592308E-3</c:v>
                </c:pt>
                <c:pt idx="800">
                  <c:v>3.3333333333333215E-2</c:v>
                </c:pt>
                <c:pt idx="801">
                  <c:v>1.0752688172043001E-2</c:v>
                </c:pt>
                <c:pt idx="802">
                  <c:v>-7.0921985815602939E-3</c:v>
                </c:pt>
                <c:pt idx="803">
                  <c:v>-2.8571428571428581E-2</c:v>
                </c:pt>
                <c:pt idx="804">
                  <c:v>-1.4705882352941124E-2</c:v>
                </c:pt>
                <c:pt idx="805">
                  <c:v>-1.8656716417910446E-2</c:v>
                </c:pt>
                <c:pt idx="806">
                  <c:v>-1.1406844106463865E-2</c:v>
                </c:pt>
                <c:pt idx="807">
                  <c:v>-2.6923076923076938E-2</c:v>
                </c:pt>
                <c:pt idx="808">
                  <c:v>-7.905138339920903E-3</c:v>
                </c:pt>
                <c:pt idx="809">
                  <c:v>-4.7808764940239112E-2</c:v>
                </c:pt>
                <c:pt idx="810">
                  <c:v>4.1841004184100417E-2</c:v>
                </c:pt>
                <c:pt idx="811">
                  <c:v>-1.6064257028112428E-2</c:v>
                </c:pt>
                <c:pt idx="812">
                  <c:v>-1.6326530612244872E-2</c:v>
                </c:pt>
                <c:pt idx="813">
                  <c:v>1.2448132780082943E-2</c:v>
                </c:pt>
                <c:pt idx="814">
                  <c:v>4.0983606557376984E-2</c:v>
                </c:pt>
                <c:pt idx="815">
                  <c:v>-7.8740157480314821E-3</c:v>
                </c:pt>
                <c:pt idx="816">
                  <c:v>0</c:v>
                </c:pt>
                <c:pt idx="817">
                  <c:v>1.9841269841269771E-2</c:v>
                </c:pt>
                <c:pt idx="818">
                  <c:v>1.1673151750972721E-2</c:v>
                </c:pt>
                <c:pt idx="819">
                  <c:v>1.538461538461533E-2</c:v>
                </c:pt>
                <c:pt idx="820">
                  <c:v>-1.1363636363636243E-2</c:v>
                </c:pt>
                <c:pt idx="821">
                  <c:v>-1.9157088122605415E-2</c:v>
                </c:pt>
                <c:pt idx="822">
                  <c:v>2.34375E-2</c:v>
                </c:pt>
                <c:pt idx="823">
                  <c:v>1.1450381679389388E-2</c:v>
                </c:pt>
                <c:pt idx="824">
                  <c:v>-1.8867924528301883E-2</c:v>
                </c:pt>
                <c:pt idx="825">
                  <c:v>-1.1538461538461608E-2</c:v>
                </c:pt>
                <c:pt idx="826">
                  <c:v>-1.1673151750972832E-2</c:v>
                </c:pt>
                <c:pt idx="827">
                  <c:v>3.937007874015741E-3</c:v>
                </c:pt>
                <c:pt idx="828">
                  <c:v>3.1372549019607954E-2</c:v>
                </c:pt>
                <c:pt idx="829">
                  <c:v>-1.9011406844106515E-2</c:v>
                </c:pt>
                <c:pt idx="830">
                  <c:v>-1.9379844961240345E-2</c:v>
                </c:pt>
                <c:pt idx="831">
                  <c:v>-1.5810276679842028E-2</c:v>
                </c:pt>
                <c:pt idx="832">
                  <c:v>8.0321285140563248E-3</c:v>
                </c:pt>
                <c:pt idx="833">
                  <c:v>-3.9840637450200278E-3</c:v>
                </c:pt>
                <c:pt idx="834">
                  <c:v>-8.0000000000000071E-3</c:v>
                </c:pt>
                <c:pt idx="835">
                  <c:v>-4.0322580645162365E-3</c:v>
                </c:pt>
                <c:pt idx="836">
                  <c:v>2.8340080971659853E-2</c:v>
                </c:pt>
                <c:pt idx="837">
                  <c:v>2.3622047244094446E-2</c:v>
                </c:pt>
                <c:pt idx="838">
                  <c:v>-1.9230769230769273E-2</c:v>
                </c:pt>
                <c:pt idx="839">
                  <c:v>-7.8431372549019329E-3</c:v>
                </c:pt>
                <c:pt idx="840">
                  <c:v>1.1857707509881354E-2</c:v>
                </c:pt>
                <c:pt idx="841">
                  <c:v>1.953125E-2</c:v>
                </c:pt>
                <c:pt idx="842">
                  <c:v>3.8314176245208831E-3</c:v>
                </c:pt>
                <c:pt idx="843">
                  <c:v>-7.6335877862595547E-3</c:v>
                </c:pt>
                <c:pt idx="844">
                  <c:v>3.8461538461538547E-2</c:v>
                </c:pt>
                <c:pt idx="845">
                  <c:v>-1.851851851851849E-2</c:v>
                </c:pt>
                <c:pt idx="846">
                  <c:v>-1.8867924528301883E-2</c:v>
                </c:pt>
                <c:pt idx="847">
                  <c:v>-1.9230769230769273E-2</c:v>
                </c:pt>
                <c:pt idx="848">
                  <c:v>-1.9607843137254943E-2</c:v>
                </c:pt>
                <c:pt idx="849">
                  <c:v>-1.5999999999999903E-2</c:v>
                </c:pt>
                <c:pt idx="850">
                  <c:v>1.2195121951219301E-2</c:v>
                </c:pt>
                <c:pt idx="851">
                  <c:v>4.0160642570281624E-3</c:v>
                </c:pt>
                <c:pt idx="852">
                  <c:v>-1.5999999999999903E-2</c:v>
                </c:pt>
                <c:pt idx="853">
                  <c:v>4.0650406504064929E-2</c:v>
                </c:pt>
                <c:pt idx="854">
                  <c:v>-1.5625000000000111E-2</c:v>
                </c:pt>
                <c:pt idx="855">
                  <c:v>-1.9841269841269882E-2</c:v>
                </c:pt>
                <c:pt idx="856">
                  <c:v>-1.6194331983805599E-2</c:v>
                </c:pt>
                <c:pt idx="857">
                  <c:v>2.8806584362139898E-2</c:v>
                </c:pt>
                <c:pt idx="858">
                  <c:v>4.0000000000000036E-3</c:v>
                </c:pt>
                <c:pt idx="859">
                  <c:v>1.9920318725099584E-2</c:v>
                </c:pt>
                <c:pt idx="860">
                  <c:v>-1.5625000000000111E-2</c:v>
                </c:pt>
                <c:pt idx="861">
                  <c:v>2.3809523809523947E-2</c:v>
                </c:pt>
                <c:pt idx="862">
                  <c:v>3.1007751937984551E-2</c:v>
                </c:pt>
                <c:pt idx="863">
                  <c:v>9.7744360902255467E-2</c:v>
                </c:pt>
                <c:pt idx="864">
                  <c:v>-6.5068493150684859E-2</c:v>
                </c:pt>
                <c:pt idx="865">
                  <c:v>-4.0293040293040372E-2</c:v>
                </c:pt>
                <c:pt idx="866">
                  <c:v>3.8167938931297662E-2</c:v>
                </c:pt>
                <c:pt idx="867">
                  <c:v>3.6764705882352811E-3</c:v>
                </c:pt>
                <c:pt idx="868">
                  <c:v>2.9304029304029422E-2</c:v>
                </c:pt>
                <c:pt idx="869">
                  <c:v>-1.7793594306049876E-2</c:v>
                </c:pt>
                <c:pt idx="870">
                  <c:v>-3.2608695652173947E-2</c:v>
                </c:pt>
                <c:pt idx="871">
                  <c:v>-7.4906367041198685E-3</c:v>
                </c:pt>
                <c:pt idx="872">
                  <c:v>-7.547169811320753E-3</c:v>
                </c:pt>
                <c:pt idx="873">
                  <c:v>2.281368821292773E-2</c:v>
                </c:pt>
                <c:pt idx="874">
                  <c:v>7.4349442379182396E-3</c:v>
                </c:pt>
                <c:pt idx="875">
                  <c:v>0</c:v>
                </c:pt>
                <c:pt idx="876">
                  <c:v>4.7970479704796842E-2</c:v>
                </c:pt>
                <c:pt idx="877">
                  <c:v>-1.7605633802816878E-2</c:v>
                </c:pt>
              </c:numCache>
            </c:numRef>
          </c:yVal>
          <c:smooth val="1"/>
          <c:extLst>
            <c:ext xmlns:c16="http://schemas.microsoft.com/office/drawing/2014/chart" uri="{C3380CC4-5D6E-409C-BE32-E72D297353CC}">
              <c16:uniqueId val="{00000000-9105-4E4A-8325-8471A5C8C3B6}"/>
            </c:ext>
          </c:extLst>
        </c:ser>
        <c:dLbls>
          <c:showLegendKey val="0"/>
          <c:showVal val="0"/>
          <c:showCatName val="0"/>
          <c:showSerName val="0"/>
          <c:showPercent val="0"/>
          <c:showBubbleSize val="0"/>
        </c:dLbls>
        <c:axId val="1056784079"/>
        <c:axId val="1554640575"/>
      </c:scatterChart>
      <c:valAx>
        <c:axId val="105678407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54640575"/>
        <c:crosses val="autoZero"/>
        <c:crossBetween val="midCat"/>
      </c:valAx>
      <c:valAx>
        <c:axId val="155464057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5678407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rgbClr val="FF0000"/>
                </a:solidFill>
                <a:latin typeface="+mj-lt"/>
                <a:ea typeface="+mj-ea"/>
                <a:cs typeface="+mj-cs"/>
              </a:defRPr>
            </a:pPr>
            <a:r>
              <a:rPr lang="en-US" baseline="0">
                <a:solidFill>
                  <a:srgbClr val="FF0000"/>
                </a:solidFill>
              </a:rPr>
              <a:t> KARNAPHULI beta with DSEX index</a:t>
            </a:r>
            <a:endParaRPr lang="en-US">
              <a:solidFill>
                <a:srgbClr val="FF0000"/>
              </a:solidFill>
            </a:endParaRPr>
          </a:p>
        </c:rich>
      </c:tx>
      <c:layout>
        <c:manualLayout>
          <c:xMode val="edge"/>
          <c:yMode val="edge"/>
          <c:x val="0.2990325369553028"/>
          <c:y val="5.5532143537322907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rgbClr val="FF0000"/>
              </a:solidFill>
              <a:latin typeface="+mj-lt"/>
              <a:ea typeface="+mj-ea"/>
              <a:cs typeface="+mj-cs"/>
            </a:defRPr>
          </a:pPr>
          <a:endParaRPr lang="en-US"/>
        </a:p>
      </c:txPr>
    </c:title>
    <c:autoTitleDeleted val="0"/>
    <c:plotArea>
      <c:layout>
        <c:manualLayout>
          <c:layoutTarget val="inner"/>
          <c:xMode val="edge"/>
          <c:yMode val="edge"/>
          <c:x val="6.6375451467091853E-2"/>
          <c:y val="0.17002150628913568"/>
          <c:w val="0.88667029576335077"/>
          <c:h val="0.78266666666666662"/>
        </c:manualLayout>
      </c:layout>
      <c:scatterChart>
        <c:scatterStyle val="smoothMarker"/>
        <c:varyColors val="0"/>
        <c:ser>
          <c:idx val="0"/>
          <c:order val="0"/>
          <c:spPr>
            <a:ln w="9525" cap="rnd">
              <a:solidFill>
                <a:schemeClr val="accent1">
                  <a:alpha val="50000"/>
                </a:schemeClr>
              </a:solid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1"/>
            <c:trendlineLbl>
              <c:layout>
                <c:manualLayout>
                  <c:x val="-0.55489345117588162"/>
                  <c:y val="-0.2775965895838305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trendline>
            <c:spPr>
              <a:ln w="19050" cap="rnd">
                <a:solidFill>
                  <a:schemeClr val="accent1"/>
                </a:solidFill>
              </a:ln>
              <a:effectLst/>
            </c:spPr>
            <c:trendlineType val="linear"/>
            <c:dispRSqr val="1"/>
            <c:dispEq val="0"/>
            <c:trendlineLbl>
              <c:layout>
                <c:manualLayout>
                  <c:x val="-0.61813010396664547"/>
                  <c:y val="-0.2268283722057051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xVal>
            <c:numRef>
              <c:f>'KARNAPHULI Index Parameters'!$E$3:$E$1029</c:f>
              <c:numCache>
                <c:formatCode>General</c:formatCode>
                <c:ptCount val="1027"/>
                <c:pt idx="0">
                  <c:v>4.0851175410629992E-3</c:v>
                </c:pt>
                <c:pt idx="1">
                  <c:v>6.1003573271167788E-3</c:v>
                </c:pt>
                <c:pt idx="2">
                  <c:v>-2.4421241890580925E-3</c:v>
                </c:pt>
                <c:pt idx="3">
                  <c:v>-5.4610302657215337E-3</c:v>
                </c:pt>
                <c:pt idx="4">
                  <c:v>-9.239967966409357E-3</c:v>
                </c:pt>
                <c:pt idx="5">
                  <c:v>-1.9273810482248743E-3</c:v>
                </c:pt>
                <c:pt idx="6">
                  <c:v>-4.2090624712634028E-3</c:v>
                </c:pt>
                <c:pt idx="7">
                  <c:v>1.1146321389920999E-3</c:v>
                </c:pt>
                <c:pt idx="8">
                  <c:v>-9.9412233061242361E-3</c:v>
                </c:pt>
                <c:pt idx="9">
                  <c:v>-9.8138410465046233E-3</c:v>
                </c:pt>
                <c:pt idx="10">
                  <c:v>1.1712076066591193E-2</c:v>
                </c:pt>
                <c:pt idx="11">
                  <c:v>-4.9732410912414204E-3</c:v>
                </c:pt>
                <c:pt idx="12">
                  <c:v>3.9207519447979067E-3</c:v>
                </c:pt>
                <c:pt idx="13">
                  <c:v>4.0769458187621677E-3</c:v>
                </c:pt>
                <c:pt idx="14">
                  <c:v>7.7775373788675495E-3</c:v>
                </c:pt>
                <c:pt idx="15">
                  <c:v>1.8918482647296564E-3</c:v>
                </c:pt>
                <c:pt idx="16">
                  <c:v>-9.7313879150340288E-4</c:v>
                </c:pt>
                <c:pt idx="17">
                  <c:v>2.4384422353678215E-3</c:v>
                </c:pt>
                <c:pt idx="18">
                  <c:v>-1.1435374368544693E-2</c:v>
                </c:pt>
                <c:pt idx="19">
                  <c:v>5.1621554765717281E-3</c:v>
                </c:pt>
                <c:pt idx="20">
                  <c:v>-7.8750866194764457E-3</c:v>
                </c:pt>
                <c:pt idx="21">
                  <c:v>-1.43640458239499E-2</c:v>
                </c:pt>
                <c:pt idx="22">
                  <c:v>-3.036534443307537E-3</c:v>
                </c:pt>
                <c:pt idx="23">
                  <c:v>-2.2112650794494315E-2</c:v>
                </c:pt>
                <c:pt idx="24">
                  <c:v>-3.1435272379587431E-3</c:v>
                </c:pt>
                <c:pt idx="25">
                  <c:v>1.3537134270790396E-2</c:v>
                </c:pt>
                <c:pt idx="26">
                  <c:v>-2.1683441918630697E-3</c:v>
                </c:pt>
                <c:pt idx="27">
                  <c:v>4.9323320429759399E-3</c:v>
                </c:pt>
                <c:pt idx="28">
                  <c:v>2.1511594771373321E-2</c:v>
                </c:pt>
                <c:pt idx="29">
                  <c:v>-1.9133730995495313E-3</c:v>
                </c:pt>
                <c:pt idx="30">
                  <c:v>9.9962349707105602E-4</c:v>
                </c:pt>
                <c:pt idx="31">
                  <c:v>2.2879687009824679E-3</c:v>
                </c:pt>
                <c:pt idx="32">
                  <c:v>-8.5394031758517785E-3</c:v>
                </c:pt>
                <c:pt idx="33">
                  <c:v>-1.6435847469252973E-2</c:v>
                </c:pt>
                <c:pt idx="34">
                  <c:v>-1.7661639289165976E-3</c:v>
                </c:pt>
                <c:pt idx="35">
                  <c:v>-5.2539964715230258E-3</c:v>
                </c:pt>
                <c:pt idx="36">
                  <c:v>-3.4692665293634128E-4</c:v>
                </c:pt>
                <c:pt idx="37">
                  <c:v>-1.2673142621102418E-2</c:v>
                </c:pt>
                <c:pt idx="38">
                  <c:v>-9.8677667812048231E-3</c:v>
                </c:pt>
                <c:pt idx="39">
                  <c:v>4.1301776582498562E-3</c:v>
                </c:pt>
                <c:pt idx="40">
                  <c:v>1.1244442451563419E-3</c:v>
                </c:pt>
                <c:pt idx="41">
                  <c:v>1.1350677181848567E-2</c:v>
                </c:pt>
                <c:pt idx="42">
                  <c:v>2.1376875160752373E-3</c:v>
                </c:pt>
                <c:pt idx="43">
                  <c:v>-8.1670740288746213E-3</c:v>
                </c:pt>
                <c:pt idx="44">
                  <c:v>2.1386965261604995E-3</c:v>
                </c:pt>
                <c:pt idx="45">
                  <c:v>-4.3828373356863404E-3</c:v>
                </c:pt>
                <c:pt idx="46">
                  <c:v>9.9619043038856603E-4</c:v>
                </c:pt>
                <c:pt idx="47">
                  <c:v>-9.3720294167104479E-3</c:v>
                </c:pt>
                <c:pt idx="48">
                  <c:v>-1.174186262419108E-2</c:v>
                </c:pt>
                <c:pt idx="49">
                  <c:v>-1.4359652059303341E-2</c:v>
                </c:pt>
                <c:pt idx="50">
                  <c:v>2.0289349958388936E-3</c:v>
                </c:pt>
                <c:pt idx="51">
                  <c:v>1.5179989529817917E-2</c:v>
                </c:pt>
                <c:pt idx="52">
                  <c:v>1.9228785842018148E-4</c:v>
                </c:pt>
                <c:pt idx="53">
                  <c:v>-1.0124631009369556E-2</c:v>
                </c:pt>
                <c:pt idx="54">
                  <c:v>-2.6236987442971316E-3</c:v>
                </c:pt>
                <c:pt idx="55">
                  <c:v>-1.360441855936545E-2</c:v>
                </c:pt>
                <c:pt idx="56">
                  <c:v>1.5308548918260279E-3</c:v>
                </c:pt>
                <c:pt idx="57">
                  <c:v>-1.8636055750477221E-3</c:v>
                </c:pt>
                <c:pt idx="58">
                  <c:v>-1.4073153829858298E-2</c:v>
                </c:pt>
                <c:pt idx="59">
                  <c:v>-5.3352367807224521E-4</c:v>
                </c:pt>
                <c:pt idx="60">
                  <c:v>1.9781885491704898E-2</c:v>
                </c:pt>
                <c:pt idx="61">
                  <c:v>2.6744368854333622E-2</c:v>
                </c:pt>
                <c:pt idx="62">
                  <c:v>1.3984346996941177E-2</c:v>
                </c:pt>
                <c:pt idx="63">
                  <c:v>-6.3886634257170893E-3</c:v>
                </c:pt>
                <c:pt idx="64">
                  <c:v>4.783879190644047E-4</c:v>
                </c:pt>
                <c:pt idx="65">
                  <c:v>8.3099576216327797E-3</c:v>
                </c:pt>
                <c:pt idx="66">
                  <c:v>4.1412794310748957E-3</c:v>
                </c:pt>
                <c:pt idx="67">
                  <c:v>2.3920018822309874E-3</c:v>
                </c:pt>
                <c:pt idx="68">
                  <c:v>-3.3693857036674046E-3</c:v>
                </c:pt>
                <c:pt idx="69">
                  <c:v>-4.4951873848044777E-3</c:v>
                </c:pt>
                <c:pt idx="70">
                  <c:v>-3.4509005256065928E-3</c:v>
                </c:pt>
                <c:pt idx="71">
                  <c:v>-6.800123169445671E-3</c:v>
                </c:pt>
                <c:pt idx="72">
                  <c:v>1.9173479285021777E-3</c:v>
                </c:pt>
                <c:pt idx="73">
                  <c:v>-1.1616911595648816E-3</c:v>
                </c:pt>
                <c:pt idx="74">
                  <c:v>7.7951522598844747E-3</c:v>
                </c:pt>
                <c:pt idx="75">
                  <c:v>3.5153761212023404E-3</c:v>
                </c:pt>
                <c:pt idx="76">
                  <c:v>-5.1647482826955304E-3</c:v>
                </c:pt>
                <c:pt idx="77">
                  <c:v>-1.2299424765364053E-3</c:v>
                </c:pt>
                <c:pt idx="78">
                  <c:v>-4.9568301088676048E-3</c:v>
                </c:pt>
                <c:pt idx="79">
                  <c:v>4.2701238457079072E-3</c:v>
                </c:pt>
                <c:pt idx="80">
                  <c:v>2.0286038310795007E-3</c:v>
                </c:pt>
                <c:pt idx="81">
                  <c:v>-1.2826400678387029E-2</c:v>
                </c:pt>
                <c:pt idx="82">
                  <c:v>-7.063677642606514E-3</c:v>
                </c:pt>
                <c:pt idx="83">
                  <c:v>-7.7386342100271843E-4</c:v>
                </c:pt>
                <c:pt idx="84">
                  <c:v>-1.8861065597522986E-3</c:v>
                </c:pt>
                <c:pt idx="85">
                  <c:v>-7.2261429076647676E-3</c:v>
                </c:pt>
                <c:pt idx="86">
                  <c:v>-2.6814545428767156E-3</c:v>
                </c:pt>
                <c:pt idx="87">
                  <c:v>-7.1294912507352537E-3</c:v>
                </c:pt>
                <c:pt idx="88">
                  <c:v>-5.1098848978291533E-3</c:v>
                </c:pt>
                <c:pt idx="89">
                  <c:v>-1.9609042467072513E-4</c:v>
                </c:pt>
                <c:pt idx="90">
                  <c:v>-1.5618336791078935E-3</c:v>
                </c:pt>
                <c:pt idx="91">
                  <c:v>-6.691428375765307E-3</c:v>
                </c:pt>
                <c:pt idx="92">
                  <c:v>-1.2420714980332925E-2</c:v>
                </c:pt>
                <c:pt idx="93">
                  <c:v>-9.663255745595567E-3</c:v>
                </c:pt>
                <c:pt idx="94">
                  <c:v>4.1886953456879983E-3</c:v>
                </c:pt>
                <c:pt idx="95">
                  <c:v>-3.9513936097891333E-3</c:v>
                </c:pt>
                <c:pt idx="96">
                  <c:v>-5.7122827060641646E-3</c:v>
                </c:pt>
                <c:pt idx="97">
                  <c:v>1.2795905310300615E-2</c:v>
                </c:pt>
                <c:pt idx="98">
                  <c:v>4.9966020159530888E-3</c:v>
                </c:pt>
                <c:pt idx="99">
                  <c:v>-7.2203224588679449E-3</c:v>
                </c:pt>
                <c:pt idx="100">
                  <c:v>-1.4268784772087928E-3</c:v>
                </c:pt>
                <c:pt idx="101">
                  <c:v>-2.5768574539390965E-3</c:v>
                </c:pt>
                <c:pt idx="102">
                  <c:v>-9.6149747486448112E-3</c:v>
                </c:pt>
                <c:pt idx="103">
                  <c:v>-5.0356763918283365E-3</c:v>
                </c:pt>
                <c:pt idx="104">
                  <c:v>-6.1313231621085151E-4</c:v>
                </c:pt>
                <c:pt idx="105">
                  <c:v>6.2291811731938207E-3</c:v>
                </c:pt>
                <c:pt idx="106">
                  <c:v>9.7160918680332387E-3</c:v>
                </c:pt>
                <c:pt idx="107">
                  <c:v>-5.9439685112294693E-3</c:v>
                </c:pt>
                <c:pt idx="108">
                  <c:v>-8.081376498604298E-3</c:v>
                </c:pt>
                <c:pt idx="109">
                  <c:v>5.9173931910527777E-4</c:v>
                </c:pt>
                <c:pt idx="110">
                  <c:v>7.2806602533777021E-3</c:v>
                </c:pt>
                <c:pt idx="111">
                  <c:v>-4.4602085282616777E-3</c:v>
                </c:pt>
                <c:pt idx="112">
                  <c:v>6.8709993278770476E-4</c:v>
                </c:pt>
                <c:pt idx="113">
                  <c:v>7.4668472729448876E-3</c:v>
                </c:pt>
                <c:pt idx="114">
                  <c:v>1.0562929095781382E-2</c:v>
                </c:pt>
                <c:pt idx="115">
                  <c:v>1.4745256581063071E-2</c:v>
                </c:pt>
                <c:pt idx="116">
                  <c:v>-1.5974313607956536E-2</c:v>
                </c:pt>
                <c:pt idx="117">
                  <c:v>-4.1426042276277997E-3</c:v>
                </c:pt>
                <c:pt idx="118">
                  <c:v>3.2838871466400743E-3</c:v>
                </c:pt>
                <c:pt idx="119">
                  <c:v>-4.3433093143538937E-3</c:v>
                </c:pt>
                <c:pt idx="120">
                  <c:v>-1.5364094822642338E-2</c:v>
                </c:pt>
                <c:pt idx="121">
                  <c:v>-9.2533269703010124E-3</c:v>
                </c:pt>
                <c:pt idx="122">
                  <c:v>6.8175439394972948E-3</c:v>
                </c:pt>
                <c:pt idx="123">
                  <c:v>1.0012977693059755E-2</c:v>
                </c:pt>
                <c:pt idx="124">
                  <c:v>6.993306939038213E-4</c:v>
                </c:pt>
                <c:pt idx="125">
                  <c:v>-4.6123570169325223E-3</c:v>
                </c:pt>
                <c:pt idx="126">
                  <c:v>5.6222583767531198E-3</c:v>
                </c:pt>
                <c:pt idx="127">
                  <c:v>1.4782268724515824E-3</c:v>
                </c:pt>
                <c:pt idx="128">
                  <c:v>-3.7812032926585193E-3</c:v>
                </c:pt>
                <c:pt idx="129">
                  <c:v>-4.1351769952788775E-3</c:v>
                </c:pt>
                <c:pt idx="130">
                  <c:v>5.9399558531980645E-4</c:v>
                </c:pt>
                <c:pt idx="131">
                  <c:v>-2.7022927352708948E-3</c:v>
                </c:pt>
                <c:pt idx="132">
                  <c:v>1.6336555578089218E-3</c:v>
                </c:pt>
                <c:pt idx="133">
                  <c:v>6.0740357468258566E-4</c:v>
                </c:pt>
                <c:pt idx="134">
                  <c:v>3.2974733110768817E-4</c:v>
                </c:pt>
                <c:pt idx="135">
                  <c:v>1.6631767424961641E-3</c:v>
                </c:pt>
                <c:pt idx="136">
                  <c:v>-2.3709532054614346E-3</c:v>
                </c:pt>
                <c:pt idx="137">
                  <c:v>-2.9876035071542129E-3</c:v>
                </c:pt>
                <c:pt idx="138">
                  <c:v>-2.682613207405149E-3</c:v>
                </c:pt>
                <c:pt idx="139">
                  <c:v>-4.7312338718646929E-3</c:v>
                </c:pt>
                <c:pt idx="140">
                  <c:v>-3.2499569134499806E-3</c:v>
                </c:pt>
                <c:pt idx="141">
                  <c:v>7.5471554710226929E-3</c:v>
                </c:pt>
                <c:pt idx="142">
                  <c:v>8.5938487128085495E-3</c:v>
                </c:pt>
                <c:pt idx="143">
                  <c:v>9.6462361168243582E-3</c:v>
                </c:pt>
                <c:pt idx="144">
                  <c:v>-7.9206783967523675E-3</c:v>
                </c:pt>
                <c:pt idx="145">
                  <c:v>-6.7388212103003386E-4</c:v>
                </c:pt>
                <c:pt idx="146">
                  <c:v>5.3181056560211992E-3</c:v>
                </c:pt>
                <c:pt idx="147">
                  <c:v>4.4724148438834987E-3</c:v>
                </c:pt>
                <c:pt idx="148">
                  <c:v>1.9423043128408146E-4</c:v>
                </c:pt>
                <c:pt idx="149">
                  <c:v>3.3290179397127417E-5</c:v>
                </c:pt>
                <c:pt idx="150">
                  <c:v>-5.2633720349609669E-3</c:v>
                </c:pt>
                <c:pt idx="151">
                  <c:v>5.5273373590742914E-3</c:v>
                </c:pt>
                <c:pt idx="152">
                  <c:v>1.0962475385738912E-2</c:v>
                </c:pt>
                <c:pt idx="153">
                  <c:v>1.2941361513166383E-2</c:v>
                </c:pt>
                <c:pt idx="154">
                  <c:v>5.9023201227768052E-3</c:v>
                </c:pt>
                <c:pt idx="155">
                  <c:v>4.6166079419298622E-3</c:v>
                </c:pt>
                <c:pt idx="156">
                  <c:v>-2.1333199926387714E-3</c:v>
                </c:pt>
                <c:pt idx="157">
                  <c:v>6.1665505812922294E-3</c:v>
                </c:pt>
                <c:pt idx="158">
                  <c:v>-1.5339688686178965E-3</c:v>
                </c:pt>
                <c:pt idx="159">
                  <c:v>-1.8090144168645406E-3</c:v>
                </c:pt>
                <c:pt idx="160">
                  <c:v>-1.8247914524054387E-3</c:v>
                </c:pt>
                <c:pt idx="161">
                  <c:v>-6.7293691708315562E-3</c:v>
                </c:pt>
                <c:pt idx="162">
                  <c:v>1.6982423281945991E-3</c:v>
                </c:pt>
                <c:pt idx="163">
                  <c:v>2.1592059299957445E-3</c:v>
                </c:pt>
                <c:pt idx="164">
                  <c:v>-4.3880421366858657E-3</c:v>
                </c:pt>
                <c:pt idx="165">
                  <c:v>-1.742411410902811E-3</c:v>
                </c:pt>
                <c:pt idx="166">
                  <c:v>6.8951699514996356E-4</c:v>
                </c:pt>
                <c:pt idx="167">
                  <c:v>-2.7200920646545113E-3</c:v>
                </c:pt>
                <c:pt idx="168">
                  <c:v>-5.1077529685198408E-3</c:v>
                </c:pt>
                <c:pt idx="169">
                  <c:v>-6.6247198038035249E-3</c:v>
                </c:pt>
                <c:pt idx="170">
                  <c:v>-3.7279220814872005E-3</c:v>
                </c:pt>
                <c:pt idx="171">
                  <c:v>5.2904221315992483E-3</c:v>
                </c:pt>
                <c:pt idx="172">
                  <c:v>8.0217812374372421E-3</c:v>
                </c:pt>
                <c:pt idx="173">
                  <c:v>-8.9640170397896624E-3</c:v>
                </c:pt>
                <c:pt idx="174">
                  <c:v>-9.4767744944714849E-3</c:v>
                </c:pt>
                <c:pt idx="175">
                  <c:v>-1.065511408543296E-2</c:v>
                </c:pt>
                <c:pt idx="176">
                  <c:v>5.4763940166568936E-3</c:v>
                </c:pt>
                <c:pt idx="177">
                  <c:v>7.3697576333620063E-4</c:v>
                </c:pt>
                <c:pt idx="178">
                  <c:v>-8.8984111967500557E-3</c:v>
                </c:pt>
                <c:pt idx="179">
                  <c:v>4.8793908903062011E-3</c:v>
                </c:pt>
                <c:pt idx="180">
                  <c:v>1.7880591177044103E-4</c:v>
                </c:pt>
                <c:pt idx="181">
                  <c:v>2.0521759210117008E-3</c:v>
                </c:pt>
                <c:pt idx="182">
                  <c:v>7.7533065845494242E-3</c:v>
                </c:pt>
                <c:pt idx="183">
                  <c:v>-8.077231611849367E-4</c:v>
                </c:pt>
                <c:pt idx="184">
                  <c:v>-1.3768232295547911E-3</c:v>
                </c:pt>
                <c:pt idx="185">
                  <c:v>5.5684823529191796E-3</c:v>
                </c:pt>
                <c:pt idx="186">
                  <c:v>2.7329836388567674E-3</c:v>
                </c:pt>
                <c:pt idx="187">
                  <c:v>-3.6034979223984465E-3</c:v>
                </c:pt>
                <c:pt idx="188">
                  <c:v>-2.0970723765889598E-4</c:v>
                </c:pt>
                <c:pt idx="189">
                  <c:v>2.0956723170701963E-3</c:v>
                </c:pt>
                <c:pt idx="190">
                  <c:v>-1.1381830199764909E-2</c:v>
                </c:pt>
                <c:pt idx="191">
                  <c:v>2.8731095886085356E-3</c:v>
                </c:pt>
                <c:pt idx="192">
                  <c:v>-3.5371156396069026E-3</c:v>
                </c:pt>
                <c:pt idx="193">
                  <c:v>1.3566806299469825E-4</c:v>
                </c:pt>
                <c:pt idx="194">
                  <c:v>-9.3561100880608095E-3</c:v>
                </c:pt>
                <c:pt idx="195">
                  <c:v>-1.4857929606314602E-2</c:v>
                </c:pt>
                <c:pt idx="196">
                  <c:v>1.3709193728050906E-4</c:v>
                </c:pt>
                <c:pt idx="197">
                  <c:v>4.5043758697957959E-3</c:v>
                </c:pt>
                <c:pt idx="198">
                  <c:v>1.0821915990850695E-3</c:v>
                </c:pt>
                <c:pt idx="199">
                  <c:v>-1.3216484540064188E-2</c:v>
                </c:pt>
                <c:pt idx="200">
                  <c:v>6.5768394717808931E-3</c:v>
                </c:pt>
                <c:pt idx="201">
                  <c:v>1.0018088214832188E-2</c:v>
                </c:pt>
                <c:pt idx="202">
                  <c:v>-2.8212497664684699E-3</c:v>
                </c:pt>
                <c:pt idx="203">
                  <c:v>-4.8541668243717861E-3</c:v>
                </c:pt>
                <c:pt idx="204">
                  <c:v>-3.7064012916305789E-3</c:v>
                </c:pt>
                <c:pt idx="205">
                  <c:v>-2.6799109750371697E-3</c:v>
                </c:pt>
                <c:pt idx="206">
                  <c:v>-3.940715108690096E-3</c:v>
                </c:pt>
                <c:pt idx="207">
                  <c:v>7.2746836780768209E-3</c:v>
                </c:pt>
                <c:pt idx="208">
                  <c:v>3.223831170441338E-3</c:v>
                </c:pt>
                <c:pt idx="209">
                  <c:v>3.7763043556799936E-3</c:v>
                </c:pt>
                <c:pt idx="210">
                  <c:v>-7.5601869304049441E-3</c:v>
                </c:pt>
                <c:pt idx="211">
                  <c:v>3.7258592190201334E-3</c:v>
                </c:pt>
                <c:pt idx="212">
                  <c:v>-2.4721502763103143E-3</c:v>
                </c:pt>
                <c:pt idx="213">
                  <c:v>-1.8301122087549526E-4</c:v>
                </c:pt>
                <c:pt idx="214">
                  <c:v>2.1812829146821144E-3</c:v>
                </c:pt>
                <c:pt idx="215">
                  <c:v>1.9786684322475878E-4</c:v>
                </c:pt>
                <c:pt idx="216">
                  <c:v>7.9378364497535436E-3</c:v>
                </c:pt>
                <c:pt idx="217">
                  <c:v>1.3436928529504399E-3</c:v>
                </c:pt>
                <c:pt idx="218">
                  <c:v>-5.5993742873566843E-3</c:v>
                </c:pt>
                <c:pt idx="219">
                  <c:v>5.7048200991616227E-4</c:v>
                </c:pt>
                <c:pt idx="220">
                  <c:v>1.7597196571481621E-3</c:v>
                </c:pt>
                <c:pt idx="221">
                  <c:v>-3.4414034875407395E-4</c:v>
                </c:pt>
                <c:pt idx="222">
                  <c:v>-1.0346679983052054E-3</c:v>
                </c:pt>
                <c:pt idx="223">
                  <c:v>1.8007100591717062E-3</c:v>
                </c:pt>
                <c:pt idx="224">
                  <c:v>1.0943607345637041E-3</c:v>
                </c:pt>
                <c:pt idx="225">
                  <c:v>9.2267608160028214E-3</c:v>
                </c:pt>
                <c:pt idx="226">
                  <c:v>2.9352230507611043E-3</c:v>
                </c:pt>
                <c:pt idx="227">
                  <c:v>-5.2806228560875468E-3</c:v>
                </c:pt>
                <c:pt idx="228">
                  <c:v>-4.9842484248424634E-3</c:v>
                </c:pt>
                <c:pt idx="229">
                  <c:v>-1.98446351640158E-3</c:v>
                </c:pt>
                <c:pt idx="230">
                  <c:v>-3.763437814524484E-3</c:v>
                </c:pt>
                <c:pt idx="231">
                  <c:v>-1.8802978149119465E-3</c:v>
                </c:pt>
                <c:pt idx="232">
                  <c:v>-2.8162648314419281E-3</c:v>
                </c:pt>
                <c:pt idx="233">
                  <c:v>-6.2845052666058443E-3</c:v>
                </c:pt>
                <c:pt idx="234">
                  <c:v>2.9858125990558371E-3</c:v>
                </c:pt>
                <c:pt idx="235">
                  <c:v>1.7139286799310316E-3</c:v>
                </c:pt>
                <c:pt idx="236">
                  <c:v>4.3394830006713292E-3</c:v>
                </c:pt>
                <c:pt idx="237">
                  <c:v>3.1261217288249821E-3</c:v>
                </c:pt>
                <c:pt idx="238">
                  <c:v>3.4685342224292093E-3</c:v>
                </c:pt>
                <c:pt idx="239">
                  <c:v>9.2621068698832687E-3</c:v>
                </c:pt>
                <c:pt idx="240">
                  <c:v>6.8159979660433745E-3</c:v>
                </c:pt>
                <c:pt idx="241">
                  <c:v>1.4781901501028649E-2</c:v>
                </c:pt>
                <c:pt idx="242">
                  <c:v>5.7051370019669534E-3</c:v>
                </c:pt>
                <c:pt idx="243">
                  <c:v>1.7109287301029896E-2</c:v>
                </c:pt>
                <c:pt idx="244">
                  <c:v>1.7266884537435967E-2</c:v>
                </c:pt>
                <c:pt idx="245">
                  <c:v>-5.5952171619482183E-3</c:v>
                </c:pt>
                <c:pt idx="246">
                  <c:v>2.0439667702884856E-2</c:v>
                </c:pt>
                <c:pt idx="247">
                  <c:v>4.8208471313186951E-3</c:v>
                </c:pt>
                <c:pt idx="248">
                  <c:v>-2.224678758111498E-4</c:v>
                </c:pt>
                <c:pt idx="249">
                  <c:v>1.0851603332585835E-2</c:v>
                </c:pt>
                <c:pt idx="250">
                  <c:v>-4.0920035288838363E-3</c:v>
                </c:pt>
                <c:pt idx="251">
                  <c:v>4.6331278924924835E-3</c:v>
                </c:pt>
                <c:pt idx="252">
                  <c:v>-4.0574628151186509E-3</c:v>
                </c:pt>
                <c:pt idx="253">
                  <c:v>-2.3820614164274945E-3</c:v>
                </c:pt>
                <c:pt idx="254">
                  <c:v>1.0591238282262605E-2</c:v>
                </c:pt>
                <c:pt idx="255">
                  <c:v>-4.7509286987007515E-3</c:v>
                </c:pt>
                <c:pt idx="256">
                  <c:v>1.0513201235642367E-3</c:v>
                </c:pt>
                <c:pt idx="257">
                  <c:v>1.0191869009421151E-2</c:v>
                </c:pt>
                <c:pt idx="258">
                  <c:v>4.1804213837752791E-3</c:v>
                </c:pt>
                <c:pt idx="259">
                  <c:v>-1.7747869331312671E-3</c:v>
                </c:pt>
                <c:pt idx="260">
                  <c:v>-5.9315256463139399E-3</c:v>
                </c:pt>
                <c:pt idx="261">
                  <c:v>3.4399124693862415E-3</c:v>
                </c:pt>
                <c:pt idx="262">
                  <c:v>-6.8224821209446063E-3</c:v>
                </c:pt>
                <c:pt idx="263">
                  <c:v>-1.0723796801895169E-2</c:v>
                </c:pt>
                <c:pt idx="264">
                  <c:v>-3.3808565867435858E-3</c:v>
                </c:pt>
                <c:pt idx="265">
                  <c:v>4.6092878701953222E-3</c:v>
                </c:pt>
                <c:pt idx="266">
                  <c:v>-4.7751657066575914E-3</c:v>
                </c:pt>
                <c:pt idx="267">
                  <c:v>-2.4550708246554587E-3</c:v>
                </c:pt>
                <c:pt idx="268">
                  <c:v>4.4797787763566355E-3</c:v>
                </c:pt>
                <c:pt idx="269">
                  <c:v>-8.2915800630429803E-3</c:v>
                </c:pt>
                <c:pt idx="270">
                  <c:v>-5.1737329819404598E-3</c:v>
                </c:pt>
                <c:pt idx="271">
                  <c:v>-3.4182608377186785E-4</c:v>
                </c:pt>
                <c:pt idx="272">
                  <c:v>2.8541770252707988E-3</c:v>
                </c:pt>
                <c:pt idx="273">
                  <c:v>3.4444906415975751E-4</c:v>
                </c:pt>
                <c:pt idx="274">
                  <c:v>4.4397760808585485E-3</c:v>
                </c:pt>
                <c:pt idx="275">
                  <c:v>-8.881855736501354E-3</c:v>
                </c:pt>
                <c:pt idx="276">
                  <c:v>1.9914333428827646E-3</c:v>
                </c:pt>
                <c:pt idx="277">
                  <c:v>1.7277088941267671E-3</c:v>
                </c:pt>
                <c:pt idx="278">
                  <c:v>-5.4926790385374513E-3</c:v>
                </c:pt>
                <c:pt idx="279">
                  <c:v>7.2660199815548498E-3</c:v>
                </c:pt>
                <c:pt idx="280">
                  <c:v>-2.9796083595822198E-3</c:v>
                </c:pt>
                <c:pt idx="281">
                  <c:v>-4.6735811969387253E-3</c:v>
                </c:pt>
                <c:pt idx="282">
                  <c:v>0</c:v>
                </c:pt>
                <c:pt idx="283">
                  <c:v>1.9695998823492378E-3</c:v>
                </c:pt>
                <c:pt idx="284">
                  <c:v>-7.1045784867213024E-3</c:v>
                </c:pt>
                <c:pt idx="285">
                  <c:v>8.922270656288589E-4</c:v>
                </c:pt>
                <c:pt idx="286">
                  <c:v>-1.9340727352001874E-4</c:v>
                </c:pt>
                <c:pt idx="287">
                  <c:v>3.6402772941657169E-4</c:v>
                </c:pt>
                <c:pt idx="288">
                  <c:v>3.7989258936970138E-3</c:v>
                </c:pt>
                <c:pt idx="289">
                  <c:v>-3.3694917391412504E-3</c:v>
                </c:pt>
                <c:pt idx="290">
                  <c:v>-1.474304230321688E-3</c:v>
                </c:pt>
                <c:pt idx="291">
                  <c:v>-5.1421662915337452E-3</c:v>
                </c:pt>
                <c:pt idx="292">
                  <c:v>4.5991569391556908E-4</c:v>
                </c:pt>
                <c:pt idx="293">
                  <c:v>-9.0013631999661392E-3</c:v>
                </c:pt>
                <c:pt idx="294">
                  <c:v>4.7083801673535319E-3</c:v>
                </c:pt>
                <c:pt idx="295">
                  <c:v>-5.4587847544700363E-3</c:v>
                </c:pt>
                <c:pt idx="296">
                  <c:v>-5.4280383176653624E-3</c:v>
                </c:pt>
                <c:pt idx="297">
                  <c:v>-1.0427008249328962E-2</c:v>
                </c:pt>
                <c:pt idx="298">
                  <c:v>3.2655608510052669E-3</c:v>
                </c:pt>
                <c:pt idx="299">
                  <c:v>-4.9890869374167313E-3</c:v>
                </c:pt>
                <c:pt idx="300">
                  <c:v>5.4702606824563738E-4</c:v>
                </c:pt>
                <c:pt idx="301">
                  <c:v>-2.4684451338573554E-3</c:v>
                </c:pt>
                <c:pt idx="302">
                  <c:v>2.03572534095664E-3</c:v>
                </c:pt>
                <c:pt idx="303">
                  <c:v>3.4689664696860856E-3</c:v>
                </c:pt>
                <c:pt idx="304">
                  <c:v>-1.2672554448704076E-2</c:v>
                </c:pt>
                <c:pt idx="305">
                  <c:v>1.4159447854900087E-3</c:v>
                </c:pt>
                <c:pt idx="306">
                  <c:v>-4.7656463201773969E-3</c:v>
                </c:pt>
                <c:pt idx="307">
                  <c:v>-1.1347303681156773E-2</c:v>
                </c:pt>
                <c:pt idx="308">
                  <c:v>-9.9548976868077954E-3</c:v>
                </c:pt>
                <c:pt idx="309">
                  <c:v>-1.0745005875440583E-2</c:v>
                </c:pt>
                <c:pt idx="310">
                  <c:v>1.2313744868481136E-2</c:v>
                </c:pt>
                <c:pt idx="311">
                  <c:v>-3.1766355824489612E-3</c:v>
                </c:pt>
                <c:pt idx="312">
                  <c:v>-1.1406034877304183E-2</c:v>
                </c:pt>
                <c:pt idx="313">
                  <c:v>2.0004153243244893E-3</c:v>
                </c:pt>
                <c:pt idx="314">
                  <c:v>1.1788394515734657E-2</c:v>
                </c:pt>
                <c:pt idx="315">
                  <c:v>4.3597467588463168E-4</c:v>
                </c:pt>
                <c:pt idx="316">
                  <c:v>-1.1811267663837E-2</c:v>
                </c:pt>
                <c:pt idx="317">
                  <c:v>-3.8948078732525815E-3</c:v>
                </c:pt>
                <c:pt idx="318">
                  <c:v>4.9252341442191927E-3</c:v>
                </c:pt>
                <c:pt idx="319">
                  <c:v>-5.3131592789447124E-3</c:v>
                </c:pt>
                <c:pt idx="320">
                  <c:v>-1.1975510624853136E-2</c:v>
                </c:pt>
                <c:pt idx="321">
                  <c:v>5.2922831980153351E-3</c:v>
                </c:pt>
                <c:pt idx="322">
                  <c:v>1.6125777218255255E-2</c:v>
                </c:pt>
                <c:pt idx="323">
                  <c:v>2.0456802383316708E-2</c:v>
                </c:pt>
                <c:pt idx="324">
                  <c:v>-9.7907282804129414E-3</c:v>
                </c:pt>
                <c:pt idx="325">
                  <c:v>-9.7508835509764191E-3</c:v>
                </c:pt>
                <c:pt idx="326">
                  <c:v>-3.328928788145058E-3</c:v>
                </c:pt>
                <c:pt idx="327">
                  <c:v>6.5435344189901379E-4</c:v>
                </c:pt>
                <c:pt idx="328">
                  <c:v>-3.6202834435528075E-4</c:v>
                </c:pt>
                <c:pt idx="329">
                  <c:v>-4.9488805290941462E-3</c:v>
                </c:pt>
                <c:pt idx="330">
                  <c:v>-5.6995095106158189E-3</c:v>
                </c:pt>
                <c:pt idx="331">
                  <c:v>-4.1932497877502639E-3</c:v>
                </c:pt>
                <c:pt idx="332">
                  <c:v>6.6877981843831424E-3</c:v>
                </c:pt>
                <c:pt idx="333">
                  <c:v>2.0058193997835927E-2</c:v>
                </c:pt>
                <c:pt idx="334">
                  <c:v>-1.1162546619937319E-2</c:v>
                </c:pt>
                <c:pt idx="335">
                  <c:v>-7.4486272161087275E-3</c:v>
                </c:pt>
                <c:pt idx="336">
                  <c:v>2.6924633939551246E-3</c:v>
                </c:pt>
                <c:pt idx="337">
                  <c:v>-6.665473229550134E-5</c:v>
                </c:pt>
                <c:pt idx="338">
                  <c:v>5.1994156847134931E-4</c:v>
                </c:pt>
                <c:pt idx="339">
                  <c:v>4.1878278878915154E-5</c:v>
                </c:pt>
                <c:pt idx="340">
                  <c:v>1.4317964648598913E-2</c:v>
                </c:pt>
                <c:pt idx="341">
                  <c:v>4.7722171762285548E-3</c:v>
                </c:pt>
                <c:pt idx="342">
                  <c:v>4.3984244115355953E-3</c:v>
                </c:pt>
                <c:pt idx="343">
                  <c:v>4.6897023656777836E-3</c:v>
                </c:pt>
                <c:pt idx="344">
                  <c:v>5.2989472437330321E-3</c:v>
                </c:pt>
                <c:pt idx="345">
                  <c:v>8.172560889168734E-3</c:v>
                </c:pt>
                <c:pt idx="346">
                  <c:v>-1.1596097867412336E-3</c:v>
                </c:pt>
                <c:pt idx="347">
                  <c:v>8.5380546764590726E-4</c:v>
                </c:pt>
                <c:pt idx="348">
                  <c:v>-7.9407412819904044E-3</c:v>
                </c:pt>
                <c:pt idx="349">
                  <c:v>-1.0226797745464311E-2</c:v>
                </c:pt>
                <c:pt idx="350">
                  <c:v>4.6397496693200146E-3</c:v>
                </c:pt>
                <c:pt idx="351">
                  <c:v>2.0684304187044145E-3</c:v>
                </c:pt>
                <c:pt idx="352">
                  <c:v>-2.9160660827142193E-3</c:v>
                </c:pt>
                <c:pt idx="353">
                  <c:v>-2.1739855660701801E-3</c:v>
                </c:pt>
                <c:pt idx="354">
                  <c:v>5.5350313620805558E-4</c:v>
                </c:pt>
                <c:pt idx="355">
                  <c:v>-1.0971120520821831E-3</c:v>
                </c:pt>
                <c:pt idx="356">
                  <c:v>5.5268948291753439E-3</c:v>
                </c:pt>
                <c:pt idx="357">
                  <c:v>3.5743988763006218E-3</c:v>
                </c:pt>
                <c:pt idx="358">
                  <c:v>-1.5506331445072075E-3</c:v>
                </c:pt>
                <c:pt idx="359">
                  <c:v>-6.7691944474160826E-3</c:v>
                </c:pt>
                <c:pt idx="360">
                  <c:v>-2.3602950461659722E-3</c:v>
                </c:pt>
                <c:pt idx="361">
                  <c:v>1.5971080802872351E-3</c:v>
                </c:pt>
                <c:pt idx="362">
                  <c:v>-8.8667277481560003E-3</c:v>
                </c:pt>
                <c:pt idx="363">
                  <c:v>-2.7132538795593408E-3</c:v>
                </c:pt>
                <c:pt idx="364">
                  <c:v>-7.2518947619771845E-3</c:v>
                </c:pt>
                <c:pt idx="365">
                  <c:v>-9.357883652396537E-3</c:v>
                </c:pt>
                <c:pt idx="366">
                  <c:v>-1.5925423897312774E-3</c:v>
                </c:pt>
                <c:pt idx="367">
                  <c:v>-8.1975374834843961E-3</c:v>
                </c:pt>
                <c:pt idx="368">
                  <c:v>-1.69920204498899E-2</c:v>
                </c:pt>
                <c:pt idx="369">
                  <c:v>6.4735597507994402E-3</c:v>
                </c:pt>
                <c:pt idx="370">
                  <c:v>1.6957950527278776E-3</c:v>
                </c:pt>
                <c:pt idx="371">
                  <c:v>-4.7534350386613244E-4</c:v>
                </c:pt>
                <c:pt idx="372">
                  <c:v>-1.889609389770186E-2</c:v>
                </c:pt>
                <c:pt idx="373">
                  <c:v>-1.3369780719703517E-2</c:v>
                </c:pt>
                <c:pt idx="374">
                  <c:v>2.2412432245230152E-2</c:v>
                </c:pt>
                <c:pt idx="375">
                  <c:v>-9.2560681404174616E-5</c:v>
                </c:pt>
                <c:pt idx="376">
                  <c:v>1.102361894557724E-2</c:v>
                </c:pt>
                <c:pt idx="377">
                  <c:v>1.3246968294944317E-4</c:v>
                </c:pt>
                <c:pt idx="378">
                  <c:v>5.2221202860185389E-3</c:v>
                </c:pt>
                <c:pt idx="379">
                  <c:v>-6.921488003658216E-3</c:v>
                </c:pt>
                <c:pt idx="380">
                  <c:v>2.6868187831461388E-3</c:v>
                </c:pt>
                <c:pt idx="381">
                  <c:v>6.0208726178729854E-3</c:v>
                </c:pt>
                <c:pt idx="382">
                  <c:v>6.054474798491416E-4</c:v>
                </c:pt>
                <c:pt idx="383">
                  <c:v>-2.4145250403064811E-3</c:v>
                </c:pt>
                <c:pt idx="384">
                  <c:v>5.2166801992881151E-3</c:v>
                </c:pt>
                <c:pt idx="385">
                  <c:v>-1.7350099955848464E-5</c:v>
                </c:pt>
                <c:pt idx="386">
                  <c:v>2.741363355953208E-3</c:v>
                </c:pt>
                <c:pt idx="387">
                  <c:v>2.90497594887551E-3</c:v>
                </c:pt>
                <c:pt idx="388">
                  <c:v>2.0569228970217512E-3</c:v>
                </c:pt>
                <c:pt idx="389">
                  <c:v>4.4000107130681698E-5</c:v>
                </c:pt>
                <c:pt idx="390">
                  <c:v>-7.8048929792307042E-4</c:v>
                </c:pt>
                <c:pt idx="391">
                  <c:v>2.5730317934071767E-3</c:v>
                </c:pt>
                <c:pt idx="392">
                  <c:v>-2.5072324011572444E-3</c:v>
                </c:pt>
                <c:pt idx="393">
                  <c:v>-1.1095541108635198E-2</c:v>
                </c:pt>
                <c:pt idx="394">
                  <c:v>2.5049557083565155E-3</c:v>
                </c:pt>
                <c:pt idx="395">
                  <c:v>-7.4748489003031438E-3</c:v>
                </c:pt>
                <c:pt idx="396">
                  <c:v>-8.6031295780729655E-3</c:v>
                </c:pt>
                <c:pt idx="397">
                  <c:v>-4.9236916108851281E-3</c:v>
                </c:pt>
                <c:pt idx="398">
                  <c:v>-7.3264335355417431E-3</c:v>
                </c:pt>
                <c:pt idx="399">
                  <c:v>-5.2607216009439295E-3</c:v>
                </c:pt>
                <c:pt idx="400">
                  <c:v>-4.1301764512038375E-3</c:v>
                </c:pt>
                <c:pt idx="401">
                  <c:v>5.3425638289978927E-3</c:v>
                </c:pt>
                <c:pt idx="402">
                  <c:v>4.1452141527744679E-3</c:v>
                </c:pt>
                <c:pt idx="403">
                  <c:v>-4.9326650495947755E-3</c:v>
                </c:pt>
                <c:pt idx="404">
                  <c:v>-1.5130885453267684E-2</c:v>
                </c:pt>
                <c:pt idx="405">
                  <c:v>1.4595077810009016E-4</c:v>
                </c:pt>
                <c:pt idx="406">
                  <c:v>1.6903498051232813E-3</c:v>
                </c:pt>
                <c:pt idx="407">
                  <c:v>3.5409116937090701E-3</c:v>
                </c:pt>
                <c:pt idx="408">
                  <c:v>-6.1999342706154925E-3</c:v>
                </c:pt>
                <c:pt idx="409">
                  <c:v>-8.3120645650822667E-3</c:v>
                </c:pt>
                <c:pt idx="410">
                  <c:v>-6.5527689182306448E-3</c:v>
                </c:pt>
                <c:pt idx="411">
                  <c:v>1.3381438968035342E-2</c:v>
                </c:pt>
                <c:pt idx="412">
                  <c:v>1.6108645467550975E-2</c:v>
                </c:pt>
                <c:pt idx="413">
                  <c:v>-8.3016181255660682E-3</c:v>
                </c:pt>
                <c:pt idx="414">
                  <c:v>-1.4096379710895057E-3</c:v>
                </c:pt>
                <c:pt idx="415">
                  <c:v>3.3786171701608581E-3</c:v>
                </c:pt>
                <c:pt idx="416">
                  <c:v>1.4632300551880029E-3</c:v>
                </c:pt>
                <c:pt idx="417">
                  <c:v>-5.6474125404712971E-3</c:v>
                </c:pt>
                <c:pt idx="418">
                  <c:v>3.5572587279175671E-4</c:v>
                </c:pt>
                <c:pt idx="419">
                  <c:v>-2.6306272086056293E-3</c:v>
                </c:pt>
                <c:pt idx="420">
                  <c:v>2.9373811120314564E-4</c:v>
                </c:pt>
                <c:pt idx="421">
                  <c:v>-4.2812415195367937E-3</c:v>
                </c:pt>
                <c:pt idx="422">
                  <c:v>-4.5498181699845652E-3</c:v>
                </c:pt>
                <c:pt idx="423">
                  <c:v>-6.5504637017271827E-3</c:v>
                </c:pt>
                <c:pt idx="424">
                  <c:v>-1.0702863900457604E-2</c:v>
                </c:pt>
                <c:pt idx="425">
                  <c:v>-1.0049457300201015E-2</c:v>
                </c:pt>
                <c:pt idx="426">
                  <c:v>-1.0619777524375817E-2</c:v>
                </c:pt>
                <c:pt idx="427">
                  <c:v>2.3420287394137596E-2</c:v>
                </c:pt>
                <c:pt idx="428">
                  <c:v>-8.3000804705454234E-3</c:v>
                </c:pt>
                <c:pt idx="429">
                  <c:v>-2.2230959381966953E-3</c:v>
                </c:pt>
                <c:pt idx="430">
                  <c:v>2.3265611539744491E-3</c:v>
                </c:pt>
                <c:pt idx="431">
                  <c:v>-4.3223778724365003E-3</c:v>
                </c:pt>
                <c:pt idx="432">
                  <c:v>-1.10765275905087E-2</c:v>
                </c:pt>
                <c:pt idx="433">
                  <c:v>3.8099849639388061E-3</c:v>
                </c:pt>
                <c:pt idx="434">
                  <c:v>9.6009410530146777E-3</c:v>
                </c:pt>
                <c:pt idx="435">
                  <c:v>-4.0569991617769308E-3</c:v>
                </c:pt>
                <c:pt idx="436">
                  <c:v>-1.1240068677619175E-2</c:v>
                </c:pt>
                <c:pt idx="437">
                  <c:v>-6.0605802665124608E-3</c:v>
                </c:pt>
                <c:pt idx="438">
                  <c:v>2.667671503873148E-3</c:v>
                </c:pt>
                <c:pt idx="439">
                  <c:v>-6.4058763238894478E-5</c:v>
                </c:pt>
                <c:pt idx="440">
                  <c:v>6.2311815328108811E-3</c:v>
                </c:pt>
                <c:pt idx="441">
                  <c:v>-7.1560754486341693E-3</c:v>
                </c:pt>
                <c:pt idx="442">
                  <c:v>5.4164279790354097E-3</c:v>
                </c:pt>
                <c:pt idx="443">
                  <c:v>1.084040223653715E-2</c:v>
                </c:pt>
                <c:pt idx="444">
                  <c:v>3.6216872183045812E-3</c:v>
                </c:pt>
                <c:pt idx="445">
                  <c:v>2.0033906758509801E-3</c:v>
                </c:pt>
                <c:pt idx="446">
                  <c:v>-4.7893221122374818E-4</c:v>
                </c:pt>
                <c:pt idx="447">
                  <c:v>-8.7902108729950301E-3</c:v>
                </c:pt>
                <c:pt idx="448">
                  <c:v>-5.6594971259212867E-3</c:v>
                </c:pt>
                <c:pt idx="449">
                  <c:v>1.4924549291350786E-3</c:v>
                </c:pt>
                <c:pt idx="450">
                  <c:v>9.7935510949898053E-4</c:v>
                </c:pt>
                <c:pt idx="451">
                  <c:v>7.6238720375432223E-5</c:v>
                </c:pt>
                <c:pt idx="452">
                  <c:v>-6.4459159278072997E-3</c:v>
                </c:pt>
                <c:pt idx="453">
                  <c:v>3.1394330264944426E-3</c:v>
                </c:pt>
                <c:pt idx="454">
                  <c:v>-3.8753595968266108E-3</c:v>
                </c:pt>
                <c:pt idx="455">
                  <c:v>1.1091156509015487E-3</c:v>
                </c:pt>
                <c:pt idx="456">
                  <c:v>6.1104222327330593E-3</c:v>
                </c:pt>
                <c:pt idx="457">
                  <c:v>1.7025601931262013E-3</c:v>
                </c:pt>
                <c:pt idx="458">
                  <c:v>2.3042741113754595E-4</c:v>
                </c:pt>
                <c:pt idx="459">
                  <c:v>5.7868340015598818E-3</c:v>
                </c:pt>
                <c:pt idx="460">
                  <c:v>-5.0895076710354425E-3</c:v>
                </c:pt>
                <c:pt idx="461">
                  <c:v>-7.8655173943255052E-3</c:v>
                </c:pt>
                <c:pt idx="462">
                  <c:v>1.1985481175553758E-3</c:v>
                </c:pt>
                <c:pt idx="463">
                  <c:v>-6.7297755890944888E-3</c:v>
                </c:pt>
                <c:pt idx="464">
                  <c:v>-1.6126028347387078E-2</c:v>
                </c:pt>
                <c:pt idx="465">
                  <c:v>-1.3544386422976507E-2</c:v>
                </c:pt>
                <c:pt idx="466">
                  <c:v>-5.9156327543423703E-3</c:v>
                </c:pt>
                <c:pt idx="467">
                  <c:v>1.2114676731167506E-3</c:v>
                </c:pt>
                <c:pt idx="468">
                  <c:v>4.5430470327234573E-4</c:v>
                </c:pt>
                <c:pt idx="469">
                  <c:v>-3.5331070963396938E-3</c:v>
                </c:pt>
                <c:pt idx="470">
                  <c:v>-1.7488090448128157E-2</c:v>
                </c:pt>
                <c:pt idx="471">
                  <c:v>-4.2309415315555654E-4</c:v>
                </c:pt>
                <c:pt idx="472">
                  <c:v>8.8004617526229456E-3</c:v>
                </c:pt>
                <c:pt idx="473">
                  <c:v>-5.8068178503555279E-3</c:v>
                </c:pt>
                <c:pt idx="474">
                  <c:v>-8.2397679955765746E-3</c:v>
                </c:pt>
                <c:pt idx="475">
                  <c:v>-8.579022583080631E-4</c:v>
                </c:pt>
                <c:pt idx="476">
                  <c:v>6.4135997467356098E-3</c:v>
                </c:pt>
                <c:pt idx="477">
                  <c:v>3.4194571866308365E-3</c:v>
                </c:pt>
                <c:pt idx="478">
                  <c:v>4.2828725693178082E-3</c:v>
                </c:pt>
                <c:pt idx="479">
                  <c:v>8.0845645451299575E-5</c:v>
                </c:pt>
                <c:pt idx="480">
                  <c:v>1.3473184993566534E-3</c:v>
                </c:pt>
                <c:pt idx="481">
                  <c:v>-1.3264443442790097E-2</c:v>
                </c:pt>
                <c:pt idx="482">
                  <c:v>-1.5497234178912578E-2</c:v>
                </c:pt>
                <c:pt idx="483">
                  <c:v>-1.1662184466579628E-2</c:v>
                </c:pt>
                <c:pt idx="484">
                  <c:v>-1.239539125946254E-2</c:v>
                </c:pt>
                <c:pt idx="485">
                  <c:v>-7.3243527041215728E-3</c:v>
                </c:pt>
                <c:pt idx="486">
                  <c:v>3.5855615036961552E-3</c:v>
                </c:pt>
                <c:pt idx="487">
                  <c:v>-2.111840168643353E-2</c:v>
                </c:pt>
                <c:pt idx="488">
                  <c:v>-2.1159312037405176E-2</c:v>
                </c:pt>
                <c:pt idx="489">
                  <c:v>7.9207577367987891E-3</c:v>
                </c:pt>
                <c:pt idx="490">
                  <c:v>2.0062927093063232E-2</c:v>
                </c:pt>
                <c:pt idx="491">
                  <c:v>5.5963873131846809E-2</c:v>
                </c:pt>
                <c:pt idx="492">
                  <c:v>1.248955970479626E-2</c:v>
                </c:pt>
                <c:pt idx="493">
                  <c:v>-6.4663867345534642E-3</c:v>
                </c:pt>
                <c:pt idx="494">
                  <c:v>7.3024659150200399E-3</c:v>
                </c:pt>
                <c:pt idx="495">
                  <c:v>1.6575493942963204E-2</c:v>
                </c:pt>
                <c:pt idx="496">
                  <c:v>3.1702146042547064E-3</c:v>
                </c:pt>
                <c:pt idx="497">
                  <c:v>-7.7712998542466272E-3</c:v>
                </c:pt>
                <c:pt idx="498">
                  <c:v>3.9528066930631933E-3</c:v>
                </c:pt>
                <c:pt idx="499">
                  <c:v>-6.4246237338637657E-3</c:v>
                </c:pt>
                <c:pt idx="500">
                  <c:v>-2.7087391421731777E-3</c:v>
                </c:pt>
                <c:pt idx="501">
                  <c:v>2.6534516125424901E-3</c:v>
                </c:pt>
                <c:pt idx="502">
                  <c:v>5.6588069646168471E-3</c:v>
                </c:pt>
                <c:pt idx="503">
                  <c:v>-6.0951391986012737E-3</c:v>
                </c:pt>
                <c:pt idx="504">
                  <c:v>-3.0160289324461242E-3</c:v>
                </c:pt>
                <c:pt idx="505">
                  <c:v>-2.8952795523401464E-3</c:v>
                </c:pt>
                <c:pt idx="506">
                  <c:v>-1.4419622004239852E-2</c:v>
                </c:pt>
                <c:pt idx="507">
                  <c:v>-7.3141555112499201E-4</c:v>
                </c:pt>
                <c:pt idx="508">
                  <c:v>1.9603059144369883E-2</c:v>
                </c:pt>
                <c:pt idx="509">
                  <c:v>2.0843070908931338E-3</c:v>
                </c:pt>
                <c:pt idx="510">
                  <c:v>1.8697428824570483E-2</c:v>
                </c:pt>
                <c:pt idx="511">
                  <c:v>3.7142275024591331E-2</c:v>
                </c:pt>
                <c:pt idx="512">
                  <c:v>7.1776348446923599E-3</c:v>
                </c:pt>
                <c:pt idx="513">
                  <c:v>-5.8156971391301049E-3</c:v>
                </c:pt>
                <c:pt idx="514">
                  <c:v>3.7127668551177884E-3</c:v>
                </c:pt>
                <c:pt idx="515">
                  <c:v>-5.2248844052121823E-3</c:v>
                </c:pt>
                <c:pt idx="516">
                  <c:v>-7.2362110565079574E-3</c:v>
                </c:pt>
                <c:pt idx="517">
                  <c:v>-1.0215178478321429E-2</c:v>
                </c:pt>
                <c:pt idx="518">
                  <c:v>-6.3858745315413801E-3</c:v>
                </c:pt>
                <c:pt idx="519">
                  <c:v>-1.5597714008729335E-2</c:v>
                </c:pt>
                <c:pt idx="520">
                  <c:v>-1.5143621499589921E-2</c:v>
                </c:pt>
                <c:pt idx="521">
                  <c:v>-1.5693425769270353E-2</c:v>
                </c:pt>
                <c:pt idx="522">
                  <c:v>5.6463737355185728E-3</c:v>
                </c:pt>
                <c:pt idx="523">
                  <c:v>7.0487799928293793E-3</c:v>
                </c:pt>
                <c:pt idx="524">
                  <c:v>-1.2639748145461205E-2</c:v>
                </c:pt>
                <c:pt idx="525">
                  <c:v>-5.7011715295196552E-3</c:v>
                </c:pt>
                <c:pt idx="526">
                  <c:v>-2.2146297850600183E-2</c:v>
                </c:pt>
                <c:pt idx="527">
                  <c:v>-6.5151677714594958E-2</c:v>
                </c:pt>
                <c:pt idx="528">
                  <c:v>3.6993051483888539E-2</c:v>
                </c:pt>
                <c:pt idx="529">
                  <c:v>1.8083304461639083E-2</c:v>
                </c:pt>
                <c:pt idx="530">
                  <c:v>-2.3991605773866276E-2</c:v>
                </c:pt>
                <c:pt idx="531">
                  <c:v>-3.8898681827426951E-2</c:v>
                </c:pt>
                <c:pt idx="532">
                  <c:v>-4.9570328344220926E-2</c:v>
                </c:pt>
                <c:pt idx="533">
                  <c:v>-4.4691256577116367E-2</c:v>
                </c:pt>
                <c:pt idx="534">
                  <c:v>0.1029453793754076</c:v>
                </c:pt>
                <c:pt idx="535">
                  <c:v>-3.720792158914743E-3</c:v>
                </c:pt>
                <c:pt idx="536">
                  <c:v>6.2068042533527379E-3</c:v>
                </c:pt>
                <c:pt idx="537">
                  <c:v>-2.0553359683794792E-3</c:v>
                </c:pt>
                <c:pt idx="538">
                  <c:v>7.9767437181885725E-3</c:v>
                </c:pt>
                <c:pt idx="539">
                  <c:v>0</c:v>
                </c:pt>
                <c:pt idx="540">
                  <c:v>1.3013062959673416E-2</c:v>
                </c:pt>
                <c:pt idx="541">
                  <c:v>-1.5010688496813196E-2</c:v>
                </c:pt>
                <c:pt idx="542">
                  <c:v>-7.4784535028216137E-3</c:v>
                </c:pt>
                <c:pt idx="543">
                  <c:v>-1.5568397664236233E-3</c:v>
                </c:pt>
                <c:pt idx="544">
                  <c:v>-2.5281324115657977E-3</c:v>
                </c:pt>
                <c:pt idx="545">
                  <c:v>2.056468136126588E-3</c:v>
                </c:pt>
                <c:pt idx="546">
                  <c:v>-1.3656408793617514E-3</c:v>
                </c:pt>
                <c:pt idx="547">
                  <c:v>1.5848942139986555E-3</c:v>
                </c:pt>
                <c:pt idx="548">
                  <c:v>1.1053990414828796E-3</c:v>
                </c:pt>
                <c:pt idx="549">
                  <c:v>1.4117350475828516E-4</c:v>
                </c:pt>
                <c:pt idx="550">
                  <c:v>-7.6374167887049982E-4</c:v>
                </c:pt>
                <c:pt idx="551">
                  <c:v>-1.4933354858890358E-3</c:v>
                </c:pt>
                <c:pt idx="552">
                  <c:v>5.7852241837519358E-4</c:v>
                </c:pt>
                <c:pt idx="553">
                  <c:v>3.1560476184466779E-4</c:v>
                </c:pt>
                <c:pt idx="554">
                  <c:v>-3.3569751886719512E-4</c:v>
                </c:pt>
                <c:pt idx="555">
                  <c:v>6.0849827171338688E-4</c:v>
                </c:pt>
                <c:pt idx="556">
                  <c:v>-2.3719524196441633E-4</c:v>
                </c:pt>
                <c:pt idx="557">
                  <c:v>3.3063775226893632E-4</c:v>
                </c:pt>
                <c:pt idx="558">
                  <c:v>3.7342147425789562E-4</c:v>
                </c:pt>
                <c:pt idx="559">
                  <c:v>1.1223684243713006E-3</c:v>
                </c:pt>
                <c:pt idx="560">
                  <c:v>1.2445582070299555E-3</c:v>
                </c:pt>
                <c:pt idx="561">
                  <c:v>1.8670330278645064E-3</c:v>
                </c:pt>
                <c:pt idx="562">
                  <c:v>1.8685767673622955E-3</c:v>
                </c:pt>
                <c:pt idx="563">
                  <c:v>-5.8910826556501927E-4</c:v>
                </c:pt>
                <c:pt idx="564">
                  <c:v>-1.3068354265275417E-3</c:v>
                </c:pt>
                <c:pt idx="565">
                  <c:v>3.2977355381864637E-3</c:v>
                </c:pt>
                <c:pt idx="566">
                  <c:v>1.7923973314306618E-3</c:v>
                </c:pt>
                <c:pt idx="567">
                  <c:v>8.2062866552885527E-3</c:v>
                </c:pt>
                <c:pt idx="568">
                  <c:v>6.6697235200079419E-3</c:v>
                </c:pt>
                <c:pt idx="569">
                  <c:v>9.3215414766740778E-3</c:v>
                </c:pt>
                <c:pt idx="570">
                  <c:v>-2.4174151465329308E-3</c:v>
                </c:pt>
                <c:pt idx="571">
                  <c:v>-1.802171898344862E-3</c:v>
                </c:pt>
                <c:pt idx="572">
                  <c:v>-7.5205651937459983E-4</c:v>
                </c:pt>
                <c:pt idx="573">
                  <c:v>-2.4417330420904992E-3</c:v>
                </c:pt>
                <c:pt idx="574">
                  <c:v>-4.5390761124669554E-3</c:v>
                </c:pt>
                <c:pt idx="575">
                  <c:v>4.8165228210850231E-3</c:v>
                </c:pt>
                <c:pt idx="576">
                  <c:v>3.8426102232103077E-3</c:v>
                </c:pt>
                <c:pt idx="577">
                  <c:v>-2.2027563824865704E-3</c:v>
                </c:pt>
                <c:pt idx="578">
                  <c:v>1.0155048457241023E-3</c:v>
                </c:pt>
                <c:pt idx="579">
                  <c:v>1.1796330738336636E-2</c:v>
                </c:pt>
                <c:pt idx="580">
                  <c:v>3.9500420191471708E-3</c:v>
                </c:pt>
                <c:pt idx="581">
                  <c:v>2.6921536746933317E-3</c:v>
                </c:pt>
                <c:pt idx="582">
                  <c:v>3.5269719526336285E-3</c:v>
                </c:pt>
                <c:pt idx="583">
                  <c:v>1.0361526658995146E-2</c:v>
                </c:pt>
                <c:pt idx="584">
                  <c:v>1.3617532187110148E-2</c:v>
                </c:pt>
                <c:pt idx="585">
                  <c:v>6.3883927421866105E-3</c:v>
                </c:pt>
                <c:pt idx="586">
                  <c:v>1.8724849387079523E-3</c:v>
                </c:pt>
                <c:pt idx="587">
                  <c:v>1.3391685917602203E-2</c:v>
                </c:pt>
                <c:pt idx="588">
                  <c:v>4.1312032771035678E-2</c:v>
                </c:pt>
                <c:pt idx="589">
                  <c:v>-2.6621783659503961E-3</c:v>
                </c:pt>
                <c:pt idx="590">
                  <c:v>2.2130794939389631E-2</c:v>
                </c:pt>
                <c:pt idx="591">
                  <c:v>1.5097002829473904E-2</c:v>
                </c:pt>
                <c:pt idx="592">
                  <c:v>3.3202078531760604E-2</c:v>
                </c:pt>
                <c:pt idx="593">
                  <c:v>-1.5318511445668981E-2</c:v>
                </c:pt>
                <c:pt idx="594">
                  <c:v>-1.357146439737178E-2</c:v>
                </c:pt>
                <c:pt idx="595">
                  <c:v>1.4675536535242895E-2</c:v>
                </c:pt>
                <c:pt idx="596">
                  <c:v>9.79251968421746E-4</c:v>
                </c:pt>
                <c:pt idx="597">
                  <c:v>1.7938866013356147E-4</c:v>
                </c:pt>
                <c:pt idx="598">
                  <c:v>-6.7759211832522093E-3</c:v>
                </c:pt>
                <c:pt idx="599">
                  <c:v>4.0189567090749279E-3</c:v>
                </c:pt>
                <c:pt idx="600">
                  <c:v>9.6202711661650397E-3</c:v>
                </c:pt>
                <c:pt idx="601">
                  <c:v>9.4457459964329971E-3</c:v>
                </c:pt>
                <c:pt idx="602">
                  <c:v>1.2250752590203806E-3</c:v>
                </c:pt>
                <c:pt idx="603">
                  <c:v>-3.4678242477158561E-3</c:v>
                </c:pt>
                <c:pt idx="604">
                  <c:v>6.0281106161381715E-3</c:v>
                </c:pt>
                <c:pt idx="605">
                  <c:v>7.418946628151124E-3</c:v>
                </c:pt>
                <c:pt idx="606">
                  <c:v>4.2087576250757763E-3</c:v>
                </c:pt>
                <c:pt idx="607">
                  <c:v>2.1460788593044011E-3</c:v>
                </c:pt>
                <c:pt idx="608">
                  <c:v>3.8595090317350422E-3</c:v>
                </c:pt>
                <c:pt idx="609">
                  <c:v>-1.3337832843206554E-3</c:v>
                </c:pt>
                <c:pt idx="610">
                  <c:v>7.9671258005342693E-3</c:v>
                </c:pt>
                <c:pt idx="611">
                  <c:v>1.6514709785304893E-2</c:v>
                </c:pt>
                <c:pt idx="612">
                  <c:v>-3.7494724237097099E-4</c:v>
                </c:pt>
                <c:pt idx="613">
                  <c:v>1.6496011500075625E-3</c:v>
                </c:pt>
                <c:pt idx="614">
                  <c:v>3.1898583287259807E-3</c:v>
                </c:pt>
                <c:pt idx="615">
                  <c:v>-2.3764806588481013E-3</c:v>
                </c:pt>
                <c:pt idx="616">
                  <c:v>-3.0912991096352371E-3</c:v>
                </c:pt>
                <c:pt idx="617">
                  <c:v>-1.5081933710234252E-2</c:v>
                </c:pt>
                <c:pt idx="618">
                  <c:v>-8.3836779646137005E-3</c:v>
                </c:pt>
                <c:pt idx="619">
                  <c:v>4.0844248606664024E-4</c:v>
                </c:pt>
                <c:pt idx="620">
                  <c:v>1.3354437635380023E-3</c:v>
                </c:pt>
                <c:pt idx="621">
                  <c:v>-1.4381061989208188E-3</c:v>
                </c:pt>
                <c:pt idx="622">
                  <c:v>6.438558133079697E-3</c:v>
                </c:pt>
                <c:pt idx="623">
                  <c:v>-4.2469252261362334E-3</c:v>
                </c:pt>
                <c:pt idx="624">
                  <c:v>-3.8295028269679232E-3</c:v>
                </c:pt>
                <c:pt idx="625">
                  <c:v>6.4513659286482561E-3</c:v>
                </c:pt>
                <c:pt idx="626">
                  <c:v>5.3650324003906569E-4</c:v>
                </c:pt>
                <c:pt idx="627">
                  <c:v>-1.0268127787370518E-2</c:v>
                </c:pt>
                <c:pt idx="628">
                  <c:v>-3.6004018865217757E-3</c:v>
                </c:pt>
                <c:pt idx="629">
                  <c:v>1.1361653607528943E-3</c:v>
                </c:pt>
                <c:pt idx="630">
                  <c:v>-3.5444607920622762E-3</c:v>
                </c:pt>
                <c:pt idx="631">
                  <c:v>-1.1919942566255393E-2</c:v>
                </c:pt>
                <c:pt idx="632">
                  <c:v>-1.0015725471146597E-2</c:v>
                </c:pt>
                <c:pt idx="633">
                  <c:v>6.2685822400567748E-3</c:v>
                </c:pt>
                <c:pt idx="634">
                  <c:v>-1.6529437895806964E-4</c:v>
                </c:pt>
                <c:pt idx="635">
                  <c:v>6.8691168721133344E-3</c:v>
                </c:pt>
                <c:pt idx="636">
                  <c:v>1.1000987215457059E-3</c:v>
                </c:pt>
                <c:pt idx="637">
                  <c:v>5.0229106229433551E-3</c:v>
                </c:pt>
                <c:pt idx="638">
                  <c:v>3.0802811011496622E-3</c:v>
                </c:pt>
                <c:pt idx="639">
                  <c:v>-8.1346280949690097E-5</c:v>
                </c:pt>
                <c:pt idx="640">
                  <c:v>-5.7353793587366919E-4</c:v>
                </c:pt>
                <c:pt idx="641">
                  <c:v>-4.4810471242543448E-3</c:v>
                </c:pt>
                <c:pt idx="642">
                  <c:v>-4.9161796480383657E-3</c:v>
                </c:pt>
                <c:pt idx="643">
                  <c:v>-6.0477078694154418E-3</c:v>
                </c:pt>
                <c:pt idx="644">
                  <c:v>1.5665947438472383E-3</c:v>
                </c:pt>
                <c:pt idx="645">
                  <c:v>1.0437258826685447E-2</c:v>
                </c:pt>
                <c:pt idx="646">
                  <c:v>4.4315740460882935E-3</c:v>
                </c:pt>
                <c:pt idx="647">
                  <c:v>1.9579617678993078E-3</c:v>
                </c:pt>
                <c:pt idx="648">
                  <c:v>-1.706571212314878E-3</c:v>
                </c:pt>
                <c:pt idx="649">
                  <c:v>4.5776079356043553E-3</c:v>
                </c:pt>
                <c:pt idx="650">
                  <c:v>-3.7372625512938074E-3</c:v>
                </c:pt>
                <c:pt idx="651">
                  <c:v>8.9770800117805472E-4</c:v>
                </c:pt>
                <c:pt idx="652">
                  <c:v>-5.7689927294051202E-3</c:v>
                </c:pt>
                <c:pt idx="653">
                  <c:v>-3.2553412087420464E-3</c:v>
                </c:pt>
                <c:pt idx="654">
                  <c:v>4.3696467220484259E-3</c:v>
                </c:pt>
                <c:pt idx="655">
                  <c:v>-7.604438708835648E-3</c:v>
                </c:pt>
                <c:pt idx="656">
                  <c:v>7.5599920291402611E-4</c:v>
                </c:pt>
                <c:pt idx="657">
                  <c:v>6.9138093488334551E-3</c:v>
                </c:pt>
                <c:pt idx="658">
                  <c:v>-3.6635413417491769E-3</c:v>
                </c:pt>
                <c:pt idx="659">
                  <c:v>-1.4650755455155595E-3</c:v>
                </c:pt>
                <c:pt idx="660">
                  <c:v>-7.1455503733637293E-3</c:v>
                </c:pt>
                <c:pt idx="661">
                  <c:v>-5.6531457619982683E-3</c:v>
                </c:pt>
                <c:pt idx="662">
                  <c:v>3.2152271830956369E-3</c:v>
                </c:pt>
                <c:pt idx="663">
                  <c:v>5.9339690763244857E-3</c:v>
                </c:pt>
                <c:pt idx="664">
                  <c:v>1.485025309191812E-3</c:v>
                </c:pt>
                <c:pt idx="665">
                  <c:v>2.6144515710326832E-3</c:v>
                </c:pt>
                <c:pt idx="666">
                  <c:v>-3.0685277212186834E-3</c:v>
                </c:pt>
                <c:pt idx="667">
                  <c:v>7.6250708878862206E-3</c:v>
                </c:pt>
                <c:pt idx="668">
                  <c:v>6.3030822092393635E-3</c:v>
                </c:pt>
                <c:pt idx="669">
                  <c:v>8.0995205537746084E-3</c:v>
                </c:pt>
                <c:pt idx="670">
                  <c:v>9.9601393414447958E-3</c:v>
                </c:pt>
                <c:pt idx="671">
                  <c:v>5.7937496765769758E-3</c:v>
                </c:pt>
                <c:pt idx="672">
                  <c:v>-7.3018844402572558E-4</c:v>
                </c:pt>
                <c:pt idx="673">
                  <c:v>3.9763951047566692E-3</c:v>
                </c:pt>
                <c:pt idx="674">
                  <c:v>4.8876896494591815E-3</c:v>
                </c:pt>
                <c:pt idx="675">
                  <c:v>6.2359411619226091E-3</c:v>
                </c:pt>
                <c:pt idx="676">
                  <c:v>4.016440290806722E-3</c:v>
                </c:pt>
                <c:pt idx="677">
                  <c:v>-4.6551208271971012E-3</c:v>
                </c:pt>
                <c:pt idx="678">
                  <c:v>-2.9337934749935624E-3</c:v>
                </c:pt>
                <c:pt idx="679">
                  <c:v>-6.5485128317570584E-3</c:v>
                </c:pt>
                <c:pt idx="680">
                  <c:v>8.0026327301963018E-3</c:v>
                </c:pt>
                <c:pt idx="681">
                  <c:v>-3.2667408248765462E-3</c:v>
                </c:pt>
                <c:pt idx="682">
                  <c:v>6.8275250662943598E-3</c:v>
                </c:pt>
                <c:pt idx="683">
                  <c:v>1.6572217817423018E-2</c:v>
                </c:pt>
                <c:pt idx="684">
                  <c:v>2.1062172789918732E-2</c:v>
                </c:pt>
                <c:pt idx="685">
                  <c:v>2.9540545054960177E-3</c:v>
                </c:pt>
                <c:pt idx="686">
                  <c:v>2.6646656724069739E-3</c:v>
                </c:pt>
                <c:pt idx="687">
                  <c:v>8.1761769234358628E-3</c:v>
                </c:pt>
                <c:pt idx="688">
                  <c:v>4.0149498524636895E-2</c:v>
                </c:pt>
                <c:pt idx="689">
                  <c:v>5.9388319881827911E-3</c:v>
                </c:pt>
                <c:pt idx="690">
                  <c:v>-7.5402666515695937E-3</c:v>
                </c:pt>
                <c:pt idx="691">
                  <c:v>5.4352282653260531E-3</c:v>
                </c:pt>
                <c:pt idx="692">
                  <c:v>-3.2676204170425383E-3</c:v>
                </c:pt>
                <c:pt idx="693">
                  <c:v>2.184369307832279E-3</c:v>
                </c:pt>
                <c:pt idx="694">
                  <c:v>1.5035392009996373E-2</c:v>
                </c:pt>
                <c:pt idx="695">
                  <c:v>2.487781420765045E-2</c:v>
                </c:pt>
                <c:pt idx="696">
                  <c:v>-1.5529720082852583E-2</c:v>
                </c:pt>
                <c:pt idx="697">
                  <c:v>2.414211438474867E-2</c:v>
                </c:pt>
                <c:pt idx="698">
                  <c:v>-9.9622628737752184E-3</c:v>
                </c:pt>
                <c:pt idx="699">
                  <c:v>-8.3258837384602158E-3</c:v>
                </c:pt>
                <c:pt idx="700">
                  <c:v>3.2886799087166185E-3</c:v>
                </c:pt>
                <c:pt idx="701">
                  <c:v>1.1613523914237867E-3</c:v>
                </c:pt>
                <c:pt idx="702">
                  <c:v>1.479178249558899E-3</c:v>
                </c:pt>
                <c:pt idx="703">
                  <c:v>-3.5365598730676684E-3</c:v>
                </c:pt>
                <c:pt idx="704">
                  <c:v>-4.4054378441210629E-3</c:v>
                </c:pt>
                <c:pt idx="705">
                  <c:v>-1.6330104733744188E-2</c:v>
                </c:pt>
                <c:pt idx="706">
                  <c:v>3.401008187352117E-3</c:v>
                </c:pt>
                <c:pt idx="707">
                  <c:v>1.681616311503431E-3</c:v>
                </c:pt>
                <c:pt idx="708">
                  <c:v>-1.3012831151135162E-2</c:v>
                </c:pt>
                <c:pt idx="709">
                  <c:v>-8.8603965407991758E-3</c:v>
                </c:pt>
                <c:pt idx="710">
                  <c:v>-6.2698667809565345E-3</c:v>
                </c:pt>
                <c:pt idx="711">
                  <c:v>3.0855267768734596E-3</c:v>
                </c:pt>
                <c:pt idx="712">
                  <c:v>1.1789976817763392E-2</c:v>
                </c:pt>
                <c:pt idx="713">
                  <c:v>-2.5300699226406653E-2</c:v>
                </c:pt>
                <c:pt idx="714">
                  <c:v>-2.331246661991937E-2</c:v>
                </c:pt>
                <c:pt idx="715">
                  <c:v>2.2708292646634876E-2</c:v>
                </c:pt>
                <c:pt idx="716">
                  <c:v>1.9750697457869837E-3</c:v>
                </c:pt>
                <c:pt idx="717">
                  <c:v>-4.4269793443930672E-3</c:v>
                </c:pt>
                <c:pt idx="718">
                  <c:v>-6.8131142878499196E-3</c:v>
                </c:pt>
                <c:pt idx="719">
                  <c:v>1.788848014920208E-2</c:v>
                </c:pt>
                <c:pt idx="720">
                  <c:v>-3.1920131143047259E-3</c:v>
                </c:pt>
                <c:pt idx="721">
                  <c:v>-4.2913563182623848E-3</c:v>
                </c:pt>
                <c:pt idx="722">
                  <c:v>-5.0311882798206309E-3</c:v>
                </c:pt>
                <c:pt idx="723">
                  <c:v>-1.6576028400395848E-2</c:v>
                </c:pt>
                <c:pt idx="724">
                  <c:v>-1.2534330137543348E-2</c:v>
                </c:pt>
                <c:pt idx="725">
                  <c:v>1.2774295702473459E-2</c:v>
                </c:pt>
                <c:pt idx="726">
                  <c:v>5.7096278251052013E-3</c:v>
                </c:pt>
                <c:pt idx="727">
                  <c:v>-2.1416478503210046E-3</c:v>
                </c:pt>
                <c:pt idx="728">
                  <c:v>4.0760140541999945E-3</c:v>
                </c:pt>
                <c:pt idx="729">
                  <c:v>1.5006946978156632E-2</c:v>
                </c:pt>
                <c:pt idx="730">
                  <c:v>-3.6654043200575748E-3</c:v>
                </c:pt>
                <c:pt idx="731">
                  <c:v>5.0491338485114667E-3</c:v>
                </c:pt>
                <c:pt idx="732">
                  <c:v>1.2420727440180857E-2</c:v>
                </c:pt>
                <c:pt idx="733">
                  <c:v>3.5975925319065016E-3</c:v>
                </c:pt>
                <c:pt idx="734">
                  <c:v>-2.3196143016711579E-3</c:v>
                </c:pt>
                <c:pt idx="735">
                  <c:v>-4.957631210899649E-3</c:v>
                </c:pt>
                <c:pt idx="736">
                  <c:v>9.3283917421271845E-4</c:v>
                </c:pt>
                <c:pt idx="737">
                  <c:v>-8.9246433285149473E-3</c:v>
                </c:pt>
                <c:pt idx="738">
                  <c:v>2.504008769466326E-3</c:v>
                </c:pt>
                <c:pt idx="739">
                  <c:v>-2.9947749581148431E-3</c:v>
                </c:pt>
                <c:pt idx="740">
                  <c:v>-1.4812196359944907E-2</c:v>
                </c:pt>
                <c:pt idx="741">
                  <c:v>-1.5625546259308121E-2</c:v>
                </c:pt>
                <c:pt idx="742">
                  <c:v>1.1667791325608246E-2</c:v>
                </c:pt>
                <c:pt idx="743">
                  <c:v>2.8454285603429774E-4</c:v>
                </c:pt>
                <c:pt idx="744">
                  <c:v>-1.5444065367131277E-2</c:v>
                </c:pt>
                <c:pt idx="745">
                  <c:v>-5.459539372472122E-4</c:v>
                </c:pt>
                <c:pt idx="746">
                  <c:v>3.140480664362677E-3</c:v>
                </c:pt>
                <c:pt idx="747">
                  <c:v>5.4603906480985565E-3</c:v>
                </c:pt>
                <c:pt idx="748">
                  <c:v>-1.7673158239533082E-2</c:v>
                </c:pt>
                <c:pt idx="749">
                  <c:v>-1.4455795201357979E-3</c:v>
                </c:pt>
                <c:pt idx="750">
                  <c:v>-3.4446251136033834E-2</c:v>
                </c:pt>
                <c:pt idx="751">
                  <c:v>1.7390518335697935E-2</c:v>
                </c:pt>
                <c:pt idx="752">
                  <c:v>2.0065746270386375E-2</c:v>
                </c:pt>
                <c:pt idx="753">
                  <c:v>1.059573557618565E-2</c:v>
                </c:pt>
                <c:pt idx="754">
                  <c:v>-1.5468408361483998E-2</c:v>
                </c:pt>
                <c:pt idx="755">
                  <c:v>-1.7142520034178599E-2</c:v>
                </c:pt>
                <c:pt idx="756">
                  <c:v>4.5656176847015395E-3</c:v>
                </c:pt>
                <c:pt idx="757">
                  <c:v>1.3536304008850752E-2</c:v>
                </c:pt>
                <c:pt idx="758">
                  <c:v>9.827897689455245E-3</c:v>
                </c:pt>
                <c:pt idx="759">
                  <c:v>3.9998644113758974E-3</c:v>
                </c:pt>
                <c:pt idx="760">
                  <c:v>3.4681191877585782E-3</c:v>
                </c:pt>
                <c:pt idx="761">
                  <c:v>1.3433870850163787E-2</c:v>
                </c:pt>
                <c:pt idx="762">
                  <c:v>2.6559543175874722E-4</c:v>
                </c:pt>
                <c:pt idx="763">
                  <c:v>2.177673042952355E-3</c:v>
                </c:pt>
                <c:pt idx="764">
                  <c:v>1.162459084862455E-2</c:v>
                </c:pt>
                <c:pt idx="765">
                  <c:v>-2.2461855767604844E-3</c:v>
                </c:pt>
                <c:pt idx="766">
                  <c:v>-1.1571567630234703E-2</c:v>
                </c:pt>
                <c:pt idx="767">
                  <c:v>7.1850368288464139E-3</c:v>
                </c:pt>
                <c:pt idx="768">
                  <c:v>3.3453328304042795E-3</c:v>
                </c:pt>
                <c:pt idx="769">
                  <c:v>6.8253032606335751E-3</c:v>
                </c:pt>
                <c:pt idx="770">
                  <c:v>-1.0241054484223522E-3</c:v>
                </c:pt>
                <c:pt idx="771">
                  <c:v>4.3764152586656113E-3</c:v>
                </c:pt>
                <c:pt idx="772">
                  <c:v>9.6378272525599051E-3</c:v>
                </c:pt>
                <c:pt idx="773">
                  <c:v>3.0739886523656335E-3</c:v>
                </c:pt>
                <c:pt idx="774">
                  <c:v>7.0781179484160628E-3</c:v>
                </c:pt>
                <c:pt idx="775">
                  <c:v>1.3934523503770224E-2</c:v>
                </c:pt>
                <c:pt idx="776">
                  <c:v>4.5647024296167071E-3</c:v>
                </c:pt>
                <c:pt idx="777">
                  <c:v>1.089820171846223E-2</c:v>
                </c:pt>
                <c:pt idx="778">
                  <c:v>4.6308720214134347E-3</c:v>
                </c:pt>
                <c:pt idx="779">
                  <c:v>-1.8578512623115273E-3</c:v>
                </c:pt>
                <c:pt idx="780">
                  <c:v>7.5310118145965887E-3</c:v>
                </c:pt>
                <c:pt idx="781">
                  <c:v>-1.0227936381452474E-2</c:v>
                </c:pt>
                <c:pt idx="782">
                  <c:v>-4.3815133509718107E-3</c:v>
                </c:pt>
                <c:pt idx="783">
                  <c:v>9.5583826774183756E-3</c:v>
                </c:pt>
                <c:pt idx="784">
                  <c:v>7.1659498434855085E-3</c:v>
                </c:pt>
                <c:pt idx="785">
                  <c:v>1.7168016476401871E-2</c:v>
                </c:pt>
                <c:pt idx="786">
                  <c:v>3.8223732460600512E-3</c:v>
                </c:pt>
                <c:pt idx="787">
                  <c:v>-2.9473978521108446E-3</c:v>
                </c:pt>
                <c:pt idx="788">
                  <c:v>3.9225635872597309E-4</c:v>
                </c:pt>
                <c:pt idx="789">
                  <c:v>4.2830947069492087E-3</c:v>
                </c:pt>
                <c:pt idx="790">
                  <c:v>5.7185578999834341E-3</c:v>
                </c:pt>
                <c:pt idx="791">
                  <c:v>-2.4994135546517748E-3</c:v>
                </c:pt>
                <c:pt idx="792">
                  <c:v>-1.0334051527833177E-2</c:v>
                </c:pt>
                <c:pt idx="793">
                  <c:v>7.9084454365792034E-3</c:v>
                </c:pt>
                <c:pt idx="794">
                  <c:v>5.2962320380531835E-3</c:v>
                </c:pt>
                <c:pt idx="795">
                  <c:v>1.9141047555346624E-3</c:v>
                </c:pt>
                <c:pt idx="796">
                  <c:v>-5.042329856394967E-3</c:v>
                </c:pt>
                <c:pt idx="797">
                  <c:v>-3.717663041227337E-3</c:v>
                </c:pt>
                <c:pt idx="798">
                  <c:v>1.446718360518906E-3</c:v>
                </c:pt>
                <c:pt idx="799">
                  <c:v>4.8851686479107759E-3</c:v>
                </c:pt>
                <c:pt idx="800">
                  <c:v>1.6854684528233577E-4</c:v>
                </c:pt>
                <c:pt idx="801">
                  <c:v>2.7508157449092074E-3</c:v>
                </c:pt>
                <c:pt idx="802">
                  <c:v>9.2282597950374967E-3</c:v>
                </c:pt>
                <c:pt idx="803">
                  <c:v>-3.212846160501992E-3</c:v>
                </c:pt>
                <c:pt idx="804">
                  <c:v>-1.1446624727919463E-2</c:v>
                </c:pt>
                <c:pt idx="805">
                  <c:v>9.4419335171243013E-3</c:v>
                </c:pt>
                <c:pt idx="806">
                  <c:v>-1.6429147046610582E-2</c:v>
                </c:pt>
                <c:pt idx="807">
                  <c:v>5.6585229102597001E-3</c:v>
                </c:pt>
                <c:pt idx="808">
                  <c:v>2.6299895132277928E-3</c:v>
                </c:pt>
                <c:pt idx="809">
                  <c:v>1.7871771405496784E-2</c:v>
                </c:pt>
                <c:pt idx="810">
                  <c:v>0</c:v>
                </c:pt>
                <c:pt idx="811">
                  <c:v>1.1293427504845077E-2</c:v>
                </c:pt>
                <c:pt idx="812">
                  <c:v>-3.7572709704595253E-3</c:v>
                </c:pt>
                <c:pt idx="813">
                  <c:v>-3.1243090935791917E-3</c:v>
                </c:pt>
                <c:pt idx="814">
                  <c:v>5.7550253269680329E-3</c:v>
                </c:pt>
                <c:pt idx="815">
                  <c:v>-7.0339108544348328E-4</c:v>
                </c:pt>
                <c:pt idx="816">
                  <c:v>9.2809891131195865E-3</c:v>
                </c:pt>
                <c:pt idx="817">
                  <c:v>1.1682075196177699E-3</c:v>
                </c:pt>
                <c:pt idx="818">
                  <c:v>5.4229571854182979E-3</c:v>
                </c:pt>
                <c:pt idx="819">
                  <c:v>6.210215066549285E-3</c:v>
                </c:pt>
                <c:pt idx="820">
                  <c:v>9.2208013210388629E-3</c:v>
                </c:pt>
                <c:pt idx="821">
                  <c:v>2.9929555475063374E-3</c:v>
                </c:pt>
                <c:pt idx="822">
                  <c:v>-3.1412422694775399E-3</c:v>
                </c:pt>
                <c:pt idx="823">
                  <c:v>-3.8038547602056161E-3</c:v>
                </c:pt>
                <c:pt idx="824">
                  <c:v>5.8811819420125921E-3</c:v>
                </c:pt>
                <c:pt idx="825">
                  <c:v>1.2560014585825119E-3</c:v>
                </c:pt>
                <c:pt idx="826">
                  <c:v>8.7638613283529399E-3</c:v>
                </c:pt>
                <c:pt idx="827">
                  <c:v>8.3791556353716157E-3</c:v>
                </c:pt>
                <c:pt idx="828">
                  <c:v>9.2107095153362017E-3</c:v>
                </c:pt>
                <c:pt idx="829">
                  <c:v>4.8619860007550475E-3</c:v>
                </c:pt>
                <c:pt idx="830">
                  <c:v>-1.5554891719246067E-3</c:v>
                </c:pt>
                <c:pt idx="831">
                  <c:v>8.2806599746443332E-4</c:v>
                </c:pt>
                <c:pt idx="832">
                  <c:v>1.1486703778020413E-2</c:v>
                </c:pt>
                <c:pt idx="833">
                  <c:v>7.3932104266209997E-3</c:v>
                </c:pt>
                <c:pt idx="834">
                  <c:v>5.6660917598667648E-3</c:v>
                </c:pt>
                <c:pt idx="835">
                  <c:v>-2.2572033074216291E-3</c:v>
                </c:pt>
                <c:pt idx="836">
                  <c:v>-1.6583380587846808E-3</c:v>
                </c:pt>
                <c:pt idx="837">
                  <c:v>1.2072875080799017E-2</c:v>
                </c:pt>
                <c:pt idx="838">
                  <c:v>2.9493308468147017E-3</c:v>
                </c:pt>
                <c:pt idx="839">
                  <c:v>3.2437583880882137E-3</c:v>
                </c:pt>
                <c:pt idx="840">
                  <c:v>-8.5988144675053224E-4</c:v>
                </c:pt>
                <c:pt idx="841">
                  <c:v>-3.9876431037616511E-3</c:v>
                </c:pt>
                <c:pt idx="842">
                  <c:v>-4.0459356737094776E-3</c:v>
                </c:pt>
                <c:pt idx="843">
                  <c:v>6.688551497743056E-3</c:v>
                </c:pt>
                <c:pt idx="844">
                  <c:v>6.8624767805463005E-3</c:v>
                </c:pt>
                <c:pt idx="845">
                  <c:v>9.3502670472125349E-3</c:v>
                </c:pt>
                <c:pt idx="846">
                  <c:v>1.0280688435120755E-2</c:v>
                </c:pt>
                <c:pt idx="847">
                  <c:v>3.2143171100353918E-3</c:v>
                </c:pt>
                <c:pt idx="848">
                  <c:v>9.2403494316295465E-3</c:v>
                </c:pt>
                <c:pt idx="849">
                  <c:v>7.7651602675863352E-3</c:v>
                </c:pt>
                <c:pt idx="850">
                  <c:v>8.6738777597439309E-3</c:v>
                </c:pt>
                <c:pt idx="851">
                  <c:v>-7.804384783033913E-3</c:v>
                </c:pt>
                <c:pt idx="852">
                  <c:v>2.2160234043173688E-3</c:v>
                </c:pt>
                <c:pt idx="853">
                  <c:v>-1.0743898975485111E-2</c:v>
                </c:pt>
                <c:pt idx="854">
                  <c:v>7.849590364820358E-3</c:v>
                </c:pt>
                <c:pt idx="855">
                  <c:v>4.4132257817981468E-3</c:v>
                </c:pt>
                <c:pt idx="856">
                  <c:v>-5.0509731873702446E-3</c:v>
                </c:pt>
                <c:pt idx="857">
                  <c:v>1.9494424205344085E-3</c:v>
                </c:pt>
                <c:pt idx="858">
                  <c:v>7.320471507753501E-3</c:v>
                </c:pt>
                <c:pt idx="859">
                  <c:v>-2.3048617014094219E-3</c:v>
                </c:pt>
                <c:pt idx="860">
                  <c:v>1.2096373297394436E-3</c:v>
                </c:pt>
                <c:pt idx="861">
                  <c:v>-1.8563980911924238E-3</c:v>
                </c:pt>
                <c:pt idx="862">
                  <c:v>2.013226219196973E-3</c:v>
                </c:pt>
                <c:pt idx="863">
                  <c:v>6.2785191354866043E-3</c:v>
                </c:pt>
                <c:pt idx="864">
                  <c:v>7.687838141545722E-4</c:v>
                </c:pt>
                <c:pt idx="865">
                  <c:v>3.5849017849194365E-3</c:v>
                </c:pt>
                <c:pt idx="866">
                  <c:v>3.6853444453086581E-3</c:v>
                </c:pt>
                <c:pt idx="867">
                  <c:v>-3.8743671866928731E-3</c:v>
                </c:pt>
                <c:pt idx="868">
                  <c:v>5.2541507791170616E-4</c:v>
                </c:pt>
                <c:pt idx="869">
                  <c:v>2.6802557223117862E-3</c:v>
                </c:pt>
                <c:pt idx="870">
                  <c:v>-1.0991641998955304E-3</c:v>
                </c:pt>
                <c:pt idx="871">
                  <c:v>3.4087071153867665E-3</c:v>
                </c:pt>
                <c:pt idx="872">
                  <c:v>-3.0428922949135018E-3</c:v>
                </c:pt>
                <c:pt idx="873">
                  <c:v>-4.3005512165835702E-3</c:v>
                </c:pt>
                <c:pt idx="874">
                  <c:v>-8.960921413512235E-3</c:v>
                </c:pt>
                <c:pt idx="875">
                  <c:v>-7.1463652868741789E-4</c:v>
                </c:pt>
                <c:pt idx="876">
                  <c:v>-7.8417729033611883E-3</c:v>
                </c:pt>
                <c:pt idx="877">
                  <c:v>-1.2410839272743446E-2</c:v>
                </c:pt>
                <c:pt idx="878">
                  <c:v>-1.0801336288460361E-2</c:v>
                </c:pt>
                <c:pt idx="879">
                  <c:v>7.922388510400058E-3</c:v>
                </c:pt>
                <c:pt idx="880">
                  <c:v>-9.967171784975859E-3</c:v>
                </c:pt>
                <c:pt idx="881">
                  <c:v>-1.718743309019799E-2</c:v>
                </c:pt>
                <c:pt idx="882">
                  <c:v>1.7499626014300107E-2</c:v>
                </c:pt>
                <c:pt idx="883">
                  <c:v>8.7070961406165992E-4</c:v>
                </c:pt>
                <c:pt idx="884">
                  <c:v>7.197784331734125E-3</c:v>
                </c:pt>
                <c:pt idx="885">
                  <c:v>-8.6954059201258538E-3</c:v>
                </c:pt>
                <c:pt idx="886">
                  <c:v>-4.1565846871993717E-4</c:v>
                </c:pt>
                <c:pt idx="887">
                  <c:v>-6.2417566086454546E-3</c:v>
                </c:pt>
                <c:pt idx="888">
                  <c:v>-8.0640174854587077E-3</c:v>
                </c:pt>
                <c:pt idx="889">
                  <c:v>1.2234951661793669E-3</c:v>
                </c:pt>
                <c:pt idx="890">
                  <c:v>-7.3609576773890906E-3</c:v>
                </c:pt>
                <c:pt idx="891">
                  <c:v>-8.2017307796092842E-3</c:v>
                </c:pt>
                <c:pt idx="892">
                  <c:v>1.0065238747933636E-2</c:v>
                </c:pt>
                <c:pt idx="893">
                  <c:v>1.6613085462021449E-2</c:v>
                </c:pt>
                <c:pt idx="894">
                  <c:v>1.9678667694043028E-3</c:v>
                </c:pt>
                <c:pt idx="895">
                  <c:v>-9.4126290752324371E-3</c:v>
                </c:pt>
                <c:pt idx="896">
                  <c:v>1.6291321732679886E-3</c:v>
                </c:pt>
                <c:pt idx="897">
                  <c:v>1.6597611995343931E-2</c:v>
                </c:pt>
                <c:pt idx="898">
                  <c:v>5.9519001441210584E-4</c:v>
                </c:pt>
                <c:pt idx="899">
                  <c:v>4.3961211029392988E-3</c:v>
                </c:pt>
                <c:pt idx="900">
                  <c:v>-8.6578743649368128E-4</c:v>
                </c:pt>
                <c:pt idx="901">
                  <c:v>-8.944813969603449E-3</c:v>
                </c:pt>
                <c:pt idx="902">
                  <c:v>-1.3229302691857292E-3</c:v>
                </c:pt>
                <c:pt idx="903">
                  <c:v>-1.3559104520176835E-2</c:v>
                </c:pt>
                <c:pt idx="904">
                  <c:v>-9.5158797960656072E-3</c:v>
                </c:pt>
                <c:pt idx="905">
                  <c:v>-1.1411133553607011E-2</c:v>
                </c:pt>
                <c:pt idx="906">
                  <c:v>3.1916668265945525E-3</c:v>
                </c:pt>
                <c:pt idx="907">
                  <c:v>-1.3576611615610967E-2</c:v>
                </c:pt>
                <c:pt idx="908">
                  <c:v>2.1444821541789505E-2</c:v>
                </c:pt>
                <c:pt idx="909">
                  <c:v>1.3027603329925475E-2</c:v>
                </c:pt>
                <c:pt idx="910">
                  <c:v>4.2429572388340553E-3</c:v>
                </c:pt>
                <c:pt idx="911">
                  <c:v>1.8519502184295433E-3</c:v>
                </c:pt>
                <c:pt idx="912">
                  <c:v>1.0096682252566103E-2</c:v>
                </c:pt>
                <c:pt idx="913">
                  <c:v>-1.3740975657505539E-2</c:v>
                </c:pt>
                <c:pt idx="914">
                  <c:v>4.6906487651985351E-3</c:v>
                </c:pt>
                <c:pt idx="915">
                  <c:v>-9.2186681250839841E-3</c:v>
                </c:pt>
                <c:pt idx="916">
                  <c:v>-5.5387372025981207E-3</c:v>
                </c:pt>
                <c:pt idx="917">
                  <c:v>-6.4254390426067287E-3</c:v>
                </c:pt>
                <c:pt idx="918">
                  <c:v>4.4414870279914087E-3</c:v>
                </c:pt>
                <c:pt idx="919">
                  <c:v>-1.2373019304996902E-2</c:v>
                </c:pt>
                <c:pt idx="920">
                  <c:v>-6.8758209632929779E-3</c:v>
                </c:pt>
                <c:pt idx="921">
                  <c:v>3.0727894842315084E-3</c:v>
                </c:pt>
                <c:pt idx="922">
                  <c:v>-4.1584964297614047E-4</c:v>
                </c:pt>
                <c:pt idx="923">
                  <c:v>-7.6734710797637939E-3</c:v>
                </c:pt>
                <c:pt idx="924">
                  <c:v>-1.085248880659917E-2</c:v>
                </c:pt>
                <c:pt idx="925">
                  <c:v>5.933751340523985E-3</c:v>
                </c:pt>
                <c:pt idx="926">
                  <c:v>1.1008800142745523E-2</c:v>
                </c:pt>
                <c:pt idx="927">
                  <c:v>-1.704082828213882E-3</c:v>
                </c:pt>
                <c:pt idx="928">
                  <c:v>3.7898483763521007E-3</c:v>
                </c:pt>
                <c:pt idx="929">
                  <c:v>1.4279265612396674E-2</c:v>
                </c:pt>
                <c:pt idx="930">
                  <c:v>4.256449242900695E-3</c:v>
                </c:pt>
                <c:pt idx="931">
                  <c:v>1.5532598114003093E-3</c:v>
                </c:pt>
                <c:pt idx="932">
                  <c:v>5.3590676905088674E-3</c:v>
                </c:pt>
                <c:pt idx="933">
                  <c:v>8.3002281408324219E-3</c:v>
                </c:pt>
                <c:pt idx="934">
                  <c:v>9.5886195965610987E-4</c:v>
                </c:pt>
                <c:pt idx="935">
                  <c:v>7.863714675836242E-3</c:v>
                </c:pt>
                <c:pt idx="936">
                  <c:v>-7.5314044955773207E-3</c:v>
                </c:pt>
                <c:pt idx="937">
                  <c:v>3.0245595377969003E-3</c:v>
                </c:pt>
                <c:pt idx="938">
                  <c:v>3.377405867279748E-4</c:v>
                </c:pt>
                <c:pt idx="939">
                  <c:v>5.0829179481992615E-3</c:v>
                </c:pt>
                <c:pt idx="940">
                  <c:v>6.0947348577533589E-5</c:v>
                </c:pt>
                <c:pt idx="941">
                  <c:v>4.7805320520997174E-3</c:v>
                </c:pt>
                <c:pt idx="942">
                  <c:v>2.2935553351961513E-3</c:v>
                </c:pt>
                <c:pt idx="943">
                  <c:v>-4.6005384417275863E-3</c:v>
                </c:pt>
                <c:pt idx="944">
                  <c:v>-7.599321362929401E-3</c:v>
                </c:pt>
                <c:pt idx="945">
                  <c:v>1.8976386366065245E-3</c:v>
                </c:pt>
                <c:pt idx="946">
                  <c:v>-1.8485418559643918E-5</c:v>
                </c:pt>
                <c:pt idx="947">
                  <c:v>-6.9534898271428336E-4</c:v>
                </c:pt>
                <c:pt idx="948">
                  <c:v>-5.1226956763025244E-3</c:v>
                </c:pt>
                <c:pt idx="949">
                  <c:v>-9.3341247648948134E-3</c:v>
                </c:pt>
                <c:pt idx="950">
                  <c:v>1.0295555051838878E-2</c:v>
                </c:pt>
                <c:pt idx="951">
                  <c:v>2.7366525665941666E-3</c:v>
                </c:pt>
                <c:pt idx="952">
                  <c:v>9.6483414686288071E-4</c:v>
                </c:pt>
                <c:pt idx="953">
                  <c:v>5.8047816479485093E-3</c:v>
                </c:pt>
                <c:pt idx="954">
                  <c:v>-1.768047461245148E-3</c:v>
                </c:pt>
                <c:pt idx="955">
                  <c:v>2.9751269179498774E-3</c:v>
                </c:pt>
                <c:pt idx="956">
                  <c:v>1.2159292385738318E-3</c:v>
                </c:pt>
                <c:pt idx="957">
                  <c:v>6.4394228243647156E-4</c:v>
                </c:pt>
                <c:pt idx="958">
                  <c:v>5.0522584159629069E-4</c:v>
                </c:pt>
                <c:pt idx="959">
                  <c:v>-4.0609237296743705E-3</c:v>
                </c:pt>
                <c:pt idx="960">
                  <c:v>-3.3934168280048693E-3</c:v>
                </c:pt>
                <c:pt idx="961">
                  <c:v>9.8340573871236181E-4</c:v>
                </c:pt>
                <c:pt idx="962">
                  <c:v>-7.430764272703505E-3</c:v>
                </c:pt>
                <c:pt idx="963">
                  <c:v>-9.2585838214365168E-3</c:v>
                </c:pt>
                <c:pt idx="964">
                  <c:v>-1.2589112727420249E-3</c:v>
                </c:pt>
                <c:pt idx="965">
                  <c:v>4.4478815825612639E-3</c:v>
                </c:pt>
                <c:pt idx="966">
                  <c:v>-1.5719554965194837E-2</c:v>
                </c:pt>
                <c:pt idx="967">
                  <c:v>-2.387622378440335E-2</c:v>
                </c:pt>
                <c:pt idx="968">
                  <c:v>9.4815267504875234E-3</c:v>
                </c:pt>
                <c:pt idx="969">
                  <c:v>2.1277732274491701E-3</c:v>
                </c:pt>
                <c:pt idx="970">
                  <c:v>-7.9881192458148842E-3</c:v>
                </c:pt>
                <c:pt idx="971">
                  <c:v>-4.9404238615002871E-4</c:v>
                </c:pt>
                <c:pt idx="972">
                  <c:v>-8.6447886364858784E-3</c:v>
                </c:pt>
                <c:pt idx="973">
                  <c:v>-2.7433371041916788E-2</c:v>
                </c:pt>
                <c:pt idx="974">
                  <c:v>2.7522608963665984E-3</c:v>
                </c:pt>
                <c:pt idx="975">
                  <c:v>2.4055184514726102E-2</c:v>
                </c:pt>
                <c:pt idx="976">
                  <c:v>5.7496055818835323E-3</c:v>
                </c:pt>
                <c:pt idx="977">
                  <c:v>1.4635265606300907E-2</c:v>
                </c:pt>
                <c:pt idx="978">
                  <c:v>-2.6604667936780402E-4</c:v>
                </c:pt>
                <c:pt idx="979">
                  <c:v>2.2767828762271236E-4</c:v>
                </c:pt>
                <c:pt idx="980">
                  <c:v>1.6259033001286838E-5</c:v>
                </c:pt>
                <c:pt idx="981">
                  <c:v>-9.9828839508216971E-3</c:v>
                </c:pt>
                <c:pt idx="982">
                  <c:v>-9.3609473816214095E-4</c:v>
                </c:pt>
                <c:pt idx="983">
                  <c:v>1.1938545407268908E-2</c:v>
                </c:pt>
                <c:pt idx="984">
                  <c:v>-3.1395551460056126E-3</c:v>
                </c:pt>
                <c:pt idx="985">
                  <c:v>3.6590424271154554E-4</c:v>
                </c:pt>
                <c:pt idx="986">
                  <c:v>-1.676324288783837E-3</c:v>
                </c:pt>
                <c:pt idx="987">
                  <c:v>2.463825084735749E-3</c:v>
                </c:pt>
                <c:pt idx="988">
                  <c:v>1.0565005859584087E-3</c:v>
                </c:pt>
                <c:pt idx="989">
                  <c:v>-1.7057632329682271E-3</c:v>
                </c:pt>
                <c:pt idx="990">
                  <c:v>6.0262727724991194E-4</c:v>
                </c:pt>
                <c:pt idx="991">
                  <c:v>2.0835090554216507E-3</c:v>
                </c:pt>
                <c:pt idx="992">
                  <c:v>-7.8264477820880751E-3</c:v>
                </c:pt>
                <c:pt idx="993">
                  <c:v>-3.6627964952647973E-3</c:v>
                </c:pt>
                <c:pt idx="994">
                  <c:v>-4.7532975815246514E-3</c:v>
                </c:pt>
                <c:pt idx="995">
                  <c:v>-3.1895030078890052E-3</c:v>
                </c:pt>
                <c:pt idx="996">
                  <c:v>3.1951912522227843E-3</c:v>
                </c:pt>
                <c:pt idx="997">
                  <c:v>-3.5857679982588264E-3</c:v>
                </c:pt>
                <c:pt idx="998">
                  <c:v>-9.7144561471163016E-3</c:v>
                </c:pt>
                <c:pt idx="999">
                  <c:v>1.6580291965251348E-3</c:v>
                </c:pt>
                <c:pt idx="1000">
                  <c:v>-4.5710155095619598E-3</c:v>
                </c:pt>
                <c:pt idx="1001">
                  <c:v>-1.1058953114249426E-2</c:v>
                </c:pt>
                <c:pt idx="1002">
                  <c:v>7.3553231991954071E-3</c:v>
                </c:pt>
                <c:pt idx="1003">
                  <c:v>1.1692082461723041E-2</c:v>
                </c:pt>
                <c:pt idx="1004">
                  <c:v>8.4690474856994324E-3</c:v>
                </c:pt>
                <c:pt idx="1005">
                  <c:v>3.1325236102521803E-3</c:v>
                </c:pt>
                <c:pt idx="1006">
                  <c:v>-2.4419330174181297E-3</c:v>
                </c:pt>
                <c:pt idx="1007">
                  <c:v>1.5974416933781654E-3</c:v>
                </c:pt>
                <c:pt idx="1008">
                  <c:v>1.1980423987090205E-5</c:v>
                </c:pt>
                <c:pt idx="1009">
                  <c:v>-3.2915820559360487E-3</c:v>
                </c:pt>
                <c:pt idx="1010">
                  <c:v>-1.8781007443289255E-3</c:v>
                </c:pt>
                <c:pt idx="1011">
                  <c:v>3.9514327518830328E-3</c:v>
                </c:pt>
                <c:pt idx="1012">
                  <c:v>4.2987310721638305E-3</c:v>
                </c:pt>
                <c:pt idx="1013">
                  <c:v>-4.8476578362754985E-3</c:v>
                </c:pt>
                <c:pt idx="1014">
                  <c:v>-1.1044750592968944E-2</c:v>
                </c:pt>
                <c:pt idx="1015">
                  <c:v>-4.0230643553766932E-3</c:v>
                </c:pt>
                <c:pt idx="1016">
                  <c:v>-2.0492059212821045E-2</c:v>
                </c:pt>
                <c:pt idx="1017">
                  <c:v>-4.265323988909886E-3</c:v>
                </c:pt>
                <c:pt idx="1018">
                  <c:v>-1.4615444678691358E-2</c:v>
                </c:pt>
                <c:pt idx="1019">
                  <c:v>-8.1887063365404522E-3</c:v>
                </c:pt>
                <c:pt idx="1020">
                  <c:v>-1.8465255407270953E-2</c:v>
                </c:pt>
                <c:pt idx="1021">
                  <c:v>1.9349860321553392E-2</c:v>
                </c:pt>
                <c:pt idx="1022">
                  <c:v>-7.9980324329158581E-3</c:v>
                </c:pt>
                <c:pt idx="1023">
                  <c:v>-3.8348472017850632E-3</c:v>
                </c:pt>
                <c:pt idx="1024">
                  <c:v>8.1339573730856429E-3</c:v>
                </c:pt>
                <c:pt idx="1025">
                  <c:v>2.1058132693809073E-2</c:v>
                </c:pt>
                <c:pt idx="1026">
                  <c:v>3.0332860756154822E-3</c:v>
                </c:pt>
              </c:numCache>
            </c:numRef>
          </c:xVal>
          <c:yVal>
            <c:numRef>
              <c:f>'KARNAPHULI Index Parameters'!$F$3:$F$1029</c:f>
              <c:numCache>
                <c:formatCode>General</c:formatCode>
                <c:ptCount val="1027"/>
                <c:pt idx="0">
                  <c:v>1.1145510835913308E-2</c:v>
                </c:pt>
                <c:pt idx="1">
                  <c:v>2.2045315370484042E-2</c:v>
                </c:pt>
                <c:pt idx="2">
                  <c:v>0</c:v>
                </c:pt>
                <c:pt idx="3">
                  <c:v>1.0784901138406244E-2</c:v>
                </c:pt>
                <c:pt idx="4">
                  <c:v>5.3349140486069757E-3</c:v>
                </c:pt>
                <c:pt idx="5">
                  <c:v>-3.7146226415094463E-2</c:v>
                </c:pt>
                <c:pt idx="6">
                  <c:v>0</c:v>
                </c:pt>
                <c:pt idx="7">
                  <c:v>-5.511328842620955E-3</c:v>
                </c:pt>
                <c:pt idx="8">
                  <c:v>-5.5418719211822731E-3</c:v>
                </c:pt>
                <c:pt idx="9">
                  <c:v>-6.1919504643961343E-3</c:v>
                </c:pt>
                <c:pt idx="10">
                  <c:v>-2.2429906542056122E-2</c:v>
                </c:pt>
                <c:pt idx="11">
                  <c:v>5.7361376673039643E-3</c:v>
                </c:pt>
                <c:pt idx="12">
                  <c:v>1.7110266159695797E-2</c:v>
                </c:pt>
                <c:pt idx="13">
                  <c:v>-1.1214953271028172E-2</c:v>
                </c:pt>
                <c:pt idx="14">
                  <c:v>-5.671077504725841E-3</c:v>
                </c:pt>
                <c:pt idx="15">
                  <c:v>0</c:v>
                </c:pt>
                <c:pt idx="16">
                  <c:v>-1.7110266159695797E-2</c:v>
                </c:pt>
                <c:pt idx="17">
                  <c:v>-1.7408123791102459E-2</c:v>
                </c:pt>
                <c:pt idx="18">
                  <c:v>-1.1811023622047223E-2</c:v>
                </c:pt>
                <c:pt idx="19">
                  <c:v>5.9760956175298752E-3</c:v>
                </c:pt>
                <c:pt idx="20">
                  <c:v>1.1881188118811892E-2</c:v>
                </c:pt>
                <c:pt idx="21">
                  <c:v>-5.348988910632746E-2</c:v>
                </c:pt>
                <c:pt idx="22">
                  <c:v>0</c:v>
                </c:pt>
                <c:pt idx="23">
                  <c:v>0</c:v>
                </c:pt>
                <c:pt idx="24">
                  <c:v>-3.7215713301171571E-2</c:v>
                </c:pt>
                <c:pt idx="25">
                  <c:v>4.509663564781663E-2</c:v>
                </c:pt>
                <c:pt idx="26">
                  <c:v>-1.8493150684931514E-2</c:v>
                </c:pt>
                <c:pt idx="27">
                  <c:v>1.8841591067690233E-2</c:v>
                </c:pt>
                <c:pt idx="28">
                  <c:v>1.2328767123287676E-2</c:v>
                </c:pt>
                <c:pt idx="29">
                  <c:v>0</c:v>
                </c:pt>
                <c:pt idx="30">
                  <c:v>0</c:v>
                </c:pt>
                <c:pt idx="31">
                  <c:v>1.8944519621109768E-2</c:v>
                </c:pt>
                <c:pt idx="32">
                  <c:v>-5.9760956175298752E-3</c:v>
                </c:pt>
                <c:pt idx="33">
                  <c:v>-2.4716098864395519E-2</c:v>
                </c:pt>
                <c:pt idx="34">
                  <c:v>0</c:v>
                </c:pt>
                <c:pt idx="35">
                  <c:v>2.5342465753424692E-2</c:v>
                </c:pt>
                <c:pt idx="36">
                  <c:v>-1.8704074816299321E-2</c:v>
                </c:pt>
                <c:pt idx="37">
                  <c:v>-1.2253233492171556E-2</c:v>
                </c:pt>
                <c:pt idx="38">
                  <c:v>0</c:v>
                </c:pt>
                <c:pt idx="39">
                  <c:v>-1.2405237767057153E-2</c:v>
                </c:pt>
                <c:pt idx="40">
                  <c:v>1.2561060711793415E-2</c:v>
                </c:pt>
                <c:pt idx="41">
                  <c:v>-1.2405237767057153E-2</c:v>
                </c:pt>
                <c:pt idx="42">
                  <c:v>1.8841591067690233E-2</c:v>
                </c:pt>
                <c:pt idx="43">
                  <c:v>-6.164383561643838E-3</c:v>
                </c:pt>
                <c:pt idx="44">
                  <c:v>-6.2026188835285767E-3</c:v>
                </c:pt>
                <c:pt idx="45">
                  <c:v>6.2413314840499279E-3</c:v>
                </c:pt>
                <c:pt idx="46">
                  <c:v>-6.2026188835285767E-3</c:v>
                </c:pt>
                <c:pt idx="47">
                  <c:v>6.2413314840499279E-3</c:v>
                </c:pt>
                <c:pt idx="48">
                  <c:v>-1.2405237767057153E-2</c:v>
                </c:pt>
                <c:pt idx="49">
                  <c:v>-6.2805303558967074E-3</c:v>
                </c:pt>
                <c:pt idx="50">
                  <c:v>-6.3202247191010974E-3</c:v>
                </c:pt>
                <c:pt idx="51">
                  <c:v>6.3604240282686408E-3</c:v>
                </c:pt>
                <c:pt idx="52">
                  <c:v>6.3202247191012084E-3</c:v>
                </c:pt>
                <c:pt idx="53">
                  <c:v>-1.8841591067690122E-2</c:v>
                </c:pt>
                <c:pt idx="54">
                  <c:v>6.4011379800852364E-3</c:v>
                </c:pt>
                <c:pt idx="55">
                  <c:v>-1.9081272084805589E-2</c:v>
                </c:pt>
                <c:pt idx="56">
                  <c:v>1.2968299711815456E-2</c:v>
                </c:pt>
                <c:pt idx="57">
                  <c:v>-6.4011379800853474E-3</c:v>
                </c:pt>
                <c:pt idx="58">
                  <c:v>-1.2884753042233466E-2</c:v>
                </c:pt>
                <c:pt idx="59">
                  <c:v>-6.526468455402501E-3</c:v>
                </c:pt>
                <c:pt idx="60">
                  <c:v>6.5693430656934559E-3</c:v>
                </c:pt>
                <c:pt idx="61">
                  <c:v>1.3052936910805002E-2</c:v>
                </c:pt>
                <c:pt idx="62">
                  <c:v>2.5769506084466709E-2</c:v>
                </c:pt>
                <c:pt idx="63">
                  <c:v>-1.2561060711793415E-2</c:v>
                </c:pt>
                <c:pt idx="64">
                  <c:v>6.3604240282686408E-3</c:v>
                </c:pt>
                <c:pt idx="65">
                  <c:v>6.3202247191012084E-3</c:v>
                </c:pt>
                <c:pt idx="66">
                  <c:v>0</c:v>
                </c:pt>
                <c:pt idx="67">
                  <c:v>6.2805303558968184E-3</c:v>
                </c:pt>
                <c:pt idx="68">
                  <c:v>6.2413314840499279E-3</c:v>
                </c:pt>
                <c:pt idx="69">
                  <c:v>6.2026188835286877E-3</c:v>
                </c:pt>
                <c:pt idx="70">
                  <c:v>-3.6986301369862917E-2</c:v>
                </c:pt>
                <c:pt idx="71">
                  <c:v>6.4011379800852364E-3</c:v>
                </c:pt>
                <c:pt idx="72">
                  <c:v>-6.3604240282685298E-3</c:v>
                </c:pt>
                <c:pt idx="73">
                  <c:v>-1.2802275960170695E-2</c:v>
                </c:pt>
                <c:pt idx="74">
                  <c:v>3.8904899135446591E-2</c:v>
                </c:pt>
                <c:pt idx="75">
                  <c:v>6.2413314840499279E-3</c:v>
                </c:pt>
                <c:pt idx="76">
                  <c:v>-1.2405237767057153E-2</c:v>
                </c:pt>
                <c:pt idx="77">
                  <c:v>6.2805303558968184E-3</c:v>
                </c:pt>
                <c:pt idx="78">
                  <c:v>-1.8723994452149784E-2</c:v>
                </c:pt>
                <c:pt idx="79">
                  <c:v>6.3604240282686408E-3</c:v>
                </c:pt>
                <c:pt idx="80">
                  <c:v>6.3202247191012084E-3</c:v>
                </c:pt>
                <c:pt idx="81">
                  <c:v>0</c:v>
                </c:pt>
                <c:pt idx="82">
                  <c:v>1.2561060711793415E-2</c:v>
                </c:pt>
                <c:pt idx="83">
                  <c:v>1.2405237767057153E-2</c:v>
                </c:pt>
                <c:pt idx="84">
                  <c:v>-1.8379850238257278E-2</c:v>
                </c:pt>
                <c:pt idx="85">
                  <c:v>0</c:v>
                </c:pt>
                <c:pt idx="86">
                  <c:v>-6.2413314840499279E-3</c:v>
                </c:pt>
                <c:pt idx="87">
                  <c:v>0</c:v>
                </c:pt>
                <c:pt idx="88">
                  <c:v>-6.2805303558967074E-3</c:v>
                </c:pt>
                <c:pt idx="89">
                  <c:v>-6.3202247191010974E-3</c:v>
                </c:pt>
                <c:pt idx="90">
                  <c:v>0</c:v>
                </c:pt>
                <c:pt idx="91">
                  <c:v>1.272084805653706E-2</c:v>
                </c:pt>
                <c:pt idx="92">
                  <c:v>-6.2805303558967074E-3</c:v>
                </c:pt>
                <c:pt idx="93">
                  <c:v>-7.02247191011236E-2</c:v>
                </c:pt>
                <c:pt idx="94">
                  <c:v>-2.8700906344410915E-2</c:v>
                </c:pt>
                <c:pt idx="95">
                  <c:v>-3.732503888024874E-2</c:v>
                </c:pt>
                <c:pt idx="96">
                  <c:v>7.6736672051696209E-2</c:v>
                </c:pt>
                <c:pt idx="97">
                  <c:v>-2.8507126781695535E-2</c:v>
                </c:pt>
                <c:pt idx="98">
                  <c:v>0</c:v>
                </c:pt>
                <c:pt idx="99">
                  <c:v>-2.9343629343629218E-2</c:v>
                </c:pt>
                <c:pt idx="100">
                  <c:v>1.511535401750197E-2</c:v>
                </c:pt>
                <c:pt idx="101">
                  <c:v>-7.0532915360501658E-3</c:v>
                </c:pt>
                <c:pt idx="102">
                  <c:v>-2.9992107340173657E-2</c:v>
                </c:pt>
                <c:pt idx="103">
                  <c:v>2.2782750203417468E-2</c:v>
                </c:pt>
                <c:pt idx="104">
                  <c:v>-7.1599045346062429E-3</c:v>
                </c:pt>
                <c:pt idx="105">
                  <c:v>1.5224358974359031E-2</c:v>
                </c:pt>
                <c:pt idx="106">
                  <c:v>0</c:v>
                </c:pt>
                <c:pt idx="107">
                  <c:v>1.4996053670086829E-2</c:v>
                </c:pt>
                <c:pt idx="108">
                  <c:v>1.4774494556765161E-2</c:v>
                </c:pt>
                <c:pt idx="109">
                  <c:v>-1.4559386973180155E-2</c:v>
                </c:pt>
                <c:pt idx="110">
                  <c:v>6.9984447900466318E-3</c:v>
                </c:pt>
                <c:pt idx="111">
                  <c:v>-1.4671814671814665E-2</c:v>
                </c:pt>
                <c:pt idx="112">
                  <c:v>7.8369905956112706E-3</c:v>
                </c:pt>
                <c:pt idx="113">
                  <c:v>-7.7760497667185291E-3</c:v>
                </c:pt>
                <c:pt idx="114">
                  <c:v>2.2727272727272707E-2</c:v>
                </c:pt>
                <c:pt idx="115">
                  <c:v>-2.2222222222222254E-2</c:v>
                </c:pt>
                <c:pt idx="116">
                  <c:v>0</c:v>
                </c:pt>
                <c:pt idx="117">
                  <c:v>1.4890282131661436E-2</c:v>
                </c:pt>
                <c:pt idx="118">
                  <c:v>-2.1621621621621623E-2</c:v>
                </c:pt>
                <c:pt idx="119">
                  <c:v>0</c:v>
                </c:pt>
                <c:pt idx="120">
                  <c:v>0</c:v>
                </c:pt>
                <c:pt idx="121">
                  <c:v>1.4996053670086829E-2</c:v>
                </c:pt>
                <c:pt idx="122">
                  <c:v>0</c:v>
                </c:pt>
                <c:pt idx="123">
                  <c:v>0</c:v>
                </c:pt>
                <c:pt idx="124">
                  <c:v>0</c:v>
                </c:pt>
                <c:pt idx="125">
                  <c:v>6.9984447900466318E-3</c:v>
                </c:pt>
                <c:pt idx="126">
                  <c:v>1.4671814671814776E-2</c:v>
                </c:pt>
                <c:pt idx="127">
                  <c:v>-4.337899543378998E-2</c:v>
                </c:pt>
                <c:pt idx="128">
                  <c:v>1.511535401750197E-2</c:v>
                </c:pt>
                <c:pt idx="129">
                  <c:v>-7.0532915360501658E-3</c:v>
                </c:pt>
                <c:pt idx="130">
                  <c:v>-1.4996053670086829E-2</c:v>
                </c:pt>
                <c:pt idx="131">
                  <c:v>-8.0128205128204844E-3</c:v>
                </c:pt>
                <c:pt idx="132">
                  <c:v>8.0775444264942209E-3</c:v>
                </c:pt>
                <c:pt idx="133">
                  <c:v>-8.0128205128204844E-3</c:v>
                </c:pt>
                <c:pt idx="134">
                  <c:v>8.0775444264942209E-3</c:v>
                </c:pt>
                <c:pt idx="135">
                  <c:v>0</c:v>
                </c:pt>
                <c:pt idx="136">
                  <c:v>7.2115384615385469E-3</c:v>
                </c:pt>
                <c:pt idx="137">
                  <c:v>-2.2275258552108324E-2</c:v>
                </c:pt>
                <c:pt idx="138">
                  <c:v>0</c:v>
                </c:pt>
                <c:pt idx="139">
                  <c:v>0</c:v>
                </c:pt>
                <c:pt idx="140">
                  <c:v>0</c:v>
                </c:pt>
                <c:pt idx="141">
                  <c:v>1.5459723352319044E-2</c:v>
                </c:pt>
                <c:pt idx="142">
                  <c:v>4.5673076923076872E-2</c:v>
                </c:pt>
                <c:pt idx="143">
                  <c:v>5.0574712643678188E-2</c:v>
                </c:pt>
                <c:pt idx="144">
                  <c:v>-2.0423048869438465E-2</c:v>
                </c:pt>
                <c:pt idx="145">
                  <c:v>-7.446016381235987E-3</c:v>
                </c:pt>
                <c:pt idx="146">
                  <c:v>7.5018754688671585E-3</c:v>
                </c:pt>
                <c:pt idx="147">
                  <c:v>-7.446016381235987E-3</c:v>
                </c:pt>
                <c:pt idx="148">
                  <c:v>-6.7516879219804427E-3</c:v>
                </c:pt>
                <c:pt idx="149">
                  <c:v>1.4350453172205402E-2</c:v>
                </c:pt>
                <c:pt idx="150">
                  <c:v>1.4147431124348353E-2</c:v>
                </c:pt>
                <c:pt idx="151">
                  <c:v>4.9192364170337788E-2</c:v>
                </c:pt>
                <c:pt idx="152">
                  <c:v>1.9594121763470973E-2</c:v>
                </c:pt>
                <c:pt idx="153">
                  <c:v>-1.3040494166094652E-2</c:v>
                </c:pt>
                <c:pt idx="154">
                  <c:v>-1.9471488178025131E-2</c:v>
                </c:pt>
                <c:pt idx="155">
                  <c:v>-4.1134751773049705E-2</c:v>
                </c:pt>
                <c:pt idx="156">
                  <c:v>1.4053254437869978E-2</c:v>
                </c:pt>
                <c:pt idx="157">
                  <c:v>0</c:v>
                </c:pt>
                <c:pt idx="158">
                  <c:v>7.2939460247993804E-3</c:v>
                </c:pt>
                <c:pt idx="159">
                  <c:v>-2.0999275887038427E-2</c:v>
                </c:pt>
                <c:pt idx="160">
                  <c:v>-6.6568047337277614E-3</c:v>
                </c:pt>
                <c:pt idx="161">
                  <c:v>-7.446016381235987E-3</c:v>
                </c:pt>
                <c:pt idx="162">
                  <c:v>-6.7516879219804427E-3</c:v>
                </c:pt>
                <c:pt idx="163">
                  <c:v>6.7975830815709681E-3</c:v>
                </c:pt>
                <c:pt idx="164">
                  <c:v>-6.7516879219804427E-3</c:v>
                </c:pt>
                <c:pt idx="165">
                  <c:v>0</c:v>
                </c:pt>
                <c:pt idx="166">
                  <c:v>0</c:v>
                </c:pt>
                <c:pt idx="167">
                  <c:v>-1.4350453172205402E-2</c:v>
                </c:pt>
                <c:pt idx="168">
                  <c:v>1.4559386973179933E-2</c:v>
                </c:pt>
                <c:pt idx="169">
                  <c:v>0</c:v>
                </c:pt>
                <c:pt idx="170">
                  <c:v>2.8700906344410804E-2</c:v>
                </c:pt>
                <c:pt idx="171">
                  <c:v>0</c:v>
                </c:pt>
                <c:pt idx="172">
                  <c:v>-3.5242290748898619E-2</c:v>
                </c:pt>
                <c:pt idx="173">
                  <c:v>-6.8493150684931781E-3</c:v>
                </c:pt>
                <c:pt idx="174">
                  <c:v>6.8965517241379448E-3</c:v>
                </c:pt>
                <c:pt idx="175">
                  <c:v>-2.8919330289193357E-2</c:v>
                </c:pt>
                <c:pt idx="176">
                  <c:v>8.9341692789968619E-2</c:v>
                </c:pt>
                <c:pt idx="177">
                  <c:v>-2.7338129496402908E-2</c:v>
                </c:pt>
                <c:pt idx="178">
                  <c:v>4.2899408284023721E-2</c:v>
                </c:pt>
                <c:pt idx="179">
                  <c:v>8.7234042553191449E-2</c:v>
                </c:pt>
                <c:pt idx="180">
                  <c:v>-3.0658838878017014E-2</c:v>
                </c:pt>
                <c:pt idx="181">
                  <c:v>-1.2786002691789977E-2</c:v>
                </c:pt>
                <c:pt idx="182">
                  <c:v>1.9086571233810412E-2</c:v>
                </c:pt>
                <c:pt idx="183">
                  <c:v>-1.8729096989966498E-2</c:v>
                </c:pt>
                <c:pt idx="184">
                  <c:v>2.5903203817314369E-2</c:v>
                </c:pt>
                <c:pt idx="185">
                  <c:v>-1.2624584717608078E-2</c:v>
                </c:pt>
                <c:pt idx="186">
                  <c:v>-6.7294751009421283E-3</c:v>
                </c:pt>
                <c:pt idx="187">
                  <c:v>0</c:v>
                </c:pt>
                <c:pt idx="188">
                  <c:v>6.7750677506774881E-3</c:v>
                </c:pt>
                <c:pt idx="189">
                  <c:v>-2.5572005383580065E-2</c:v>
                </c:pt>
                <c:pt idx="190">
                  <c:v>2.6243093922651894E-2</c:v>
                </c:pt>
                <c:pt idx="191">
                  <c:v>-1.9515477792732105E-2</c:v>
                </c:pt>
                <c:pt idx="192">
                  <c:v>-1.9217570350034352E-2</c:v>
                </c:pt>
                <c:pt idx="193">
                  <c:v>0</c:v>
                </c:pt>
                <c:pt idx="194">
                  <c:v>1.3296011196641144E-2</c:v>
                </c:pt>
                <c:pt idx="195">
                  <c:v>0</c:v>
                </c:pt>
                <c:pt idx="196">
                  <c:v>-2.0027624309392311E-2</c:v>
                </c:pt>
                <c:pt idx="197">
                  <c:v>2.6779422128259345E-2</c:v>
                </c:pt>
                <c:pt idx="198">
                  <c:v>-5.2161976664378829E-2</c:v>
                </c:pt>
                <c:pt idx="199">
                  <c:v>-1.3758146270818394E-2</c:v>
                </c:pt>
                <c:pt idx="200">
                  <c:v>6.9750367107195288E-2</c:v>
                </c:pt>
                <c:pt idx="201">
                  <c:v>-4.5984900480439239E-2</c:v>
                </c:pt>
                <c:pt idx="202">
                  <c:v>7.194244604316502E-3</c:v>
                </c:pt>
                <c:pt idx="203">
                  <c:v>-7.1428571428571175E-3</c:v>
                </c:pt>
                <c:pt idx="204">
                  <c:v>0</c:v>
                </c:pt>
                <c:pt idx="205">
                  <c:v>-1.3669064748201398E-2</c:v>
                </c:pt>
                <c:pt idx="206">
                  <c:v>1.3858497447118756E-2</c:v>
                </c:pt>
                <c:pt idx="207">
                  <c:v>7.194244604316502E-3</c:v>
                </c:pt>
                <c:pt idx="208">
                  <c:v>-1.3571428571428568E-2</c:v>
                </c:pt>
                <c:pt idx="209">
                  <c:v>0</c:v>
                </c:pt>
                <c:pt idx="210">
                  <c:v>0</c:v>
                </c:pt>
                <c:pt idx="211">
                  <c:v>-2.0999275887038427E-2</c:v>
                </c:pt>
                <c:pt idx="212">
                  <c:v>2.1449704142011861E-2</c:v>
                </c:pt>
                <c:pt idx="213">
                  <c:v>2.0999275887038316E-2</c:v>
                </c:pt>
                <c:pt idx="214">
                  <c:v>-2.765957446808498E-2</c:v>
                </c:pt>
                <c:pt idx="215">
                  <c:v>1.3858497447118756E-2</c:v>
                </c:pt>
                <c:pt idx="216">
                  <c:v>0</c:v>
                </c:pt>
                <c:pt idx="217">
                  <c:v>-1.3669064748201398E-2</c:v>
                </c:pt>
                <c:pt idx="218">
                  <c:v>0</c:v>
                </c:pt>
                <c:pt idx="219">
                  <c:v>0</c:v>
                </c:pt>
                <c:pt idx="220">
                  <c:v>0</c:v>
                </c:pt>
                <c:pt idx="221">
                  <c:v>6.2727935813274849E-2</c:v>
                </c:pt>
                <c:pt idx="222">
                  <c:v>-1.9217570350034352E-2</c:v>
                </c:pt>
                <c:pt idx="223">
                  <c:v>0</c:v>
                </c:pt>
                <c:pt idx="224">
                  <c:v>0</c:v>
                </c:pt>
                <c:pt idx="225">
                  <c:v>1.3296011196641144E-2</c:v>
                </c:pt>
                <c:pt idx="226">
                  <c:v>6.2154696132596943E-3</c:v>
                </c:pt>
                <c:pt idx="227">
                  <c:v>-1.3040494166094652E-2</c:v>
                </c:pt>
                <c:pt idx="228">
                  <c:v>1.3212795549374157E-2</c:v>
                </c:pt>
                <c:pt idx="229">
                  <c:v>-1.3040494166094652E-2</c:v>
                </c:pt>
                <c:pt idx="230">
                  <c:v>-6.2586926286509748E-3</c:v>
                </c:pt>
                <c:pt idx="231">
                  <c:v>5.3184044786564133E-2</c:v>
                </c:pt>
                <c:pt idx="232">
                  <c:v>-1.2624584717608078E-2</c:v>
                </c:pt>
                <c:pt idx="233">
                  <c:v>-2.5572005383580065E-2</c:v>
                </c:pt>
                <c:pt idx="234">
                  <c:v>5.2486187845303789E-2</c:v>
                </c:pt>
                <c:pt idx="235">
                  <c:v>0</c:v>
                </c:pt>
                <c:pt idx="236">
                  <c:v>-1.902887139107623E-2</c:v>
                </c:pt>
                <c:pt idx="237">
                  <c:v>-3.8127090301003252E-2</c:v>
                </c:pt>
                <c:pt idx="238">
                  <c:v>2.0166898470097339E-2</c:v>
                </c:pt>
                <c:pt idx="239">
                  <c:v>2.5903203817314369E-2</c:v>
                </c:pt>
                <c:pt idx="240">
                  <c:v>1.2624584717607856E-2</c:v>
                </c:pt>
                <c:pt idx="241">
                  <c:v>5.9055118110236116E-3</c:v>
                </c:pt>
                <c:pt idx="242">
                  <c:v>3.7181996086105729E-2</c:v>
                </c:pt>
                <c:pt idx="243">
                  <c:v>-1.7610062893081868E-2</c:v>
                </c:pt>
                <c:pt idx="244">
                  <c:v>-2.4327784891165161E-2</c:v>
                </c:pt>
                <c:pt idx="245">
                  <c:v>4.986876640419946E-2</c:v>
                </c:pt>
                <c:pt idx="246">
                  <c:v>2.3749999999999938E-2</c:v>
                </c:pt>
                <c:pt idx="247">
                  <c:v>1.7704517704517864E-2</c:v>
                </c:pt>
                <c:pt idx="248">
                  <c:v>7.9784043191361675E-2</c:v>
                </c:pt>
                <c:pt idx="249">
                  <c:v>-5.5555555555556468E-3</c:v>
                </c:pt>
                <c:pt idx="250">
                  <c:v>2.681564245810053E-2</c:v>
                </c:pt>
                <c:pt idx="251">
                  <c:v>9.8476605005440865E-2</c:v>
                </c:pt>
                <c:pt idx="252">
                  <c:v>8.0237741456166356E-2</c:v>
                </c:pt>
                <c:pt idx="253">
                  <c:v>-8.7116001834020018E-3</c:v>
                </c:pt>
                <c:pt idx="254">
                  <c:v>3.9777983348751045E-2</c:v>
                </c:pt>
                <c:pt idx="255">
                  <c:v>-1.6903914590747249E-2</c:v>
                </c:pt>
                <c:pt idx="256">
                  <c:v>8.5972850678732948E-2</c:v>
                </c:pt>
                <c:pt idx="257">
                  <c:v>4.7500000000000098E-2</c:v>
                </c:pt>
                <c:pt idx="258">
                  <c:v>-2.6252983293556076E-2</c:v>
                </c:pt>
                <c:pt idx="259">
                  <c:v>-6.25E-2</c:v>
                </c:pt>
                <c:pt idx="260">
                  <c:v>4.3572984749455923E-3</c:v>
                </c:pt>
                <c:pt idx="261">
                  <c:v>1.2147505422993365E-2</c:v>
                </c:pt>
                <c:pt idx="262">
                  <c:v>0</c:v>
                </c:pt>
                <c:pt idx="263">
                  <c:v>2.0574367766823753E-2</c:v>
                </c:pt>
                <c:pt idx="264">
                  <c:v>-9.6178076438471205E-2</c:v>
                </c:pt>
                <c:pt idx="265">
                  <c:v>-3.5315985130111471E-2</c:v>
                </c:pt>
                <c:pt idx="266">
                  <c:v>0</c:v>
                </c:pt>
                <c:pt idx="267">
                  <c:v>-8.236994219653182E-2</c:v>
                </c:pt>
                <c:pt idx="268">
                  <c:v>-9.028871391076132E-2</c:v>
                </c:pt>
                <c:pt idx="269">
                  <c:v>5.539526832083097E-2</c:v>
                </c:pt>
                <c:pt idx="270">
                  <c:v>-4.7020229633679578E-2</c:v>
                </c:pt>
                <c:pt idx="271">
                  <c:v>6.5404475043029375E-2</c:v>
                </c:pt>
                <c:pt idx="272">
                  <c:v>9.7469036079698368E-2</c:v>
                </c:pt>
                <c:pt idx="273">
                  <c:v>-1.8645731108930308E-2</c:v>
                </c:pt>
                <c:pt idx="274">
                  <c:v>-6.1999999999999944E-2</c:v>
                </c:pt>
                <c:pt idx="275">
                  <c:v>1.5458422174839948E-2</c:v>
                </c:pt>
                <c:pt idx="276">
                  <c:v>-9.9737532808399365E-3</c:v>
                </c:pt>
                <c:pt idx="277">
                  <c:v>9.5970307529162469E-2</c:v>
                </c:pt>
                <c:pt idx="278">
                  <c:v>2.2738268021286867E-2</c:v>
                </c:pt>
                <c:pt idx="279">
                  <c:v>-1.3245033112582849E-2</c:v>
                </c:pt>
                <c:pt idx="280">
                  <c:v>-2.3010546500479401E-2</c:v>
                </c:pt>
                <c:pt idx="281">
                  <c:v>-5.1521099116781155E-2</c:v>
                </c:pt>
                <c:pt idx="282">
                  <c:v>-1.4485256078634157E-2</c:v>
                </c:pt>
                <c:pt idx="283">
                  <c:v>-5.5118110236220486E-2</c:v>
                </c:pt>
                <c:pt idx="284">
                  <c:v>0</c:v>
                </c:pt>
                <c:pt idx="285">
                  <c:v>3.1666666666666732E-2</c:v>
                </c:pt>
                <c:pt idx="286">
                  <c:v>1.5616585891222279E-2</c:v>
                </c:pt>
                <c:pt idx="287">
                  <c:v>-2.0148462354188656E-2</c:v>
                </c:pt>
                <c:pt idx="288">
                  <c:v>-1.0281385281385336E-2</c:v>
                </c:pt>
                <c:pt idx="289">
                  <c:v>-4.7020229633679578E-2</c:v>
                </c:pt>
                <c:pt idx="290">
                  <c:v>-4.3602983362019399E-2</c:v>
                </c:pt>
                <c:pt idx="291">
                  <c:v>-4.0191961607678572E-2</c:v>
                </c:pt>
                <c:pt idx="292">
                  <c:v>5.3749999999999964E-2</c:v>
                </c:pt>
                <c:pt idx="293">
                  <c:v>-2.2538552787663035E-2</c:v>
                </c:pt>
                <c:pt idx="294">
                  <c:v>5.4611650485436591E-3</c:v>
                </c:pt>
                <c:pt idx="295">
                  <c:v>-2.836451418225705E-2</c:v>
                </c:pt>
                <c:pt idx="296">
                  <c:v>-6.2111801242237252E-3</c:v>
                </c:pt>
                <c:pt idx="297">
                  <c:v>-3.5625000000000018E-2</c:v>
                </c:pt>
                <c:pt idx="298">
                  <c:v>4.3421905379131598E-2</c:v>
                </c:pt>
                <c:pt idx="299">
                  <c:v>5.5900621118012417E-3</c:v>
                </c:pt>
                <c:pt idx="300">
                  <c:v>7.0413835701049754E-2</c:v>
                </c:pt>
                <c:pt idx="301">
                  <c:v>-3.2890940565493132E-2</c:v>
                </c:pt>
                <c:pt idx="302">
                  <c:v>-3.4009546539379487E-2</c:v>
                </c:pt>
                <c:pt idx="303">
                  <c:v>-5.5589870290302379E-3</c:v>
                </c:pt>
                <c:pt idx="304">
                  <c:v>-2.4223602484472084E-2</c:v>
                </c:pt>
                <c:pt idx="305">
                  <c:v>-2.9917250159134379E-2</c:v>
                </c:pt>
                <c:pt idx="306">
                  <c:v>-2.4934383202099841E-2</c:v>
                </c:pt>
                <c:pt idx="307">
                  <c:v>-6.7294751009421283E-3</c:v>
                </c:pt>
                <c:pt idx="308">
                  <c:v>0</c:v>
                </c:pt>
                <c:pt idx="309">
                  <c:v>-6.0975609756097615E-3</c:v>
                </c:pt>
                <c:pt idx="310">
                  <c:v>-2.5903203817314258E-2</c:v>
                </c:pt>
                <c:pt idx="311">
                  <c:v>7.2778166550035106E-2</c:v>
                </c:pt>
                <c:pt idx="312">
                  <c:v>6.5231572080886036E-3</c:v>
                </c:pt>
                <c:pt idx="313">
                  <c:v>-4.3421905379131598E-2</c:v>
                </c:pt>
                <c:pt idx="314">
                  <c:v>-3.1842818428184372E-2</c:v>
                </c:pt>
                <c:pt idx="315">
                  <c:v>-6.9979006298109825E-3</c:v>
                </c:pt>
                <c:pt idx="316">
                  <c:v>0</c:v>
                </c:pt>
                <c:pt idx="317">
                  <c:v>6.6948555320648362E-2</c:v>
                </c:pt>
                <c:pt idx="318">
                  <c:v>1.9154557463672228E-2</c:v>
                </c:pt>
                <c:pt idx="319">
                  <c:v>-1.8794556059624101E-2</c:v>
                </c:pt>
                <c:pt idx="320">
                  <c:v>3.7648612945838877E-2</c:v>
                </c:pt>
                <c:pt idx="321">
                  <c:v>6.6836409929980967E-2</c:v>
                </c:pt>
                <c:pt idx="322">
                  <c:v>-1.1336515513126533E-2</c:v>
                </c:pt>
                <c:pt idx="323">
                  <c:v>-2.836451418225705E-2</c:v>
                </c:pt>
                <c:pt idx="324">
                  <c:v>2.9192546583850953E-2</c:v>
                </c:pt>
                <c:pt idx="325">
                  <c:v>-1.1466505733252919E-2</c:v>
                </c:pt>
                <c:pt idx="326">
                  <c:v>0</c:v>
                </c:pt>
                <c:pt idx="327">
                  <c:v>6.1050061050060833E-3</c:v>
                </c:pt>
                <c:pt idx="328">
                  <c:v>-1.1529126213592256E-2</c:v>
                </c:pt>
                <c:pt idx="329">
                  <c:v>-6.1387354205032496E-3</c:v>
                </c:pt>
                <c:pt idx="330">
                  <c:v>0</c:v>
                </c:pt>
                <c:pt idx="331">
                  <c:v>6.4854848672019516E-2</c:v>
                </c:pt>
                <c:pt idx="332">
                  <c:v>-1.9721577726218076E-2</c:v>
                </c:pt>
                <c:pt idx="333">
                  <c:v>3.5502958579881838E-2</c:v>
                </c:pt>
                <c:pt idx="334">
                  <c:v>1.1428571428571344E-2</c:v>
                </c:pt>
                <c:pt idx="335">
                  <c:v>2.2598870056497189E-2</c:v>
                </c:pt>
                <c:pt idx="336">
                  <c:v>-2.209944751381232E-2</c:v>
                </c:pt>
                <c:pt idx="337">
                  <c:v>0</c:v>
                </c:pt>
                <c:pt idx="338">
                  <c:v>-5.6497175141241307E-3</c:v>
                </c:pt>
                <c:pt idx="339">
                  <c:v>6.8181818181818121E-2</c:v>
                </c:pt>
                <c:pt idx="340">
                  <c:v>-3.1914893617021378E-2</c:v>
                </c:pt>
                <c:pt idx="341">
                  <c:v>-1.098901098901095E-2</c:v>
                </c:pt>
                <c:pt idx="342">
                  <c:v>3.3333333333333437E-2</c:v>
                </c:pt>
                <c:pt idx="343">
                  <c:v>7.5268817204301008E-2</c:v>
                </c:pt>
                <c:pt idx="344">
                  <c:v>5.0000000000000044E-2</c:v>
                </c:pt>
                <c:pt idx="345">
                  <c:v>-5.2380952380952417E-2</c:v>
                </c:pt>
                <c:pt idx="346">
                  <c:v>7.0351758793969932E-2</c:v>
                </c:pt>
                <c:pt idx="347">
                  <c:v>0</c:v>
                </c:pt>
                <c:pt idx="348">
                  <c:v>-4.6948356807512415E-3</c:v>
                </c:pt>
                <c:pt idx="349">
                  <c:v>-2.3584905660377409E-2</c:v>
                </c:pt>
                <c:pt idx="350">
                  <c:v>9.6618357487923134E-3</c:v>
                </c:pt>
                <c:pt idx="351">
                  <c:v>-2.8708133971291794E-2</c:v>
                </c:pt>
                <c:pt idx="352">
                  <c:v>-4.9261083743842415E-2</c:v>
                </c:pt>
                <c:pt idx="353">
                  <c:v>2.0725388601036121E-2</c:v>
                </c:pt>
                <c:pt idx="354">
                  <c:v>-2.0304568527918732E-2</c:v>
                </c:pt>
                <c:pt idx="355">
                  <c:v>-5.1813471502590636E-2</c:v>
                </c:pt>
                <c:pt idx="356">
                  <c:v>0</c:v>
                </c:pt>
                <c:pt idx="357">
                  <c:v>4.3715846994535568E-2</c:v>
                </c:pt>
                <c:pt idx="358">
                  <c:v>4.1884816753926524E-2</c:v>
                </c:pt>
                <c:pt idx="359">
                  <c:v>5.0251256281408363E-3</c:v>
                </c:pt>
                <c:pt idx="360">
                  <c:v>5.0000000000000044E-2</c:v>
                </c:pt>
                <c:pt idx="361">
                  <c:v>-4.2857142857142816E-2</c:v>
                </c:pt>
                <c:pt idx="362">
                  <c:v>3.9800995024875441E-2</c:v>
                </c:pt>
                <c:pt idx="363">
                  <c:v>3.8277511961722466E-2</c:v>
                </c:pt>
                <c:pt idx="364">
                  <c:v>-1.3824884792626779E-2</c:v>
                </c:pt>
                <c:pt idx="365">
                  <c:v>-5.6074766355140193E-2</c:v>
                </c:pt>
                <c:pt idx="366">
                  <c:v>-1.4851485148514865E-2</c:v>
                </c:pt>
                <c:pt idx="367">
                  <c:v>2.5125628140703515E-2</c:v>
                </c:pt>
                <c:pt idx="368">
                  <c:v>-2.9411764705882248E-2</c:v>
                </c:pt>
                <c:pt idx="369">
                  <c:v>1.0101010101010166E-2</c:v>
                </c:pt>
                <c:pt idx="370">
                  <c:v>-1.5000000000000013E-2</c:v>
                </c:pt>
                <c:pt idx="371">
                  <c:v>1.5228426395939021E-2</c:v>
                </c:pt>
                <c:pt idx="372">
                  <c:v>0</c:v>
                </c:pt>
                <c:pt idx="373">
                  <c:v>-1.9999999999999907E-2</c:v>
                </c:pt>
                <c:pt idx="374">
                  <c:v>-5.1020408163265252E-2</c:v>
                </c:pt>
                <c:pt idx="375">
                  <c:v>5.3763440860215006E-2</c:v>
                </c:pt>
                <c:pt idx="376">
                  <c:v>-2.5510204081632626E-2</c:v>
                </c:pt>
                <c:pt idx="377">
                  <c:v>-4.1884816753926746E-2</c:v>
                </c:pt>
                <c:pt idx="378">
                  <c:v>1.0928961748633892E-2</c:v>
                </c:pt>
                <c:pt idx="379">
                  <c:v>3.2432432432432545E-2</c:v>
                </c:pt>
                <c:pt idx="380">
                  <c:v>-3.1413612565445059E-2</c:v>
                </c:pt>
                <c:pt idx="381">
                  <c:v>-2.7027027027026973E-2</c:v>
                </c:pt>
                <c:pt idx="382">
                  <c:v>5.5555555555555358E-3</c:v>
                </c:pt>
                <c:pt idx="383">
                  <c:v>3.8674033149171283E-2</c:v>
                </c:pt>
                <c:pt idx="384">
                  <c:v>3.1914893617021267E-2</c:v>
                </c:pt>
                <c:pt idx="385">
                  <c:v>-5.1546391752576026E-3</c:v>
                </c:pt>
                <c:pt idx="386">
                  <c:v>-1.0362694300518061E-2</c:v>
                </c:pt>
                <c:pt idx="387">
                  <c:v>-1.0471204188481797E-2</c:v>
                </c:pt>
                <c:pt idx="388">
                  <c:v>-5.2910052910051242E-3</c:v>
                </c:pt>
                <c:pt idx="389">
                  <c:v>5.3191489361701372E-3</c:v>
                </c:pt>
                <c:pt idx="390">
                  <c:v>-1.5873015873015706E-2</c:v>
                </c:pt>
                <c:pt idx="391">
                  <c:v>-1.6129032258064502E-2</c:v>
                </c:pt>
                <c:pt idx="392">
                  <c:v>-5.464480874317057E-3</c:v>
                </c:pt>
                <c:pt idx="393">
                  <c:v>1.6483516483516425E-2</c:v>
                </c:pt>
                <c:pt idx="394">
                  <c:v>-3.2432432432432545E-2</c:v>
                </c:pt>
                <c:pt idx="395">
                  <c:v>2.2346368715083997E-2</c:v>
                </c:pt>
                <c:pt idx="396">
                  <c:v>-1.0928961748633892E-2</c:v>
                </c:pt>
                <c:pt idx="397">
                  <c:v>0</c:v>
                </c:pt>
                <c:pt idx="398">
                  <c:v>-5.5248618784531356E-3</c:v>
                </c:pt>
                <c:pt idx="399">
                  <c:v>0</c:v>
                </c:pt>
                <c:pt idx="400">
                  <c:v>-5.5555555555556468E-3</c:v>
                </c:pt>
                <c:pt idx="401">
                  <c:v>-3.3519553072625552E-2</c:v>
                </c:pt>
                <c:pt idx="402">
                  <c:v>1.156069364161838E-2</c:v>
                </c:pt>
                <c:pt idx="403">
                  <c:v>8.5714285714285632E-2</c:v>
                </c:pt>
                <c:pt idx="404">
                  <c:v>-3.1578947368421151E-2</c:v>
                </c:pt>
                <c:pt idx="405">
                  <c:v>-1.0869565217391242E-2</c:v>
                </c:pt>
                <c:pt idx="406">
                  <c:v>7.6923076923077094E-2</c:v>
                </c:pt>
                <c:pt idx="407">
                  <c:v>-4.081632653061229E-2</c:v>
                </c:pt>
                <c:pt idx="408">
                  <c:v>-5.3191489361702482E-3</c:v>
                </c:pt>
                <c:pt idx="409">
                  <c:v>4.8128342245989497E-2</c:v>
                </c:pt>
                <c:pt idx="410">
                  <c:v>1.5306122448979442E-2</c:v>
                </c:pt>
                <c:pt idx="411">
                  <c:v>2.5125628140703515E-2</c:v>
                </c:pt>
                <c:pt idx="412">
                  <c:v>9.8039215686276382E-3</c:v>
                </c:pt>
                <c:pt idx="413">
                  <c:v>-2.4271844660194164E-2</c:v>
                </c:pt>
                <c:pt idx="414">
                  <c:v>-2.9850746268656803E-2</c:v>
                </c:pt>
                <c:pt idx="415">
                  <c:v>2.051282051282044E-2</c:v>
                </c:pt>
                <c:pt idx="416">
                  <c:v>5.0251256281408363E-3</c:v>
                </c:pt>
                <c:pt idx="417">
                  <c:v>-1.0000000000000009E-2</c:v>
                </c:pt>
                <c:pt idx="418">
                  <c:v>-1.5151515151515138E-2</c:v>
                </c:pt>
                <c:pt idx="419">
                  <c:v>-2.5641025641025661E-2</c:v>
                </c:pt>
                <c:pt idx="420">
                  <c:v>-5.2631578947369695E-3</c:v>
                </c:pt>
                <c:pt idx="421">
                  <c:v>-5.2910052910051242E-3</c:v>
                </c:pt>
                <c:pt idx="422">
                  <c:v>-3.1914893617021378E-2</c:v>
                </c:pt>
                <c:pt idx="423">
                  <c:v>-5.494505494505364E-3</c:v>
                </c:pt>
                <c:pt idx="424">
                  <c:v>3.8674033149171283E-2</c:v>
                </c:pt>
                <c:pt idx="425">
                  <c:v>2.659574468085113E-2</c:v>
                </c:pt>
                <c:pt idx="426">
                  <c:v>5.1813471502588637E-3</c:v>
                </c:pt>
                <c:pt idx="427">
                  <c:v>-1.0309278350515427E-2</c:v>
                </c:pt>
                <c:pt idx="428">
                  <c:v>0</c:v>
                </c:pt>
                <c:pt idx="429">
                  <c:v>-2.0833333333333259E-2</c:v>
                </c:pt>
                <c:pt idx="430">
                  <c:v>0</c:v>
                </c:pt>
                <c:pt idx="431">
                  <c:v>0</c:v>
                </c:pt>
                <c:pt idx="432">
                  <c:v>1.0638297872340496E-2</c:v>
                </c:pt>
                <c:pt idx="433">
                  <c:v>0</c:v>
                </c:pt>
                <c:pt idx="434">
                  <c:v>-2.1052631578947323E-2</c:v>
                </c:pt>
                <c:pt idx="435">
                  <c:v>-5.3763440860216116E-3</c:v>
                </c:pt>
                <c:pt idx="436">
                  <c:v>0</c:v>
                </c:pt>
                <c:pt idx="437">
                  <c:v>5.4054054054055722E-3</c:v>
                </c:pt>
                <c:pt idx="438">
                  <c:v>-1.0752688172043112E-2</c:v>
                </c:pt>
                <c:pt idx="439">
                  <c:v>1.0869565217391353E-2</c:v>
                </c:pt>
                <c:pt idx="440">
                  <c:v>0</c:v>
                </c:pt>
                <c:pt idx="441">
                  <c:v>-5.3763440860216116E-3</c:v>
                </c:pt>
                <c:pt idx="442">
                  <c:v>2.1621621621621623E-2</c:v>
                </c:pt>
                <c:pt idx="443">
                  <c:v>2.1164021164021385E-2</c:v>
                </c:pt>
                <c:pt idx="444">
                  <c:v>-1.5544041450777257E-2</c:v>
                </c:pt>
                <c:pt idx="445">
                  <c:v>0</c:v>
                </c:pt>
                <c:pt idx="446">
                  <c:v>1.0526315789473717E-2</c:v>
                </c:pt>
                <c:pt idx="447">
                  <c:v>3.125E-2</c:v>
                </c:pt>
                <c:pt idx="448">
                  <c:v>-3.5353535353535359E-2</c:v>
                </c:pt>
                <c:pt idx="449">
                  <c:v>2.6178010471204161E-2</c:v>
                </c:pt>
                <c:pt idx="450">
                  <c:v>5.1020408163264808E-3</c:v>
                </c:pt>
                <c:pt idx="451">
                  <c:v>-1.015228426395931E-2</c:v>
                </c:pt>
                <c:pt idx="452">
                  <c:v>-5.128205128205221E-3</c:v>
                </c:pt>
                <c:pt idx="453">
                  <c:v>-1.0309278350515427E-2</c:v>
                </c:pt>
                <c:pt idx="454">
                  <c:v>-5.2083333333332593E-3</c:v>
                </c:pt>
                <c:pt idx="455">
                  <c:v>1.0471204188481575E-2</c:v>
                </c:pt>
                <c:pt idx="456">
                  <c:v>-1.0362694300518061E-2</c:v>
                </c:pt>
                <c:pt idx="457">
                  <c:v>1.5706806282722363E-2</c:v>
                </c:pt>
                <c:pt idx="458">
                  <c:v>1.0309278350515649E-2</c:v>
                </c:pt>
                <c:pt idx="459">
                  <c:v>1.5306122448979442E-2</c:v>
                </c:pt>
                <c:pt idx="460">
                  <c:v>0</c:v>
                </c:pt>
                <c:pt idx="461">
                  <c:v>-4.5226130653266305E-2</c:v>
                </c:pt>
                <c:pt idx="462">
                  <c:v>0</c:v>
                </c:pt>
                <c:pt idx="463">
                  <c:v>-1.5789473684210575E-2</c:v>
                </c:pt>
                <c:pt idx="464">
                  <c:v>3.2085561497326331E-2</c:v>
                </c:pt>
                <c:pt idx="465">
                  <c:v>4.663212435233155E-2</c:v>
                </c:pt>
                <c:pt idx="466">
                  <c:v>3.9603960396039639E-2</c:v>
                </c:pt>
                <c:pt idx="467">
                  <c:v>4.2857142857142705E-2</c:v>
                </c:pt>
                <c:pt idx="468">
                  <c:v>5.9360730593607247E-2</c:v>
                </c:pt>
                <c:pt idx="469">
                  <c:v>3.4482758620689724E-2</c:v>
                </c:pt>
                <c:pt idx="470">
                  <c:v>-4.166666666666663E-2</c:v>
                </c:pt>
                <c:pt idx="471">
                  <c:v>-4.3478260869565188E-2</c:v>
                </c:pt>
                <c:pt idx="472">
                  <c:v>1.3636363636363669E-2</c:v>
                </c:pt>
                <c:pt idx="473">
                  <c:v>-3.1390134529147962E-2</c:v>
                </c:pt>
                <c:pt idx="474">
                  <c:v>4.6296296296295392E-3</c:v>
                </c:pt>
                <c:pt idx="475">
                  <c:v>2.3041474654377891E-2</c:v>
                </c:pt>
                <c:pt idx="476">
                  <c:v>1.8018018018018056E-2</c:v>
                </c:pt>
                <c:pt idx="477">
                  <c:v>-1.7699115044247926E-2</c:v>
                </c:pt>
                <c:pt idx="478">
                  <c:v>-4.5045045045044585E-3</c:v>
                </c:pt>
                <c:pt idx="479">
                  <c:v>-1.8099547511312264E-2</c:v>
                </c:pt>
                <c:pt idx="480">
                  <c:v>-1.8433179723502224E-2</c:v>
                </c:pt>
                <c:pt idx="481">
                  <c:v>-2.3474178403755874E-2</c:v>
                </c:pt>
                <c:pt idx="482">
                  <c:v>4.8076923076922906E-3</c:v>
                </c:pt>
                <c:pt idx="483">
                  <c:v>-9.5693779904305609E-3</c:v>
                </c:pt>
                <c:pt idx="484">
                  <c:v>-4.3478260869565188E-2</c:v>
                </c:pt>
                <c:pt idx="485">
                  <c:v>0</c:v>
                </c:pt>
                <c:pt idx="486">
                  <c:v>5.0505050505050608E-2</c:v>
                </c:pt>
                <c:pt idx="487">
                  <c:v>1.9230769230769162E-2</c:v>
                </c:pt>
                <c:pt idx="488">
                  <c:v>2.3584905660377409E-2</c:v>
                </c:pt>
                <c:pt idx="489">
                  <c:v>4.6082949308755783E-2</c:v>
                </c:pt>
                <c:pt idx="490">
                  <c:v>6.6079295154185091E-2</c:v>
                </c:pt>
                <c:pt idx="491">
                  <c:v>2.4793388429752206E-2</c:v>
                </c:pt>
                <c:pt idx="492">
                  <c:v>-4.0322580645162365E-3</c:v>
                </c:pt>
                <c:pt idx="493">
                  <c:v>-3.6437246963562653E-2</c:v>
                </c:pt>
                <c:pt idx="494">
                  <c:v>0</c:v>
                </c:pt>
                <c:pt idx="495">
                  <c:v>1.6806722689075571E-2</c:v>
                </c:pt>
                <c:pt idx="496">
                  <c:v>-3.3057851239669422E-2</c:v>
                </c:pt>
                <c:pt idx="497">
                  <c:v>-1.2820512820512664E-2</c:v>
                </c:pt>
                <c:pt idx="498">
                  <c:v>3.463203463203457E-2</c:v>
                </c:pt>
                <c:pt idx="499">
                  <c:v>-3.34728033472802E-2</c:v>
                </c:pt>
                <c:pt idx="500">
                  <c:v>8.6580086580085869E-3</c:v>
                </c:pt>
                <c:pt idx="501">
                  <c:v>8.5836909871244149E-3</c:v>
                </c:pt>
                <c:pt idx="502">
                  <c:v>8.5106382978723527E-3</c:v>
                </c:pt>
                <c:pt idx="503">
                  <c:v>-2.9535864978902926E-2</c:v>
                </c:pt>
                <c:pt idx="504">
                  <c:v>4.3478260869564966E-3</c:v>
                </c:pt>
                <c:pt idx="505">
                  <c:v>8.6580086580085869E-3</c:v>
                </c:pt>
                <c:pt idx="506">
                  <c:v>8.5836909871244149E-3</c:v>
                </c:pt>
                <c:pt idx="507">
                  <c:v>-4.2553191489361764E-3</c:v>
                </c:pt>
                <c:pt idx="508">
                  <c:v>7.2649572649572836E-2</c:v>
                </c:pt>
                <c:pt idx="509">
                  <c:v>7.9681274900398336E-3</c:v>
                </c:pt>
                <c:pt idx="510">
                  <c:v>-3.9525691699605625E-3</c:v>
                </c:pt>
                <c:pt idx="511">
                  <c:v>3.9682539682539542E-3</c:v>
                </c:pt>
                <c:pt idx="512">
                  <c:v>-3.9525691699604737E-2</c:v>
                </c:pt>
                <c:pt idx="513">
                  <c:v>-8.2304526748970819E-3</c:v>
                </c:pt>
                <c:pt idx="514">
                  <c:v>-2.4896265560165998E-2</c:v>
                </c:pt>
                <c:pt idx="515">
                  <c:v>8.5106382978723527E-3</c:v>
                </c:pt>
                <c:pt idx="516">
                  <c:v>-2.9535864978902926E-2</c:v>
                </c:pt>
                <c:pt idx="517">
                  <c:v>-4.3478260869565188E-2</c:v>
                </c:pt>
                <c:pt idx="518">
                  <c:v>0</c:v>
                </c:pt>
                <c:pt idx="519">
                  <c:v>3.6363636363636376E-2</c:v>
                </c:pt>
                <c:pt idx="520">
                  <c:v>0</c:v>
                </c:pt>
                <c:pt idx="521">
                  <c:v>-4.3859649122807154E-3</c:v>
                </c:pt>
                <c:pt idx="522">
                  <c:v>-4.8458149779735615E-2</c:v>
                </c:pt>
                <c:pt idx="523">
                  <c:v>-6.4814814814814881E-2</c:v>
                </c:pt>
                <c:pt idx="524">
                  <c:v>-8.4158415841584122E-2</c:v>
                </c:pt>
                <c:pt idx="525">
                  <c:v>5.4054054054053946E-2</c:v>
                </c:pt>
                <c:pt idx="526">
                  <c:v>5.6410256410256432E-2</c:v>
                </c:pt>
                <c:pt idx="527">
                  <c:v>-3.3980582524271941E-2</c:v>
                </c:pt>
                <c:pt idx="528">
                  <c:v>-3.5175879396984855E-2</c:v>
                </c:pt>
                <c:pt idx="529">
                  <c:v>-6.770833333333337E-2</c:v>
                </c:pt>
                <c:pt idx="530">
                  <c:v>-2.2346368715083775E-2</c:v>
                </c:pt>
                <c:pt idx="531">
                  <c:v>0.10857142857142854</c:v>
                </c:pt>
                <c:pt idx="532">
                  <c:v>-2.0618556701030855E-2</c:v>
                </c:pt>
                <c:pt idx="533">
                  <c:v>0</c:v>
                </c:pt>
                <c:pt idx="534">
                  <c:v>0</c:v>
                </c:pt>
                <c:pt idx="535">
                  <c:v>0</c:v>
                </c:pt>
                <c:pt idx="536">
                  <c:v>0</c:v>
                </c:pt>
                <c:pt idx="537">
                  <c:v>4.2105263157894868E-2</c:v>
                </c:pt>
                <c:pt idx="538">
                  <c:v>-3.0303030303030387E-2</c:v>
                </c:pt>
                <c:pt idx="539">
                  <c:v>-1.041666666666663E-2</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1.5789473684210575E-2</c:v>
                </c:pt>
                <c:pt idx="554">
                  <c:v>-1.5544041450777257E-2</c:v>
                </c:pt>
                <c:pt idx="555">
                  <c:v>2.1052631578947212E-2</c:v>
                </c:pt>
                <c:pt idx="556">
                  <c:v>-2.0618556701030855E-2</c:v>
                </c:pt>
                <c:pt idx="557">
                  <c:v>0</c:v>
                </c:pt>
                <c:pt idx="558">
                  <c:v>0</c:v>
                </c:pt>
                <c:pt idx="559">
                  <c:v>5.2631578947368585E-3</c:v>
                </c:pt>
                <c:pt idx="560">
                  <c:v>2.6178010471204161E-2</c:v>
                </c:pt>
                <c:pt idx="561">
                  <c:v>-2.5510204081632626E-2</c:v>
                </c:pt>
                <c:pt idx="562">
                  <c:v>2.6178010471204161E-2</c:v>
                </c:pt>
                <c:pt idx="563">
                  <c:v>9.183673469387732E-2</c:v>
                </c:pt>
                <c:pt idx="564">
                  <c:v>-9.3457943925233655E-3</c:v>
                </c:pt>
                <c:pt idx="565">
                  <c:v>-4.245283018867918E-2</c:v>
                </c:pt>
                <c:pt idx="566">
                  <c:v>-9.8522167487684609E-3</c:v>
                </c:pt>
                <c:pt idx="567">
                  <c:v>9.9502487562188602E-3</c:v>
                </c:pt>
                <c:pt idx="568">
                  <c:v>3.9408866995073843E-2</c:v>
                </c:pt>
                <c:pt idx="569">
                  <c:v>2.3696682464454888E-2</c:v>
                </c:pt>
                <c:pt idx="570">
                  <c:v>4.1666666666666519E-2</c:v>
                </c:pt>
                <c:pt idx="571">
                  <c:v>-4.4444444444444731E-3</c:v>
                </c:pt>
                <c:pt idx="572">
                  <c:v>4.9107142857143016E-2</c:v>
                </c:pt>
                <c:pt idx="573">
                  <c:v>4.2553191489362874E-3</c:v>
                </c:pt>
                <c:pt idx="574">
                  <c:v>5.0847457627118509E-2</c:v>
                </c:pt>
                <c:pt idx="575">
                  <c:v>-1.2096774193548376E-2</c:v>
                </c:pt>
                <c:pt idx="576">
                  <c:v>-1.2244897959183709E-2</c:v>
                </c:pt>
                <c:pt idx="577">
                  <c:v>-1.2396694214876103E-2</c:v>
                </c:pt>
                <c:pt idx="578">
                  <c:v>1.2552301255230214E-2</c:v>
                </c:pt>
                <c:pt idx="579">
                  <c:v>3.3057851239669533E-2</c:v>
                </c:pt>
                <c:pt idx="580">
                  <c:v>-4.4000000000000039E-2</c:v>
                </c:pt>
                <c:pt idx="581">
                  <c:v>0</c:v>
                </c:pt>
                <c:pt idx="582">
                  <c:v>-4.1841004184100417E-2</c:v>
                </c:pt>
                <c:pt idx="583">
                  <c:v>0</c:v>
                </c:pt>
                <c:pt idx="584">
                  <c:v>0</c:v>
                </c:pt>
                <c:pt idx="585">
                  <c:v>-3.4934497816593746E-2</c:v>
                </c:pt>
                <c:pt idx="586">
                  <c:v>-3.6199095022624417E-2</c:v>
                </c:pt>
                <c:pt idx="587">
                  <c:v>1.4084507042253502E-2</c:v>
                </c:pt>
                <c:pt idx="588">
                  <c:v>4.6296296296295392E-3</c:v>
                </c:pt>
                <c:pt idx="589">
                  <c:v>-5.0691244239631228E-2</c:v>
                </c:pt>
                <c:pt idx="590">
                  <c:v>1.4563106796116276E-2</c:v>
                </c:pt>
                <c:pt idx="591">
                  <c:v>0</c:v>
                </c:pt>
                <c:pt idx="592">
                  <c:v>-4.7846889952152249E-3</c:v>
                </c:pt>
                <c:pt idx="593">
                  <c:v>0</c:v>
                </c:pt>
                <c:pt idx="594">
                  <c:v>1.9230769230769162E-2</c:v>
                </c:pt>
                <c:pt idx="595">
                  <c:v>2.8301886792452935E-2</c:v>
                </c:pt>
                <c:pt idx="596">
                  <c:v>5.9633027522935755E-2</c:v>
                </c:pt>
                <c:pt idx="597">
                  <c:v>-2.1645021645021689E-2</c:v>
                </c:pt>
                <c:pt idx="598">
                  <c:v>-1.7699115044247926E-2</c:v>
                </c:pt>
                <c:pt idx="599">
                  <c:v>4.954954954954971E-2</c:v>
                </c:pt>
                <c:pt idx="600">
                  <c:v>5.1502145922746712E-2</c:v>
                </c:pt>
                <c:pt idx="601">
                  <c:v>-1.6326530612244872E-2</c:v>
                </c:pt>
                <c:pt idx="602">
                  <c:v>1.6597510373443924E-2</c:v>
                </c:pt>
                <c:pt idx="603">
                  <c:v>9.795918367346923E-2</c:v>
                </c:pt>
                <c:pt idx="604">
                  <c:v>-1.8587360594795488E-2</c:v>
                </c:pt>
                <c:pt idx="605">
                  <c:v>3.7878787878788955E-3</c:v>
                </c:pt>
                <c:pt idx="606">
                  <c:v>6.0377358490566024E-2</c:v>
                </c:pt>
                <c:pt idx="607">
                  <c:v>0</c:v>
                </c:pt>
                <c:pt idx="608">
                  <c:v>6.0498220640569311E-2</c:v>
                </c:pt>
                <c:pt idx="609">
                  <c:v>-2.0134228187919545E-2</c:v>
                </c:pt>
                <c:pt idx="610">
                  <c:v>8.9041095890411093E-2</c:v>
                </c:pt>
                <c:pt idx="611">
                  <c:v>3.1446540880502027E-3</c:v>
                </c:pt>
                <c:pt idx="612">
                  <c:v>9.4043887147337024E-3</c:v>
                </c:pt>
                <c:pt idx="613">
                  <c:v>9.9378881987577605E-2</c:v>
                </c:pt>
                <c:pt idx="614">
                  <c:v>3.1073446327683607E-2</c:v>
                </c:pt>
                <c:pt idx="615">
                  <c:v>-7.3972602739726057E-2</c:v>
                </c:pt>
                <c:pt idx="616">
                  <c:v>-8.8757396449703485E-3</c:v>
                </c:pt>
                <c:pt idx="617">
                  <c:v>5.9701492537314049E-3</c:v>
                </c:pt>
                <c:pt idx="618">
                  <c:v>4.4510385756676651E-2</c:v>
                </c:pt>
                <c:pt idx="619">
                  <c:v>-9.9431818181818232E-2</c:v>
                </c:pt>
                <c:pt idx="620">
                  <c:v>-1.8927444794952564E-2</c:v>
                </c:pt>
                <c:pt idx="621">
                  <c:v>-9.9678456591639875E-2</c:v>
                </c:pt>
                <c:pt idx="622">
                  <c:v>9.2857142857142971E-2</c:v>
                </c:pt>
                <c:pt idx="623">
                  <c:v>1.9607843137254832E-2</c:v>
                </c:pt>
                <c:pt idx="624">
                  <c:v>2.2435897435897356E-2</c:v>
                </c:pt>
                <c:pt idx="625">
                  <c:v>3.4482758620689724E-2</c:v>
                </c:pt>
                <c:pt idx="626">
                  <c:v>5.4545454545454453E-2</c:v>
                </c:pt>
                <c:pt idx="627">
                  <c:v>2.2988505747126631E-2</c:v>
                </c:pt>
                <c:pt idx="628">
                  <c:v>-2.5280898876404501E-2</c:v>
                </c:pt>
                <c:pt idx="629">
                  <c:v>2.0172910662824117E-2</c:v>
                </c:pt>
                <c:pt idx="630">
                  <c:v>4.8022598870056665E-2</c:v>
                </c:pt>
                <c:pt idx="631">
                  <c:v>-9.9730458221024332E-2</c:v>
                </c:pt>
                <c:pt idx="632">
                  <c:v>-8.9820359281436168E-3</c:v>
                </c:pt>
                <c:pt idx="633">
                  <c:v>-5.4380664652567967E-2</c:v>
                </c:pt>
                <c:pt idx="634">
                  <c:v>-2.2364217252396124E-2</c:v>
                </c:pt>
                <c:pt idx="635">
                  <c:v>8.169934640522869E-2</c:v>
                </c:pt>
                <c:pt idx="636">
                  <c:v>-1.2084592145015116E-2</c:v>
                </c:pt>
                <c:pt idx="637">
                  <c:v>-5.8103975535168217E-2</c:v>
                </c:pt>
                <c:pt idx="638">
                  <c:v>-9.7402597402597157E-3</c:v>
                </c:pt>
                <c:pt idx="639">
                  <c:v>-9.8360655737704805E-3</c:v>
                </c:pt>
                <c:pt idx="640">
                  <c:v>-7.9470198675496651E-2</c:v>
                </c:pt>
                <c:pt idx="641">
                  <c:v>7.9136690647481966E-2</c:v>
                </c:pt>
                <c:pt idx="642">
                  <c:v>-6.3333333333333242E-2</c:v>
                </c:pt>
                <c:pt idx="643">
                  <c:v>-3.558718861210064E-3</c:v>
                </c:pt>
                <c:pt idx="644">
                  <c:v>-1.7857142857142905E-2</c:v>
                </c:pt>
                <c:pt idx="645">
                  <c:v>-1.8181818181818188E-2</c:v>
                </c:pt>
                <c:pt idx="646">
                  <c:v>-2.2222222222222254E-2</c:v>
                </c:pt>
                <c:pt idx="647">
                  <c:v>3.7878787878788955E-3</c:v>
                </c:pt>
                <c:pt idx="648">
                  <c:v>9.811320754716979E-2</c:v>
                </c:pt>
                <c:pt idx="649">
                  <c:v>3.4364261168384758E-3</c:v>
                </c:pt>
                <c:pt idx="650">
                  <c:v>7.8767123287671215E-2</c:v>
                </c:pt>
                <c:pt idx="651">
                  <c:v>-6.3492063492063266E-3</c:v>
                </c:pt>
                <c:pt idx="652">
                  <c:v>4.7923322683705916E-2</c:v>
                </c:pt>
                <c:pt idx="653">
                  <c:v>-1.8292682926829062E-2</c:v>
                </c:pt>
                <c:pt idx="654">
                  <c:v>-2.1739130434782705E-2</c:v>
                </c:pt>
                <c:pt idx="655">
                  <c:v>3.1746031746031633E-3</c:v>
                </c:pt>
                <c:pt idx="656">
                  <c:v>9.4936708860757779E-3</c:v>
                </c:pt>
                <c:pt idx="657">
                  <c:v>-4.3887147335423204E-2</c:v>
                </c:pt>
                <c:pt idx="658">
                  <c:v>-1.6393442622950838E-2</c:v>
                </c:pt>
                <c:pt idx="659">
                  <c:v>4.6666666666666634E-2</c:v>
                </c:pt>
                <c:pt idx="660">
                  <c:v>1.5923566878980999E-2</c:v>
                </c:pt>
                <c:pt idx="661">
                  <c:v>2.1943573667711602E-2</c:v>
                </c:pt>
                <c:pt idx="662">
                  <c:v>0</c:v>
                </c:pt>
                <c:pt idx="663">
                  <c:v>5.8282208588956941E-2</c:v>
                </c:pt>
                <c:pt idx="664">
                  <c:v>-2.0289855072463836E-2</c:v>
                </c:pt>
                <c:pt idx="665">
                  <c:v>-1.1834319526627168E-2</c:v>
                </c:pt>
                <c:pt idx="666">
                  <c:v>2.3952095808383422E-2</c:v>
                </c:pt>
                <c:pt idx="667">
                  <c:v>-2.0467836257309968E-2</c:v>
                </c:pt>
                <c:pt idx="668">
                  <c:v>2.9850746268656803E-2</c:v>
                </c:pt>
                <c:pt idx="669">
                  <c:v>2.0289855072463947E-2</c:v>
                </c:pt>
                <c:pt idx="670">
                  <c:v>-8.5227272727274039E-3</c:v>
                </c:pt>
                <c:pt idx="671">
                  <c:v>-4.0114613180515679E-2</c:v>
                </c:pt>
                <c:pt idx="672">
                  <c:v>-2.9850746268657025E-3</c:v>
                </c:pt>
                <c:pt idx="673">
                  <c:v>1.1976047904191489E-2</c:v>
                </c:pt>
                <c:pt idx="674">
                  <c:v>0</c:v>
                </c:pt>
                <c:pt idx="675">
                  <c:v>5.9171597633136397E-3</c:v>
                </c:pt>
                <c:pt idx="676">
                  <c:v>-1.1764705882352899E-2</c:v>
                </c:pt>
                <c:pt idx="677">
                  <c:v>-6.8452380952380931E-2</c:v>
                </c:pt>
                <c:pt idx="678">
                  <c:v>-2.8753993610223683E-2</c:v>
                </c:pt>
                <c:pt idx="679">
                  <c:v>3.9473684210526327E-2</c:v>
                </c:pt>
                <c:pt idx="680">
                  <c:v>0</c:v>
                </c:pt>
                <c:pt idx="681">
                  <c:v>-1.5822784810126556E-2</c:v>
                </c:pt>
                <c:pt idx="682">
                  <c:v>-1.9292604501607746E-2</c:v>
                </c:pt>
                <c:pt idx="683">
                  <c:v>-4.5901639344262279E-2</c:v>
                </c:pt>
                <c:pt idx="684">
                  <c:v>-3.4364261168385868E-3</c:v>
                </c:pt>
                <c:pt idx="685">
                  <c:v>-3.4482758620689724E-3</c:v>
                </c:pt>
                <c:pt idx="686">
                  <c:v>-2.0761245674740358E-2</c:v>
                </c:pt>
                <c:pt idx="687">
                  <c:v>9.8939929328621945E-2</c:v>
                </c:pt>
                <c:pt idx="688">
                  <c:v>-1.9292604501607746E-2</c:v>
                </c:pt>
                <c:pt idx="689">
                  <c:v>-3.2786885245902342E-3</c:v>
                </c:pt>
                <c:pt idx="690">
                  <c:v>5.5921052631578982E-2</c:v>
                </c:pt>
                <c:pt idx="691">
                  <c:v>1.2461059190031154E-2</c:v>
                </c:pt>
                <c:pt idx="692">
                  <c:v>-2.7692307692307683E-2</c:v>
                </c:pt>
                <c:pt idx="693">
                  <c:v>-1.8987341772151889E-2</c:v>
                </c:pt>
                <c:pt idx="694">
                  <c:v>-9.6774193548386789E-3</c:v>
                </c:pt>
                <c:pt idx="695">
                  <c:v>-2.2801302931596101E-2</c:v>
                </c:pt>
                <c:pt idx="696">
                  <c:v>6.3333333333333242E-2</c:v>
                </c:pt>
                <c:pt idx="697">
                  <c:v>-2.5078369905956022E-2</c:v>
                </c:pt>
                <c:pt idx="698">
                  <c:v>-6.4308681672026191E-3</c:v>
                </c:pt>
                <c:pt idx="699">
                  <c:v>-1.941747572815522E-2</c:v>
                </c:pt>
                <c:pt idx="700">
                  <c:v>1.3201320132013139E-2</c:v>
                </c:pt>
                <c:pt idx="701">
                  <c:v>-4.5602605863192092E-2</c:v>
                </c:pt>
                <c:pt idx="702">
                  <c:v>1.7064846416382284E-2</c:v>
                </c:pt>
                <c:pt idx="703">
                  <c:v>-1.0067114093959773E-2</c:v>
                </c:pt>
                <c:pt idx="704">
                  <c:v>-2.3728813559321993E-2</c:v>
                </c:pt>
                <c:pt idx="705">
                  <c:v>-5.902777777777779E-2</c:v>
                </c:pt>
                <c:pt idx="706">
                  <c:v>3.6900369003689981E-2</c:v>
                </c:pt>
                <c:pt idx="707">
                  <c:v>-3.2028469750889799E-2</c:v>
                </c:pt>
                <c:pt idx="708">
                  <c:v>9.9264705882352811E-2</c:v>
                </c:pt>
                <c:pt idx="709">
                  <c:v>-2.6755852842809236E-2</c:v>
                </c:pt>
                <c:pt idx="710">
                  <c:v>-3.7800687285223455E-2</c:v>
                </c:pt>
                <c:pt idx="711">
                  <c:v>-1.4285714285714235E-2</c:v>
                </c:pt>
                <c:pt idx="712">
                  <c:v>3.2608695652173836E-2</c:v>
                </c:pt>
                <c:pt idx="713">
                  <c:v>3.5087719298245723E-2</c:v>
                </c:pt>
                <c:pt idx="714">
                  <c:v>-2.033898305084747E-2</c:v>
                </c:pt>
                <c:pt idx="715">
                  <c:v>-1.0380622837370179E-2</c:v>
                </c:pt>
                <c:pt idx="716">
                  <c:v>1.7482517482517501E-2</c:v>
                </c:pt>
                <c:pt idx="717">
                  <c:v>3.4364261168384758E-3</c:v>
                </c:pt>
                <c:pt idx="718">
                  <c:v>3.4246575342467001E-3</c:v>
                </c:pt>
                <c:pt idx="719">
                  <c:v>-2.3890784982935176E-2</c:v>
                </c:pt>
                <c:pt idx="720">
                  <c:v>-3.4965034965035446E-3</c:v>
                </c:pt>
                <c:pt idx="721">
                  <c:v>-1.0526315789473717E-2</c:v>
                </c:pt>
                <c:pt idx="722">
                  <c:v>1.4184397163120588E-2</c:v>
                </c:pt>
                <c:pt idx="723">
                  <c:v>-1.7482517482517501E-2</c:v>
                </c:pt>
                <c:pt idx="724">
                  <c:v>-2.1352313167259829E-2</c:v>
                </c:pt>
                <c:pt idx="725">
                  <c:v>1.4545454545454417E-2</c:v>
                </c:pt>
                <c:pt idx="726">
                  <c:v>-1.4336917562723928E-2</c:v>
                </c:pt>
                <c:pt idx="727">
                  <c:v>-4.0000000000000036E-2</c:v>
                </c:pt>
                <c:pt idx="728">
                  <c:v>1.5151515151515138E-2</c:v>
                </c:pt>
                <c:pt idx="729">
                  <c:v>1.1194029850746245E-2</c:v>
                </c:pt>
                <c:pt idx="730">
                  <c:v>5.1660516605166018E-2</c:v>
                </c:pt>
                <c:pt idx="731">
                  <c:v>-5.2631578947368474E-2</c:v>
                </c:pt>
                <c:pt idx="732">
                  <c:v>-3.7037037037037646E-3</c:v>
                </c:pt>
                <c:pt idx="733">
                  <c:v>4.4609665427509437E-2</c:v>
                </c:pt>
                <c:pt idx="734">
                  <c:v>-3.558718861210064E-3</c:v>
                </c:pt>
                <c:pt idx="735">
                  <c:v>-4.6428571428571486E-2</c:v>
                </c:pt>
                <c:pt idx="736">
                  <c:v>1.4981273408239737E-2</c:v>
                </c:pt>
                <c:pt idx="737">
                  <c:v>-8.1180811808118203E-2</c:v>
                </c:pt>
                <c:pt idx="738">
                  <c:v>3.6144578313253017E-2</c:v>
                </c:pt>
                <c:pt idx="739">
                  <c:v>9.68992248062015E-2</c:v>
                </c:pt>
                <c:pt idx="740">
                  <c:v>2.4734982332155431E-2</c:v>
                </c:pt>
                <c:pt idx="741">
                  <c:v>3.4482758620689724E-2</c:v>
                </c:pt>
                <c:pt idx="742">
                  <c:v>-2.6666666666666727E-2</c:v>
                </c:pt>
                <c:pt idx="743">
                  <c:v>5.4794520547945202E-2</c:v>
                </c:pt>
                <c:pt idx="744">
                  <c:v>3.5714285714285587E-2</c:v>
                </c:pt>
                <c:pt idx="745">
                  <c:v>-2.8213166144200552E-2</c:v>
                </c:pt>
                <c:pt idx="746">
                  <c:v>-1.6129032258064502E-2</c:v>
                </c:pt>
                <c:pt idx="747">
                  <c:v>5.2459016393442637E-2</c:v>
                </c:pt>
                <c:pt idx="748">
                  <c:v>-2.4922118380062308E-2</c:v>
                </c:pt>
                <c:pt idx="749">
                  <c:v>1.5974440894568787E-2</c:v>
                </c:pt>
                <c:pt idx="750">
                  <c:v>3.459119496855334E-2</c:v>
                </c:pt>
                <c:pt idx="751">
                  <c:v>3.9513677811550352E-2</c:v>
                </c:pt>
                <c:pt idx="752">
                  <c:v>-3.801169590643283E-2</c:v>
                </c:pt>
                <c:pt idx="753">
                  <c:v>-3.0395136778116338E-3</c:v>
                </c:pt>
                <c:pt idx="754">
                  <c:v>5.7926829268292845E-2</c:v>
                </c:pt>
                <c:pt idx="755">
                  <c:v>7.4927953890489674E-2</c:v>
                </c:pt>
                <c:pt idx="756">
                  <c:v>2.4128686327077986E-2</c:v>
                </c:pt>
                <c:pt idx="757">
                  <c:v>-7.8534031413614036E-3</c:v>
                </c:pt>
                <c:pt idx="758">
                  <c:v>9.4986807387862804E-2</c:v>
                </c:pt>
                <c:pt idx="759">
                  <c:v>1.4457831325301207E-2</c:v>
                </c:pt>
                <c:pt idx="760">
                  <c:v>1.1876484560570111E-2</c:v>
                </c:pt>
                <c:pt idx="761">
                  <c:v>-6.3380281690140872E-2</c:v>
                </c:pt>
                <c:pt idx="762">
                  <c:v>4.5112781954887327E-2</c:v>
                </c:pt>
                <c:pt idx="763">
                  <c:v>-2.1582733812949728E-2</c:v>
                </c:pt>
                <c:pt idx="764">
                  <c:v>-3.4313725490196068E-2</c:v>
                </c:pt>
                <c:pt idx="765">
                  <c:v>7.6142131979697325E-3</c:v>
                </c:pt>
                <c:pt idx="766">
                  <c:v>6.5491183879093029E-2</c:v>
                </c:pt>
                <c:pt idx="767">
                  <c:v>5.6737588652482351E-2</c:v>
                </c:pt>
                <c:pt idx="768">
                  <c:v>-5.5928411633109576E-2</c:v>
                </c:pt>
                <c:pt idx="769">
                  <c:v>-1.4218009478673022E-2</c:v>
                </c:pt>
                <c:pt idx="770">
                  <c:v>6.4903846153846034E-2</c:v>
                </c:pt>
                <c:pt idx="771">
                  <c:v>2.2573363431150906E-3</c:v>
                </c:pt>
                <c:pt idx="772">
                  <c:v>-1.3513513513513598E-2</c:v>
                </c:pt>
                <c:pt idx="773">
                  <c:v>-2.5114155251141468E-2</c:v>
                </c:pt>
                <c:pt idx="774">
                  <c:v>-2.1077283372365474E-2</c:v>
                </c:pt>
                <c:pt idx="775">
                  <c:v>3.8277511961722466E-2</c:v>
                </c:pt>
                <c:pt idx="776">
                  <c:v>1.1520737327188835E-2</c:v>
                </c:pt>
                <c:pt idx="777">
                  <c:v>8.6560364464692618E-2</c:v>
                </c:pt>
                <c:pt idx="778">
                  <c:v>-5.8700209643606005E-2</c:v>
                </c:pt>
                <c:pt idx="779">
                  <c:v>-6.6815144766146917E-3</c:v>
                </c:pt>
                <c:pt idx="780">
                  <c:v>4.4843049327354167E-2</c:v>
                </c:pt>
                <c:pt idx="781">
                  <c:v>-2.3605150214592308E-2</c:v>
                </c:pt>
                <c:pt idx="782">
                  <c:v>-3.7362637362637452E-2</c:v>
                </c:pt>
                <c:pt idx="783">
                  <c:v>-2.2831050228309113E-3</c:v>
                </c:pt>
                <c:pt idx="784">
                  <c:v>-1.8306636155606459E-2</c:v>
                </c:pt>
                <c:pt idx="785">
                  <c:v>3.9627039627039728E-2</c:v>
                </c:pt>
                <c:pt idx="786">
                  <c:v>2.9147982062780242E-2</c:v>
                </c:pt>
                <c:pt idx="787">
                  <c:v>6.5359477124184995E-3</c:v>
                </c:pt>
                <c:pt idx="788">
                  <c:v>-1.7316017316017396E-2</c:v>
                </c:pt>
                <c:pt idx="789">
                  <c:v>-1.7621145374449254E-2</c:v>
                </c:pt>
                <c:pt idx="790">
                  <c:v>-1.7937219730941756E-2</c:v>
                </c:pt>
                <c:pt idx="791">
                  <c:v>-3.4246575342465779E-2</c:v>
                </c:pt>
                <c:pt idx="792">
                  <c:v>1.891252955082745E-2</c:v>
                </c:pt>
                <c:pt idx="793">
                  <c:v>-6.2645011600928169E-2</c:v>
                </c:pt>
                <c:pt idx="794">
                  <c:v>-4.9504950495048439E-3</c:v>
                </c:pt>
                <c:pt idx="795">
                  <c:v>7.7114427860696333E-2</c:v>
                </c:pt>
                <c:pt idx="796">
                  <c:v>0</c:v>
                </c:pt>
                <c:pt idx="797">
                  <c:v>-4.8498845265588786E-2</c:v>
                </c:pt>
                <c:pt idx="798">
                  <c:v>-9.7087378640777766E-3</c:v>
                </c:pt>
                <c:pt idx="799">
                  <c:v>-1.225490196078427E-2</c:v>
                </c:pt>
                <c:pt idx="800">
                  <c:v>2.4813895781639062E-3</c:v>
                </c:pt>
                <c:pt idx="801">
                  <c:v>-1.9801980198019709E-2</c:v>
                </c:pt>
                <c:pt idx="802">
                  <c:v>0</c:v>
                </c:pt>
                <c:pt idx="803">
                  <c:v>7.575757575757569E-3</c:v>
                </c:pt>
                <c:pt idx="804">
                  <c:v>-1.7543859649122751E-2</c:v>
                </c:pt>
                <c:pt idx="805">
                  <c:v>0</c:v>
                </c:pt>
                <c:pt idx="806">
                  <c:v>3.0612244897959107E-2</c:v>
                </c:pt>
                <c:pt idx="807">
                  <c:v>-7.4257425742573213E-3</c:v>
                </c:pt>
                <c:pt idx="808">
                  <c:v>-9.9750623441395847E-3</c:v>
                </c:pt>
                <c:pt idx="809">
                  <c:v>3.0226700251889005E-2</c:v>
                </c:pt>
                <c:pt idx="810">
                  <c:v>3.9119804400977953E-2</c:v>
                </c:pt>
                <c:pt idx="811">
                  <c:v>-1.8823529411764683E-2</c:v>
                </c:pt>
                <c:pt idx="812">
                  <c:v>2.3980815347719453E-3</c:v>
                </c:pt>
                <c:pt idx="813">
                  <c:v>-1.1961722488038284E-2</c:v>
                </c:pt>
                <c:pt idx="814">
                  <c:v>-2.421307506053183E-3</c:v>
                </c:pt>
                <c:pt idx="815">
                  <c:v>-2.9126213592233108E-2</c:v>
                </c:pt>
                <c:pt idx="816">
                  <c:v>0</c:v>
                </c:pt>
                <c:pt idx="817">
                  <c:v>2.4999999999999467E-3</c:v>
                </c:pt>
                <c:pt idx="818">
                  <c:v>-9.9750623441395847E-3</c:v>
                </c:pt>
                <c:pt idx="819">
                  <c:v>-2.2670025188917031E-2</c:v>
                </c:pt>
                <c:pt idx="820">
                  <c:v>2.3195876288659933E-2</c:v>
                </c:pt>
                <c:pt idx="821">
                  <c:v>2.7707808564231495E-2</c:v>
                </c:pt>
                <c:pt idx="822">
                  <c:v>9.8039215686274606E-2</c:v>
                </c:pt>
                <c:pt idx="823">
                  <c:v>6.4732142857143016E-2</c:v>
                </c:pt>
                <c:pt idx="824">
                  <c:v>-3.563941299790363E-2</c:v>
                </c:pt>
                <c:pt idx="825">
                  <c:v>3.4782608695652195E-2</c:v>
                </c:pt>
                <c:pt idx="826">
                  <c:v>1.4705882352941124E-2</c:v>
                </c:pt>
                <c:pt idx="827">
                  <c:v>-2.2774327122153104E-2</c:v>
                </c:pt>
                <c:pt idx="828">
                  <c:v>2.1186440677966045E-2</c:v>
                </c:pt>
                <c:pt idx="829">
                  <c:v>1.4522821576763434E-2</c:v>
                </c:pt>
                <c:pt idx="830">
                  <c:v>3.0674846625766916E-2</c:v>
                </c:pt>
                <c:pt idx="831">
                  <c:v>-2.9761904761904767E-2</c:v>
                </c:pt>
                <c:pt idx="832">
                  <c:v>-2.0449897750511203E-2</c:v>
                </c:pt>
                <c:pt idx="833">
                  <c:v>-1.2526096033402934E-2</c:v>
                </c:pt>
                <c:pt idx="834">
                  <c:v>6.3424947145878097E-3</c:v>
                </c:pt>
                <c:pt idx="835">
                  <c:v>-8.4033613445377853E-3</c:v>
                </c:pt>
                <c:pt idx="836">
                  <c:v>8.4745762711864181E-3</c:v>
                </c:pt>
                <c:pt idx="837">
                  <c:v>2.1008403361344463E-3</c:v>
                </c:pt>
                <c:pt idx="838">
                  <c:v>-1.8867924528301994E-2</c:v>
                </c:pt>
                <c:pt idx="839">
                  <c:v>-1.9230769230769162E-2</c:v>
                </c:pt>
                <c:pt idx="840">
                  <c:v>-1.525054466230924E-2</c:v>
                </c:pt>
                <c:pt idx="841">
                  <c:v>4.4247787610618428E-3</c:v>
                </c:pt>
                <c:pt idx="842">
                  <c:v>3.7444933920704804E-2</c:v>
                </c:pt>
                <c:pt idx="843">
                  <c:v>2.9723991507430991E-2</c:v>
                </c:pt>
                <c:pt idx="844">
                  <c:v>-1.4432989690721709E-2</c:v>
                </c:pt>
                <c:pt idx="845">
                  <c:v>-2.9288702928870314E-2</c:v>
                </c:pt>
                <c:pt idx="846">
                  <c:v>4.3103448275862988E-3</c:v>
                </c:pt>
                <c:pt idx="847">
                  <c:v>6.4377682403433667E-3</c:v>
                </c:pt>
                <c:pt idx="848">
                  <c:v>0</c:v>
                </c:pt>
                <c:pt idx="849">
                  <c:v>0</c:v>
                </c:pt>
                <c:pt idx="850">
                  <c:v>2.132196162046851E-3</c:v>
                </c:pt>
                <c:pt idx="851">
                  <c:v>-1.7021276595744594E-2</c:v>
                </c:pt>
                <c:pt idx="852">
                  <c:v>-3.4632034632034681E-2</c:v>
                </c:pt>
                <c:pt idx="853">
                  <c:v>-2.2421524663677084E-2</c:v>
                </c:pt>
                <c:pt idx="854">
                  <c:v>-4.5871559633028358E-3</c:v>
                </c:pt>
                <c:pt idx="855">
                  <c:v>-3.2258064516129004E-2</c:v>
                </c:pt>
                <c:pt idx="856">
                  <c:v>3.3333333333333215E-2</c:v>
                </c:pt>
                <c:pt idx="857">
                  <c:v>-9.2165898617511122E-3</c:v>
                </c:pt>
                <c:pt idx="858">
                  <c:v>-1.8604651162790642E-2</c:v>
                </c:pt>
                <c:pt idx="859">
                  <c:v>9.4786729857818663E-3</c:v>
                </c:pt>
                <c:pt idx="860">
                  <c:v>2.1126760563380254E-2</c:v>
                </c:pt>
                <c:pt idx="861">
                  <c:v>-1.1494252873563204E-2</c:v>
                </c:pt>
                <c:pt idx="862">
                  <c:v>-3.2558139534883734E-2</c:v>
                </c:pt>
                <c:pt idx="863">
                  <c:v>-2.4038461538461453E-3</c:v>
                </c:pt>
                <c:pt idx="864">
                  <c:v>7.2289156626506035E-3</c:v>
                </c:pt>
                <c:pt idx="865">
                  <c:v>0</c:v>
                </c:pt>
                <c:pt idx="866">
                  <c:v>2.3923444976077235E-3</c:v>
                </c:pt>
                <c:pt idx="867">
                  <c:v>-4.0572792362768451E-2</c:v>
                </c:pt>
                <c:pt idx="868">
                  <c:v>1.741293532338295E-2</c:v>
                </c:pt>
                <c:pt idx="869">
                  <c:v>2.4449877750611249E-2</c:v>
                </c:pt>
                <c:pt idx="870">
                  <c:v>4.2959427207637235E-2</c:v>
                </c:pt>
                <c:pt idx="871">
                  <c:v>-2.7459954233409634E-2</c:v>
                </c:pt>
                <c:pt idx="872">
                  <c:v>9.4117647058822307E-3</c:v>
                </c:pt>
                <c:pt idx="873">
                  <c:v>-1.1655011655011704E-2</c:v>
                </c:pt>
                <c:pt idx="874">
                  <c:v>-1.1792452830188704E-2</c:v>
                </c:pt>
                <c:pt idx="875">
                  <c:v>4.7732696897375693E-3</c:v>
                </c:pt>
                <c:pt idx="876">
                  <c:v>-3.0878859857482288E-2</c:v>
                </c:pt>
                <c:pt idx="877">
                  <c:v>-1.7156862745097978E-2</c:v>
                </c:pt>
                <c:pt idx="878">
                  <c:v>9.9750623441396957E-3</c:v>
                </c:pt>
                <c:pt idx="879">
                  <c:v>4.1975308641975406E-2</c:v>
                </c:pt>
                <c:pt idx="880">
                  <c:v>2.3696682464453556E-3</c:v>
                </c:pt>
                <c:pt idx="881">
                  <c:v>-1.4184397163120477E-2</c:v>
                </c:pt>
                <c:pt idx="882">
                  <c:v>-9.5923261390888914E-3</c:v>
                </c:pt>
                <c:pt idx="883">
                  <c:v>1.4527845036319542E-2</c:v>
                </c:pt>
                <c:pt idx="884">
                  <c:v>5.0119331742243478E-2</c:v>
                </c:pt>
                <c:pt idx="885">
                  <c:v>-2.0454545454545392E-2</c:v>
                </c:pt>
                <c:pt idx="886">
                  <c:v>-2.0881670533642649E-2</c:v>
                </c:pt>
                <c:pt idx="887">
                  <c:v>0</c:v>
                </c:pt>
                <c:pt idx="888">
                  <c:v>-9.4786729857820884E-3</c:v>
                </c:pt>
                <c:pt idx="889">
                  <c:v>-1.6746411483253509E-2</c:v>
                </c:pt>
                <c:pt idx="890">
                  <c:v>-1.2165450121654486E-2</c:v>
                </c:pt>
                <c:pt idx="891">
                  <c:v>-3.9408866995073955E-2</c:v>
                </c:pt>
                <c:pt idx="892">
                  <c:v>1.7948717948718107E-2</c:v>
                </c:pt>
                <c:pt idx="893">
                  <c:v>-1.2594458438287104E-2</c:v>
                </c:pt>
                <c:pt idx="894">
                  <c:v>1.5306122448979442E-2</c:v>
                </c:pt>
                <c:pt idx="895">
                  <c:v>-5.0251256281406143E-3</c:v>
                </c:pt>
                <c:pt idx="896">
                  <c:v>6.0606060606060552E-2</c:v>
                </c:pt>
                <c:pt idx="897">
                  <c:v>-1.904761904761898E-2</c:v>
                </c:pt>
                <c:pt idx="898">
                  <c:v>1.9417475728155331E-2</c:v>
                </c:pt>
                <c:pt idx="899">
                  <c:v>-1.6666666666666718E-2</c:v>
                </c:pt>
                <c:pt idx="900">
                  <c:v>-7.2639225181597711E-3</c:v>
                </c:pt>
                <c:pt idx="901">
                  <c:v>-3.6585365853658569E-2</c:v>
                </c:pt>
                <c:pt idx="902">
                  <c:v>7.5949367088605779E-3</c:v>
                </c:pt>
                <c:pt idx="903">
                  <c:v>1.5075376884422065E-2</c:v>
                </c:pt>
                <c:pt idx="904">
                  <c:v>2.4752475247524774E-3</c:v>
                </c:pt>
                <c:pt idx="905">
                  <c:v>2.2222222222222143E-2</c:v>
                </c:pt>
                <c:pt idx="906">
                  <c:v>2.4154589371980784E-3</c:v>
                </c:pt>
                <c:pt idx="907">
                  <c:v>-1.6867469879518149E-2</c:v>
                </c:pt>
                <c:pt idx="908">
                  <c:v>2.2058823529411908E-2</c:v>
                </c:pt>
                <c:pt idx="909">
                  <c:v>3.5971223021582732E-2</c:v>
                </c:pt>
                <c:pt idx="910">
                  <c:v>-6.9444444444445308E-3</c:v>
                </c:pt>
                <c:pt idx="911">
                  <c:v>-9.3240093240093413E-3</c:v>
                </c:pt>
                <c:pt idx="912">
                  <c:v>9.4117647058822307E-3</c:v>
                </c:pt>
                <c:pt idx="913">
                  <c:v>-1.6317016317016209E-2</c:v>
                </c:pt>
                <c:pt idx="914">
                  <c:v>7.1090047393365108E-3</c:v>
                </c:pt>
                <c:pt idx="915">
                  <c:v>4.7058823529413374E-3</c:v>
                </c:pt>
                <c:pt idx="916">
                  <c:v>-2.3419203747072626E-3</c:v>
                </c:pt>
                <c:pt idx="917">
                  <c:v>2.3474178403755763E-2</c:v>
                </c:pt>
                <c:pt idx="918">
                  <c:v>-1.1467889908256867E-2</c:v>
                </c:pt>
                <c:pt idx="919">
                  <c:v>-2.0881670533642649E-2</c:v>
                </c:pt>
                <c:pt idx="920">
                  <c:v>-2.1327014218009643E-2</c:v>
                </c:pt>
                <c:pt idx="921">
                  <c:v>-7.2639225181597711E-3</c:v>
                </c:pt>
                <c:pt idx="922">
                  <c:v>2.4390243902439046E-3</c:v>
                </c:pt>
                <c:pt idx="923">
                  <c:v>-9.7323600973235891E-3</c:v>
                </c:pt>
                <c:pt idx="924">
                  <c:v>-4.9140049140049546E-3</c:v>
                </c:pt>
                <c:pt idx="925">
                  <c:v>2.716049382716057E-2</c:v>
                </c:pt>
                <c:pt idx="926">
                  <c:v>-1.6826923076923128E-2</c:v>
                </c:pt>
                <c:pt idx="927">
                  <c:v>-9.7799511002444328E-3</c:v>
                </c:pt>
                <c:pt idx="928">
                  <c:v>-2.4691358024692134E-3</c:v>
                </c:pt>
                <c:pt idx="929">
                  <c:v>1.980198019801982E-2</c:v>
                </c:pt>
                <c:pt idx="930">
                  <c:v>-1.4563106796116498E-2</c:v>
                </c:pt>
                <c:pt idx="931">
                  <c:v>-4.9261083743843415E-3</c:v>
                </c:pt>
                <c:pt idx="932">
                  <c:v>-4.9504950495048439E-3</c:v>
                </c:pt>
                <c:pt idx="933">
                  <c:v>7.4626865671640896E-3</c:v>
                </c:pt>
                <c:pt idx="934">
                  <c:v>9.8765432098764094E-3</c:v>
                </c:pt>
                <c:pt idx="935">
                  <c:v>-4.8899755501221609E-3</c:v>
                </c:pt>
                <c:pt idx="936">
                  <c:v>-9.8280098280100203E-3</c:v>
                </c:pt>
                <c:pt idx="937">
                  <c:v>2.4813895781637729E-2</c:v>
                </c:pt>
                <c:pt idx="938">
                  <c:v>1.6949152542373058E-2</c:v>
                </c:pt>
                <c:pt idx="939">
                  <c:v>2.1428571428571352E-2</c:v>
                </c:pt>
                <c:pt idx="940">
                  <c:v>1.1655011655011593E-2</c:v>
                </c:pt>
                <c:pt idx="941">
                  <c:v>-2.3041474654378336E-3</c:v>
                </c:pt>
                <c:pt idx="942">
                  <c:v>-1.8475750577367167E-2</c:v>
                </c:pt>
                <c:pt idx="943">
                  <c:v>-1.1764705882352899E-2</c:v>
                </c:pt>
                <c:pt idx="944">
                  <c:v>-1.4285714285714346E-2</c:v>
                </c:pt>
                <c:pt idx="945">
                  <c:v>-1.6908212560386326E-2</c:v>
                </c:pt>
                <c:pt idx="946">
                  <c:v>-1.4742014742014753E-2</c:v>
                </c:pt>
                <c:pt idx="947">
                  <c:v>0</c:v>
                </c:pt>
                <c:pt idx="948">
                  <c:v>0</c:v>
                </c:pt>
                <c:pt idx="949">
                  <c:v>-2.2443890274314149E-2</c:v>
                </c:pt>
                <c:pt idx="950">
                  <c:v>2.5510204081631294E-3</c:v>
                </c:pt>
                <c:pt idx="951">
                  <c:v>-2.5445292620863702E-3</c:v>
                </c:pt>
                <c:pt idx="952">
                  <c:v>-3.3163265306122569E-2</c:v>
                </c:pt>
                <c:pt idx="953">
                  <c:v>-2.1108179419525031E-2</c:v>
                </c:pt>
                <c:pt idx="954">
                  <c:v>-2.6954177897574594E-3</c:v>
                </c:pt>
                <c:pt idx="955">
                  <c:v>1.08108108108107E-2</c:v>
                </c:pt>
                <c:pt idx="956">
                  <c:v>-5.3475935828876109E-3</c:v>
                </c:pt>
                <c:pt idx="957">
                  <c:v>5.3763440860215006E-3</c:v>
                </c:pt>
                <c:pt idx="958">
                  <c:v>-2.1390374331550777E-2</c:v>
                </c:pt>
                <c:pt idx="959">
                  <c:v>-4.3715846994535568E-2</c:v>
                </c:pt>
                <c:pt idx="960">
                  <c:v>-8.5714285714284522E-3</c:v>
                </c:pt>
                <c:pt idx="961">
                  <c:v>8.6455331412103709E-2</c:v>
                </c:pt>
                <c:pt idx="962">
                  <c:v>2.6525198938991412E-3</c:v>
                </c:pt>
                <c:pt idx="963">
                  <c:v>5.2910052910053462E-3</c:v>
                </c:pt>
                <c:pt idx="964">
                  <c:v>0</c:v>
                </c:pt>
                <c:pt idx="965">
                  <c:v>-1.8421052631579005E-2</c:v>
                </c:pt>
                <c:pt idx="966">
                  <c:v>-1.8766756032171483E-2</c:v>
                </c:pt>
                <c:pt idx="967">
                  <c:v>0.51888675202755108</c:v>
                </c:pt>
                <c:pt idx="968">
                  <c:v>-1.1111111111111072E-2</c:v>
                </c:pt>
                <c:pt idx="969">
                  <c:v>2.8089887640450062E-3</c:v>
                </c:pt>
                <c:pt idx="970">
                  <c:v>1.1204481792717047E-2</c:v>
                </c:pt>
                <c:pt idx="971">
                  <c:v>-5.5401662049862077E-3</c:v>
                </c:pt>
                <c:pt idx="972">
                  <c:v>-5.5710306406684396E-3</c:v>
                </c:pt>
                <c:pt idx="973">
                  <c:v>2.8011204481792618E-2</c:v>
                </c:pt>
                <c:pt idx="974">
                  <c:v>5.4495912806538094E-3</c:v>
                </c:pt>
                <c:pt idx="975">
                  <c:v>2.9810298102981081E-2</c:v>
                </c:pt>
                <c:pt idx="976">
                  <c:v>2.6315789473685403E-3</c:v>
                </c:pt>
                <c:pt idx="977">
                  <c:v>-1.5748031496063075E-2</c:v>
                </c:pt>
                <c:pt idx="978">
                  <c:v>-1.6000000000000014E-2</c:v>
                </c:pt>
                <c:pt idx="979">
                  <c:v>-5.4200542005419239E-3</c:v>
                </c:pt>
                <c:pt idx="980">
                  <c:v>-1.9073569482288888E-2</c:v>
                </c:pt>
                <c:pt idx="981">
                  <c:v>-5.5555555555556468E-3</c:v>
                </c:pt>
                <c:pt idx="982">
                  <c:v>8.379888268156499E-3</c:v>
                </c:pt>
                <c:pt idx="983">
                  <c:v>-1.6620498614958512E-2</c:v>
                </c:pt>
                <c:pt idx="984">
                  <c:v>-1.4084507042253502E-2</c:v>
                </c:pt>
                <c:pt idx="985">
                  <c:v>1.1428571428571344E-2</c:v>
                </c:pt>
                <c:pt idx="986">
                  <c:v>-1.9774011299434902E-2</c:v>
                </c:pt>
                <c:pt idx="987">
                  <c:v>-1.7291066282420831E-2</c:v>
                </c:pt>
                <c:pt idx="988">
                  <c:v>-0.57119497138664743</c:v>
                </c:pt>
                <c:pt idx="989">
                  <c:v>-2.6145407353663108</c:v>
                </c:pt>
                <c:pt idx="990">
                  <c:v>1.7647058823529349E-2</c:v>
                </c:pt>
                <c:pt idx="991">
                  <c:v>2.6011560693641522E-2</c:v>
                </c:pt>
                <c:pt idx="992">
                  <c:v>4.2253521126760507E-2</c:v>
                </c:pt>
                <c:pt idx="993">
                  <c:v>-8.1081081081080253E-3</c:v>
                </c:pt>
                <c:pt idx="994">
                  <c:v>-2.4523160762942919E-2</c:v>
                </c:pt>
                <c:pt idx="995">
                  <c:v>5.5865921787709993E-3</c:v>
                </c:pt>
                <c:pt idx="996">
                  <c:v>1.388888888888884E-2</c:v>
                </c:pt>
                <c:pt idx="997">
                  <c:v>-5.4794520547946091E-3</c:v>
                </c:pt>
                <c:pt idx="998">
                  <c:v>0</c:v>
                </c:pt>
                <c:pt idx="999">
                  <c:v>0</c:v>
                </c:pt>
                <c:pt idx="1000">
                  <c:v>-2.7548209366391241E-2</c:v>
                </c:pt>
                <c:pt idx="1001">
                  <c:v>-1.9830028328611804E-2</c:v>
                </c:pt>
                <c:pt idx="1002">
                  <c:v>-4.3352601156069315E-2</c:v>
                </c:pt>
                <c:pt idx="1003">
                  <c:v>-2.7190332326283984E-2</c:v>
                </c:pt>
                <c:pt idx="1004">
                  <c:v>-1.5527950310559091E-2</c:v>
                </c:pt>
                <c:pt idx="1005">
                  <c:v>-2.5236593059936974E-2</c:v>
                </c:pt>
                <c:pt idx="1006">
                  <c:v>-4.5307443365695699E-2</c:v>
                </c:pt>
                <c:pt idx="1007">
                  <c:v>5.0847457627118731E-2</c:v>
                </c:pt>
                <c:pt idx="1008">
                  <c:v>-2.2580645161290325E-2</c:v>
                </c:pt>
                <c:pt idx="1009">
                  <c:v>1.3201320132013139E-2</c:v>
                </c:pt>
                <c:pt idx="1010">
                  <c:v>1.3029315960912058E-2</c:v>
                </c:pt>
                <c:pt idx="1011">
                  <c:v>6.7524115755627001E-2</c:v>
                </c:pt>
                <c:pt idx="1012">
                  <c:v>8.1325301204819178E-2</c:v>
                </c:pt>
                <c:pt idx="1013">
                  <c:v>1.3927576601671321E-2</c:v>
                </c:pt>
                <c:pt idx="1014">
                  <c:v>0</c:v>
                </c:pt>
                <c:pt idx="1015">
                  <c:v>1.6483516483516425E-2</c:v>
                </c:pt>
                <c:pt idx="1016">
                  <c:v>1.6216216216216273E-2</c:v>
                </c:pt>
                <c:pt idx="1017">
                  <c:v>1.8617021276595702E-2</c:v>
                </c:pt>
                <c:pt idx="1018">
                  <c:v>-1.8276762402088642E-2</c:v>
                </c:pt>
                <c:pt idx="1019">
                  <c:v>-1.8617021276595813E-2</c:v>
                </c:pt>
                <c:pt idx="1020">
                  <c:v>-1.89701897018969E-2</c:v>
                </c:pt>
                <c:pt idx="1021">
                  <c:v>-1.9337016574585753E-2</c:v>
                </c:pt>
                <c:pt idx="1022">
                  <c:v>-5.633802816901512E-3</c:v>
                </c:pt>
                <c:pt idx="1023">
                  <c:v>-1.9830028328611804E-2</c:v>
                </c:pt>
                <c:pt idx="1024">
                  <c:v>0</c:v>
                </c:pt>
                <c:pt idx="1025">
                  <c:v>-1.7341040462427793E-2</c:v>
                </c:pt>
                <c:pt idx="1026">
                  <c:v>-1.4705882352941124E-2</c:v>
                </c:pt>
              </c:numCache>
            </c:numRef>
          </c:yVal>
          <c:smooth val="1"/>
          <c:extLst>
            <c:ext xmlns:c16="http://schemas.microsoft.com/office/drawing/2014/chart" uri="{C3380CC4-5D6E-409C-BE32-E72D297353CC}">
              <c16:uniqueId val="{00000002-8017-4C71-8CDC-B4A8E9404EAD}"/>
            </c:ext>
          </c:extLst>
        </c:ser>
        <c:dLbls>
          <c:showLegendKey val="0"/>
          <c:showVal val="0"/>
          <c:showCatName val="0"/>
          <c:showSerName val="0"/>
          <c:showPercent val="0"/>
          <c:showBubbleSize val="0"/>
        </c:dLbls>
        <c:axId val="1239432207"/>
        <c:axId val="1564433183"/>
      </c:scatterChart>
      <c:valAx>
        <c:axId val="12394322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64433183"/>
        <c:crosses val="autoZero"/>
        <c:crossBetween val="midCat"/>
      </c:valAx>
      <c:valAx>
        <c:axId val="156443318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39432207"/>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Efficient Frontier</a:t>
            </a:r>
            <a:r>
              <a:rPr lang="en-US" baseline="0"/>
              <a:t> with</a:t>
            </a:r>
            <a:r>
              <a:rPr lang="en-US"/>
              <a:t> CAL</a:t>
            </a:r>
          </a:p>
        </c:rich>
      </c:tx>
      <c:layout>
        <c:manualLayout>
          <c:xMode val="edge"/>
          <c:yMode val="edge"/>
          <c:x val="0.31524651556079852"/>
          <c:y val="3.6560766152445731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'Portfolio Optimization'!$O$4:$O$41</c:f>
              <c:numCache>
                <c:formatCode>General</c:formatCode>
                <c:ptCount val="38"/>
                <c:pt idx="0">
                  <c:v>9.0009439948134526E-2</c:v>
                </c:pt>
                <c:pt idx="1">
                  <c:v>8.1436378048706418E-2</c:v>
                </c:pt>
                <c:pt idx="2">
                  <c:v>7.2976488293690675E-2</c:v>
                </c:pt>
                <c:pt idx="3">
                  <c:v>6.4674197341280229E-2</c:v>
                </c:pt>
                <c:pt idx="4">
                  <c:v>5.6598900553552149E-2</c:v>
                </c:pt>
                <c:pt idx="5">
                  <c:v>4.886326913004551E-2</c:v>
                </c:pt>
                <c:pt idx="6">
                  <c:v>4.1656960767103179E-2</c:v>
                </c:pt>
                <c:pt idx="7">
                  <c:v>3.5305601180280644E-2</c:v>
                </c:pt>
                <c:pt idx="8">
                  <c:v>3.0350755396240752E-2</c:v>
                </c:pt>
                <c:pt idx="9">
                  <c:v>2.7556324421377114E-2</c:v>
                </c:pt>
                <c:pt idx="10">
                  <c:v>2.758683494318034E-2</c:v>
                </c:pt>
                <c:pt idx="11">
                  <c:v>3.0433791955993768E-2</c:v>
                </c:pt>
                <c:pt idx="12">
                  <c:v>3.5424535389070241E-2</c:v>
                </c:pt>
                <c:pt idx="13">
                  <c:v>4.1798080174986658E-2</c:v>
                </c:pt>
                <c:pt idx="14">
                  <c:v>4.9017967003641423E-2</c:v>
                </c:pt>
                <c:pt idx="15">
                  <c:v>5.6762156901388881E-2</c:v>
                </c:pt>
                <c:pt idx="16">
                  <c:v>6.4843069075253085E-2</c:v>
                </c:pt>
                <c:pt idx="17">
                  <c:v>7.3149193721944353E-2</c:v>
                </c:pt>
                <c:pt idx="18">
                  <c:v>8.1611796091713262E-2</c:v>
                </c:pt>
                <c:pt idx="19">
                  <c:v>9.0186838089227686E-2</c:v>
                </c:pt>
                <c:pt idx="20">
                  <c:v>9.8845060836756524E-2</c:v>
                </c:pt>
                <c:pt idx="21">
                  <c:v>0.10756638007846119</c:v>
                </c:pt>
                <c:pt idx="22">
                  <c:v>0.11633660635680494</c:v>
                </c:pt>
                <c:pt idx="23">
                  <c:v>0.12514545784056547</c:v>
                </c:pt>
                <c:pt idx="24">
                  <c:v>0.13398531651529452</c:v>
                </c:pt>
                <c:pt idx="25">
                  <c:v>0.14285042614341373</c:v>
                </c:pt>
                <c:pt idx="26">
                  <c:v>0.15173636097217597</c:v>
                </c:pt>
                <c:pt idx="27">
                  <c:v>0.16063966514181494</c:v>
                </c:pt>
                <c:pt idx="28">
                  <c:v>0.1695576025330115</c:v>
                </c:pt>
                <c:pt idx="29">
                  <c:v>0.17848797976525851</c:v>
                </c:pt>
                <c:pt idx="30">
                  <c:v>0.18742901869426809</c:v>
                </c:pt>
                <c:pt idx="31">
                  <c:v>0.19637926306201889</c:v>
                </c:pt>
                <c:pt idx="32">
                  <c:v>0.20533750913298637</c:v>
                </c:pt>
                <c:pt idx="33">
                  <c:v>0.21430275345214131</c:v>
                </c:pt>
                <c:pt idx="34">
                  <c:v>0.22327415300807124</c:v>
                </c:pt>
                <c:pt idx="35">
                  <c:v>0.2322509945077659</c:v>
                </c:pt>
                <c:pt idx="36">
                  <c:v>0.24123267042897265</c:v>
                </c:pt>
                <c:pt idx="37">
                  <c:v>0.25021866017308281</c:v>
                </c:pt>
              </c:numCache>
            </c:numRef>
          </c:xVal>
          <c:yVal>
            <c:numRef>
              <c:f>'Portfolio Optimization'!$N$4:$N$41</c:f>
              <c:numCache>
                <c:formatCode>General</c:formatCode>
                <c:ptCount val="38"/>
                <c:pt idx="0">
                  <c:v>-6.785500992896261E-4</c:v>
                </c:pt>
                <c:pt idx="1">
                  <c:v>-6.0209576154049947E-4</c:v>
                </c:pt>
                <c:pt idx="2">
                  <c:v>-5.2564142379137274E-4</c:v>
                </c:pt>
                <c:pt idx="3">
                  <c:v>-4.4918708604224612E-4</c:v>
                </c:pt>
                <c:pt idx="4">
                  <c:v>-3.7273274829311949E-4</c:v>
                </c:pt>
                <c:pt idx="5">
                  <c:v>-2.9627841054399287E-4</c:v>
                </c:pt>
                <c:pt idx="6">
                  <c:v>-2.1982407279486616E-4</c:v>
                </c:pt>
                <c:pt idx="7">
                  <c:v>-1.4336973504573951E-4</c:v>
                </c:pt>
                <c:pt idx="8">
                  <c:v>-6.6915397296612864E-5</c:v>
                </c:pt>
                <c:pt idx="9">
                  <c:v>9.5389404525137899E-6</c:v>
                </c:pt>
                <c:pt idx="10">
                  <c:v>8.5993278201640451E-5</c:v>
                </c:pt>
                <c:pt idx="11">
                  <c:v>1.6244761595076711E-4</c:v>
                </c:pt>
                <c:pt idx="12">
                  <c:v>2.3890195369989374E-4</c:v>
                </c:pt>
                <c:pt idx="13">
                  <c:v>3.1535629144902044E-4</c:v>
                </c:pt>
                <c:pt idx="14">
                  <c:v>3.9181062919814707E-4</c:v>
                </c:pt>
                <c:pt idx="15">
                  <c:v>4.6826496694727369E-4</c:v>
                </c:pt>
                <c:pt idx="16">
                  <c:v>5.4471930469640031E-4</c:v>
                </c:pt>
                <c:pt idx="17">
                  <c:v>6.2117364244552704E-4</c:v>
                </c:pt>
                <c:pt idx="18">
                  <c:v>6.9762798019465367E-4</c:v>
                </c:pt>
                <c:pt idx="19">
                  <c:v>7.7408231794378029E-4</c:v>
                </c:pt>
                <c:pt idx="20">
                  <c:v>8.5053665569290702E-4</c:v>
                </c:pt>
                <c:pt idx="21">
                  <c:v>9.2699099344203354E-4</c:v>
                </c:pt>
                <c:pt idx="22">
                  <c:v>1.0034453311911602E-3</c:v>
                </c:pt>
                <c:pt idx="23">
                  <c:v>1.0798996689402869E-3</c:v>
                </c:pt>
                <c:pt idx="24">
                  <c:v>1.1563540066894136E-3</c:v>
                </c:pt>
                <c:pt idx="25">
                  <c:v>1.2328083444385404E-3</c:v>
                </c:pt>
                <c:pt idx="26">
                  <c:v>1.3092626821876669E-3</c:v>
                </c:pt>
                <c:pt idx="27">
                  <c:v>1.3857170199367936E-3</c:v>
                </c:pt>
                <c:pt idx="28">
                  <c:v>1.4621713576859201E-3</c:v>
                </c:pt>
                <c:pt idx="29">
                  <c:v>1.5386256954350469E-3</c:v>
                </c:pt>
                <c:pt idx="30">
                  <c:v>1.6150800331841736E-3</c:v>
                </c:pt>
                <c:pt idx="31">
                  <c:v>1.6915343709333003E-3</c:v>
                </c:pt>
                <c:pt idx="32">
                  <c:v>1.7679887086824268E-3</c:v>
                </c:pt>
                <c:pt idx="33">
                  <c:v>1.8444430464315533E-3</c:v>
                </c:pt>
                <c:pt idx="34">
                  <c:v>1.9208973841806801E-3</c:v>
                </c:pt>
                <c:pt idx="35">
                  <c:v>1.9973517219298068E-3</c:v>
                </c:pt>
                <c:pt idx="36">
                  <c:v>2.0738060596789338E-3</c:v>
                </c:pt>
                <c:pt idx="37">
                  <c:v>2.1502603974280598E-3</c:v>
                </c:pt>
              </c:numCache>
            </c:numRef>
          </c:yVal>
          <c:smooth val="1"/>
          <c:extLst>
            <c:ext xmlns:c16="http://schemas.microsoft.com/office/drawing/2014/chart" uri="{C3380CC4-5D6E-409C-BE32-E72D297353CC}">
              <c16:uniqueId val="{00000000-4B29-4519-8F24-2B382D81BB95}"/>
            </c:ext>
          </c:extLst>
        </c:ser>
        <c:ser>
          <c:idx val="1"/>
          <c:order val="1"/>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'Portfolio Optimization'!$K$56:$K$62</c:f>
              <c:numCache>
                <c:formatCode>General</c:formatCode>
                <c:ptCount val="7"/>
                <c:pt idx="0">
                  <c:v>0</c:v>
                </c:pt>
                <c:pt idx="1">
                  <c:v>6.2554665043270702E-2</c:v>
                </c:pt>
                <c:pt idx="2">
                  <c:v>0.1251093300865414</c:v>
                </c:pt>
                <c:pt idx="3">
                  <c:v>0.18766399512981211</c:v>
                </c:pt>
                <c:pt idx="4">
                  <c:v>0.25021866017308281</c:v>
                </c:pt>
                <c:pt idx="5">
                  <c:v>0.31277332521635348</c:v>
                </c:pt>
                <c:pt idx="6">
                  <c:v>0.33779519123366181</c:v>
                </c:pt>
              </c:numCache>
            </c:numRef>
          </c:xVal>
          <c:yVal>
            <c:numRef>
              <c:f>'Portfolio Optimization'!$J$56:$J$62</c:f>
              <c:numCache>
                <c:formatCode>General</c:formatCode>
                <c:ptCount val="7"/>
                <c:pt idx="0">
                  <c:v>2.9741379310344832E-4</c:v>
                </c:pt>
                <c:pt idx="1">
                  <c:v>7.6062544418460123E-4</c:v>
                </c:pt>
                <c:pt idx="2">
                  <c:v>1.223837095265754E-3</c:v>
                </c:pt>
                <c:pt idx="3">
                  <c:v>1.6870487463469068E-3</c:v>
                </c:pt>
                <c:pt idx="4">
                  <c:v>2.1502603974280598E-3</c:v>
                </c:pt>
                <c:pt idx="5">
                  <c:v>2.6134720485092126E-3</c:v>
                </c:pt>
                <c:pt idx="6">
                  <c:v>2.7987567089416739E-3</c:v>
                </c:pt>
              </c:numCache>
            </c:numRef>
          </c:yVal>
          <c:smooth val="1"/>
          <c:extLst>
            <c:ext xmlns:c16="http://schemas.microsoft.com/office/drawing/2014/chart" uri="{C3380CC4-5D6E-409C-BE32-E72D297353CC}">
              <c16:uniqueId val="{00000001-4B29-4519-8F24-2B382D81BB95}"/>
            </c:ext>
          </c:extLst>
        </c:ser>
        <c:dLbls>
          <c:showLegendKey val="0"/>
          <c:showVal val="0"/>
          <c:showCatName val="0"/>
          <c:showSerName val="0"/>
          <c:showPercent val="0"/>
          <c:showBubbleSize val="0"/>
        </c:dLbls>
        <c:axId val="136814400"/>
        <c:axId val="484601488"/>
      </c:scatterChart>
      <c:valAx>
        <c:axId val="13681440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4601488"/>
        <c:crosses val="autoZero"/>
        <c:crossBetween val="midCat"/>
      </c:valAx>
      <c:valAx>
        <c:axId val="48460148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814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354330</xdr:colOff>
      <xdr:row>2</xdr:row>
      <xdr:rowOff>11430</xdr:rowOff>
    </xdr:from>
    <xdr:to>
      <xdr:col>17</xdr:col>
      <xdr:colOff>647700</xdr:colOff>
      <xdr:row>16</xdr:row>
      <xdr:rowOff>95250</xdr:rowOff>
    </xdr:to>
    <xdr:graphicFrame macro="">
      <xdr:nvGraphicFramePr>
        <xdr:cNvPr id="2" name="Chart 1">
          <a:extLst>
            <a:ext uri="{FF2B5EF4-FFF2-40B4-BE49-F238E27FC236}">
              <a16:creationId xmlns:a16="http://schemas.microsoft.com/office/drawing/2014/main" id="{422997B3-5CDA-035D-A552-730B355940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472737</xdr:colOff>
      <xdr:row>1</xdr:row>
      <xdr:rowOff>143658</xdr:rowOff>
    </xdr:from>
    <xdr:to>
      <xdr:col>20</xdr:col>
      <xdr:colOff>336176</xdr:colOff>
      <xdr:row>19</xdr:row>
      <xdr:rowOff>123264</xdr:rowOff>
    </xdr:to>
    <xdr:graphicFrame macro="">
      <xdr:nvGraphicFramePr>
        <xdr:cNvPr id="3" name="Chart 2">
          <a:extLst>
            <a:ext uri="{FF2B5EF4-FFF2-40B4-BE49-F238E27FC236}">
              <a16:creationId xmlns:a16="http://schemas.microsoft.com/office/drawing/2014/main" id="{17B158E3-B300-E44C-6933-B71C8C633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318252</xdr:colOff>
      <xdr:row>46</xdr:row>
      <xdr:rowOff>123934</xdr:rowOff>
    </xdr:from>
    <xdr:to>
      <xdr:col>16</xdr:col>
      <xdr:colOff>566299</xdr:colOff>
      <xdr:row>63</xdr:row>
      <xdr:rowOff>172981</xdr:rowOff>
    </xdr:to>
    <xdr:graphicFrame macro="">
      <xdr:nvGraphicFramePr>
        <xdr:cNvPr id="2" name="Chart 1">
          <a:extLst>
            <a:ext uri="{FF2B5EF4-FFF2-40B4-BE49-F238E27FC236}">
              <a16:creationId xmlns:a16="http://schemas.microsoft.com/office/drawing/2014/main" id="{B0283E91-AD91-336B-7BE8-C16D6D30E5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4384-7743-48E1-A32A-7164074B9FAB}">
  <dimension ref="B1:Q880"/>
  <sheetViews>
    <sheetView tabSelected="1" topLeftCell="B1" workbookViewId="0">
      <selection activeCell="H2" sqref="H2"/>
    </sheetView>
  </sheetViews>
  <sheetFormatPr defaultRowHeight="15.6" x14ac:dyDescent="0.3"/>
  <cols>
    <col min="1" max="1" width="5.69921875" style="107" customWidth="1"/>
    <col min="2" max="2" width="12.5" style="121" customWidth="1"/>
    <col min="3" max="3" width="13.8984375" style="120" customWidth="1"/>
    <col min="4" max="4" width="17.8984375" style="121" customWidth="1"/>
    <col min="5" max="5" width="15.59765625" style="120" customWidth="1"/>
    <col min="6" max="6" width="18.69921875" style="120" customWidth="1"/>
    <col min="7" max="7" width="8.796875" style="107"/>
    <col min="8" max="8" width="21.3984375" style="107" customWidth="1"/>
    <col min="9" max="9" width="15.69921875" style="107" customWidth="1"/>
    <col min="10" max="10" width="23.09765625" style="107" customWidth="1"/>
    <col min="11" max="16384" width="8.796875" style="107"/>
  </cols>
  <sheetData>
    <row r="1" spans="2:10" x14ac:dyDescent="0.3">
      <c r="B1" s="105" t="s">
        <v>22</v>
      </c>
      <c r="C1" s="106" t="s">
        <v>23</v>
      </c>
      <c r="D1" s="105" t="s">
        <v>61</v>
      </c>
      <c r="E1" s="105" t="s">
        <v>24</v>
      </c>
      <c r="F1" s="105" t="s">
        <v>81</v>
      </c>
    </row>
    <row r="2" spans="2:10" x14ac:dyDescent="0.3">
      <c r="B2" s="108">
        <v>43297</v>
      </c>
      <c r="C2" s="109">
        <v>5339.91</v>
      </c>
      <c r="D2" s="110">
        <v>38.450000000000003</v>
      </c>
      <c r="E2" s="110"/>
      <c r="F2" s="110"/>
    </row>
    <row r="3" spans="2:10" x14ac:dyDescent="0.3">
      <c r="B3" s="108">
        <v>43298</v>
      </c>
      <c r="C3" s="109">
        <v>5325.48</v>
      </c>
      <c r="D3" s="110">
        <v>34.729999999999997</v>
      </c>
      <c r="E3" s="110">
        <f>C3/C2 - 1</f>
        <v>-2.7022927352708948E-3</v>
      </c>
      <c r="F3" s="110">
        <f>D3/D2 - 1</f>
        <v>-9.6749024707412423E-2</v>
      </c>
    </row>
    <row r="4" spans="2:10" x14ac:dyDescent="0.3">
      <c r="B4" s="108">
        <v>43299</v>
      </c>
      <c r="C4" s="109">
        <v>5334.18</v>
      </c>
      <c r="D4" s="110">
        <v>32.64</v>
      </c>
      <c r="E4" s="110">
        <f>C4/C3 - 1</f>
        <v>1.6336555578089218E-3</v>
      </c>
      <c r="F4" s="110">
        <f t="shared" ref="F4:F67" si="0">D4/D3 - 1</f>
        <v>-6.0178520011517356E-2</v>
      </c>
      <c r="G4" s="111"/>
      <c r="H4" s="112" t="s">
        <v>62</v>
      </c>
      <c r="I4" s="105" t="s">
        <v>25</v>
      </c>
      <c r="J4" s="110"/>
    </row>
    <row r="5" spans="2:10" x14ac:dyDescent="0.3">
      <c r="B5" s="108">
        <v>43300</v>
      </c>
      <c r="C5" s="109">
        <v>5337.42</v>
      </c>
      <c r="D5" s="110">
        <v>31.45</v>
      </c>
      <c r="E5" s="110">
        <f t="shared" ref="E5:E68" si="1">C5/C4 - 1</f>
        <v>6.0740357468258566E-4</v>
      </c>
      <c r="F5" s="110">
        <f t="shared" si="0"/>
        <v>-3.645833333333337E-2</v>
      </c>
      <c r="H5" s="110">
        <f>_xlfn.COVARIANCE.P(E3:E880, F3:F880) / _xlfn.VAR.P(E3:E880)</f>
        <v>-4.4313862765391163E-2</v>
      </c>
      <c r="I5" s="113">
        <v>0.22900000000000001</v>
      </c>
      <c r="J5" s="110" t="s">
        <v>63</v>
      </c>
    </row>
    <row r="6" spans="2:10" x14ac:dyDescent="0.3">
      <c r="B6" s="108">
        <v>43303</v>
      </c>
      <c r="C6" s="109">
        <v>5339.18</v>
      </c>
      <c r="D6" s="110">
        <v>31.73</v>
      </c>
      <c r="E6" s="110">
        <f t="shared" si="1"/>
        <v>3.2974733110768817E-4</v>
      </c>
      <c r="F6" s="110">
        <f t="shared" si="0"/>
        <v>8.9030206677265245E-3</v>
      </c>
      <c r="H6" s="110"/>
      <c r="I6" s="110"/>
      <c r="J6" s="110"/>
    </row>
    <row r="7" spans="2:10" x14ac:dyDescent="0.3">
      <c r="B7" s="108">
        <v>43304</v>
      </c>
      <c r="C7" s="109">
        <v>5348.06</v>
      </c>
      <c r="D7" s="110">
        <v>32.729999999999997</v>
      </c>
      <c r="E7" s="110">
        <f t="shared" si="1"/>
        <v>1.6631767424961641E-3</v>
      </c>
      <c r="F7" s="110">
        <f t="shared" si="0"/>
        <v>3.151591553734634E-2</v>
      </c>
      <c r="H7" s="110"/>
      <c r="I7" s="110"/>
      <c r="J7" s="110"/>
    </row>
    <row r="8" spans="2:10" x14ac:dyDescent="0.3">
      <c r="B8" s="108">
        <v>43305</v>
      </c>
      <c r="C8" s="109">
        <v>5335.38</v>
      </c>
      <c r="D8" s="110">
        <v>31.45</v>
      </c>
      <c r="E8" s="110">
        <f>C8/C7 - 1</f>
        <v>-2.3709532054614346E-3</v>
      </c>
      <c r="F8" s="110">
        <f t="shared" si="0"/>
        <v>-3.9107852123434039E-2</v>
      </c>
      <c r="H8" s="105" t="s">
        <v>26</v>
      </c>
      <c r="I8" s="110"/>
      <c r="J8" s="105" t="s">
        <v>69</v>
      </c>
    </row>
    <row r="9" spans="2:10" x14ac:dyDescent="0.3">
      <c r="B9" s="108">
        <v>43306</v>
      </c>
      <c r="C9" s="109">
        <v>5319.44</v>
      </c>
      <c r="D9" s="110">
        <v>29.82</v>
      </c>
      <c r="E9" s="110">
        <f t="shared" si="1"/>
        <v>-2.9876035071542129E-3</v>
      </c>
      <c r="F9" s="110">
        <f t="shared" si="0"/>
        <v>-5.182829888712237E-2</v>
      </c>
      <c r="H9" s="110">
        <f>AVERAGE(E3:E880)</f>
        <v>3.0271533520920258E-4</v>
      </c>
      <c r="I9" s="110">
        <f>1+H9</f>
        <v>1.0003027153352091</v>
      </c>
      <c r="J9" s="110">
        <f>AVERAGE(F3:F880)</f>
        <v>9.5389404525137899E-6</v>
      </c>
    </row>
    <row r="10" spans="2:10" x14ac:dyDescent="0.3">
      <c r="B10" s="108">
        <v>43307</v>
      </c>
      <c r="C10" s="109">
        <v>5305.17</v>
      </c>
      <c r="D10" s="110">
        <v>29.82</v>
      </c>
      <c r="E10" s="110">
        <f t="shared" si="1"/>
        <v>-2.682613207405149E-3</v>
      </c>
      <c r="F10" s="110">
        <f t="shared" si="0"/>
        <v>0</v>
      </c>
      <c r="H10" s="110">
        <f>H9*100</f>
        <v>3.0271533520920258E-2</v>
      </c>
      <c r="I10" s="114" t="s">
        <v>27</v>
      </c>
      <c r="J10" s="115"/>
    </row>
    <row r="11" spans="2:10" x14ac:dyDescent="0.3">
      <c r="B11" s="108">
        <v>43310</v>
      </c>
      <c r="C11" s="109">
        <v>5280.07</v>
      </c>
      <c r="D11" s="110">
        <v>29.36</v>
      </c>
      <c r="E11" s="110">
        <f t="shared" si="1"/>
        <v>-4.7312338718646929E-3</v>
      </c>
      <c r="F11" s="110">
        <f t="shared" si="0"/>
        <v>-1.5425888665325349E-2</v>
      </c>
      <c r="H11" s="110"/>
      <c r="I11" s="110"/>
      <c r="J11" s="110"/>
    </row>
    <row r="12" spans="2:10" x14ac:dyDescent="0.3">
      <c r="B12" s="108">
        <v>43311</v>
      </c>
      <c r="C12" s="109">
        <v>5262.91</v>
      </c>
      <c r="D12" s="110">
        <v>28</v>
      </c>
      <c r="E12" s="110">
        <f t="shared" si="1"/>
        <v>-3.2499569134499806E-3</v>
      </c>
      <c r="F12" s="110">
        <f t="shared" si="0"/>
        <v>-4.6321525885558601E-2</v>
      </c>
      <c r="H12" s="110"/>
      <c r="I12" s="110"/>
      <c r="J12" s="105" t="s">
        <v>28</v>
      </c>
    </row>
    <row r="13" spans="2:10" x14ac:dyDescent="0.3">
      <c r="B13" s="108">
        <v>43312</v>
      </c>
      <c r="C13" s="109">
        <v>5302.63</v>
      </c>
      <c r="D13" s="110">
        <v>29</v>
      </c>
      <c r="E13" s="110">
        <f t="shared" si="1"/>
        <v>7.5471554710226929E-3</v>
      </c>
      <c r="F13" s="110">
        <f t="shared" si="0"/>
        <v>3.5714285714285809E-2</v>
      </c>
      <c r="H13" s="105" t="s">
        <v>29</v>
      </c>
      <c r="I13" s="110"/>
      <c r="J13" s="110">
        <f>AVERAGE(J9,H17)</f>
        <v>-7.9730540757453408E-3</v>
      </c>
    </row>
    <row r="14" spans="2:10" x14ac:dyDescent="0.3">
      <c r="B14" s="108">
        <v>43313</v>
      </c>
      <c r="C14" s="109">
        <v>5348.2</v>
      </c>
      <c r="D14" s="110">
        <v>28</v>
      </c>
      <c r="E14" s="110">
        <f t="shared" si="1"/>
        <v>8.5938487128085495E-3</v>
      </c>
      <c r="F14" s="110">
        <f t="shared" si="0"/>
        <v>-3.4482758620689613E-2</v>
      </c>
      <c r="H14" s="110">
        <f>(((C111 / C2) -1) + ((C347 / C112) - 1) + ((C535/ C348) -1) + ((C720 / C536) - 1) + 0.68 * ((C880 / C721) - 1) )/ 4.68</f>
        <v>7.154126441178997E-2</v>
      </c>
      <c r="I14" s="110"/>
      <c r="J14" s="110"/>
    </row>
    <row r="15" spans="2:10" x14ac:dyDescent="0.3">
      <c r="B15" s="108">
        <v>43314</v>
      </c>
      <c r="C15" s="109">
        <v>5399.79</v>
      </c>
      <c r="D15" s="110">
        <v>27.45</v>
      </c>
      <c r="E15" s="110">
        <f t="shared" si="1"/>
        <v>9.6462361168243582E-3</v>
      </c>
      <c r="F15" s="110">
        <f t="shared" si="0"/>
        <v>-1.9642857142857184E-2</v>
      </c>
      <c r="H15" s="110"/>
      <c r="I15" s="110"/>
      <c r="J15" s="110"/>
    </row>
    <row r="16" spans="2:10" ht="32.4" customHeight="1" x14ac:dyDescent="0.3">
      <c r="B16" s="108">
        <v>43317</v>
      </c>
      <c r="C16" s="109">
        <v>5357.02</v>
      </c>
      <c r="D16" s="110">
        <v>27.45</v>
      </c>
      <c r="E16" s="116">
        <f t="shared" si="1"/>
        <v>-7.9206783967523675E-3</v>
      </c>
      <c r="F16" s="116">
        <f t="shared" si="0"/>
        <v>0</v>
      </c>
      <c r="H16" s="117" t="s">
        <v>69</v>
      </c>
      <c r="I16" s="110"/>
      <c r="J16" s="118" t="s">
        <v>30</v>
      </c>
    </row>
    <row r="17" spans="2:17" x14ac:dyDescent="0.3">
      <c r="B17" s="108">
        <v>43318</v>
      </c>
      <c r="C17" s="109">
        <v>5353.41</v>
      </c>
      <c r="D17" s="110">
        <v>27.73</v>
      </c>
      <c r="E17" s="110">
        <f t="shared" si="1"/>
        <v>-6.7388212103003386E-4</v>
      </c>
      <c r="F17" s="110">
        <f t="shared" si="0"/>
        <v>1.0200364298724951E-2</v>
      </c>
      <c r="H17" s="110">
        <f xml:space="preserve"> (((D111 / D2) -1) + ((D347 / D112) - 1) + ((D535/ D348) -1) + ((D720 / D536) - 1) + 0.68 * ((D880 / D721) - 1) )/ 4.68</f>
        <v>-1.5955647091943196E-2</v>
      </c>
      <c r="I17" s="110"/>
      <c r="J17" s="110">
        <f>H17/H14</f>
        <v>-0.22302718889762468</v>
      </c>
    </row>
    <row r="18" spans="2:17" x14ac:dyDescent="0.3">
      <c r="B18" s="108">
        <v>43319</v>
      </c>
      <c r="C18" s="109">
        <v>5381.88</v>
      </c>
      <c r="D18" s="110">
        <v>27.36</v>
      </c>
      <c r="E18" s="110">
        <f t="shared" si="1"/>
        <v>5.3181056560211992E-3</v>
      </c>
      <c r="F18" s="110">
        <f t="shared" si="0"/>
        <v>-1.3342949873782928E-2</v>
      </c>
      <c r="N18" s="107" t="s">
        <v>57</v>
      </c>
    </row>
    <row r="19" spans="2:17" x14ac:dyDescent="0.3">
      <c r="B19" s="108">
        <v>43320</v>
      </c>
      <c r="C19" s="109">
        <v>5405.95</v>
      </c>
      <c r="D19" s="110">
        <v>26.55</v>
      </c>
      <c r="E19" s="110">
        <f t="shared" si="1"/>
        <v>4.4724148438834987E-3</v>
      </c>
      <c r="F19" s="110">
        <f t="shared" si="0"/>
        <v>-2.960526315789469E-2</v>
      </c>
    </row>
    <row r="20" spans="2:17" x14ac:dyDescent="0.3">
      <c r="B20" s="108">
        <v>43321</v>
      </c>
      <c r="C20" s="109">
        <v>5407</v>
      </c>
      <c r="D20" s="110">
        <v>25.45</v>
      </c>
      <c r="E20" s="110">
        <f t="shared" si="1"/>
        <v>1.9423043128408146E-4</v>
      </c>
      <c r="F20" s="110">
        <f t="shared" si="0"/>
        <v>-4.143126177024492E-2</v>
      </c>
    </row>
    <row r="21" spans="2:17" x14ac:dyDescent="0.3">
      <c r="B21" s="108">
        <v>43324</v>
      </c>
      <c r="C21" s="109">
        <v>5407.18</v>
      </c>
      <c r="D21" s="110">
        <v>26.18</v>
      </c>
      <c r="E21" s="110">
        <f t="shared" si="1"/>
        <v>3.3290179397127417E-5</v>
      </c>
      <c r="F21" s="110">
        <f t="shared" si="0"/>
        <v>2.8683693516699416E-2</v>
      </c>
    </row>
    <row r="22" spans="2:17" x14ac:dyDescent="0.3">
      <c r="B22" s="108">
        <v>43325</v>
      </c>
      <c r="C22" s="109">
        <v>5378.72</v>
      </c>
      <c r="D22" s="110">
        <v>25.09</v>
      </c>
      <c r="E22" s="110">
        <f t="shared" si="1"/>
        <v>-5.2633720349609669E-3</v>
      </c>
      <c r="F22" s="110">
        <f t="shared" si="0"/>
        <v>-4.1634835752482835E-2</v>
      </c>
      <c r="H22" s="119" t="s">
        <v>79</v>
      </c>
      <c r="I22" s="119"/>
      <c r="J22" s="119"/>
      <c r="K22" s="119"/>
      <c r="L22" s="119"/>
      <c r="M22" s="119"/>
      <c r="N22" s="119"/>
      <c r="O22" s="119"/>
      <c r="P22" s="119"/>
      <c r="Q22" s="119"/>
    </row>
    <row r="23" spans="2:17" x14ac:dyDescent="0.3">
      <c r="B23" s="108">
        <v>43326</v>
      </c>
      <c r="C23" s="109">
        <v>5408.45</v>
      </c>
      <c r="D23" s="110">
        <v>25.82</v>
      </c>
      <c r="E23" s="110">
        <f t="shared" si="1"/>
        <v>5.5273373590742914E-3</v>
      </c>
      <c r="F23" s="110">
        <f t="shared" si="0"/>
        <v>2.9095257074531755E-2</v>
      </c>
      <c r="G23" s="120"/>
      <c r="H23" s="119"/>
      <c r="I23" s="119"/>
      <c r="J23" s="119"/>
      <c r="K23" s="119"/>
      <c r="L23" s="119"/>
      <c r="M23" s="119"/>
      <c r="N23" s="119"/>
      <c r="O23" s="119"/>
      <c r="P23" s="119"/>
      <c r="Q23" s="119"/>
    </row>
    <row r="24" spans="2:17" x14ac:dyDescent="0.3">
      <c r="B24" s="108">
        <v>43328</v>
      </c>
      <c r="C24" s="109">
        <v>5467.74</v>
      </c>
      <c r="D24" s="110">
        <v>26.09</v>
      </c>
      <c r="E24" s="110">
        <f t="shared" si="1"/>
        <v>1.0962475385738912E-2</v>
      </c>
      <c r="F24" s="110">
        <f t="shared" si="0"/>
        <v>1.0457010069713446E-2</v>
      </c>
      <c r="H24" s="119"/>
      <c r="I24" s="119"/>
      <c r="J24" s="119"/>
      <c r="K24" s="119"/>
      <c r="L24" s="119"/>
      <c r="M24" s="119"/>
      <c r="N24" s="119"/>
      <c r="O24" s="119"/>
      <c r="P24" s="119"/>
      <c r="Q24" s="119"/>
    </row>
    <row r="25" spans="2:17" x14ac:dyDescent="0.3">
      <c r="B25" s="108">
        <v>43331</v>
      </c>
      <c r="C25" s="109">
        <v>5538.5</v>
      </c>
      <c r="D25" s="110">
        <v>24.82</v>
      </c>
      <c r="E25" s="110">
        <f t="shared" si="1"/>
        <v>1.2941361513166383E-2</v>
      </c>
      <c r="F25" s="110">
        <f t="shared" si="0"/>
        <v>-4.8677654273668103E-2</v>
      </c>
      <c r="H25" s="119"/>
      <c r="I25" s="119"/>
      <c r="J25" s="119"/>
      <c r="K25" s="119"/>
      <c r="L25" s="119"/>
      <c r="M25" s="119"/>
      <c r="N25" s="119"/>
      <c r="O25" s="119"/>
      <c r="P25" s="119"/>
      <c r="Q25" s="119"/>
    </row>
    <row r="26" spans="2:17" x14ac:dyDescent="0.3">
      <c r="B26" s="108">
        <v>43332</v>
      </c>
      <c r="C26" s="109">
        <v>5571.19</v>
      </c>
      <c r="D26" s="110">
        <v>24.91</v>
      </c>
      <c r="E26" s="110">
        <f t="shared" si="1"/>
        <v>5.9023201227768052E-3</v>
      </c>
      <c r="F26" s="110">
        <f t="shared" si="0"/>
        <v>3.6261079774375649E-3</v>
      </c>
      <c r="H26" s="119"/>
      <c r="I26" s="119"/>
      <c r="J26" s="119"/>
      <c r="K26" s="119"/>
      <c r="L26" s="119"/>
      <c r="M26" s="119"/>
      <c r="N26" s="119"/>
      <c r="O26" s="119"/>
      <c r="P26" s="119"/>
      <c r="Q26" s="119"/>
    </row>
    <row r="27" spans="2:17" x14ac:dyDescent="0.3">
      <c r="B27" s="108">
        <v>43338</v>
      </c>
      <c r="C27" s="109">
        <v>5596.91</v>
      </c>
      <c r="D27" s="110">
        <v>25.27</v>
      </c>
      <c r="E27" s="110">
        <f t="shared" si="1"/>
        <v>4.6166079419298622E-3</v>
      </c>
      <c r="F27" s="110">
        <f t="shared" si="0"/>
        <v>1.4452027298273773E-2</v>
      </c>
      <c r="H27" s="119"/>
      <c r="I27" s="119"/>
      <c r="J27" s="119"/>
      <c r="K27" s="119"/>
      <c r="L27" s="119"/>
      <c r="M27" s="119"/>
      <c r="N27" s="119"/>
      <c r="O27" s="119"/>
      <c r="P27" s="119"/>
      <c r="Q27" s="119"/>
    </row>
    <row r="28" spans="2:17" x14ac:dyDescent="0.3">
      <c r="B28" s="108">
        <v>43339</v>
      </c>
      <c r="C28" s="109">
        <v>5584.97</v>
      </c>
      <c r="D28" s="110">
        <v>26.91</v>
      </c>
      <c r="E28" s="110">
        <f t="shared" si="1"/>
        <v>-2.1333199926387714E-3</v>
      </c>
      <c r="F28" s="110">
        <f t="shared" si="0"/>
        <v>6.489908982983783E-2</v>
      </c>
      <c r="H28" s="119"/>
      <c r="I28" s="119"/>
      <c r="J28" s="119"/>
      <c r="K28" s="119"/>
      <c r="L28" s="119"/>
      <c r="M28" s="119"/>
      <c r="N28" s="119"/>
      <c r="O28" s="119"/>
      <c r="P28" s="119"/>
      <c r="Q28" s="119"/>
    </row>
    <row r="29" spans="2:17" x14ac:dyDescent="0.3">
      <c r="B29" s="108">
        <v>43340</v>
      </c>
      <c r="C29" s="109">
        <v>5619.41</v>
      </c>
      <c r="D29" s="110">
        <v>27.55</v>
      </c>
      <c r="E29" s="110">
        <f t="shared" si="1"/>
        <v>6.1665505812922294E-3</v>
      </c>
      <c r="F29" s="110">
        <f t="shared" si="0"/>
        <v>2.378298030471937E-2</v>
      </c>
      <c r="H29" s="119"/>
      <c r="I29" s="119"/>
      <c r="J29" s="119"/>
      <c r="K29" s="119"/>
      <c r="L29" s="119"/>
      <c r="M29" s="119"/>
      <c r="N29" s="119"/>
      <c r="O29" s="119"/>
      <c r="P29" s="119"/>
      <c r="Q29" s="119"/>
    </row>
    <row r="30" spans="2:17" x14ac:dyDescent="0.3">
      <c r="B30" s="108">
        <v>43341</v>
      </c>
      <c r="C30" s="109">
        <v>5610.79</v>
      </c>
      <c r="D30" s="110">
        <v>26.55</v>
      </c>
      <c r="E30" s="110">
        <f t="shared" si="1"/>
        <v>-1.5339688686178965E-3</v>
      </c>
      <c r="F30" s="110">
        <f t="shared" si="0"/>
        <v>-3.6297640653357499E-2</v>
      </c>
      <c r="H30" s="119"/>
      <c r="I30" s="119"/>
      <c r="J30" s="119"/>
      <c r="K30" s="119"/>
      <c r="L30" s="119"/>
      <c r="M30" s="119"/>
      <c r="N30" s="119"/>
      <c r="O30" s="119"/>
      <c r="P30" s="119"/>
      <c r="Q30" s="119"/>
    </row>
    <row r="31" spans="2:17" x14ac:dyDescent="0.3">
      <c r="B31" s="108">
        <v>43342</v>
      </c>
      <c r="C31" s="109">
        <v>5600.64</v>
      </c>
      <c r="D31" s="110">
        <v>26.36</v>
      </c>
      <c r="E31" s="110">
        <f t="shared" si="1"/>
        <v>-1.8090144168645406E-3</v>
      </c>
      <c r="F31" s="110">
        <f t="shared" si="0"/>
        <v>-7.1563088512242023E-3</v>
      </c>
      <c r="H31" s="119"/>
      <c r="I31" s="119"/>
      <c r="J31" s="119"/>
      <c r="K31" s="119"/>
      <c r="L31" s="119"/>
      <c r="M31" s="119"/>
      <c r="N31" s="119"/>
      <c r="O31" s="119"/>
      <c r="P31" s="119"/>
      <c r="Q31" s="119"/>
    </row>
    <row r="32" spans="2:17" x14ac:dyDescent="0.3">
      <c r="B32" s="108">
        <v>43346</v>
      </c>
      <c r="C32" s="109">
        <v>5590.42</v>
      </c>
      <c r="D32" s="110">
        <v>26</v>
      </c>
      <c r="E32" s="110">
        <f t="shared" si="1"/>
        <v>-1.8247914524054387E-3</v>
      </c>
      <c r="F32" s="110">
        <f t="shared" si="0"/>
        <v>-1.365705614567525E-2</v>
      </c>
    </row>
    <row r="33" spans="2:6" x14ac:dyDescent="0.3">
      <c r="B33" s="108">
        <v>43347</v>
      </c>
      <c r="C33" s="109">
        <v>5552.8</v>
      </c>
      <c r="D33" s="110">
        <v>25.36</v>
      </c>
      <c r="E33" s="110">
        <f t="shared" si="1"/>
        <v>-6.7293691708315562E-3</v>
      </c>
      <c r="F33" s="110">
        <f t="shared" si="0"/>
        <v>-2.4615384615384595E-2</v>
      </c>
    </row>
    <row r="34" spans="2:6" x14ac:dyDescent="0.3">
      <c r="B34" s="108">
        <v>43348</v>
      </c>
      <c r="C34" s="109">
        <v>5562.23</v>
      </c>
      <c r="D34" s="110">
        <v>26.09</v>
      </c>
      <c r="E34" s="110">
        <f t="shared" si="1"/>
        <v>1.6982423281945991E-3</v>
      </c>
      <c r="F34" s="110">
        <f t="shared" si="0"/>
        <v>2.8785488958990468E-2</v>
      </c>
    </row>
    <row r="35" spans="2:6" x14ac:dyDescent="0.3">
      <c r="B35" s="108">
        <v>43349</v>
      </c>
      <c r="C35" s="109">
        <v>5574.24</v>
      </c>
      <c r="D35" s="110">
        <v>25.64</v>
      </c>
      <c r="E35" s="110">
        <f t="shared" si="1"/>
        <v>2.1592059299957445E-3</v>
      </c>
      <c r="F35" s="110">
        <f t="shared" si="0"/>
        <v>-1.7247987734764214E-2</v>
      </c>
    </row>
    <row r="36" spans="2:6" x14ac:dyDescent="0.3">
      <c r="B36" s="108">
        <v>43352</v>
      </c>
      <c r="C36" s="109">
        <v>5549.78</v>
      </c>
      <c r="D36" s="110">
        <v>24.73</v>
      </c>
      <c r="E36" s="110">
        <f t="shared" si="1"/>
        <v>-4.3880421366858657E-3</v>
      </c>
      <c r="F36" s="110">
        <f t="shared" si="0"/>
        <v>-3.5491419656786261E-2</v>
      </c>
    </row>
    <row r="37" spans="2:6" x14ac:dyDescent="0.3">
      <c r="B37" s="108">
        <v>43353</v>
      </c>
      <c r="C37" s="109">
        <v>5540.11</v>
      </c>
      <c r="D37" s="110">
        <v>24.73</v>
      </c>
      <c r="E37" s="110">
        <f t="shared" si="1"/>
        <v>-1.742411410902811E-3</v>
      </c>
      <c r="F37" s="110">
        <f t="shared" si="0"/>
        <v>0</v>
      </c>
    </row>
    <row r="38" spans="2:6" x14ac:dyDescent="0.3">
      <c r="B38" s="108">
        <v>43354</v>
      </c>
      <c r="C38" s="109">
        <v>5543.93</v>
      </c>
      <c r="D38" s="110">
        <v>24.18</v>
      </c>
      <c r="E38" s="110">
        <f t="shared" si="1"/>
        <v>6.8951699514996356E-4</v>
      </c>
      <c r="F38" s="110">
        <f t="shared" si="0"/>
        <v>-2.2240194096239452E-2</v>
      </c>
    </row>
    <row r="39" spans="2:6" x14ac:dyDescent="0.3">
      <c r="B39" s="108">
        <v>43355</v>
      </c>
      <c r="C39" s="109">
        <v>5528.85</v>
      </c>
      <c r="D39" s="110">
        <v>23.91</v>
      </c>
      <c r="E39" s="110">
        <f t="shared" si="1"/>
        <v>-2.7200920646545113E-3</v>
      </c>
      <c r="F39" s="110">
        <f t="shared" si="0"/>
        <v>-1.1166253101736912E-2</v>
      </c>
    </row>
    <row r="40" spans="2:6" x14ac:dyDescent="0.3">
      <c r="B40" s="108">
        <v>43356</v>
      </c>
      <c r="C40" s="109">
        <v>5500.61</v>
      </c>
      <c r="D40" s="110">
        <v>23.91</v>
      </c>
      <c r="E40" s="110">
        <f t="shared" si="1"/>
        <v>-5.1077529685198408E-3</v>
      </c>
      <c r="F40" s="110">
        <f t="shared" si="0"/>
        <v>0</v>
      </c>
    </row>
    <row r="41" spans="2:6" x14ac:dyDescent="0.3">
      <c r="B41" s="108">
        <v>43359</v>
      </c>
      <c r="C41" s="109">
        <v>5464.17</v>
      </c>
      <c r="D41" s="110">
        <v>24.73</v>
      </c>
      <c r="E41" s="110">
        <f t="shared" si="1"/>
        <v>-6.6247198038035249E-3</v>
      </c>
      <c r="F41" s="110">
        <f t="shared" si="0"/>
        <v>3.4295273943956595E-2</v>
      </c>
    </row>
    <row r="42" spans="2:6" x14ac:dyDescent="0.3">
      <c r="B42" s="108">
        <v>43360</v>
      </c>
      <c r="C42" s="109">
        <v>5443.8</v>
      </c>
      <c r="D42" s="110">
        <v>23.91</v>
      </c>
      <c r="E42" s="110">
        <f t="shared" si="1"/>
        <v>-3.7279220814872005E-3</v>
      </c>
      <c r="F42" s="110">
        <f t="shared" si="0"/>
        <v>-3.3158107561666039E-2</v>
      </c>
    </row>
    <row r="43" spans="2:6" x14ac:dyDescent="0.3">
      <c r="B43" s="108">
        <v>43361</v>
      </c>
      <c r="C43" s="109">
        <v>5472.6</v>
      </c>
      <c r="D43" s="110">
        <v>23.45</v>
      </c>
      <c r="E43" s="110">
        <f t="shared" si="1"/>
        <v>5.2904221315992483E-3</v>
      </c>
      <c r="F43" s="110">
        <f t="shared" si="0"/>
        <v>-1.9238812212463485E-2</v>
      </c>
    </row>
    <row r="44" spans="2:6" x14ac:dyDescent="0.3">
      <c r="B44" s="108">
        <v>43362</v>
      </c>
      <c r="C44" s="109">
        <v>5516.5</v>
      </c>
      <c r="D44" s="110">
        <v>24.55</v>
      </c>
      <c r="E44" s="110">
        <f t="shared" si="1"/>
        <v>8.0217812374372421E-3</v>
      </c>
      <c r="F44" s="110">
        <f t="shared" si="0"/>
        <v>4.6908315565032055E-2</v>
      </c>
    </row>
    <row r="45" spans="2:6" x14ac:dyDescent="0.3">
      <c r="B45" s="108">
        <v>43363</v>
      </c>
      <c r="C45" s="109">
        <v>5467.05</v>
      </c>
      <c r="D45" s="110">
        <v>25.45</v>
      </c>
      <c r="E45" s="110">
        <f t="shared" si="1"/>
        <v>-8.9640170397896624E-3</v>
      </c>
      <c r="F45" s="110">
        <f t="shared" si="0"/>
        <v>3.6659877800407248E-2</v>
      </c>
    </row>
    <row r="46" spans="2:6" x14ac:dyDescent="0.3">
      <c r="B46" s="108">
        <v>43366</v>
      </c>
      <c r="C46" s="109">
        <v>5415.24</v>
      </c>
      <c r="D46" s="110">
        <v>24.45</v>
      </c>
      <c r="E46" s="110">
        <f t="shared" si="1"/>
        <v>-9.4767744944714849E-3</v>
      </c>
      <c r="F46" s="110">
        <f t="shared" si="0"/>
        <v>-3.9292730844793677E-2</v>
      </c>
    </row>
    <row r="47" spans="2:6" x14ac:dyDescent="0.3">
      <c r="B47" s="108">
        <v>43367</v>
      </c>
      <c r="C47" s="109">
        <v>5357.54</v>
      </c>
      <c r="D47" s="110">
        <v>23.55</v>
      </c>
      <c r="E47" s="110">
        <f t="shared" si="1"/>
        <v>-1.065511408543296E-2</v>
      </c>
      <c r="F47" s="110">
        <f t="shared" si="0"/>
        <v>-3.6809815950920144E-2</v>
      </c>
    </row>
    <row r="48" spans="2:6" x14ac:dyDescent="0.3">
      <c r="B48" s="108">
        <v>43368</v>
      </c>
      <c r="C48" s="109">
        <v>5386.88</v>
      </c>
      <c r="D48" s="110">
        <v>23.45</v>
      </c>
      <c r="E48" s="110">
        <f t="shared" si="1"/>
        <v>5.4763940166568936E-3</v>
      </c>
      <c r="F48" s="110">
        <f t="shared" si="0"/>
        <v>-4.2462845010616812E-3</v>
      </c>
    </row>
    <row r="49" spans="2:6" x14ac:dyDescent="0.3">
      <c r="B49" s="108">
        <v>43369</v>
      </c>
      <c r="C49" s="109">
        <v>5390.85</v>
      </c>
      <c r="D49" s="110">
        <v>25.73</v>
      </c>
      <c r="E49" s="110">
        <f t="shared" si="1"/>
        <v>7.3697576333620063E-4</v>
      </c>
      <c r="F49" s="110">
        <f t="shared" si="0"/>
        <v>9.7228144989339071E-2</v>
      </c>
    </row>
    <row r="50" spans="2:6" x14ac:dyDescent="0.3">
      <c r="B50" s="108">
        <v>43370</v>
      </c>
      <c r="C50" s="109">
        <v>5342.88</v>
      </c>
      <c r="D50" s="110">
        <v>28.27</v>
      </c>
      <c r="E50" s="110">
        <f t="shared" si="1"/>
        <v>-8.8984111967500557E-3</v>
      </c>
      <c r="F50" s="110">
        <f t="shared" si="0"/>
        <v>9.8717450446949018E-2</v>
      </c>
    </row>
    <row r="51" spans="2:6" x14ac:dyDescent="0.3">
      <c r="B51" s="108">
        <v>43373</v>
      </c>
      <c r="C51" s="109">
        <v>5368.95</v>
      </c>
      <c r="D51" s="110">
        <v>31.09</v>
      </c>
      <c r="E51" s="110">
        <f t="shared" si="1"/>
        <v>4.8793908903062011E-3</v>
      </c>
      <c r="F51" s="110">
        <f t="shared" si="0"/>
        <v>9.975238769013095E-2</v>
      </c>
    </row>
    <row r="52" spans="2:6" x14ac:dyDescent="0.3">
      <c r="B52" s="108">
        <v>43374</v>
      </c>
      <c r="C52" s="109">
        <v>5369.91</v>
      </c>
      <c r="D52" s="110">
        <v>31.82</v>
      </c>
      <c r="E52" s="110">
        <f t="shared" si="1"/>
        <v>1.7880591177044103E-4</v>
      </c>
      <c r="F52" s="110">
        <f t="shared" si="0"/>
        <v>2.3480218719845514E-2</v>
      </c>
    </row>
    <row r="53" spans="2:6" x14ac:dyDescent="0.3">
      <c r="B53" s="108">
        <v>43375</v>
      </c>
      <c r="C53" s="109">
        <v>5380.93</v>
      </c>
      <c r="D53" s="110">
        <v>33.36</v>
      </c>
      <c r="E53" s="110">
        <f t="shared" si="1"/>
        <v>2.0521759210117008E-3</v>
      </c>
      <c r="F53" s="110">
        <f t="shared" si="0"/>
        <v>4.8397234443745996E-2</v>
      </c>
    </row>
    <row r="54" spans="2:6" x14ac:dyDescent="0.3">
      <c r="B54" s="108">
        <v>43376</v>
      </c>
      <c r="C54" s="109">
        <v>5422.65</v>
      </c>
      <c r="D54" s="110">
        <v>34.270000000000003</v>
      </c>
      <c r="E54" s="110">
        <f t="shared" si="1"/>
        <v>7.7533065845494242E-3</v>
      </c>
      <c r="F54" s="110">
        <f t="shared" si="0"/>
        <v>2.7278177458033737E-2</v>
      </c>
    </row>
    <row r="55" spans="2:6" x14ac:dyDescent="0.3">
      <c r="B55" s="108">
        <v>43377</v>
      </c>
      <c r="C55" s="109">
        <v>5418.27</v>
      </c>
      <c r="D55" s="110">
        <v>32.82</v>
      </c>
      <c r="E55" s="110">
        <f t="shared" si="1"/>
        <v>-8.077231611849367E-4</v>
      </c>
      <c r="F55" s="110">
        <f t="shared" si="0"/>
        <v>-4.2311059235483062E-2</v>
      </c>
    </row>
    <row r="56" spans="2:6" x14ac:dyDescent="0.3">
      <c r="B56" s="108">
        <v>43380</v>
      </c>
      <c r="C56" s="109">
        <v>5410.81</v>
      </c>
      <c r="D56" s="110">
        <v>32.36</v>
      </c>
      <c r="E56" s="110">
        <f t="shared" si="1"/>
        <v>-1.3768232295547911E-3</v>
      </c>
      <c r="F56" s="110">
        <f t="shared" si="0"/>
        <v>-1.4015843997562505E-2</v>
      </c>
    </row>
    <row r="57" spans="2:6" x14ac:dyDescent="0.3">
      <c r="B57" s="108">
        <v>43381</v>
      </c>
      <c r="C57" s="109">
        <v>5440.94</v>
      </c>
      <c r="D57" s="110">
        <v>31.82</v>
      </c>
      <c r="E57" s="110">
        <f t="shared" si="1"/>
        <v>5.5684823529191796E-3</v>
      </c>
      <c r="F57" s="110">
        <f t="shared" si="0"/>
        <v>-1.6687268232385644E-2</v>
      </c>
    </row>
    <row r="58" spans="2:6" x14ac:dyDescent="0.3">
      <c r="B58" s="108">
        <v>43382</v>
      </c>
      <c r="C58" s="109">
        <v>5455.81</v>
      </c>
      <c r="D58" s="110">
        <v>31.18</v>
      </c>
      <c r="E58" s="110">
        <f t="shared" si="1"/>
        <v>2.7329836388567674E-3</v>
      </c>
      <c r="F58" s="110">
        <f t="shared" si="0"/>
        <v>-2.0113136392206132E-2</v>
      </c>
    </row>
    <row r="59" spans="2:6" x14ac:dyDescent="0.3">
      <c r="B59" s="108">
        <v>43383</v>
      </c>
      <c r="C59" s="109">
        <v>5436.15</v>
      </c>
      <c r="D59" s="110">
        <v>29.91</v>
      </c>
      <c r="E59" s="110">
        <f t="shared" si="1"/>
        <v>-3.6034979223984465E-3</v>
      </c>
      <c r="F59" s="110">
        <f t="shared" si="0"/>
        <v>-4.0731237973059664E-2</v>
      </c>
    </row>
    <row r="60" spans="2:6" x14ac:dyDescent="0.3">
      <c r="B60" s="108">
        <v>43384</v>
      </c>
      <c r="C60" s="109">
        <v>5435.01</v>
      </c>
      <c r="D60" s="110">
        <v>32.450000000000003</v>
      </c>
      <c r="E60" s="110">
        <f t="shared" si="1"/>
        <v>-2.0970723765889598E-4</v>
      </c>
      <c r="F60" s="110">
        <f t="shared" si="0"/>
        <v>8.4921430959545408E-2</v>
      </c>
    </row>
    <row r="61" spans="2:6" x14ac:dyDescent="0.3">
      <c r="B61" s="108">
        <v>43387</v>
      </c>
      <c r="C61" s="109">
        <v>5446.4</v>
      </c>
      <c r="D61" s="110">
        <v>31.82</v>
      </c>
      <c r="E61" s="110">
        <f t="shared" si="1"/>
        <v>2.0956723170701963E-3</v>
      </c>
      <c r="F61" s="110">
        <f t="shared" si="0"/>
        <v>-1.941448382126354E-2</v>
      </c>
    </row>
    <row r="62" spans="2:6" x14ac:dyDescent="0.3">
      <c r="B62" s="108">
        <v>43388</v>
      </c>
      <c r="C62" s="109">
        <v>5384.41</v>
      </c>
      <c r="D62" s="110">
        <v>32.36</v>
      </c>
      <c r="E62" s="110">
        <f t="shared" si="1"/>
        <v>-1.1381830199764909E-2</v>
      </c>
      <c r="F62" s="110">
        <f t="shared" si="0"/>
        <v>1.6970458830923851E-2</v>
      </c>
    </row>
    <row r="63" spans="2:6" x14ac:dyDescent="0.3">
      <c r="B63" s="108">
        <v>43389</v>
      </c>
      <c r="C63" s="109">
        <v>5399.88</v>
      </c>
      <c r="D63" s="110">
        <v>33.270000000000003</v>
      </c>
      <c r="E63" s="110">
        <f t="shared" si="1"/>
        <v>2.8731095886085356E-3</v>
      </c>
      <c r="F63" s="110">
        <f t="shared" si="0"/>
        <v>2.8121137206427838E-2</v>
      </c>
    </row>
    <row r="64" spans="2:6" x14ac:dyDescent="0.3">
      <c r="B64" s="108">
        <v>43390</v>
      </c>
      <c r="C64" s="109">
        <v>5380.78</v>
      </c>
      <c r="D64" s="110">
        <v>31.82</v>
      </c>
      <c r="E64" s="110">
        <f t="shared" si="1"/>
        <v>-3.5371156396069026E-3</v>
      </c>
      <c r="F64" s="110">
        <f t="shared" si="0"/>
        <v>-4.3582807333934603E-2</v>
      </c>
    </row>
    <row r="65" spans="2:6" x14ac:dyDescent="0.3">
      <c r="B65" s="108">
        <v>43391</v>
      </c>
      <c r="C65" s="109">
        <v>5381.51</v>
      </c>
      <c r="D65" s="110">
        <v>30.27</v>
      </c>
      <c r="E65" s="110">
        <f t="shared" si="1"/>
        <v>1.3566806299469825E-4</v>
      </c>
      <c r="F65" s="110">
        <f t="shared" si="0"/>
        <v>-4.8711502199874301E-2</v>
      </c>
    </row>
    <row r="66" spans="2:6" x14ac:dyDescent="0.3">
      <c r="B66" s="108">
        <v>43394</v>
      </c>
      <c r="C66" s="109">
        <v>5331.16</v>
      </c>
      <c r="D66" s="110">
        <v>29</v>
      </c>
      <c r="E66" s="110">
        <f t="shared" si="1"/>
        <v>-9.3561100880608095E-3</v>
      </c>
      <c r="F66" s="110">
        <f t="shared" si="0"/>
        <v>-4.1955731747604919E-2</v>
      </c>
    </row>
    <row r="67" spans="2:6" x14ac:dyDescent="0.3">
      <c r="B67" s="108">
        <v>43395</v>
      </c>
      <c r="C67" s="109">
        <v>5251.95</v>
      </c>
      <c r="D67" s="110">
        <v>27.73</v>
      </c>
      <c r="E67" s="110">
        <f t="shared" si="1"/>
        <v>-1.4857929606314602E-2</v>
      </c>
      <c r="F67" s="110">
        <f t="shared" si="0"/>
        <v>-4.3793103448275805E-2</v>
      </c>
    </row>
    <row r="68" spans="2:6" x14ac:dyDescent="0.3">
      <c r="B68" s="108">
        <v>43396</v>
      </c>
      <c r="C68" s="109">
        <v>5252.67</v>
      </c>
      <c r="D68" s="110">
        <v>26</v>
      </c>
      <c r="E68" s="110">
        <f t="shared" si="1"/>
        <v>1.3709193728050906E-4</v>
      </c>
      <c r="F68" s="110">
        <f t="shared" ref="F68:F131" si="2">D68/D67 - 1</f>
        <v>-6.2387306166606593E-2</v>
      </c>
    </row>
    <row r="69" spans="2:6" x14ac:dyDescent="0.3">
      <c r="B69" s="108">
        <v>43397</v>
      </c>
      <c r="C69" s="109">
        <v>5276.33</v>
      </c>
      <c r="D69" s="110">
        <v>25.18</v>
      </c>
      <c r="E69" s="110">
        <f t="shared" ref="E69:E132" si="3">C69/C68 - 1</f>
        <v>4.5043758697957959E-3</v>
      </c>
      <c r="F69" s="110">
        <f t="shared" si="2"/>
        <v>-3.1538461538461515E-2</v>
      </c>
    </row>
    <row r="70" spans="2:6" x14ac:dyDescent="0.3">
      <c r="B70" s="108">
        <v>43398</v>
      </c>
      <c r="C70" s="109">
        <v>5282.04</v>
      </c>
      <c r="D70" s="110">
        <v>27.64</v>
      </c>
      <c r="E70" s="110">
        <f t="shared" si="3"/>
        <v>1.0821915990850695E-3</v>
      </c>
      <c r="F70" s="110">
        <f t="shared" si="2"/>
        <v>9.7696584590945212E-2</v>
      </c>
    </row>
    <row r="71" spans="2:6" x14ac:dyDescent="0.3">
      <c r="B71" s="108">
        <v>43401</v>
      </c>
      <c r="C71" s="109">
        <v>5212.2299999999996</v>
      </c>
      <c r="D71" s="110">
        <v>25.36</v>
      </c>
      <c r="E71" s="110">
        <f t="shared" si="3"/>
        <v>-1.3216484540064188E-2</v>
      </c>
      <c r="F71" s="110">
        <f t="shared" si="2"/>
        <v>-8.2489146164978377E-2</v>
      </c>
    </row>
    <row r="72" spans="2:6" x14ac:dyDescent="0.3">
      <c r="B72" s="108">
        <v>43402</v>
      </c>
      <c r="C72" s="109">
        <v>5246.51</v>
      </c>
      <c r="D72" s="110">
        <v>28.18</v>
      </c>
      <c r="E72" s="110">
        <f t="shared" si="3"/>
        <v>6.5768394717808931E-3</v>
      </c>
      <c r="F72" s="110">
        <f t="shared" si="2"/>
        <v>0.11119873817034698</v>
      </c>
    </row>
    <row r="73" spans="2:6" x14ac:dyDescent="0.3">
      <c r="B73" s="108">
        <v>43403</v>
      </c>
      <c r="C73" s="109">
        <v>5299.07</v>
      </c>
      <c r="D73" s="110">
        <v>31</v>
      </c>
      <c r="E73" s="110">
        <f t="shared" si="3"/>
        <v>1.0018088214832188E-2</v>
      </c>
      <c r="F73" s="110">
        <f t="shared" si="2"/>
        <v>0.10007097232079487</v>
      </c>
    </row>
    <row r="74" spans="2:6" x14ac:dyDescent="0.3">
      <c r="B74" s="108">
        <v>43404</v>
      </c>
      <c r="C74" s="109">
        <v>5284.12</v>
      </c>
      <c r="D74" s="110">
        <v>32.549999999999997</v>
      </c>
      <c r="E74" s="110">
        <f t="shared" si="3"/>
        <v>-2.8212497664684699E-3</v>
      </c>
      <c r="F74" s="110">
        <f t="shared" si="2"/>
        <v>4.9999999999999822E-2</v>
      </c>
    </row>
    <row r="75" spans="2:6" x14ac:dyDescent="0.3">
      <c r="B75" s="108">
        <v>43405</v>
      </c>
      <c r="C75" s="109">
        <v>5258.47</v>
      </c>
      <c r="D75" s="110">
        <v>35</v>
      </c>
      <c r="E75" s="110">
        <f t="shared" si="3"/>
        <v>-4.8541668243717861E-3</v>
      </c>
      <c r="F75" s="110">
        <f t="shared" si="2"/>
        <v>7.526881720430123E-2</v>
      </c>
    </row>
    <row r="76" spans="2:6" x14ac:dyDescent="0.3">
      <c r="B76" s="108">
        <v>43408</v>
      </c>
      <c r="C76" s="109">
        <v>5238.9799999999996</v>
      </c>
      <c r="D76" s="110">
        <v>37.450000000000003</v>
      </c>
      <c r="E76" s="110">
        <f t="shared" si="3"/>
        <v>-3.7064012916305789E-3</v>
      </c>
      <c r="F76" s="110">
        <f t="shared" si="2"/>
        <v>7.0000000000000062E-2</v>
      </c>
    </row>
    <row r="77" spans="2:6" x14ac:dyDescent="0.3">
      <c r="B77" s="108">
        <v>43409</v>
      </c>
      <c r="C77" s="109">
        <v>5224.9399999999996</v>
      </c>
      <c r="D77" s="110">
        <v>35.450000000000003</v>
      </c>
      <c r="E77" s="110">
        <f t="shared" si="3"/>
        <v>-2.6799109750371697E-3</v>
      </c>
      <c r="F77" s="110">
        <f t="shared" si="2"/>
        <v>-5.3404539385847771E-2</v>
      </c>
    </row>
    <row r="78" spans="2:6" x14ac:dyDescent="0.3">
      <c r="B78" s="108">
        <v>43410</v>
      </c>
      <c r="C78" s="109">
        <v>5204.3500000000004</v>
      </c>
      <c r="D78" s="110">
        <v>37.18</v>
      </c>
      <c r="E78" s="110">
        <f t="shared" si="3"/>
        <v>-3.940715108690096E-3</v>
      </c>
      <c r="F78" s="110">
        <f t="shared" si="2"/>
        <v>4.8801128349788447E-2</v>
      </c>
    </row>
    <row r="79" spans="2:6" x14ac:dyDescent="0.3">
      <c r="B79" s="108">
        <v>43411</v>
      </c>
      <c r="C79" s="109">
        <v>5242.21</v>
      </c>
      <c r="D79" s="110">
        <v>39.64</v>
      </c>
      <c r="E79" s="110">
        <f t="shared" si="3"/>
        <v>7.2746836780768209E-3</v>
      </c>
      <c r="F79" s="110">
        <f t="shared" si="2"/>
        <v>6.6164604626143042E-2</v>
      </c>
    </row>
    <row r="80" spans="2:6" x14ac:dyDescent="0.3">
      <c r="B80" s="108">
        <v>43412</v>
      </c>
      <c r="C80" s="109">
        <v>5259.11</v>
      </c>
      <c r="D80" s="110">
        <v>39.090000000000003</v>
      </c>
      <c r="E80" s="110">
        <f t="shared" si="3"/>
        <v>3.223831170441338E-3</v>
      </c>
      <c r="F80" s="110">
        <f t="shared" si="2"/>
        <v>-1.3874873864782922E-2</v>
      </c>
    </row>
    <row r="81" spans="2:6" x14ac:dyDescent="0.3">
      <c r="B81" s="108">
        <v>43415</v>
      </c>
      <c r="C81" s="109">
        <v>5278.97</v>
      </c>
      <c r="D81" s="110">
        <v>39.18</v>
      </c>
      <c r="E81" s="110">
        <f t="shared" si="3"/>
        <v>3.7763043556799936E-3</v>
      </c>
      <c r="F81" s="110">
        <f t="shared" si="2"/>
        <v>2.3023791250957881E-3</v>
      </c>
    </row>
    <row r="82" spans="2:6" x14ac:dyDescent="0.3">
      <c r="B82" s="108">
        <v>43416</v>
      </c>
      <c r="C82" s="109">
        <v>5239.0600000000004</v>
      </c>
      <c r="D82" s="110">
        <v>35.729999999999997</v>
      </c>
      <c r="E82" s="110">
        <f t="shared" si="3"/>
        <v>-7.5601869304049441E-3</v>
      </c>
      <c r="F82" s="110">
        <f t="shared" si="2"/>
        <v>-8.8055130168453344E-2</v>
      </c>
    </row>
    <row r="83" spans="2:6" x14ac:dyDescent="0.3">
      <c r="B83" s="108">
        <v>43417</v>
      </c>
      <c r="C83" s="109">
        <v>5258.58</v>
      </c>
      <c r="D83" s="110">
        <v>39.270000000000003</v>
      </c>
      <c r="E83" s="110">
        <f t="shared" si="3"/>
        <v>3.7258592190201334E-3</v>
      </c>
      <c r="F83" s="110">
        <f t="shared" si="2"/>
        <v>9.9076406381192417E-2</v>
      </c>
    </row>
    <row r="84" spans="2:6" x14ac:dyDescent="0.3">
      <c r="B84" s="108">
        <v>43418</v>
      </c>
      <c r="C84" s="109">
        <v>5245.58</v>
      </c>
      <c r="D84" s="110">
        <v>40.64</v>
      </c>
      <c r="E84" s="110">
        <f t="shared" si="3"/>
        <v>-2.4721502763103143E-3</v>
      </c>
      <c r="F84" s="110">
        <f t="shared" si="2"/>
        <v>3.4886681945505371E-2</v>
      </c>
    </row>
    <row r="85" spans="2:6" x14ac:dyDescent="0.3">
      <c r="B85" s="108">
        <v>43419</v>
      </c>
      <c r="C85" s="109">
        <v>5244.62</v>
      </c>
      <c r="D85" s="110">
        <v>42.64</v>
      </c>
      <c r="E85" s="110">
        <f t="shared" si="3"/>
        <v>-1.8301122087549526E-4</v>
      </c>
      <c r="F85" s="110">
        <f t="shared" si="2"/>
        <v>4.9212598425196763E-2</v>
      </c>
    </row>
    <row r="86" spans="2:6" x14ac:dyDescent="0.3">
      <c r="B86" s="108">
        <v>43422</v>
      </c>
      <c r="C86" s="109">
        <v>5256.06</v>
      </c>
      <c r="D86" s="110">
        <v>44.36</v>
      </c>
      <c r="E86" s="110">
        <f t="shared" si="3"/>
        <v>2.1812829146821144E-3</v>
      </c>
      <c r="F86" s="110">
        <f t="shared" si="2"/>
        <v>4.0337711069418303E-2</v>
      </c>
    </row>
    <row r="87" spans="2:6" x14ac:dyDescent="0.3">
      <c r="B87" s="108">
        <v>43423</v>
      </c>
      <c r="C87" s="109">
        <v>5257.1</v>
      </c>
      <c r="D87" s="110">
        <v>45.18</v>
      </c>
      <c r="E87" s="110">
        <f t="shared" si="3"/>
        <v>1.9786684322475878E-4</v>
      </c>
      <c r="F87" s="110">
        <f t="shared" si="2"/>
        <v>1.8485121731289356E-2</v>
      </c>
    </row>
    <row r="88" spans="2:6" x14ac:dyDescent="0.3">
      <c r="B88" s="108">
        <v>43424</v>
      </c>
      <c r="C88" s="109">
        <v>5298.83</v>
      </c>
      <c r="D88" s="110">
        <v>46</v>
      </c>
      <c r="E88" s="110">
        <f t="shared" si="3"/>
        <v>7.9378364497535436E-3</v>
      </c>
      <c r="F88" s="110">
        <f t="shared" si="2"/>
        <v>1.814962372731288E-2</v>
      </c>
    </row>
    <row r="89" spans="2:6" x14ac:dyDescent="0.3">
      <c r="B89" s="108">
        <v>43429</v>
      </c>
      <c r="C89" s="109">
        <v>5305.95</v>
      </c>
      <c r="D89" s="110">
        <v>46.2</v>
      </c>
      <c r="E89" s="110">
        <f t="shared" si="3"/>
        <v>1.3436928529504399E-3</v>
      </c>
      <c r="F89" s="110">
        <f t="shared" si="2"/>
        <v>4.3478260869564966E-3</v>
      </c>
    </row>
    <row r="90" spans="2:6" x14ac:dyDescent="0.3">
      <c r="B90" s="108">
        <v>43430</v>
      </c>
      <c r="C90" s="109">
        <v>5276.24</v>
      </c>
      <c r="D90" s="110">
        <v>46.7</v>
      </c>
      <c r="E90" s="110">
        <f t="shared" si="3"/>
        <v>-5.5993742873566843E-3</v>
      </c>
      <c r="F90" s="110">
        <f t="shared" si="2"/>
        <v>1.0822510822510845E-2</v>
      </c>
    </row>
    <row r="91" spans="2:6" x14ac:dyDescent="0.3">
      <c r="B91" s="108">
        <v>43431</v>
      </c>
      <c r="C91" s="109">
        <v>5279.25</v>
      </c>
      <c r="D91" s="110">
        <v>48</v>
      </c>
      <c r="E91" s="110">
        <f t="shared" si="3"/>
        <v>5.7048200991616227E-4</v>
      </c>
      <c r="F91" s="110">
        <f t="shared" si="2"/>
        <v>2.7837259100642386E-2</v>
      </c>
    </row>
    <row r="92" spans="2:6" x14ac:dyDescent="0.3">
      <c r="B92" s="108">
        <v>43432</v>
      </c>
      <c r="C92" s="109">
        <v>5288.54</v>
      </c>
      <c r="D92" s="110">
        <v>50.1</v>
      </c>
      <c r="E92" s="110">
        <f t="shared" si="3"/>
        <v>1.7597196571481621E-3</v>
      </c>
      <c r="F92" s="110">
        <f t="shared" si="2"/>
        <v>4.3749999999999956E-2</v>
      </c>
    </row>
    <row r="93" spans="2:6" x14ac:dyDescent="0.3">
      <c r="B93" s="108">
        <v>43433</v>
      </c>
      <c r="C93" s="109">
        <v>5286.72</v>
      </c>
      <c r="D93" s="110">
        <v>50.9</v>
      </c>
      <c r="E93" s="110">
        <f t="shared" si="3"/>
        <v>-3.4414034875407395E-4</v>
      </c>
      <c r="F93" s="110">
        <f t="shared" si="2"/>
        <v>1.5968063872255467E-2</v>
      </c>
    </row>
    <row r="94" spans="2:6" x14ac:dyDescent="0.3">
      <c r="B94" s="108">
        <v>43436</v>
      </c>
      <c r="C94" s="109">
        <v>5281.25</v>
      </c>
      <c r="D94" s="110">
        <v>48.6</v>
      </c>
      <c r="E94" s="110">
        <f t="shared" si="3"/>
        <v>-1.0346679983052054E-3</v>
      </c>
      <c r="F94" s="110">
        <f t="shared" si="2"/>
        <v>-4.5186640471512662E-2</v>
      </c>
    </row>
    <row r="95" spans="2:6" x14ac:dyDescent="0.3">
      <c r="B95" s="108">
        <v>43437</v>
      </c>
      <c r="C95" s="109">
        <v>5290.76</v>
      </c>
      <c r="D95" s="110">
        <v>49.3</v>
      </c>
      <c r="E95" s="110">
        <f t="shared" si="3"/>
        <v>1.8007100591717062E-3</v>
      </c>
      <c r="F95" s="110">
        <f t="shared" si="2"/>
        <v>1.4403292181069949E-2</v>
      </c>
    </row>
    <row r="96" spans="2:6" x14ac:dyDescent="0.3">
      <c r="B96" s="108">
        <v>43438</v>
      </c>
      <c r="C96" s="109">
        <v>5296.55</v>
      </c>
      <c r="D96" s="110">
        <v>49.1</v>
      </c>
      <c r="E96" s="110">
        <f t="shared" si="3"/>
        <v>1.0943607345637041E-3</v>
      </c>
      <c r="F96" s="110">
        <f t="shared" si="2"/>
        <v>-4.0567951318457585E-3</v>
      </c>
    </row>
    <row r="97" spans="2:6" x14ac:dyDescent="0.3">
      <c r="B97" s="108">
        <v>43439</v>
      </c>
      <c r="C97" s="109">
        <v>5345.42</v>
      </c>
      <c r="D97" s="110">
        <v>48.6</v>
      </c>
      <c r="E97" s="110">
        <f t="shared" si="3"/>
        <v>9.2267608160028214E-3</v>
      </c>
      <c r="F97" s="110">
        <f t="shared" si="2"/>
        <v>-1.0183299389002087E-2</v>
      </c>
    </row>
    <row r="98" spans="2:6" x14ac:dyDescent="0.3">
      <c r="B98" s="108">
        <v>43440</v>
      </c>
      <c r="C98" s="109">
        <v>5361.11</v>
      </c>
      <c r="D98" s="110">
        <v>47.2</v>
      </c>
      <c r="E98" s="110">
        <f t="shared" si="3"/>
        <v>2.9352230507611043E-3</v>
      </c>
      <c r="F98" s="110">
        <f t="shared" si="2"/>
        <v>-2.8806584362139898E-2</v>
      </c>
    </row>
    <row r="99" spans="2:6" x14ac:dyDescent="0.3">
      <c r="B99" s="108">
        <v>43443</v>
      </c>
      <c r="C99" s="109">
        <v>5332.8</v>
      </c>
      <c r="D99" s="110">
        <v>46.4</v>
      </c>
      <c r="E99" s="110">
        <f t="shared" si="3"/>
        <v>-5.2806228560875468E-3</v>
      </c>
      <c r="F99" s="110">
        <f t="shared" si="2"/>
        <v>-1.6949152542372947E-2</v>
      </c>
    </row>
    <row r="100" spans="2:6" x14ac:dyDescent="0.3">
      <c r="B100" s="108">
        <v>43444</v>
      </c>
      <c r="C100" s="109">
        <v>5306.22</v>
      </c>
      <c r="D100" s="110">
        <v>46.5</v>
      </c>
      <c r="E100" s="110">
        <f t="shared" si="3"/>
        <v>-4.9842484248424634E-3</v>
      </c>
      <c r="F100" s="110">
        <f t="shared" si="2"/>
        <v>2.1551724137931494E-3</v>
      </c>
    </row>
    <row r="101" spans="2:6" x14ac:dyDescent="0.3">
      <c r="B101" s="108">
        <v>43445</v>
      </c>
      <c r="C101" s="109">
        <v>5295.69</v>
      </c>
      <c r="D101" s="110">
        <v>49.3</v>
      </c>
      <c r="E101" s="110">
        <f t="shared" si="3"/>
        <v>-1.98446351640158E-3</v>
      </c>
      <c r="F101" s="110">
        <f t="shared" si="2"/>
        <v>6.0215053763440718E-2</v>
      </c>
    </row>
    <row r="102" spans="2:6" x14ac:dyDescent="0.3">
      <c r="B102" s="108">
        <v>43446</v>
      </c>
      <c r="C102" s="109">
        <v>5275.76</v>
      </c>
      <c r="D102" s="110">
        <v>48.5</v>
      </c>
      <c r="E102" s="110">
        <f t="shared" si="3"/>
        <v>-3.763437814524484E-3</v>
      </c>
      <c r="F102" s="110">
        <f t="shared" si="2"/>
        <v>-1.6227180527383256E-2</v>
      </c>
    </row>
    <row r="103" spans="2:6" x14ac:dyDescent="0.3">
      <c r="B103" s="108">
        <v>43447</v>
      </c>
      <c r="C103" s="109">
        <v>5265.84</v>
      </c>
      <c r="D103" s="110">
        <v>47.2</v>
      </c>
      <c r="E103" s="110">
        <f t="shared" si="3"/>
        <v>-1.8802978149119465E-3</v>
      </c>
      <c r="F103" s="110">
        <f t="shared" si="2"/>
        <v>-2.6804123711340111E-2</v>
      </c>
    </row>
    <row r="104" spans="2:6" x14ac:dyDescent="0.3">
      <c r="B104" s="108">
        <v>43451</v>
      </c>
      <c r="C104" s="109">
        <v>5251.01</v>
      </c>
      <c r="D104" s="110">
        <v>44.5</v>
      </c>
      <c r="E104" s="110">
        <f t="shared" si="3"/>
        <v>-2.8162648314419281E-3</v>
      </c>
      <c r="F104" s="110">
        <f t="shared" si="2"/>
        <v>-5.7203389830508544E-2</v>
      </c>
    </row>
    <row r="105" spans="2:6" x14ac:dyDescent="0.3">
      <c r="B105" s="108">
        <v>43452</v>
      </c>
      <c r="C105" s="109">
        <v>5218.01</v>
      </c>
      <c r="D105" s="110">
        <v>45.5</v>
      </c>
      <c r="E105" s="110">
        <f t="shared" si="3"/>
        <v>-6.2845052666058443E-3</v>
      </c>
      <c r="F105" s="110">
        <f t="shared" si="2"/>
        <v>2.2471910112359605E-2</v>
      </c>
    </row>
    <row r="106" spans="2:6" x14ac:dyDescent="0.3">
      <c r="B106" s="108">
        <v>43453</v>
      </c>
      <c r="C106" s="109">
        <v>5233.59</v>
      </c>
      <c r="D106" s="110">
        <v>46</v>
      </c>
      <c r="E106" s="110">
        <f t="shared" si="3"/>
        <v>2.9858125990558371E-3</v>
      </c>
      <c r="F106" s="110">
        <f t="shared" si="2"/>
        <v>1.098901098901095E-2</v>
      </c>
    </row>
    <row r="107" spans="2:6" x14ac:dyDescent="0.3">
      <c r="B107" s="108">
        <v>43454</v>
      </c>
      <c r="C107" s="109">
        <v>5242.5600000000004</v>
      </c>
      <c r="D107" s="110">
        <v>45.5</v>
      </c>
      <c r="E107" s="110">
        <f t="shared" si="3"/>
        <v>1.7139286799310316E-3</v>
      </c>
      <c r="F107" s="110">
        <f t="shared" si="2"/>
        <v>-1.0869565217391353E-2</v>
      </c>
    </row>
    <row r="108" spans="2:6" x14ac:dyDescent="0.3">
      <c r="B108" s="108">
        <v>43457</v>
      </c>
      <c r="C108" s="109">
        <v>5265.31</v>
      </c>
      <c r="D108" s="110">
        <v>45.6</v>
      </c>
      <c r="E108" s="110">
        <f t="shared" si="3"/>
        <v>4.3394830006713292E-3</v>
      </c>
      <c r="F108" s="110">
        <f t="shared" si="2"/>
        <v>2.19780219780219E-3</v>
      </c>
    </row>
    <row r="109" spans="2:6" x14ac:dyDescent="0.3">
      <c r="B109" s="108">
        <v>43458</v>
      </c>
      <c r="C109" s="109">
        <v>5281.77</v>
      </c>
      <c r="D109" s="110">
        <v>47.8</v>
      </c>
      <c r="E109" s="110">
        <f t="shared" si="3"/>
        <v>3.1261217288249821E-3</v>
      </c>
      <c r="F109" s="110">
        <f t="shared" si="2"/>
        <v>4.8245614035087536E-2</v>
      </c>
    </row>
    <row r="110" spans="2:6" x14ac:dyDescent="0.3">
      <c r="B110" s="108">
        <v>43460</v>
      </c>
      <c r="C110" s="109">
        <v>5300.09</v>
      </c>
      <c r="D110" s="110">
        <v>47.2</v>
      </c>
      <c r="E110" s="110">
        <f t="shared" si="3"/>
        <v>3.4685342224292093E-3</v>
      </c>
      <c r="F110" s="110">
        <f t="shared" si="2"/>
        <v>-1.2552301255229992E-2</v>
      </c>
    </row>
    <row r="111" spans="2:6" x14ac:dyDescent="0.3">
      <c r="B111" s="108">
        <v>43461</v>
      </c>
      <c r="C111" s="109">
        <v>5349.18</v>
      </c>
      <c r="D111" s="110">
        <v>46.3</v>
      </c>
      <c r="E111" s="110">
        <f t="shared" si="3"/>
        <v>9.2621068698832687E-3</v>
      </c>
      <c r="F111" s="110">
        <f t="shared" si="2"/>
        <v>-1.9067796610169663E-2</v>
      </c>
    </row>
    <row r="112" spans="2:6" x14ac:dyDescent="0.3">
      <c r="B112" s="108">
        <v>43466</v>
      </c>
      <c r="C112" s="109">
        <v>5385.64</v>
      </c>
      <c r="D112" s="110">
        <v>48.5</v>
      </c>
      <c r="E112" s="110">
        <f t="shared" si="3"/>
        <v>6.8159979660433745E-3</v>
      </c>
      <c r="F112" s="110">
        <f t="shared" si="2"/>
        <v>4.7516198704103729E-2</v>
      </c>
    </row>
    <row r="113" spans="2:6" x14ac:dyDescent="0.3">
      <c r="B113" s="108">
        <v>43467</v>
      </c>
      <c r="C113" s="109">
        <v>5465.25</v>
      </c>
      <c r="D113" s="110">
        <v>48</v>
      </c>
      <c r="E113" s="110">
        <f t="shared" si="3"/>
        <v>1.4781901501028649E-2</v>
      </c>
      <c r="F113" s="110">
        <f t="shared" si="2"/>
        <v>-1.0309278350515427E-2</v>
      </c>
    </row>
    <row r="114" spans="2:6" x14ac:dyDescent="0.3">
      <c r="B114" s="108">
        <v>43468</v>
      </c>
      <c r="C114" s="109">
        <v>5496.43</v>
      </c>
      <c r="D114" s="110">
        <v>48.4</v>
      </c>
      <c r="E114" s="110">
        <f t="shared" si="3"/>
        <v>5.7051370019669534E-3</v>
      </c>
      <c r="F114" s="110">
        <f t="shared" si="2"/>
        <v>8.3333333333333037E-3</v>
      </c>
    </row>
    <row r="115" spans="2:6" x14ac:dyDescent="0.3">
      <c r="B115" s="108">
        <v>43471</v>
      </c>
      <c r="C115" s="109">
        <v>5590.47</v>
      </c>
      <c r="D115" s="110">
        <v>46.9</v>
      </c>
      <c r="E115" s="110">
        <f t="shared" si="3"/>
        <v>1.7109287301029896E-2</v>
      </c>
      <c r="F115" s="110">
        <f t="shared" si="2"/>
        <v>-3.0991735537190035E-2</v>
      </c>
    </row>
    <row r="116" spans="2:6" x14ac:dyDescent="0.3">
      <c r="B116" s="108">
        <v>43472</v>
      </c>
      <c r="C116" s="109">
        <v>5687</v>
      </c>
      <c r="D116" s="110">
        <v>47</v>
      </c>
      <c r="E116" s="110">
        <f t="shared" si="3"/>
        <v>1.7266884537435967E-2</v>
      </c>
      <c r="F116" s="110">
        <f t="shared" si="2"/>
        <v>2.132196162046851E-3</v>
      </c>
    </row>
    <row r="117" spans="2:6" x14ac:dyDescent="0.3">
      <c r="B117" s="108">
        <v>43473</v>
      </c>
      <c r="C117" s="109">
        <v>5655.18</v>
      </c>
      <c r="D117" s="110">
        <v>46.5</v>
      </c>
      <c r="E117" s="110">
        <f t="shared" si="3"/>
        <v>-5.5952171619482183E-3</v>
      </c>
      <c r="F117" s="110">
        <f t="shared" si="2"/>
        <v>-1.0638297872340385E-2</v>
      </c>
    </row>
    <row r="118" spans="2:6" x14ac:dyDescent="0.3">
      <c r="B118" s="108">
        <v>43474</v>
      </c>
      <c r="C118" s="109">
        <v>5770.77</v>
      </c>
      <c r="D118" s="110">
        <v>46</v>
      </c>
      <c r="E118" s="110">
        <f t="shared" si="3"/>
        <v>2.0439667702884856E-2</v>
      </c>
      <c r="F118" s="110">
        <f t="shared" si="2"/>
        <v>-1.0752688172043001E-2</v>
      </c>
    </row>
    <row r="119" spans="2:6" x14ac:dyDescent="0.3">
      <c r="B119" s="108">
        <v>43475</v>
      </c>
      <c r="C119" s="109">
        <v>5798.59</v>
      </c>
      <c r="D119" s="110">
        <v>45.2</v>
      </c>
      <c r="E119" s="110">
        <f t="shared" si="3"/>
        <v>4.8208471313186951E-3</v>
      </c>
      <c r="F119" s="110">
        <f t="shared" si="2"/>
        <v>-1.7391304347825987E-2</v>
      </c>
    </row>
    <row r="120" spans="2:6" x14ac:dyDescent="0.3">
      <c r="B120" s="108">
        <v>43478</v>
      </c>
      <c r="C120" s="109">
        <v>5797.3</v>
      </c>
      <c r="D120" s="110">
        <v>45</v>
      </c>
      <c r="E120" s="110">
        <f t="shared" si="3"/>
        <v>-2.224678758111498E-4</v>
      </c>
      <c r="F120" s="110">
        <f t="shared" si="2"/>
        <v>-4.4247787610620648E-3</v>
      </c>
    </row>
    <row r="121" spans="2:6" x14ac:dyDescent="0.3">
      <c r="B121" s="108">
        <v>43479</v>
      </c>
      <c r="C121" s="109">
        <v>5860.21</v>
      </c>
      <c r="D121" s="110">
        <v>47</v>
      </c>
      <c r="E121" s="110">
        <f t="shared" si="3"/>
        <v>1.0851603332585835E-2</v>
      </c>
      <c r="F121" s="110">
        <f t="shared" si="2"/>
        <v>4.4444444444444509E-2</v>
      </c>
    </row>
    <row r="122" spans="2:6" x14ac:dyDescent="0.3">
      <c r="B122" s="108">
        <v>43480</v>
      </c>
      <c r="C122" s="109">
        <v>5836.23</v>
      </c>
      <c r="D122" s="110">
        <v>45.2</v>
      </c>
      <c r="E122" s="110">
        <f t="shared" si="3"/>
        <v>-4.0920035288838363E-3</v>
      </c>
      <c r="F122" s="110">
        <f t="shared" si="2"/>
        <v>-3.8297872340425476E-2</v>
      </c>
    </row>
    <row r="123" spans="2:6" x14ac:dyDescent="0.3">
      <c r="B123" s="108">
        <v>43481</v>
      </c>
      <c r="C123" s="109">
        <v>5863.27</v>
      </c>
      <c r="D123" s="110">
        <v>43.6</v>
      </c>
      <c r="E123" s="110">
        <f t="shared" si="3"/>
        <v>4.6331278924924835E-3</v>
      </c>
      <c r="F123" s="110">
        <f t="shared" si="2"/>
        <v>-3.539823008849563E-2</v>
      </c>
    </row>
    <row r="124" spans="2:6" x14ac:dyDescent="0.3">
      <c r="B124" s="108">
        <v>43482</v>
      </c>
      <c r="C124" s="109">
        <v>5839.48</v>
      </c>
      <c r="D124" s="110">
        <v>43.7</v>
      </c>
      <c r="E124" s="110">
        <f t="shared" si="3"/>
        <v>-4.0574628151186509E-3</v>
      </c>
      <c r="F124" s="110">
        <f t="shared" si="2"/>
        <v>2.2935779816513069E-3</v>
      </c>
    </row>
    <row r="125" spans="2:6" x14ac:dyDescent="0.3">
      <c r="B125" s="108">
        <v>43485</v>
      </c>
      <c r="C125" s="109">
        <v>5825.57</v>
      </c>
      <c r="D125" s="110">
        <v>45.4</v>
      </c>
      <c r="E125" s="110">
        <f t="shared" si="3"/>
        <v>-2.3820614164274945E-3</v>
      </c>
      <c r="F125" s="110">
        <f t="shared" si="2"/>
        <v>3.8901601830663601E-2</v>
      </c>
    </row>
    <row r="126" spans="2:6" x14ac:dyDescent="0.3">
      <c r="B126" s="108">
        <v>43486</v>
      </c>
      <c r="C126" s="109">
        <v>5887.27</v>
      </c>
      <c r="D126" s="110">
        <v>44</v>
      </c>
      <c r="E126" s="110">
        <f t="shared" si="3"/>
        <v>1.0591238282262605E-2</v>
      </c>
      <c r="F126" s="110">
        <f t="shared" si="2"/>
        <v>-3.0837004405286361E-2</v>
      </c>
    </row>
    <row r="127" spans="2:6" x14ac:dyDescent="0.3">
      <c r="B127" s="108">
        <v>43487</v>
      </c>
      <c r="C127" s="109">
        <v>5859.3</v>
      </c>
      <c r="D127" s="110">
        <v>44.7</v>
      </c>
      <c r="E127" s="110">
        <f t="shared" si="3"/>
        <v>-4.7509286987007515E-3</v>
      </c>
      <c r="F127" s="110">
        <f t="shared" si="2"/>
        <v>1.5909090909090873E-2</v>
      </c>
    </row>
    <row r="128" spans="2:6" x14ac:dyDescent="0.3">
      <c r="B128" s="108">
        <v>43488</v>
      </c>
      <c r="C128" s="109">
        <v>5865.46</v>
      </c>
      <c r="D128" s="110">
        <v>43.6</v>
      </c>
      <c r="E128" s="110">
        <f t="shared" si="3"/>
        <v>1.0513201235642367E-3</v>
      </c>
      <c r="F128" s="110">
        <f t="shared" si="2"/>
        <v>-2.4608501118568271E-2</v>
      </c>
    </row>
    <row r="129" spans="2:6" x14ac:dyDescent="0.3">
      <c r="B129" s="108">
        <v>43489</v>
      </c>
      <c r="C129" s="109">
        <v>5925.24</v>
      </c>
      <c r="D129" s="110">
        <v>44.5</v>
      </c>
      <c r="E129" s="110">
        <f t="shared" si="3"/>
        <v>1.0191869009421151E-2</v>
      </c>
      <c r="F129" s="110">
        <f t="shared" si="2"/>
        <v>2.0642201834862428E-2</v>
      </c>
    </row>
    <row r="130" spans="2:6" x14ac:dyDescent="0.3">
      <c r="B130" s="108">
        <v>43492</v>
      </c>
      <c r="C130" s="109">
        <v>5950.01</v>
      </c>
      <c r="D130" s="110">
        <v>44.2</v>
      </c>
      <c r="E130" s="110">
        <f t="shared" si="3"/>
        <v>4.1804213837752791E-3</v>
      </c>
      <c r="F130" s="110">
        <f t="shared" si="2"/>
        <v>-6.741573033707815E-3</v>
      </c>
    </row>
    <row r="131" spans="2:6" x14ac:dyDescent="0.3">
      <c r="B131" s="108">
        <v>43493</v>
      </c>
      <c r="C131" s="109">
        <v>5939.45</v>
      </c>
      <c r="D131" s="110">
        <v>44.7</v>
      </c>
      <c r="E131" s="110">
        <f t="shared" si="3"/>
        <v>-1.7747869331312671E-3</v>
      </c>
      <c r="F131" s="110">
        <f t="shared" si="2"/>
        <v>1.1312217194570096E-2</v>
      </c>
    </row>
    <row r="132" spans="2:6" x14ac:dyDescent="0.3">
      <c r="B132" s="108">
        <v>43494</v>
      </c>
      <c r="C132" s="109">
        <v>5904.22</v>
      </c>
      <c r="D132" s="110">
        <v>44.2</v>
      </c>
      <c r="E132" s="110">
        <f t="shared" si="3"/>
        <v>-5.9315256463139399E-3</v>
      </c>
      <c r="F132" s="110">
        <f t="shared" ref="F132:F195" si="4">D132/D131 - 1</f>
        <v>-1.1185682326621871E-2</v>
      </c>
    </row>
    <row r="133" spans="2:6" x14ac:dyDescent="0.3">
      <c r="B133" s="108">
        <v>43495</v>
      </c>
      <c r="C133" s="109">
        <v>5924.53</v>
      </c>
      <c r="D133" s="110">
        <v>45.9</v>
      </c>
      <c r="E133" s="110">
        <f t="shared" ref="E133:E196" si="5">C133/C132 - 1</f>
        <v>3.4399124693862415E-3</v>
      </c>
      <c r="F133" s="110">
        <f t="shared" si="4"/>
        <v>3.8461538461538325E-2</v>
      </c>
    </row>
    <row r="134" spans="2:6" x14ac:dyDescent="0.3">
      <c r="B134" s="108">
        <v>43496</v>
      </c>
      <c r="C134" s="109">
        <v>5884.11</v>
      </c>
      <c r="D134" s="110">
        <v>46.4</v>
      </c>
      <c r="E134" s="110">
        <f t="shared" si="5"/>
        <v>-6.8224821209446063E-3</v>
      </c>
      <c r="F134" s="110">
        <f t="shared" si="4"/>
        <v>1.089324618736387E-2</v>
      </c>
    </row>
    <row r="135" spans="2:6" x14ac:dyDescent="0.3">
      <c r="B135" s="108">
        <v>43499</v>
      </c>
      <c r="C135" s="109">
        <v>5821.01</v>
      </c>
      <c r="D135" s="110">
        <v>45.3</v>
      </c>
      <c r="E135" s="110">
        <f t="shared" si="5"/>
        <v>-1.0723796801895169E-2</v>
      </c>
      <c r="F135" s="110">
        <f t="shared" si="4"/>
        <v>-2.3706896551724199E-2</v>
      </c>
    </row>
    <row r="136" spans="2:6" x14ac:dyDescent="0.3">
      <c r="B136" s="108">
        <v>43500</v>
      </c>
      <c r="C136" s="109">
        <v>5801.33</v>
      </c>
      <c r="D136" s="110">
        <v>44.5</v>
      </c>
      <c r="E136" s="110">
        <f t="shared" si="5"/>
        <v>-3.3808565867435858E-3</v>
      </c>
      <c r="F136" s="110">
        <f t="shared" si="4"/>
        <v>-1.7660044150110354E-2</v>
      </c>
    </row>
    <row r="137" spans="2:6" x14ac:dyDescent="0.3">
      <c r="B137" s="108">
        <v>43501</v>
      </c>
      <c r="C137" s="109">
        <v>5828.07</v>
      </c>
      <c r="D137" s="110">
        <v>44.7</v>
      </c>
      <c r="E137" s="110">
        <f t="shared" si="5"/>
        <v>4.6092878701953222E-3</v>
      </c>
      <c r="F137" s="110">
        <f t="shared" si="4"/>
        <v>4.4943820224718767E-3</v>
      </c>
    </row>
    <row r="138" spans="2:6" x14ac:dyDescent="0.3">
      <c r="B138" s="108">
        <v>43502</v>
      </c>
      <c r="C138" s="109">
        <v>5800.24</v>
      </c>
      <c r="D138" s="110">
        <v>45.7</v>
      </c>
      <c r="E138" s="110">
        <f t="shared" si="5"/>
        <v>-4.7751657066575914E-3</v>
      </c>
      <c r="F138" s="110">
        <f t="shared" si="4"/>
        <v>2.2371364653243742E-2</v>
      </c>
    </row>
    <row r="139" spans="2:6" x14ac:dyDescent="0.3">
      <c r="B139" s="108">
        <v>43503</v>
      </c>
      <c r="C139" s="109">
        <v>5786</v>
      </c>
      <c r="D139" s="110">
        <v>45.6</v>
      </c>
      <c r="E139" s="110">
        <f t="shared" si="5"/>
        <v>-2.4550708246554587E-3</v>
      </c>
      <c r="F139" s="110">
        <f t="shared" si="4"/>
        <v>-2.1881838074399029E-3</v>
      </c>
    </row>
    <row r="140" spans="2:6" x14ac:dyDescent="0.3">
      <c r="B140" s="108">
        <v>43506</v>
      </c>
      <c r="C140" s="109">
        <v>5811.92</v>
      </c>
      <c r="D140" s="110">
        <v>45.6</v>
      </c>
      <c r="E140" s="110">
        <f t="shared" si="5"/>
        <v>4.4797787763566355E-3</v>
      </c>
      <c r="F140" s="110">
        <f t="shared" si="4"/>
        <v>0</v>
      </c>
    </row>
    <row r="141" spans="2:6" x14ac:dyDescent="0.3">
      <c r="B141" s="108">
        <v>43507</v>
      </c>
      <c r="C141" s="109">
        <v>5763.73</v>
      </c>
      <c r="D141" s="110">
        <v>46.6</v>
      </c>
      <c r="E141" s="110">
        <f t="shared" si="5"/>
        <v>-8.2915800630429803E-3</v>
      </c>
      <c r="F141" s="110">
        <f t="shared" si="4"/>
        <v>2.1929824561403466E-2</v>
      </c>
    </row>
    <row r="142" spans="2:6" x14ac:dyDescent="0.3">
      <c r="B142" s="108">
        <v>43508</v>
      </c>
      <c r="C142" s="109">
        <v>5733.91</v>
      </c>
      <c r="D142" s="110">
        <v>48.5</v>
      </c>
      <c r="E142" s="110">
        <f t="shared" si="5"/>
        <v>-5.1737329819404598E-3</v>
      </c>
      <c r="F142" s="110">
        <f t="shared" si="4"/>
        <v>4.0772532188841248E-2</v>
      </c>
    </row>
    <row r="143" spans="2:6" x14ac:dyDescent="0.3">
      <c r="B143" s="108">
        <v>43509</v>
      </c>
      <c r="C143" s="109">
        <v>5731.95</v>
      </c>
      <c r="D143" s="110">
        <v>49.3</v>
      </c>
      <c r="E143" s="110">
        <f t="shared" si="5"/>
        <v>-3.4182608377186785E-4</v>
      </c>
      <c r="F143" s="110">
        <f t="shared" si="4"/>
        <v>1.6494845360824684E-2</v>
      </c>
    </row>
    <row r="144" spans="2:6" x14ac:dyDescent="0.3">
      <c r="B144" s="108">
        <v>43510</v>
      </c>
      <c r="C144" s="109">
        <v>5748.31</v>
      </c>
      <c r="D144" s="110">
        <v>53.3</v>
      </c>
      <c r="E144" s="110">
        <f t="shared" si="5"/>
        <v>2.8541770252707988E-3</v>
      </c>
      <c r="F144" s="110">
        <f t="shared" si="4"/>
        <v>8.1135902636916946E-2</v>
      </c>
    </row>
    <row r="145" spans="2:6" x14ac:dyDescent="0.3">
      <c r="B145" s="108">
        <v>43513</v>
      </c>
      <c r="C145" s="109">
        <v>5750.29</v>
      </c>
      <c r="D145" s="110">
        <v>54</v>
      </c>
      <c r="E145" s="110">
        <f t="shared" si="5"/>
        <v>3.4444906415975751E-4</v>
      </c>
      <c r="F145" s="110">
        <f t="shared" si="4"/>
        <v>1.3133208255159623E-2</v>
      </c>
    </row>
    <row r="146" spans="2:6" x14ac:dyDescent="0.3">
      <c r="B146" s="108">
        <v>43514</v>
      </c>
      <c r="C146" s="109">
        <v>5775.82</v>
      </c>
      <c r="D146" s="110">
        <v>51.9</v>
      </c>
      <c r="E146" s="110">
        <f t="shared" si="5"/>
        <v>4.4397760808585485E-3</v>
      </c>
      <c r="F146" s="110">
        <f t="shared" si="4"/>
        <v>-3.8888888888888862E-2</v>
      </c>
    </row>
    <row r="147" spans="2:6" x14ac:dyDescent="0.3">
      <c r="B147" s="108">
        <v>43515</v>
      </c>
      <c r="C147" s="109">
        <v>5724.52</v>
      </c>
      <c r="D147" s="110">
        <v>50.8</v>
      </c>
      <c r="E147" s="110">
        <f t="shared" si="5"/>
        <v>-8.881855736501354E-3</v>
      </c>
      <c r="F147" s="110">
        <f t="shared" si="4"/>
        <v>-2.1194605009633993E-2</v>
      </c>
    </row>
    <row r="148" spans="2:6" x14ac:dyDescent="0.3">
      <c r="B148" s="108">
        <v>43516</v>
      </c>
      <c r="C148" s="109">
        <v>5735.92</v>
      </c>
      <c r="D148" s="110">
        <v>51.4</v>
      </c>
      <c r="E148" s="110">
        <f t="shared" si="5"/>
        <v>1.9914333428827646E-3</v>
      </c>
      <c r="F148" s="110">
        <f t="shared" si="4"/>
        <v>1.1811023622047223E-2</v>
      </c>
    </row>
    <row r="149" spans="2:6" x14ac:dyDescent="0.3">
      <c r="B149" s="108">
        <v>43520</v>
      </c>
      <c r="C149" s="109">
        <v>5745.83</v>
      </c>
      <c r="D149" s="110">
        <v>50.1</v>
      </c>
      <c r="E149" s="110">
        <f t="shared" si="5"/>
        <v>1.7277088941267671E-3</v>
      </c>
      <c r="F149" s="110">
        <f t="shared" si="4"/>
        <v>-2.5291828793774229E-2</v>
      </c>
    </row>
    <row r="150" spans="2:6" x14ac:dyDescent="0.3">
      <c r="B150" s="108">
        <v>43521</v>
      </c>
      <c r="C150" s="109">
        <v>5714.27</v>
      </c>
      <c r="D150" s="110">
        <v>49.2</v>
      </c>
      <c r="E150" s="110">
        <f t="shared" si="5"/>
        <v>-5.4926790385374513E-3</v>
      </c>
      <c r="F150" s="110">
        <f t="shared" si="4"/>
        <v>-1.7964071856287345E-2</v>
      </c>
    </row>
    <row r="151" spans="2:6" x14ac:dyDescent="0.3">
      <c r="B151" s="108">
        <v>43522</v>
      </c>
      <c r="C151" s="109">
        <v>5755.79</v>
      </c>
      <c r="D151" s="110">
        <v>50.5</v>
      </c>
      <c r="E151" s="110">
        <f t="shared" si="5"/>
        <v>7.2660199815548498E-3</v>
      </c>
      <c r="F151" s="110">
        <f t="shared" si="4"/>
        <v>2.6422764227642226E-2</v>
      </c>
    </row>
    <row r="152" spans="2:6" x14ac:dyDescent="0.3">
      <c r="B152" s="108">
        <v>43523</v>
      </c>
      <c r="C152" s="109">
        <v>5738.64</v>
      </c>
      <c r="D152" s="110">
        <v>51.7</v>
      </c>
      <c r="E152" s="110">
        <f t="shared" si="5"/>
        <v>-2.9796083595822198E-3</v>
      </c>
      <c r="F152" s="110">
        <f t="shared" si="4"/>
        <v>2.3762376237623783E-2</v>
      </c>
    </row>
    <row r="153" spans="2:6" x14ac:dyDescent="0.3">
      <c r="B153" s="108">
        <v>43527</v>
      </c>
      <c r="C153" s="109">
        <v>5711.82</v>
      </c>
      <c r="D153" s="110">
        <v>51</v>
      </c>
      <c r="E153" s="110">
        <f t="shared" si="5"/>
        <v>-4.6735811969387253E-3</v>
      </c>
      <c r="F153" s="110">
        <f t="shared" si="4"/>
        <v>-1.3539651837524258E-2</v>
      </c>
    </row>
    <row r="154" spans="2:6" x14ac:dyDescent="0.3">
      <c r="B154" s="108">
        <v>43528</v>
      </c>
      <c r="C154" s="109">
        <v>5711.82</v>
      </c>
      <c r="D154" s="110">
        <v>50.4</v>
      </c>
      <c r="E154" s="110">
        <f t="shared" si="5"/>
        <v>0</v>
      </c>
      <c r="F154" s="110">
        <f t="shared" si="4"/>
        <v>-1.176470588235301E-2</v>
      </c>
    </row>
    <row r="155" spans="2:6" x14ac:dyDescent="0.3">
      <c r="B155" s="108">
        <v>43529</v>
      </c>
      <c r="C155" s="109">
        <v>5723.07</v>
      </c>
      <c r="D155" s="110">
        <v>52</v>
      </c>
      <c r="E155" s="110">
        <f t="shared" si="5"/>
        <v>1.9695998823492378E-3</v>
      </c>
      <c r="F155" s="110">
        <f t="shared" si="4"/>
        <v>3.1746031746031855E-2</v>
      </c>
    </row>
    <row r="156" spans="2:6" x14ac:dyDescent="0.3">
      <c r="B156" s="108">
        <v>43530</v>
      </c>
      <c r="C156" s="109">
        <v>5682.41</v>
      </c>
      <c r="D156" s="110">
        <v>56</v>
      </c>
      <c r="E156" s="110">
        <f t="shared" si="5"/>
        <v>-7.1045784867213024E-3</v>
      </c>
      <c r="F156" s="110">
        <f t="shared" si="4"/>
        <v>7.6923076923076872E-2</v>
      </c>
    </row>
    <row r="157" spans="2:6" x14ac:dyDescent="0.3">
      <c r="B157" s="108">
        <v>43531</v>
      </c>
      <c r="C157" s="109">
        <v>5687.48</v>
      </c>
      <c r="D157" s="110">
        <v>55.2</v>
      </c>
      <c r="E157" s="110">
        <f t="shared" si="5"/>
        <v>8.922270656288589E-4</v>
      </c>
      <c r="F157" s="110">
        <f t="shared" si="4"/>
        <v>-1.4285714285714235E-2</v>
      </c>
    </row>
    <row r="158" spans="2:6" x14ac:dyDescent="0.3">
      <c r="B158" s="108">
        <v>43534</v>
      </c>
      <c r="C158" s="109">
        <v>5686.38</v>
      </c>
      <c r="D158" s="110">
        <v>55.8</v>
      </c>
      <c r="E158" s="110">
        <f t="shared" si="5"/>
        <v>-1.9340727352001874E-4</v>
      </c>
      <c r="F158" s="110">
        <f t="shared" si="4"/>
        <v>1.0869565217391131E-2</v>
      </c>
    </row>
    <row r="159" spans="2:6" x14ac:dyDescent="0.3">
      <c r="B159" s="108">
        <v>43535</v>
      </c>
      <c r="C159" s="109">
        <v>5688.45</v>
      </c>
      <c r="D159" s="110">
        <v>56.2</v>
      </c>
      <c r="E159" s="110">
        <f t="shared" si="5"/>
        <v>3.6402772941657169E-4</v>
      </c>
      <c r="F159" s="110">
        <f t="shared" si="4"/>
        <v>7.1684587813620748E-3</v>
      </c>
    </row>
    <row r="160" spans="2:6" x14ac:dyDescent="0.3">
      <c r="B160" s="108">
        <v>43536</v>
      </c>
      <c r="C160" s="109">
        <v>5710.06</v>
      </c>
      <c r="D160" s="110">
        <v>55.2</v>
      </c>
      <c r="E160" s="110">
        <f t="shared" si="5"/>
        <v>3.7989258936970138E-3</v>
      </c>
      <c r="F160" s="110">
        <f t="shared" si="4"/>
        <v>-1.7793594306049876E-2</v>
      </c>
    </row>
    <row r="161" spans="2:6" x14ac:dyDescent="0.3">
      <c r="B161" s="108">
        <v>43537</v>
      </c>
      <c r="C161" s="109">
        <v>5690.82</v>
      </c>
      <c r="D161" s="110">
        <v>53.7</v>
      </c>
      <c r="E161" s="110">
        <f t="shared" si="5"/>
        <v>-3.3694917391412504E-3</v>
      </c>
      <c r="F161" s="110">
        <f t="shared" si="4"/>
        <v>-2.7173913043478271E-2</v>
      </c>
    </row>
    <row r="162" spans="2:6" x14ac:dyDescent="0.3">
      <c r="B162" s="108">
        <v>43538</v>
      </c>
      <c r="C162" s="109">
        <v>5682.43</v>
      </c>
      <c r="D162" s="110">
        <v>53.2</v>
      </c>
      <c r="E162" s="110">
        <f t="shared" si="5"/>
        <v>-1.474304230321688E-3</v>
      </c>
      <c r="F162" s="110">
        <f t="shared" si="4"/>
        <v>-9.3109869646182952E-3</v>
      </c>
    </row>
    <row r="163" spans="2:6" x14ac:dyDescent="0.3">
      <c r="B163" s="108">
        <v>43542</v>
      </c>
      <c r="C163" s="109">
        <v>5653.21</v>
      </c>
      <c r="D163" s="110">
        <v>52.5</v>
      </c>
      <c r="E163" s="110">
        <f t="shared" si="5"/>
        <v>-5.1421662915337452E-3</v>
      </c>
      <c r="F163" s="110">
        <f t="shared" si="4"/>
        <v>-1.3157894736842146E-2</v>
      </c>
    </row>
    <row r="164" spans="2:6" x14ac:dyDescent="0.3">
      <c r="B164" s="108">
        <v>43543</v>
      </c>
      <c r="C164" s="109">
        <v>5655.81</v>
      </c>
      <c r="D164" s="110">
        <v>52.9</v>
      </c>
      <c r="E164" s="110">
        <f t="shared" si="5"/>
        <v>4.5991569391556908E-4</v>
      </c>
      <c r="F164" s="110">
        <f t="shared" si="4"/>
        <v>7.6190476190476364E-3</v>
      </c>
    </row>
    <row r="165" spans="2:6" x14ac:dyDescent="0.3">
      <c r="B165" s="108">
        <v>43544</v>
      </c>
      <c r="C165" s="109">
        <v>5604.9</v>
      </c>
      <c r="D165" s="110">
        <v>50.9</v>
      </c>
      <c r="E165" s="110">
        <f t="shared" si="5"/>
        <v>-9.0013631999661392E-3</v>
      </c>
      <c r="F165" s="110">
        <f t="shared" si="4"/>
        <v>-3.7807183364839347E-2</v>
      </c>
    </row>
    <row r="166" spans="2:6" x14ac:dyDescent="0.3">
      <c r="B166" s="108">
        <v>43545</v>
      </c>
      <c r="C166" s="109">
        <v>5631.29</v>
      </c>
      <c r="D166" s="110">
        <v>50.4</v>
      </c>
      <c r="E166" s="110">
        <f t="shared" si="5"/>
        <v>4.7083801673535319E-3</v>
      </c>
      <c r="F166" s="110">
        <f t="shared" si="4"/>
        <v>-9.8231827111984193E-3</v>
      </c>
    </row>
    <row r="167" spans="2:6" x14ac:dyDescent="0.3">
      <c r="B167" s="108">
        <v>43548</v>
      </c>
      <c r="C167" s="109">
        <v>5600.55</v>
      </c>
      <c r="D167" s="110">
        <v>49.2</v>
      </c>
      <c r="E167" s="110">
        <f t="shared" si="5"/>
        <v>-5.4587847544700363E-3</v>
      </c>
      <c r="F167" s="110">
        <f t="shared" si="4"/>
        <v>-2.3809523809523725E-2</v>
      </c>
    </row>
    <row r="168" spans="2:6" x14ac:dyDescent="0.3">
      <c r="B168" s="108">
        <v>43549</v>
      </c>
      <c r="C168" s="109">
        <v>5570.15</v>
      </c>
      <c r="D168" s="110">
        <v>48.4</v>
      </c>
      <c r="E168" s="110">
        <f t="shared" si="5"/>
        <v>-5.4280383176653624E-3</v>
      </c>
      <c r="F168" s="110">
        <f t="shared" si="4"/>
        <v>-1.6260162601626105E-2</v>
      </c>
    </row>
    <row r="169" spans="2:6" x14ac:dyDescent="0.3">
      <c r="B169" s="108">
        <v>43551</v>
      </c>
      <c r="C169" s="109">
        <v>5512.07</v>
      </c>
      <c r="D169" s="110">
        <v>49.3</v>
      </c>
      <c r="E169" s="110">
        <f t="shared" si="5"/>
        <v>-1.0427008249328962E-2</v>
      </c>
      <c r="F169" s="110">
        <f t="shared" si="4"/>
        <v>1.8595041322313932E-2</v>
      </c>
    </row>
    <row r="170" spans="2:6" x14ac:dyDescent="0.3">
      <c r="B170" s="108">
        <v>43552</v>
      </c>
      <c r="C170" s="109">
        <v>5530.07</v>
      </c>
      <c r="D170" s="110">
        <v>48.6</v>
      </c>
      <c r="E170" s="110">
        <f t="shared" si="5"/>
        <v>3.2655608510052669E-3</v>
      </c>
      <c r="F170" s="110">
        <f t="shared" si="4"/>
        <v>-1.4198782961460377E-2</v>
      </c>
    </row>
    <row r="171" spans="2:6" x14ac:dyDescent="0.3">
      <c r="B171" s="108">
        <v>43555</v>
      </c>
      <c r="C171" s="109">
        <v>5502.48</v>
      </c>
      <c r="D171" s="110">
        <v>46.8</v>
      </c>
      <c r="E171" s="110">
        <f t="shared" si="5"/>
        <v>-4.9890869374167313E-3</v>
      </c>
      <c r="F171" s="110">
        <f t="shared" si="4"/>
        <v>-3.703703703703709E-2</v>
      </c>
    </row>
    <row r="172" spans="2:6" x14ac:dyDescent="0.3">
      <c r="B172" s="108">
        <v>43556</v>
      </c>
      <c r="C172" s="109">
        <v>5505.49</v>
      </c>
      <c r="D172" s="110">
        <v>46.6</v>
      </c>
      <c r="E172" s="110">
        <f t="shared" si="5"/>
        <v>5.4702606824563738E-4</v>
      </c>
      <c r="F172" s="110">
        <f t="shared" si="4"/>
        <v>-4.2735042735041473E-3</v>
      </c>
    </row>
    <row r="173" spans="2:6" x14ac:dyDescent="0.3">
      <c r="B173" s="108">
        <v>43557</v>
      </c>
      <c r="C173" s="109">
        <v>5491.9</v>
      </c>
      <c r="D173" s="110">
        <v>45.4</v>
      </c>
      <c r="E173" s="110">
        <f t="shared" si="5"/>
        <v>-2.4684451338573554E-3</v>
      </c>
      <c r="F173" s="110">
        <f t="shared" si="4"/>
        <v>-2.5751072961373467E-2</v>
      </c>
    </row>
    <row r="174" spans="2:6" x14ac:dyDescent="0.3">
      <c r="B174" s="108">
        <v>43558</v>
      </c>
      <c r="C174" s="109">
        <v>5503.08</v>
      </c>
      <c r="D174" s="110">
        <v>46.5</v>
      </c>
      <c r="E174" s="110">
        <f t="shared" si="5"/>
        <v>2.03572534095664E-3</v>
      </c>
      <c r="F174" s="110">
        <f t="shared" si="4"/>
        <v>2.4229074889867919E-2</v>
      </c>
    </row>
    <row r="175" spans="2:6" x14ac:dyDescent="0.3">
      <c r="B175" s="108">
        <v>43559</v>
      </c>
      <c r="C175" s="109">
        <v>5522.17</v>
      </c>
      <c r="D175" s="110">
        <v>45.9</v>
      </c>
      <c r="E175" s="110">
        <f t="shared" si="5"/>
        <v>3.4689664696860856E-3</v>
      </c>
      <c r="F175" s="110">
        <f t="shared" si="4"/>
        <v>-1.2903225806451646E-2</v>
      </c>
    </row>
    <row r="176" spans="2:6" x14ac:dyDescent="0.3">
      <c r="B176" s="108">
        <v>43562</v>
      </c>
      <c r="C176" s="109">
        <v>5452.19</v>
      </c>
      <c r="D176" s="110">
        <v>49.2</v>
      </c>
      <c r="E176" s="110">
        <f t="shared" si="5"/>
        <v>-1.2672554448704076E-2</v>
      </c>
      <c r="F176" s="110">
        <f t="shared" si="4"/>
        <v>7.1895424836601496E-2</v>
      </c>
    </row>
    <row r="177" spans="2:6" x14ac:dyDescent="0.3">
      <c r="B177" s="108">
        <v>43563</v>
      </c>
      <c r="C177" s="109">
        <v>5459.91</v>
      </c>
      <c r="D177" s="110">
        <v>49.1</v>
      </c>
      <c r="E177" s="110">
        <f t="shared" si="5"/>
        <v>1.4159447854900087E-3</v>
      </c>
      <c r="F177" s="110">
        <f t="shared" si="4"/>
        <v>-2.0325203252032908E-3</v>
      </c>
    </row>
    <row r="178" spans="2:6" x14ac:dyDescent="0.3">
      <c r="B178" s="108">
        <v>43564</v>
      </c>
      <c r="C178" s="109">
        <v>5433.89</v>
      </c>
      <c r="D178" s="110">
        <v>48</v>
      </c>
      <c r="E178" s="110">
        <f t="shared" si="5"/>
        <v>-4.7656463201773969E-3</v>
      </c>
      <c r="F178" s="110">
        <f t="shared" si="4"/>
        <v>-2.2403258655804503E-2</v>
      </c>
    </row>
    <row r="179" spans="2:6" x14ac:dyDescent="0.3">
      <c r="B179" s="108">
        <v>43565</v>
      </c>
      <c r="C179" s="109">
        <v>5372.23</v>
      </c>
      <c r="D179" s="110">
        <v>47.7</v>
      </c>
      <c r="E179" s="110">
        <f t="shared" si="5"/>
        <v>-1.1347303681156773E-2</v>
      </c>
      <c r="F179" s="110">
        <f t="shared" si="4"/>
        <v>-6.2499999999999778E-3</v>
      </c>
    </row>
    <row r="180" spans="2:6" x14ac:dyDescent="0.3">
      <c r="B180" s="108">
        <v>43566</v>
      </c>
      <c r="C180" s="109">
        <v>5318.75</v>
      </c>
      <c r="D180" s="110">
        <v>46.8</v>
      </c>
      <c r="E180" s="110">
        <f t="shared" si="5"/>
        <v>-9.9548976868077954E-3</v>
      </c>
      <c r="F180" s="110">
        <f t="shared" si="4"/>
        <v>-1.8867924528301994E-2</v>
      </c>
    </row>
    <row r="181" spans="2:6" x14ac:dyDescent="0.3">
      <c r="B181" s="108">
        <v>43570</v>
      </c>
      <c r="C181" s="109">
        <v>5261.6</v>
      </c>
      <c r="D181" s="110">
        <v>45.7</v>
      </c>
      <c r="E181" s="110">
        <f t="shared" si="5"/>
        <v>-1.0745005875440583E-2</v>
      </c>
      <c r="F181" s="110">
        <f t="shared" si="4"/>
        <v>-2.3504273504273421E-2</v>
      </c>
    </row>
    <row r="182" spans="2:6" x14ac:dyDescent="0.3">
      <c r="B182" s="108">
        <v>43571</v>
      </c>
      <c r="C182" s="109">
        <v>5326.39</v>
      </c>
      <c r="D182" s="110">
        <v>43</v>
      </c>
      <c r="E182" s="110">
        <f t="shared" si="5"/>
        <v>1.2313744868481136E-2</v>
      </c>
      <c r="F182" s="110">
        <f t="shared" si="4"/>
        <v>-5.9080962800875381E-2</v>
      </c>
    </row>
    <row r="183" spans="2:6" x14ac:dyDescent="0.3">
      <c r="B183" s="108">
        <v>43572</v>
      </c>
      <c r="C183" s="109">
        <v>5309.47</v>
      </c>
      <c r="D183" s="110">
        <v>42.8</v>
      </c>
      <c r="E183" s="110">
        <f t="shared" si="5"/>
        <v>-3.1766355824489612E-3</v>
      </c>
      <c r="F183" s="110">
        <f t="shared" si="4"/>
        <v>-4.6511627906977715E-3</v>
      </c>
    </row>
    <row r="184" spans="2:6" x14ac:dyDescent="0.3">
      <c r="B184" s="108">
        <v>43573</v>
      </c>
      <c r="C184" s="109">
        <v>5248.91</v>
      </c>
      <c r="D184" s="110">
        <v>45</v>
      </c>
      <c r="E184" s="110">
        <f t="shared" si="5"/>
        <v>-1.1406034877304183E-2</v>
      </c>
      <c r="F184" s="110">
        <f t="shared" si="4"/>
        <v>5.1401869158878677E-2</v>
      </c>
    </row>
    <row r="185" spans="2:6" x14ac:dyDescent="0.3">
      <c r="B185" s="108">
        <v>43576</v>
      </c>
      <c r="C185" s="109">
        <v>5259.41</v>
      </c>
      <c r="D185" s="110">
        <v>43.8</v>
      </c>
      <c r="E185" s="110">
        <f t="shared" si="5"/>
        <v>2.0004153243244893E-3</v>
      </c>
      <c r="F185" s="110">
        <f t="shared" si="4"/>
        <v>-2.6666666666666727E-2</v>
      </c>
    </row>
    <row r="186" spans="2:6" x14ac:dyDescent="0.3">
      <c r="B186" s="108">
        <v>43578</v>
      </c>
      <c r="C186" s="109">
        <v>5321.41</v>
      </c>
      <c r="D186" s="110">
        <v>41.8</v>
      </c>
      <c r="E186" s="110">
        <f t="shared" si="5"/>
        <v>1.1788394515734657E-2</v>
      </c>
      <c r="F186" s="110">
        <f t="shared" si="4"/>
        <v>-4.5662100456621002E-2</v>
      </c>
    </row>
    <row r="187" spans="2:6" x14ac:dyDescent="0.3">
      <c r="B187" s="108">
        <v>43579</v>
      </c>
      <c r="C187" s="109">
        <v>5323.73</v>
      </c>
      <c r="D187" s="110">
        <v>43</v>
      </c>
      <c r="E187" s="110">
        <f t="shared" si="5"/>
        <v>4.3597467588463168E-4</v>
      </c>
      <c r="F187" s="110">
        <f t="shared" si="4"/>
        <v>2.8708133971292016E-2</v>
      </c>
    </row>
    <row r="188" spans="2:6" x14ac:dyDescent="0.3">
      <c r="B188" s="108">
        <v>43580</v>
      </c>
      <c r="C188" s="109">
        <v>5260.85</v>
      </c>
      <c r="D188" s="110">
        <v>45</v>
      </c>
      <c r="E188" s="110">
        <f t="shared" si="5"/>
        <v>-1.1811267663837E-2</v>
      </c>
      <c r="F188" s="110">
        <f t="shared" si="4"/>
        <v>4.6511627906976827E-2</v>
      </c>
    </row>
    <row r="189" spans="2:6" x14ac:dyDescent="0.3">
      <c r="B189" s="108">
        <v>43583</v>
      </c>
      <c r="C189" s="109">
        <v>5240.3599999999997</v>
      </c>
      <c r="D189" s="110">
        <v>46.3</v>
      </c>
      <c r="E189" s="110">
        <f t="shared" si="5"/>
        <v>-3.8948078732525815E-3</v>
      </c>
      <c r="F189" s="110">
        <f t="shared" si="4"/>
        <v>2.8888888888888742E-2</v>
      </c>
    </row>
    <row r="190" spans="2:6" x14ac:dyDescent="0.3">
      <c r="B190" s="108">
        <v>43584</v>
      </c>
      <c r="C190" s="109">
        <v>5266.17</v>
      </c>
      <c r="D190" s="110">
        <v>45.4</v>
      </c>
      <c r="E190" s="110">
        <f t="shared" si="5"/>
        <v>4.9252341442191927E-3</v>
      </c>
      <c r="F190" s="110">
        <f t="shared" si="4"/>
        <v>-1.9438444924406051E-2</v>
      </c>
    </row>
    <row r="191" spans="2:6" x14ac:dyDescent="0.3">
      <c r="B191" s="108">
        <v>43585</v>
      </c>
      <c r="C191" s="109">
        <v>5238.1899999999996</v>
      </c>
      <c r="D191" s="110">
        <v>46.4</v>
      </c>
      <c r="E191" s="110">
        <f t="shared" si="5"/>
        <v>-5.3131592789447124E-3</v>
      </c>
      <c r="F191" s="110">
        <f t="shared" si="4"/>
        <v>2.2026431718061623E-2</v>
      </c>
    </row>
    <row r="192" spans="2:6" x14ac:dyDescent="0.3">
      <c r="B192" s="108">
        <v>43587</v>
      </c>
      <c r="C192" s="109">
        <v>5175.46</v>
      </c>
      <c r="D192" s="110">
        <v>49.1</v>
      </c>
      <c r="E192" s="110">
        <f t="shared" si="5"/>
        <v>-1.1975510624853136E-2</v>
      </c>
      <c r="F192" s="110">
        <f t="shared" si="4"/>
        <v>5.8189655172413923E-2</v>
      </c>
    </row>
    <row r="193" spans="2:6" x14ac:dyDescent="0.3">
      <c r="B193" s="108">
        <v>43590</v>
      </c>
      <c r="C193" s="109">
        <v>5202.8500000000004</v>
      </c>
      <c r="D193" s="110">
        <v>49.1</v>
      </c>
      <c r="E193" s="110">
        <f t="shared" si="5"/>
        <v>5.2922831980153351E-3</v>
      </c>
      <c r="F193" s="110">
        <f t="shared" si="4"/>
        <v>0</v>
      </c>
    </row>
    <row r="194" spans="2:6" x14ac:dyDescent="0.3">
      <c r="B194" s="108">
        <v>43591</v>
      </c>
      <c r="C194" s="109">
        <v>5286.75</v>
      </c>
      <c r="D194" s="110">
        <v>48.7</v>
      </c>
      <c r="E194" s="110">
        <f t="shared" si="5"/>
        <v>1.6125777218255255E-2</v>
      </c>
      <c r="F194" s="110">
        <f t="shared" si="4"/>
        <v>-8.1466395112016476E-3</v>
      </c>
    </row>
    <row r="195" spans="2:6" x14ac:dyDescent="0.3">
      <c r="B195" s="108">
        <v>43592</v>
      </c>
      <c r="C195" s="109">
        <v>5394.9</v>
      </c>
      <c r="D195" s="110">
        <v>47.8</v>
      </c>
      <c r="E195" s="110">
        <f t="shared" si="5"/>
        <v>2.0456802383316708E-2</v>
      </c>
      <c r="F195" s="110">
        <f t="shared" si="4"/>
        <v>-1.8480492813141791E-2</v>
      </c>
    </row>
    <row r="196" spans="2:6" x14ac:dyDescent="0.3">
      <c r="B196" s="108">
        <v>43593</v>
      </c>
      <c r="C196" s="109">
        <v>5342.08</v>
      </c>
      <c r="D196" s="110">
        <v>47.2</v>
      </c>
      <c r="E196" s="110">
        <f t="shared" si="5"/>
        <v>-9.7907282804129414E-3</v>
      </c>
      <c r="F196" s="110">
        <f t="shared" ref="F196:F259" si="6">D196/D195 - 1</f>
        <v>-1.2552301255229992E-2</v>
      </c>
    </row>
    <row r="197" spans="2:6" x14ac:dyDescent="0.3">
      <c r="B197" s="108">
        <v>43594</v>
      </c>
      <c r="C197" s="109">
        <v>5289.99</v>
      </c>
      <c r="D197" s="110">
        <v>47</v>
      </c>
      <c r="E197" s="110">
        <f t="shared" ref="E197:E260" si="7">C197/C196 - 1</f>
        <v>-9.7508835509764191E-3</v>
      </c>
      <c r="F197" s="110">
        <f t="shared" si="6"/>
        <v>-4.2372881355933201E-3</v>
      </c>
    </row>
    <row r="198" spans="2:6" x14ac:dyDescent="0.3">
      <c r="B198" s="108">
        <v>43597</v>
      </c>
      <c r="C198" s="109">
        <v>5272.38</v>
      </c>
      <c r="D198" s="110">
        <v>46.2</v>
      </c>
      <c r="E198" s="110">
        <f t="shared" si="7"/>
        <v>-3.328928788145058E-3</v>
      </c>
      <c r="F198" s="110">
        <f t="shared" si="6"/>
        <v>-1.7021276595744594E-2</v>
      </c>
    </row>
    <row r="199" spans="2:6" x14ac:dyDescent="0.3">
      <c r="B199" s="108">
        <v>43598</v>
      </c>
      <c r="C199" s="109">
        <v>5275.83</v>
      </c>
      <c r="D199" s="110">
        <v>45.3</v>
      </c>
      <c r="E199" s="110">
        <f t="shared" si="7"/>
        <v>6.5435344189901379E-4</v>
      </c>
      <c r="F199" s="110">
        <f t="shared" si="6"/>
        <v>-1.9480519480519654E-2</v>
      </c>
    </row>
    <row r="200" spans="2:6" x14ac:dyDescent="0.3">
      <c r="B200" s="108">
        <v>43599</v>
      </c>
      <c r="C200" s="109">
        <v>5273.92</v>
      </c>
      <c r="D200" s="110">
        <v>44.5</v>
      </c>
      <c r="E200" s="110">
        <f t="shared" si="7"/>
        <v>-3.6202834435528075E-4</v>
      </c>
      <c r="F200" s="110">
        <f t="shared" si="6"/>
        <v>-1.7660044150110354E-2</v>
      </c>
    </row>
    <row r="201" spans="2:6" x14ac:dyDescent="0.3">
      <c r="B201" s="108">
        <v>43600</v>
      </c>
      <c r="C201" s="109">
        <v>5247.82</v>
      </c>
      <c r="D201" s="110">
        <v>44.3</v>
      </c>
      <c r="E201" s="110">
        <f t="shared" si="7"/>
        <v>-4.9488805290941462E-3</v>
      </c>
      <c r="F201" s="110">
        <f t="shared" si="6"/>
        <v>-4.4943820224719877E-3</v>
      </c>
    </row>
    <row r="202" spans="2:6" x14ac:dyDescent="0.3">
      <c r="B202" s="108">
        <v>43601</v>
      </c>
      <c r="C202" s="109">
        <v>5217.91</v>
      </c>
      <c r="D202" s="110">
        <v>44</v>
      </c>
      <c r="E202" s="110">
        <f t="shared" si="7"/>
        <v>-5.6995095106158189E-3</v>
      </c>
      <c r="F202" s="110">
        <f t="shared" si="6"/>
        <v>-6.7720090293452717E-3</v>
      </c>
    </row>
    <row r="203" spans="2:6" x14ac:dyDescent="0.3">
      <c r="B203" s="108">
        <v>43604</v>
      </c>
      <c r="C203" s="109">
        <v>5196.03</v>
      </c>
      <c r="D203" s="110">
        <v>48.4</v>
      </c>
      <c r="E203" s="110">
        <f t="shared" si="7"/>
        <v>-4.1932497877502639E-3</v>
      </c>
      <c r="F203" s="110">
        <f t="shared" si="6"/>
        <v>9.9999999999999867E-2</v>
      </c>
    </row>
    <row r="204" spans="2:6" x14ac:dyDescent="0.3">
      <c r="B204" s="108">
        <v>43605</v>
      </c>
      <c r="C204" s="109">
        <v>5230.78</v>
      </c>
      <c r="D204" s="110">
        <v>50.6</v>
      </c>
      <c r="E204" s="110">
        <f t="shared" si="7"/>
        <v>6.6877981843831424E-3</v>
      </c>
      <c r="F204" s="110">
        <f t="shared" si="6"/>
        <v>4.5454545454545414E-2</v>
      </c>
    </row>
    <row r="205" spans="2:6" x14ac:dyDescent="0.3">
      <c r="B205" s="108">
        <v>43606</v>
      </c>
      <c r="C205" s="109">
        <v>5335.7</v>
      </c>
      <c r="D205" s="110">
        <v>52.4</v>
      </c>
      <c r="E205" s="110">
        <f t="shared" si="7"/>
        <v>2.0058193997835927E-2</v>
      </c>
      <c r="F205" s="110">
        <f t="shared" si="6"/>
        <v>3.5573122529644285E-2</v>
      </c>
    </row>
    <row r="206" spans="2:6" x14ac:dyDescent="0.3">
      <c r="B206" s="108">
        <v>43607</v>
      </c>
      <c r="C206" s="109">
        <v>5276.14</v>
      </c>
      <c r="D206" s="110">
        <v>51.1</v>
      </c>
      <c r="E206" s="110">
        <f t="shared" si="7"/>
        <v>-1.1162546619937319E-2</v>
      </c>
      <c r="F206" s="110">
        <f t="shared" si="6"/>
        <v>-2.4809160305343414E-2</v>
      </c>
    </row>
    <row r="207" spans="2:6" x14ac:dyDescent="0.3">
      <c r="B207" s="108">
        <v>43608</v>
      </c>
      <c r="C207" s="109">
        <v>5236.84</v>
      </c>
      <c r="D207" s="110">
        <v>50.4</v>
      </c>
      <c r="E207" s="110">
        <f t="shared" si="7"/>
        <v>-7.4486272161087275E-3</v>
      </c>
      <c r="F207" s="110">
        <f t="shared" si="6"/>
        <v>-1.3698630136986356E-2</v>
      </c>
    </row>
    <row r="208" spans="2:6" x14ac:dyDescent="0.3">
      <c r="B208" s="108">
        <v>43611</v>
      </c>
      <c r="C208" s="109">
        <v>5250.94</v>
      </c>
      <c r="D208" s="110">
        <v>49.1</v>
      </c>
      <c r="E208" s="110">
        <f t="shared" si="7"/>
        <v>2.6924633939551246E-3</v>
      </c>
      <c r="F208" s="110">
        <f t="shared" si="6"/>
        <v>-2.5793650793650702E-2</v>
      </c>
    </row>
    <row r="209" spans="2:6" x14ac:dyDescent="0.3">
      <c r="B209" s="108">
        <v>43612</v>
      </c>
      <c r="C209" s="109">
        <v>5250.59</v>
      </c>
      <c r="D209" s="110">
        <v>47.6</v>
      </c>
      <c r="E209" s="110">
        <f t="shared" si="7"/>
        <v>-6.665473229550134E-5</v>
      </c>
      <c r="F209" s="110">
        <f t="shared" si="6"/>
        <v>-3.0549898167006151E-2</v>
      </c>
    </row>
    <row r="210" spans="2:6" x14ac:dyDescent="0.3">
      <c r="B210" s="108">
        <v>43613</v>
      </c>
      <c r="C210" s="109">
        <v>5253.32</v>
      </c>
      <c r="D210" s="110">
        <v>49.8</v>
      </c>
      <c r="E210" s="110">
        <f t="shared" si="7"/>
        <v>5.1994156847134931E-4</v>
      </c>
      <c r="F210" s="110">
        <f t="shared" si="6"/>
        <v>4.6218487394957819E-2</v>
      </c>
    </row>
    <row r="211" spans="2:6" x14ac:dyDescent="0.3">
      <c r="B211" s="108">
        <v>43614</v>
      </c>
      <c r="C211" s="109">
        <v>5253.54</v>
      </c>
      <c r="D211" s="110">
        <v>52</v>
      </c>
      <c r="E211" s="110">
        <f t="shared" si="7"/>
        <v>4.1878278878915154E-5</v>
      </c>
      <c r="F211" s="110">
        <f t="shared" si="6"/>
        <v>4.4176706827309342E-2</v>
      </c>
    </row>
    <row r="212" spans="2:6" x14ac:dyDescent="0.3">
      <c r="B212" s="108">
        <v>43615</v>
      </c>
      <c r="C212" s="109">
        <v>5328.76</v>
      </c>
      <c r="D212" s="110">
        <v>51.6</v>
      </c>
      <c r="E212" s="110">
        <f t="shared" si="7"/>
        <v>1.4317964648598913E-2</v>
      </c>
      <c r="F212" s="110">
        <f t="shared" si="6"/>
        <v>-7.692307692307665E-3</v>
      </c>
    </row>
    <row r="213" spans="2:6" x14ac:dyDescent="0.3">
      <c r="B213" s="108">
        <v>43625</v>
      </c>
      <c r="C213" s="109">
        <v>5354.19</v>
      </c>
      <c r="D213" s="110">
        <v>50.2</v>
      </c>
      <c r="E213" s="110">
        <f t="shared" si="7"/>
        <v>4.7722171762285548E-3</v>
      </c>
      <c r="F213" s="110">
        <f t="shared" si="6"/>
        <v>-2.7131782945736371E-2</v>
      </c>
    </row>
    <row r="214" spans="2:6" x14ac:dyDescent="0.3">
      <c r="B214" s="108">
        <v>43626</v>
      </c>
      <c r="C214" s="109">
        <v>5377.74</v>
      </c>
      <c r="D214" s="110">
        <v>50.2</v>
      </c>
      <c r="E214" s="110">
        <f t="shared" si="7"/>
        <v>4.3984244115355953E-3</v>
      </c>
      <c r="F214" s="110">
        <f t="shared" si="6"/>
        <v>0</v>
      </c>
    </row>
    <row r="215" spans="2:6" x14ac:dyDescent="0.3">
      <c r="B215" s="108">
        <v>43627</v>
      </c>
      <c r="C215" s="109">
        <v>5402.96</v>
      </c>
      <c r="D215" s="110">
        <v>51</v>
      </c>
      <c r="E215" s="110">
        <f t="shared" si="7"/>
        <v>4.6897023656777836E-3</v>
      </c>
      <c r="F215" s="110">
        <f t="shared" si="6"/>
        <v>1.5936254980079667E-2</v>
      </c>
    </row>
    <row r="216" spans="2:6" x14ac:dyDescent="0.3">
      <c r="B216" s="108">
        <v>43628</v>
      </c>
      <c r="C216" s="109">
        <v>5431.59</v>
      </c>
      <c r="D216" s="110">
        <v>51.4</v>
      </c>
      <c r="E216" s="110">
        <f t="shared" si="7"/>
        <v>5.2989472437330321E-3</v>
      </c>
      <c r="F216" s="110">
        <f t="shared" si="6"/>
        <v>7.8431372549019329E-3</v>
      </c>
    </row>
    <row r="217" spans="2:6" x14ac:dyDescent="0.3">
      <c r="B217" s="108">
        <v>43629</v>
      </c>
      <c r="C217" s="109">
        <v>5475.98</v>
      </c>
      <c r="D217" s="110">
        <v>52.4</v>
      </c>
      <c r="E217" s="110">
        <f t="shared" si="7"/>
        <v>8.172560889168734E-3</v>
      </c>
      <c r="F217" s="110">
        <f t="shared" si="6"/>
        <v>1.9455252918287869E-2</v>
      </c>
    </row>
    <row r="218" spans="2:6" x14ac:dyDescent="0.3">
      <c r="B218" s="108">
        <v>43632</v>
      </c>
      <c r="C218" s="109">
        <v>5469.63</v>
      </c>
      <c r="D218" s="110">
        <v>50.9</v>
      </c>
      <c r="E218" s="110">
        <f t="shared" si="7"/>
        <v>-1.1596097867412336E-3</v>
      </c>
      <c r="F218" s="110">
        <f t="shared" si="6"/>
        <v>-2.8625954198473247E-2</v>
      </c>
    </row>
    <row r="219" spans="2:6" x14ac:dyDescent="0.3">
      <c r="B219" s="108">
        <v>43633</v>
      </c>
      <c r="C219" s="109">
        <v>5474.3</v>
      </c>
      <c r="D219" s="110">
        <v>51.1</v>
      </c>
      <c r="E219" s="110">
        <f t="shared" si="7"/>
        <v>8.5380546764590726E-4</v>
      </c>
      <c r="F219" s="110">
        <f t="shared" si="6"/>
        <v>3.9292730844793233E-3</v>
      </c>
    </row>
    <row r="220" spans="2:6" x14ac:dyDescent="0.3">
      <c r="B220" s="108">
        <v>43634</v>
      </c>
      <c r="C220" s="109">
        <v>5430.83</v>
      </c>
      <c r="D220" s="110">
        <v>50.7</v>
      </c>
      <c r="E220" s="110">
        <f t="shared" si="7"/>
        <v>-7.9407412819904044E-3</v>
      </c>
      <c r="F220" s="110">
        <f t="shared" si="6"/>
        <v>-7.8277886497064575E-3</v>
      </c>
    </row>
    <row r="221" spans="2:6" x14ac:dyDescent="0.3">
      <c r="B221" s="108">
        <v>43635</v>
      </c>
      <c r="C221" s="109">
        <v>5375.29</v>
      </c>
      <c r="D221" s="110">
        <v>49.5</v>
      </c>
      <c r="E221" s="110">
        <f t="shared" si="7"/>
        <v>-1.0226797745464311E-2</v>
      </c>
      <c r="F221" s="110">
        <f t="shared" si="6"/>
        <v>-2.3668639053254448E-2</v>
      </c>
    </row>
    <row r="222" spans="2:6" x14ac:dyDescent="0.3">
      <c r="B222" s="108">
        <v>43636</v>
      </c>
      <c r="C222" s="109">
        <v>5400.23</v>
      </c>
      <c r="D222" s="110">
        <v>49.2</v>
      </c>
      <c r="E222" s="110">
        <f t="shared" si="7"/>
        <v>4.6397496693200146E-3</v>
      </c>
      <c r="F222" s="110">
        <f t="shared" si="6"/>
        <v>-6.0606060606059886E-3</v>
      </c>
    </row>
    <row r="223" spans="2:6" x14ac:dyDescent="0.3">
      <c r="B223" s="108">
        <v>43639</v>
      </c>
      <c r="C223" s="109">
        <v>5411.4</v>
      </c>
      <c r="D223" s="110">
        <v>48.6</v>
      </c>
      <c r="E223" s="110">
        <f t="shared" si="7"/>
        <v>2.0684304187044145E-3</v>
      </c>
      <c r="F223" s="110">
        <f t="shared" si="6"/>
        <v>-1.2195121951219523E-2</v>
      </c>
    </row>
    <row r="224" spans="2:6" x14ac:dyDescent="0.3">
      <c r="B224" s="108">
        <v>43640</v>
      </c>
      <c r="C224" s="109">
        <v>5395.62</v>
      </c>
      <c r="D224" s="110">
        <v>48.5</v>
      </c>
      <c r="E224" s="110">
        <f t="shared" si="7"/>
        <v>-2.9160660827142193E-3</v>
      </c>
      <c r="F224" s="110">
        <f t="shared" si="6"/>
        <v>-2.057613168724326E-3</v>
      </c>
    </row>
    <row r="225" spans="2:6" x14ac:dyDescent="0.3">
      <c r="B225" s="108">
        <v>43641</v>
      </c>
      <c r="C225" s="109">
        <v>5383.89</v>
      </c>
      <c r="D225" s="110">
        <v>49.4</v>
      </c>
      <c r="E225" s="110">
        <f t="shared" si="7"/>
        <v>-2.1739855660701801E-3</v>
      </c>
      <c r="F225" s="110">
        <f t="shared" si="6"/>
        <v>1.8556701030927769E-2</v>
      </c>
    </row>
    <row r="226" spans="2:6" x14ac:dyDescent="0.3">
      <c r="B226" s="108">
        <v>43642</v>
      </c>
      <c r="C226" s="109">
        <v>5386.87</v>
      </c>
      <c r="D226" s="110">
        <v>49.1</v>
      </c>
      <c r="E226" s="110">
        <f t="shared" si="7"/>
        <v>5.5350313620805558E-4</v>
      </c>
      <c r="F226" s="110">
        <f t="shared" si="6"/>
        <v>-6.0728744939270163E-3</v>
      </c>
    </row>
    <row r="227" spans="2:6" x14ac:dyDescent="0.3">
      <c r="B227" s="108">
        <v>43643</v>
      </c>
      <c r="C227" s="109">
        <v>5380.96</v>
      </c>
      <c r="D227" s="110">
        <v>49.5</v>
      </c>
      <c r="E227" s="110">
        <f t="shared" si="7"/>
        <v>-1.0971120520821831E-3</v>
      </c>
      <c r="F227" s="110">
        <f t="shared" si="6"/>
        <v>8.1466395112015366E-3</v>
      </c>
    </row>
    <row r="228" spans="2:6" x14ac:dyDescent="0.3">
      <c r="B228" s="108">
        <v>43646</v>
      </c>
      <c r="C228" s="109">
        <v>5410.7</v>
      </c>
      <c r="D228" s="110">
        <v>49.1</v>
      </c>
      <c r="E228" s="110">
        <f t="shared" si="7"/>
        <v>5.5268948291753439E-3</v>
      </c>
      <c r="F228" s="110">
        <f t="shared" si="6"/>
        <v>-8.0808080808080218E-3</v>
      </c>
    </row>
    <row r="229" spans="2:6" x14ac:dyDescent="0.3">
      <c r="B229" s="108">
        <v>43648</v>
      </c>
      <c r="C229" s="109">
        <v>5430.04</v>
      </c>
      <c r="D229" s="110">
        <v>49.2</v>
      </c>
      <c r="E229" s="110">
        <f t="shared" si="7"/>
        <v>3.5743988763006218E-3</v>
      </c>
      <c r="F229" s="110">
        <f t="shared" si="6"/>
        <v>2.0366598778003286E-3</v>
      </c>
    </row>
    <row r="230" spans="2:6" x14ac:dyDescent="0.3">
      <c r="B230" s="108">
        <v>43649</v>
      </c>
      <c r="C230" s="109">
        <v>5421.62</v>
      </c>
      <c r="D230" s="110">
        <v>49.2</v>
      </c>
      <c r="E230" s="110">
        <f t="shared" si="7"/>
        <v>-1.5506331445072075E-3</v>
      </c>
      <c r="F230" s="110">
        <f t="shared" si="6"/>
        <v>0</v>
      </c>
    </row>
    <row r="231" spans="2:6" x14ac:dyDescent="0.3">
      <c r="B231" s="108">
        <v>43650</v>
      </c>
      <c r="C231" s="109">
        <v>5384.92</v>
      </c>
      <c r="D231" s="110">
        <v>47.9</v>
      </c>
      <c r="E231" s="110">
        <f t="shared" si="7"/>
        <v>-6.7691944474160826E-3</v>
      </c>
      <c r="F231" s="110">
        <f t="shared" si="6"/>
        <v>-2.6422764227642337E-2</v>
      </c>
    </row>
    <row r="232" spans="2:6" x14ac:dyDescent="0.3">
      <c r="B232" s="108">
        <v>43653</v>
      </c>
      <c r="C232" s="109">
        <v>5372.21</v>
      </c>
      <c r="D232" s="110">
        <v>47.3</v>
      </c>
      <c r="E232" s="110">
        <f t="shared" si="7"/>
        <v>-2.3602950461659722E-3</v>
      </c>
      <c r="F232" s="110">
        <f t="shared" si="6"/>
        <v>-1.2526096033402934E-2</v>
      </c>
    </row>
    <row r="233" spans="2:6" x14ac:dyDescent="0.3">
      <c r="B233" s="108">
        <v>43654</v>
      </c>
      <c r="C233" s="109">
        <v>5380.79</v>
      </c>
      <c r="D233" s="110">
        <v>47.6</v>
      </c>
      <c r="E233" s="110">
        <f t="shared" si="7"/>
        <v>1.5971080802872351E-3</v>
      </c>
      <c r="F233" s="110">
        <f t="shared" si="6"/>
        <v>6.3424947145878097E-3</v>
      </c>
    </row>
    <row r="234" spans="2:6" x14ac:dyDescent="0.3">
      <c r="B234" s="108">
        <v>43655</v>
      </c>
      <c r="C234" s="109">
        <v>5333.08</v>
      </c>
      <c r="D234" s="110">
        <v>46.4</v>
      </c>
      <c r="E234" s="110">
        <f t="shared" si="7"/>
        <v>-8.8667277481560003E-3</v>
      </c>
      <c r="F234" s="110">
        <f t="shared" si="6"/>
        <v>-2.5210084033613467E-2</v>
      </c>
    </row>
    <row r="235" spans="2:6" x14ac:dyDescent="0.3">
      <c r="B235" s="108">
        <v>43656</v>
      </c>
      <c r="C235" s="109">
        <v>5318.61</v>
      </c>
      <c r="D235" s="110">
        <v>44.7</v>
      </c>
      <c r="E235" s="110">
        <f t="shared" si="7"/>
        <v>-2.7132538795593408E-3</v>
      </c>
      <c r="F235" s="110">
        <f t="shared" si="6"/>
        <v>-3.6637931034482651E-2</v>
      </c>
    </row>
    <row r="236" spans="2:6" x14ac:dyDescent="0.3">
      <c r="B236" s="108">
        <v>43657</v>
      </c>
      <c r="C236" s="109">
        <v>5280.04</v>
      </c>
      <c r="D236" s="110">
        <v>44.9</v>
      </c>
      <c r="E236" s="110">
        <f t="shared" si="7"/>
        <v>-7.2518947619771845E-3</v>
      </c>
      <c r="F236" s="110">
        <f t="shared" si="6"/>
        <v>4.4742729306486151E-3</v>
      </c>
    </row>
    <row r="237" spans="2:6" x14ac:dyDescent="0.3">
      <c r="B237" s="108">
        <v>43660</v>
      </c>
      <c r="C237" s="109">
        <v>5230.63</v>
      </c>
      <c r="D237" s="110">
        <v>43.9</v>
      </c>
      <c r="E237" s="110">
        <f t="shared" si="7"/>
        <v>-9.357883652396537E-3</v>
      </c>
      <c r="F237" s="110">
        <f t="shared" si="6"/>
        <v>-2.2271714922049046E-2</v>
      </c>
    </row>
    <row r="238" spans="2:6" x14ac:dyDescent="0.3">
      <c r="B238" s="108">
        <v>43661</v>
      </c>
      <c r="C238" s="109">
        <v>5222.3</v>
      </c>
      <c r="D238" s="110">
        <v>41.8</v>
      </c>
      <c r="E238" s="110">
        <f t="shared" si="7"/>
        <v>-1.5925423897312774E-3</v>
      </c>
      <c r="F238" s="110">
        <f t="shared" si="6"/>
        <v>-4.7835990888382751E-2</v>
      </c>
    </row>
    <row r="239" spans="2:6" x14ac:dyDescent="0.3">
      <c r="B239" s="108">
        <v>43662</v>
      </c>
      <c r="C239" s="109">
        <v>5179.49</v>
      </c>
      <c r="D239" s="110">
        <v>42.6</v>
      </c>
      <c r="E239" s="110">
        <f t="shared" si="7"/>
        <v>-8.1975374834843961E-3</v>
      </c>
      <c r="F239" s="110">
        <f t="shared" si="6"/>
        <v>1.9138755980861344E-2</v>
      </c>
    </row>
    <row r="240" spans="2:6" x14ac:dyDescent="0.3">
      <c r="B240" s="108">
        <v>43663</v>
      </c>
      <c r="C240" s="109">
        <v>5091.4799999999996</v>
      </c>
      <c r="D240" s="110">
        <v>44.9</v>
      </c>
      <c r="E240" s="110">
        <f t="shared" si="7"/>
        <v>-1.69920204498899E-2</v>
      </c>
      <c r="F240" s="110">
        <f t="shared" si="6"/>
        <v>5.39906103286385E-2</v>
      </c>
    </row>
    <row r="241" spans="2:6" x14ac:dyDescent="0.3">
      <c r="B241" s="108">
        <v>43664</v>
      </c>
      <c r="C241" s="109">
        <v>5124.4399999999996</v>
      </c>
      <c r="D241" s="110">
        <v>43.8</v>
      </c>
      <c r="E241" s="110">
        <f t="shared" si="7"/>
        <v>6.4735597507994402E-3</v>
      </c>
      <c r="F241" s="110">
        <f t="shared" si="6"/>
        <v>-2.4498886414253906E-2</v>
      </c>
    </row>
    <row r="242" spans="2:6" x14ac:dyDescent="0.3">
      <c r="B242" s="108">
        <v>43667</v>
      </c>
      <c r="C242" s="109">
        <v>5133.13</v>
      </c>
      <c r="D242" s="110">
        <v>43</v>
      </c>
      <c r="E242" s="110">
        <f t="shared" si="7"/>
        <v>1.6957950527278776E-3</v>
      </c>
      <c r="F242" s="110">
        <f t="shared" si="6"/>
        <v>-1.826484018264829E-2</v>
      </c>
    </row>
    <row r="243" spans="2:6" x14ac:dyDescent="0.3">
      <c r="B243" s="108">
        <v>43668</v>
      </c>
      <c r="C243" s="109">
        <v>5130.6899999999996</v>
      </c>
      <c r="D243" s="110">
        <v>43</v>
      </c>
      <c r="E243" s="110">
        <f t="shared" si="7"/>
        <v>-4.7534350386613244E-4</v>
      </c>
      <c r="F243" s="110">
        <f t="shared" si="6"/>
        <v>0</v>
      </c>
    </row>
    <row r="244" spans="2:6" x14ac:dyDescent="0.3">
      <c r="B244" s="108">
        <v>43669</v>
      </c>
      <c r="C244" s="109">
        <v>5033.74</v>
      </c>
      <c r="D244" s="110">
        <v>44.4</v>
      </c>
      <c r="E244" s="110">
        <f t="shared" si="7"/>
        <v>-1.889609389770186E-2</v>
      </c>
      <c r="F244" s="110">
        <f t="shared" si="6"/>
        <v>3.2558139534883734E-2</v>
      </c>
    </row>
    <row r="245" spans="2:6" x14ac:dyDescent="0.3">
      <c r="B245" s="108">
        <v>43670</v>
      </c>
      <c r="C245" s="109">
        <v>4966.4399999999996</v>
      </c>
      <c r="D245" s="110">
        <v>43.9</v>
      </c>
      <c r="E245" s="110">
        <f t="shared" si="7"/>
        <v>-1.3369780719703517E-2</v>
      </c>
      <c r="F245" s="110">
        <f t="shared" si="6"/>
        <v>-1.1261261261261257E-2</v>
      </c>
    </row>
    <row r="246" spans="2:6" x14ac:dyDescent="0.3">
      <c r="B246" s="108">
        <v>43671</v>
      </c>
      <c r="C246" s="109">
        <v>5077.75</v>
      </c>
      <c r="D246" s="110">
        <v>45.6</v>
      </c>
      <c r="E246" s="110">
        <f t="shared" si="7"/>
        <v>2.2412432245230152E-2</v>
      </c>
      <c r="F246" s="110">
        <f t="shared" si="6"/>
        <v>3.8724373576309867E-2</v>
      </c>
    </row>
    <row r="247" spans="2:6" x14ac:dyDescent="0.3">
      <c r="B247" s="108">
        <v>43674</v>
      </c>
      <c r="C247" s="109">
        <v>5077.28</v>
      </c>
      <c r="D247" s="110">
        <v>45.1</v>
      </c>
      <c r="E247" s="110">
        <f t="shared" si="7"/>
        <v>-9.2560681404174616E-5</v>
      </c>
      <c r="F247" s="110">
        <f t="shared" si="6"/>
        <v>-1.0964912280701733E-2</v>
      </c>
    </row>
    <row r="248" spans="2:6" x14ac:dyDescent="0.3">
      <c r="B248" s="108">
        <v>43675</v>
      </c>
      <c r="C248" s="109">
        <v>5133.25</v>
      </c>
      <c r="D248" s="110">
        <v>45.3</v>
      </c>
      <c r="E248" s="110">
        <f t="shared" si="7"/>
        <v>1.102361894557724E-2</v>
      </c>
      <c r="F248" s="110">
        <f t="shared" si="6"/>
        <v>4.4345898004434225E-3</v>
      </c>
    </row>
    <row r="249" spans="2:6" x14ac:dyDescent="0.3">
      <c r="B249" s="108">
        <v>43676</v>
      </c>
      <c r="C249" s="109">
        <v>5133.93</v>
      </c>
      <c r="D249" s="110">
        <v>45.6</v>
      </c>
      <c r="E249" s="110">
        <f t="shared" si="7"/>
        <v>1.3246968294944317E-4</v>
      </c>
      <c r="F249" s="110">
        <f t="shared" si="6"/>
        <v>6.6225165562914245E-3</v>
      </c>
    </row>
    <row r="250" spans="2:6" x14ac:dyDescent="0.3">
      <c r="B250" s="108">
        <v>43677</v>
      </c>
      <c r="C250" s="109">
        <v>5160.74</v>
      </c>
      <c r="D250" s="110">
        <v>47.6</v>
      </c>
      <c r="E250" s="110">
        <f t="shared" si="7"/>
        <v>5.2221202860185389E-3</v>
      </c>
      <c r="F250" s="110">
        <f t="shared" si="6"/>
        <v>4.3859649122806932E-2</v>
      </c>
    </row>
    <row r="251" spans="2:6" x14ac:dyDescent="0.3">
      <c r="B251" s="108">
        <v>43678</v>
      </c>
      <c r="C251" s="109">
        <v>5125.0200000000004</v>
      </c>
      <c r="D251" s="110">
        <v>49.2</v>
      </c>
      <c r="E251" s="110">
        <f t="shared" si="7"/>
        <v>-6.921488003658216E-3</v>
      </c>
      <c r="F251" s="110">
        <f t="shared" si="6"/>
        <v>3.3613445378151363E-2</v>
      </c>
    </row>
    <row r="252" spans="2:6" x14ac:dyDescent="0.3">
      <c r="B252" s="108">
        <v>43681</v>
      </c>
      <c r="C252" s="109">
        <v>5138.79</v>
      </c>
      <c r="D252" s="110">
        <v>48.6</v>
      </c>
      <c r="E252" s="110">
        <f t="shared" si="7"/>
        <v>2.6868187831461388E-3</v>
      </c>
      <c r="F252" s="110">
        <f t="shared" si="6"/>
        <v>-1.2195121951219523E-2</v>
      </c>
    </row>
    <row r="253" spans="2:6" x14ac:dyDescent="0.3">
      <c r="B253" s="108">
        <v>43682</v>
      </c>
      <c r="C253" s="109">
        <v>5169.7299999999996</v>
      </c>
      <c r="D253" s="110">
        <v>47.4</v>
      </c>
      <c r="E253" s="110">
        <f t="shared" si="7"/>
        <v>6.0208726178729854E-3</v>
      </c>
      <c r="F253" s="110">
        <f t="shared" si="6"/>
        <v>-2.4691358024691468E-2</v>
      </c>
    </row>
    <row r="254" spans="2:6" x14ac:dyDescent="0.3">
      <c r="B254" s="108">
        <v>43683</v>
      </c>
      <c r="C254" s="109">
        <v>5172.8599999999997</v>
      </c>
      <c r="D254" s="110">
        <v>46.7</v>
      </c>
      <c r="E254" s="110">
        <f t="shared" si="7"/>
        <v>6.054474798491416E-4</v>
      </c>
      <c r="F254" s="110">
        <f t="shared" si="6"/>
        <v>-1.4767932489451407E-2</v>
      </c>
    </row>
    <row r="255" spans="2:6" x14ac:dyDescent="0.3">
      <c r="B255" s="108">
        <v>43684</v>
      </c>
      <c r="C255" s="109">
        <v>5160.37</v>
      </c>
      <c r="D255" s="110">
        <v>46.6</v>
      </c>
      <c r="E255" s="110">
        <f t="shared" si="7"/>
        <v>-2.4145250403064811E-3</v>
      </c>
      <c r="F255" s="110">
        <f t="shared" si="6"/>
        <v>-2.1413276231263545E-3</v>
      </c>
    </row>
    <row r="256" spans="2:6" x14ac:dyDescent="0.3">
      <c r="B256" s="108">
        <v>43685</v>
      </c>
      <c r="C256" s="109">
        <v>5187.29</v>
      </c>
      <c r="D256" s="110">
        <v>46.8</v>
      </c>
      <c r="E256" s="110">
        <f t="shared" si="7"/>
        <v>5.2166801992881151E-3</v>
      </c>
      <c r="F256" s="110">
        <f t="shared" si="6"/>
        <v>4.2918454935620964E-3</v>
      </c>
    </row>
    <row r="257" spans="2:6" x14ac:dyDescent="0.3">
      <c r="B257" s="108">
        <v>43695</v>
      </c>
      <c r="C257" s="109">
        <v>5187.2</v>
      </c>
      <c r="D257" s="110">
        <v>47.1</v>
      </c>
      <c r="E257" s="110">
        <f t="shared" si="7"/>
        <v>-1.7350099955848464E-5</v>
      </c>
      <c r="F257" s="110">
        <f t="shared" si="6"/>
        <v>6.4102564102566095E-3</v>
      </c>
    </row>
    <row r="258" spans="2:6" x14ac:dyDescent="0.3">
      <c r="B258" s="108">
        <v>43696</v>
      </c>
      <c r="C258" s="109">
        <v>5201.42</v>
      </c>
      <c r="D258" s="110">
        <v>47.3</v>
      </c>
      <c r="E258" s="110">
        <f t="shared" si="7"/>
        <v>2.741363355953208E-3</v>
      </c>
      <c r="F258" s="110">
        <f t="shared" si="6"/>
        <v>4.2462845010615702E-3</v>
      </c>
    </row>
    <row r="259" spans="2:6" x14ac:dyDescent="0.3">
      <c r="B259" s="108">
        <v>43697</v>
      </c>
      <c r="C259" s="109">
        <v>5216.53</v>
      </c>
      <c r="D259" s="110">
        <v>47.7</v>
      </c>
      <c r="E259" s="110">
        <f t="shared" si="7"/>
        <v>2.90497594887551E-3</v>
      </c>
      <c r="F259" s="110">
        <f t="shared" si="6"/>
        <v>8.4566596194504129E-3</v>
      </c>
    </row>
    <row r="260" spans="2:6" x14ac:dyDescent="0.3">
      <c r="B260" s="108">
        <v>43698</v>
      </c>
      <c r="C260" s="109">
        <v>5227.26</v>
      </c>
      <c r="D260" s="110">
        <v>47.3</v>
      </c>
      <c r="E260" s="110">
        <f t="shared" si="7"/>
        <v>2.0569228970217512E-3</v>
      </c>
      <c r="F260" s="110">
        <f t="shared" ref="F260:F323" si="8">D260/D259 - 1</f>
        <v>-8.3857442348009847E-3</v>
      </c>
    </row>
    <row r="261" spans="2:6" x14ac:dyDescent="0.3">
      <c r="B261" s="108">
        <v>43699</v>
      </c>
      <c r="C261" s="109">
        <v>5227.49</v>
      </c>
      <c r="D261" s="110">
        <v>46.6</v>
      </c>
      <c r="E261" s="110">
        <f t="shared" ref="E261:E324" si="9">C261/C260 - 1</f>
        <v>4.4000107130681698E-5</v>
      </c>
      <c r="F261" s="110">
        <f t="shared" si="8"/>
        <v>-1.4799154334038001E-2</v>
      </c>
    </row>
    <row r="262" spans="2:6" x14ac:dyDescent="0.3">
      <c r="B262" s="108">
        <v>43702</v>
      </c>
      <c r="C262" s="109">
        <v>5223.41</v>
      </c>
      <c r="D262" s="110">
        <v>46.7</v>
      </c>
      <c r="E262" s="110">
        <f t="shared" si="9"/>
        <v>-7.8048929792307042E-4</v>
      </c>
      <c r="F262" s="110">
        <f t="shared" si="8"/>
        <v>2.1459227467810482E-3</v>
      </c>
    </row>
    <row r="263" spans="2:6" x14ac:dyDescent="0.3">
      <c r="B263" s="108">
        <v>43703</v>
      </c>
      <c r="C263" s="109">
        <v>5236.8500000000004</v>
      </c>
      <c r="D263" s="110">
        <v>46.6</v>
      </c>
      <c r="E263" s="110">
        <f t="shared" si="9"/>
        <v>2.5730317934071767E-3</v>
      </c>
      <c r="F263" s="110">
        <f t="shared" si="8"/>
        <v>-2.1413276231263545E-3</v>
      </c>
    </row>
    <row r="264" spans="2:6" x14ac:dyDescent="0.3">
      <c r="B264" s="108">
        <v>43704</v>
      </c>
      <c r="C264" s="109">
        <v>5223.72</v>
      </c>
      <c r="D264" s="110">
        <v>46</v>
      </c>
      <c r="E264" s="110">
        <f t="shared" si="9"/>
        <v>-2.5072324011572444E-3</v>
      </c>
      <c r="F264" s="110">
        <f t="shared" si="8"/>
        <v>-1.2875536480686733E-2</v>
      </c>
    </row>
    <row r="265" spans="2:6" x14ac:dyDescent="0.3">
      <c r="B265" s="108">
        <v>43705</v>
      </c>
      <c r="C265" s="109">
        <v>5165.76</v>
      </c>
      <c r="D265" s="110">
        <v>45</v>
      </c>
      <c r="E265" s="110">
        <f t="shared" si="9"/>
        <v>-1.1095541108635198E-2</v>
      </c>
      <c r="F265" s="110">
        <f t="shared" si="8"/>
        <v>-2.1739130434782594E-2</v>
      </c>
    </row>
    <row r="266" spans="2:6" x14ac:dyDescent="0.3">
      <c r="B266" s="108">
        <v>43706</v>
      </c>
      <c r="C266" s="109">
        <v>5178.7</v>
      </c>
      <c r="D266" s="110">
        <v>44.8</v>
      </c>
      <c r="E266" s="110">
        <f t="shared" si="9"/>
        <v>2.5049557083565155E-3</v>
      </c>
      <c r="F266" s="110">
        <f t="shared" si="8"/>
        <v>-4.4444444444444731E-3</v>
      </c>
    </row>
    <row r="267" spans="2:6" x14ac:dyDescent="0.3">
      <c r="B267" s="108">
        <v>43709</v>
      </c>
      <c r="C267" s="109">
        <v>5139.99</v>
      </c>
      <c r="D267" s="110">
        <v>44.8</v>
      </c>
      <c r="E267" s="110">
        <f t="shared" si="9"/>
        <v>-7.4748489003031438E-3</v>
      </c>
      <c r="F267" s="110">
        <f t="shared" si="8"/>
        <v>0</v>
      </c>
    </row>
    <row r="268" spans="2:6" x14ac:dyDescent="0.3">
      <c r="B268" s="108">
        <v>43710</v>
      </c>
      <c r="C268" s="109">
        <v>5095.7700000000004</v>
      </c>
      <c r="D268" s="110">
        <v>44.7</v>
      </c>
      <c r="E268" s="110">
        <f t="shared" si="9"/>
        <v>-8.6031295780729655E-3</v>
      </c>
      <c r="F268" s="110">
        <f t="shared" si="8"/>
        <v>-2.2321428571426827E-3</v>
      </c>
    </row>
    <row r="269" spans="2:6" x14ac:dyDescent="0.3">
      <c r="B269" s="108">
        <v>43711</v>
      </c>
      <c r="C269" s="109">
        <v>5070.68</v>
      </c>
      <c r="D269" s="110">
        <v>44.9</v>
      </c>
      <c r="E269" s="110">
        <f t="shared" si="9"/>
        <v>-4.9236916108851281E-3</v>
      </c>
      <c r="F269" s="110">
        <f t="shared" si="8"/>
        <v>4.4742729306486151E-3</v>
      </c>
    </row>
    <row r="270" spans="2:6" x14ac:dyDescent="0.3">
      <c r="B270" s="108">
        <v>43712</v>
      </c>
      <c r="C270" s="109">
        <v>5033.53</v>
      </c>
      <c r="D270" s="110">
        <v>45</v>
      </c>
      <c r="E270" s="110">
        <f t="shared" si="9"/>
        <v>-7.3264335355417431E-3</v>
      </c>
      <c r="F270" s="110">
        <f t="shared" si="8"/>
        <v>2.2271714922048602E-3</v>
      </c>
    </row>
    <row r="271" spans="2:6" x14ac:dyDescent="0.3">
      <c r="B271" s="108">
        <v>43713</v>
      </c>
      <c r="C271" s="109">
        <v>5007.05</v>
      </c>
      <c r="D271" s="110">
        <v>46.1</v>
      </c>
      <c r="E271" s="110">
        <f t="shared" si="9"/>
        <v>-5.2607216009439295E-3</v>
      </c>
      <c r="F271" s="110">
        <f t="shared" si="8"/>
        <v>2.4444444444444491E-2</v>
      </c>
    </row>
    <row r="272" spans="2:6" x14ac:dyDescent="0.3">
      <c r="B272" s="108">
        <v>43716</v>
      </c>
      <c r="C272" s="109">
        <v>4986.37</v>
      </c>
      <c r="D272" s="110">
        <v>45.6</v>
      </c>
      <c r="E272" s="110">
        <f t="shared" si="9"/>
        <v>-4.1301764512038375E-3</v>
      </c>
      <c r="F272" s="110">
        <f t="shared" si="8"/>
        <v>-1.0845986984815648E-2</v>
      </c>
    </row>
    <row r="273" spans="2:6" x14ac:dyDescent="0.3">
      <c r="B273" s="108">
        <v>43717</v>
      </c>
      <c r="C273" s="109">
        <v>5013.01</v>
      </c>
      <c r="D273" s="110">
        <v>45.5</v>
      </c>
      <c r="E273" s="110">
        <f t="shared" si="9"/>
        <v>5.3425638289978927E-3</v>
      </c>
      <c r="F273" s="110">
        <f t="shared" si="8"/>
        <v>-2.1929824561404132E-3</v>
      </c>
    </row>
    <row r="274" spans="2:6" x14ac:dyDescent="0.3">
      <c r="B274" s="108">
        <v>43719</v>
      </c>
      <c r="C274" s="109">
        <v>5033.79</v>
      </c>
      <c r="D274" s="110">
        <v>44.8</v>
      </c>
      <c r="E274" s="110">
        <f t="shared" si="9"/>
        <v>4.1452141527744679E-3</v>
      </c>
      <c r="F274" s="110">
        <f t="shared" si="8"/>
        <v>-1.5384615384615441E-2</v>
      </c>
    </row>
    <row r="275" spans="2:6" x14ac:dyDescent="0.3">
      <c r="B275" s="108">
        <v>43720</v>
      </c>
      <c r="C275" s="109">
        <v>5008.96</v>
      </c>
      <c r="D275" s="110">
        <v>45.3</v>
      </c>
      <c r="E275" s="110">
        <f t="shared" si="9"/>
        <v>-4.9326650495947755E-3</v>
      </c>
      <c r="F275" s="110">
        <f t="shared" si="8"/>
        <v>1.1160714285714191E-2</v>
      </c>
    </row>
    <row r="276" spans="2:6" x14ac:dyDescent="0.3">
      <c r="B276" s="108">
        <v>43723</v>
      </c>
      <c r="C276" s="109">
        <v>4933.17</v>
      </c>
      <c r="D276" s="110">
        <v>45.1</v>
      </c>
      <c r="E276" s="110">
        <f t="shared" si="9"/>
        <v>-1.5130885453267684E-2</v>
      </c>
      <c r="F276" s="110">
        <f t="shared" si="8"/>
        <v>-4.4150110375275053E-3</v>
      </c>
    </row>
    <row r="277" spans="2:6" x14ac:dyDescent="0.3">
      <c r="B277" s="108">
        <v>43724</v>
      </c>
      <c r="C277" s="109">
        <v>4933.8900000000003</v>
      </c>
      <c r="D277" s="110">
        <v>44.9</v>
      </c>
      <c r="E277" s="110">
        <f t="shared" si="9"/>
        <v>1.4595077810009016E-4</v>
      </c>
      <c r="F277" s="110">
        <f t="shared" si="8"/>
        <v>-4.4345898004435336E-3</v>
      </c>
    </row>
    <row r="278" spans="2:6" x14ac:dyDescent="0.3">
      <c r="B278" s="108">
        <v>43725</v>
      </c>
      <c r="C278" s="109">
        <v>4942.2299999999996</v>
      </c>
      <c r="D278" s="110">
        <v>44.3</v>
      </c>
      <c r="E278" s="110">
        <f t="shared" si="9"/>
        <v>1.6903498051232813E-3</v>
      </c>
      <c r="F278" s="110">
        <f t="shared" si="8"/>
        <v>-1.3363028953229383E-2</v>
      </c>
    </row>
    <row r="279" spans="2:6" x14ac:dyDescent="0.3">
      <c r="B279" s="108">
        <v>43726</v>
      </c>
      <c r="C279" s="109">
        <v>4959.7299999999996</v>
      </c>
      <c r="D279" s="110">
        <v>43.8</v>
      </c>
      <c r="E279" s="110">
        <f t="shared" si="9"/>
        <v>3.5409116937090701E-3</v>
      </c>
      <c r="F279" s="110">
        <f t="shared" si="8"/>
        <v>-1.1286681715575675E-2</v>
      </c>
    </row>
    <row r="280" spans="2:6" x14ac:dyDescent="0.3">
      <c r="B280" s="108">
        <v>43727</v>
      </c>
      <c r="C280" s="109">
        <v>4928.9799999999996</v>
      </c>
      <c r="D280" s="110">
        <v>42.7</v>
      </c>
      <c r="E280" s="110">
        <f t="shared" si="9"/>
        <v>-6.1999342706154925E-3</v>
      </c>
      <c r="F280" s="110">
        <f t="shared" si="8"/>
        <v>-2.5114155251141468E-2</v>
      </c>
    </row>
    <row r="281" spans="2:6" x14ac:dyDescent="0.3">
      <c r="B281" s="108">
        <v>43730</v>
      </c>
      <c r="C281" s="109">
        <v>4888.01</v>
      </c>
      <c r="D281" s="110">
        <v>42.8</v>
      </c>
      <c r="E281" s="110">
        <f t="shared" si="9"/>
        <v>-8.3120645650822667E-3</v>
      </c>
      <c r="F281" s="110">
        <f t="shared" si="8"/>
        <v>2.3419203747070405E-3</v>
      </c>
    </row>
    <row r="282" spans="2:6" x14ac:dyDescent="0.3">
      <c r="B282" s="108">
        <v>43731</v>
      </c>
      <c r="C282" s="109">
        <v>4855.9799999999996</v>
      </c>
      <c r="D282" s="110">
        <v>43.8</v>
      </c>
      <c r="E282" s="110">
        <f t="shared" si="9"/>
        <v>-6.5527689182306448E-3</v>
      </c>
      <c r="F282" s="110">
        <f t="shared" si="8"/>
        <v>2.3364485981308469E-2</v>
      </c>
    </row>
    <row r="283" spans="2:6" x14ac:dyDescent="0.3">
      <c r="B283" s="108">
        <v>43732</v>
      </c>
      <c r="C283" s="109">
        <v>4920.96</v>
      </c>
      <c r="D283" s="110">
        <v>43</v>
      </c>
      <c r="E283" s="110">
        <f t="shared" si="9"/>
        <v>1.3381438968035342E-2</v>
      </c>
      <c r="F283" s="110">
        <f t="shared" si="8"/>
        <v>-1.826484018264829E-2</v>
      </c>
    </row>
    <row r="284" spans="2:6" x14ac:dyDescent="0.3">
      <c r="B284" s="108">
        <v>43733</v>
      </c>
      <c r="C284" s="109">
        <v>5000.2299999999996</v>
      </c>
      <c r="D284" s="110">
        <v>43.2</v>
      </c>
      <c r="E284" s="110">
        <f t="shared" si="9"/>
        <v>1.6108645467550975E-2</v>
      </c>
      <c r="F284" s="110">
        <f t="shared" si="8"/>
        <v>4.6511627906977715E-3</v>
      </c>
    </row>
    <row r="285" spans="2:6" x14ac:dyDescent="0.3">
      <c r="B285" s="108">
        <v>43734</v>
      </c>
      <c r="C285" s="109">
        <v>4958.72</v>
      </c>
      <c r="D285" s="110">
        <v>43.1</v>
      </c>
      <c r="E285" s="110">
        <f t="shared" si="9"/>
        <v>-8.3016181255660682E-3</v>
      </c>
      <c r="F285" s="110">
        <f t="shared" si="8"/>
        <v>-2.3148148148148806E-3</v>
      </c>
    </row>
    <row r="286" spans="2:6" x14ac:dyDescent="0.3">
      <c r="B286" s="108">
        <v>43737</v>
      </c>
      <c r="C286" s="109">
        <v>4951.7299999999996</v>
      </c>
      <c r="D286" s="110">
        <v>42.4</v>
      </c>
      <c r="E286" s="110">
        <f t="shared" si="9"/>
        <v>-1.4096379710895057E-3</v>
      </c>
      <c r="F286" s="110">
        <f t="shared" si="8"/>
        <v>-1.6241299303944357E-2</v>
      </c>
    </row>
    <row r="287" spans="2:6" x14ac:dyDescent="0.3">
      <c r="B287" s="108">
        <v>43738</v>
      </c>
      <c r="C287" s="109">
        <v>4968.46</v>
      </c>
      <c r="D287" s="110">
        <v>42.1</v>
      </c>
      <c r="E287" s="110">
        <f t="shared" si="9"/>
        <v>3.3786171701608581E-3</v>
      </c>
      <c r="F287" s="110">
        <f t="shared" si="8"/>
        <v>-7.0754716981131782E-3</v>
      </c>
    </row>
    <row r="288" spans="2:6" x14ac:dyDescent="0.3">
      <c r="B288" s="108">
        <v>43739</v>
      </c>
      <c r="C288" s="109">
        <v>4975.7299999999996</v>
      </c>
      <c r="D288" s="110">
        <v>42.3</v>
      </c>
      <c r="E288" s="110">
        <f t="shared" si="9"/>
        <v>1.4632300551880029E-3</v>
      </c>
      <c r="F288" s="110">
        <f t="shared" si="8"/>
        <v>4.7505938242278223E-3</v>
      </c>
    </row>
    <row r="289" spans="2:6" x14ac:dyDescent="0.3">
      <c r="B289" s="108">
        <v>43740</v>
      </c>
      <c r="C289" s="109">
        <v>4947.63</v>
      </c>
      <c r="D289" s="110">
        <v>42.8</v>
      </c>
      <c r="E289" s="110">
        <f t="shared" si="9"/>
        <v>-5.6474125404712971E-3</v>
      </c>
      <c r="F289" s="110">
        <f t="shared" si="8"/>
        <v>1.1820330969267046E-2</v>
      </c>
    </row>
    <row r="290" spans="2:6" x14ac:dyDescent="0.3">
      <c r="B290" s="108">
        <v>43741</v>
      </c>
      <c r="C290" s="109">
        <v>4949.3900000000003</v>
      </c>
      <c r="D290" s="110">
        <v>43.2</v>
      </c>
      <c r="E290" s="110">
        <f t="shared" si="9"/>
        <v>3.5572587279175671E-4</v>
      </c>
      <c r="F290" s="110">
        <f t="shared" si="8"/>
        <v>9.3457943925234765E-3</v>
      </c>
    </row>
    <row r="291" spans="2:6" x14ac:dyDescent="0.3">
      <c r="B291" s="108">
        <v>43744</v>
      </c>
      <c r="C291" s="109">
        <v>4936.37</v>
      </c>
      <c r="D291" s="110">
        <v>43</v>
      </c>
      <c r="E291" s="110">
        <f t="shared" si="9"/>
        <v>-2.6306272086056293E-3</v>
      </c>
      <c r="F291" s="110">
        <f t="shared" si="8"/>
        <v>-4.6296296296296502E-3</v>
      </c>
    </row>
    <row r="292" spans="2:6" x14ac:dyDescent="0.3">
      <c r="B292" s="108">
        <v>43745</v>
      </c>
      <c r="C292" s="109">
        <v>4937.82</v>
      </c>
      <c r="D292" s="110">
        <v>42.4</v>
      </c>
      <c r="E292" s="110">
        <f t="shared" si="9"/>
        <v>2.9373811120314564E-4</v>
      </c>
      <c r="F292" s="110">
        <f t="shared" si="8"/>
        <v>-1.3953488372093092E-2</v>
      </c>
    </row>
    <row r="293" spans="2:6" x14ac:dyDescent="0.3">
      <c r="B293" s="108">
        <v>43747</v>
      </c>
      <c r="C293" s="109">
        <v>4916.68</v>
      </c>
      <c r="D293" s="110">
        <v>41.9</v>
      </c>
      <c r="E293" s="110">
        <f t="shared" si="9"/>
        <v>-4.2812415195367937E-3</v>
      </c>
      <c r="F293" s="110">
        <f t="shared" si="8"/>
        <v>-1.1792452830188704E-2</v>
      </c>
    </row>
    <row r="294" spans="2:6" x14ac:dyDescent="0.3">
      <c r="B294" s="108">
        <v>43748</v>
      </c>
      <c r="C294" s="109">
        <v>4894.3100000000004</v>
      </c>
      <c r="D294" s="110">
        <v>41.3</v>
      </c>
      <c r="E294" s="110">
        <f t="shared" si="9"/>
        <v>-4.5498181699845652E-3</v>
      </c>
      <c r="F294" s="110">
        <f t="shared" si="8"/>
        <v>-1.4319809069212486E-2</v>
      </c>
    </row>
    <row r="295" spans="2:6" x14ac:dyDescent="0.3">
      <c r="B295" s="108">
        <v>43751</v>
      </c>
      <c r="C295" s="109">
        <v>4862.25</v>
      </c>
      <c r="D295" s="110">
        <v>41.2</v>
      </c>
      <c r="E295" s="110">
        <f t="shared" si="9"/>
        <v>-6.5504637017271827E-3</v>
      </c>
      <c r="F295" s="110">
        <f t="shared" si="8"/>
        <v>-2.421307506053183E-3</v>
      </c>
    </row>
    <row r="296" spans="2:6" x14ac:dyDescent="0.3">
      <c r="B296" s="108">
        <v>43752</v>
      </c>
      <c r="C296" s="109">
        <v>4810.21</v>
      </c>
      <c r="D296" s="110">
        <v>40</v>
      </c>
      <c r="E296" s="110">
        <f t="shared" si="9"/>
        <v>-1.0702863900457604E-2</v>
      </c>
      <c r="F296" s="110">
        <f t="shared" si="8"/>
        <v>-2.9126213592233108E-2</v>
      </c>
    </row>
    <row r="297" spans="2:6" x14ac:dyDescent="0.3">
      <c r="B297" s="108">
        <v>43753</v>
      </c>
      <c r="C297" s="109">
        <v>4761.87</v>
      </c>
      <c r="D297" s="110">
        <v>42.2</v>
      </c>
      <c r="E297" s="110">
        <f t="shared" si="9"/>
        <v>-1.0049457300201015E-2</v>
      </c>
      <c r="F297" s="110">
        <f t="shared" si="8"/>
        <v>5.500000000000016E-2</v>
      </c>
    </row>
    <row r="298" spans="2:6" x14ac:dyDescent="0.3">
      <c r="B298" s="108">
        <v>43754</v>
      </c>
      <c r="C298" s="109">
        <v>4711.3</v>
      </c>
      <c r="D298" s="110">
        <v>41.3</v>
      </c>
      <c r="E298" s="110">
        <f t="shared" si="9"/>
        <v>-1.0619777524375817E-2</v>
      </c>
      <c r="F298" s="110">
        <f t="shared" si="8"/>
        <v>-2.1327014218009643E-2</v>
      </c>
    </row>
    <row r="299" spans="2:6" x14ac:dyDescent="0.3">
      <c r="B299" s="108">
        <v>43755</v>
      </c>
      <c r="C299" s="109">
        <v>4821.6400000000003</v>
      </c>
      <c r="D299" s="110">
        <v>40.799999999999997</v>
      </c>
      <c r="E299" s="110">
        <f t="shared" si="9"/>
        <v>2.3420287394137596E-2</v>
      </c>
      <c r="F299" s="110">
        <f t="shared" si="8"/>
        <v>-1.2106537530266359E-2</v>
      </c>
    </row>
    <row r="300" spans="2:6" x14ac:dyDescent="0.3">
      <c r="B300" s="108">
        <v>43758</v>
      </c>
      <c r="C300" s="109">
        <v>4781.62</v>
      </c>
      <c r="D300" s="110">
        <v>40.6</v>
      </c>
      <c r="E300" s="110">
        <f t="shared" si="9"/>
        <v>-8.3000804705454234E-3</v>
      </c>
      <c r="F300" s="110">
        <f t="shared" si="8"/>
        <v>-4.9019607843135971E-3</v>
      </c>
    </row>
    <row r="301" spans="2:6" x14ac:dyDescent="0.3">
      <c r="B301" s="108">
        <v>43759</v>
      </c>
      <c r="C301" s="109">
        <v>4770.99</v>
      </c>
      <c r="D301" s="110">
        <v>40.6</v>
      </c>
      <c r="E301" s="110">
        <f t="shared" si="9"/>
        <v>-2.2230959381966953E-3</v>
      </c>
      <c r="F301" s="110">
        <f t="shared" si="8"/>
        <v>0</v>
      </c>
    </row>
    <row r="302" spans="2:6" x14ac:dyDescent="0.3">
      <c r="B302" s="108">
        <v>43760</v>
      </c>
      <c r="C302" s="109">
        <v>4782.09</v>
      </c>
      <c r="D302" s="110">
        <v>40</v>
      </c>
      <c r="E302" s="110">
        <f t="shared" si="9"/>
        <v>2.3265611539744491E-3</v>
      </c>
      <c r="F302" s="110">
        <f t="shared" si="8"/>
        <v>-1.4778325123152691E-2</v>
      </c>
    </row>
    <row r="303" spans="2:6" x14ac:dyDescent="0.3">
      <c r="B303" s="108">
        <v>43761</v>
      </c>
      <c r="C303" s="109">
        <v>4761.42</v>
      </c>
      <c r="D303" s="110">
        <v>40.4</v>
      </c>
      <c r="E303" s="110">
        <f t="shared" si="9"/>
        <v>-4.3223778724365003E-3</v>
      </c>
      <c r="F303" s="110">
        <f t="shared" si="8"/>
        <v>1.0000000000000009E-2</v>
      </c>
    </row>
    <row r="304" spans="2:6" x14ac:dyDescent="0.3">
      <c r="B304" s="108">
        <v>43762</v>
      </c>
      <c r="C304" s="109">
        <v>4708.68</v>
      </c>
      <c r="D304" s="110">
        <v>43.1</v>
      </c>
      <c r="E304" s="110">
        <f t="shared" si="9"/>
        <v>-1.10765275905087E-2</v>
      </c>
      <c r="F304" s="110">
        <f t="shared" si="8"/>
        <v>6.6831683168316891E-2</v>
      </c>
    </row>
    <row r="305" spans="2:6" x14ac:dyDescent="0.3">
      <c r="B305" s="108">
        <v>43765</v>
      </c>
      <c r="C305" s="109">
        <v>4726.62</v>
      </c>
      <c r="D305" s="110">
        <v>43.5</v>
      </c>
      <c r="E305" s="110">
        <f t="shared" si="9"/>
        <v>3.8099849639388061E-3</v>
      </c>
      <c r="F305" s="110">
        <f t="shared" si="8"/>
        <v>9.2807424593968069E-3</v>
      </c>
    </row>
    <row r="306" spans="2:6" x14ac:dyDescent="0.3">
      <c r="B306" s="108">
        <v>43766</v>
      </c>
      <c r="C306" s="109">
        <v>4772</v>
      </c>
      <c r="D306" s="110">
        <v>43</v>
      </c>
      <c r="E306" s="110">
        <f t="shared" si="9"/>
        <v>9.6009410530146777E-3</v>
      </c>
      <c r="F306" s="110">
        <f t="shared" si="8"/>
        <v>-1.1494252873563204E-2</v>
      </c>
    </row>
    <row r="307" spans="2:6" x14ac:dyDescent="0.3">
      <c r="B307" s="108">
        <v>43767</v>
      </c>
      <c r="C307" s="109">
        <v>4752.6400000000003</v>
      </c>
      <c r="D307" s="110">
        <v>43.6</v>
      </c>
      <c r="E307" s="110">
        <f t="shared" si="9"/>
        <v>-4.0569991617769308E-3</v>
      </c>
      <c r="F307" s="110">
        <f t="shared" si="8"/>
        <v>1.3953488372093092E-2</v>
      </c>
    </row>
    <row r="308" spans="2:6" x14ac:dyDescent="0.3">
      <c r="B308" s="108">
        <v>43768</v>
      </c>
      <c r="C308" s="109">
        <v>4699.22</v>
      </c>
      <c r="D308" s="110">
        <v>43.5</v>
      </c>
      <c r="E308" s="110">
        <f t="shared" si="9"/>
        <v>-1.1240068677619175E-2</v>
      </c>
      <c r="F308" s="110">
        <f t="shared" si="8"/>
        <v>-2.2935779816514179E-3</v>
      </c>
    </row>
    <row r="309" spans="2:6" x14ac:dyDescent="0.3">
      <c r="B309" s="108">
        <v>43769</v>
      </c>
      <c r="C309" s="109">
        <v>4670.74</v>
      </c>
      <c r="D309" s="110">
        <v>44.6</v>
      </c>
      <c r="E309" s="110">
        <f t="shared" si="9"/>
        <v>-6.0605802665124608E-3</v>
      </c>
      <c r="F309" s="110">
        <f t="shared" si="8"/>
        <v>2.5287356321839205E-2</v>
      </c>
    </row>
    <row r="310" spans="2:6" x14ac:dyDescent="0.3">
      <c r="B310" s="108">
        <v>43772</v>
      </c>
      <c r="C310" s="109">
        <v>4683.2</v>
      </c>
      <c r="D310" s="110">
        <v>44.9</v>
      </c>
      <c r="E310" s="110">
        <f t="shared" si="9"/>
        <v>2.667671503873148E-3</v>
      </c>
      <c r="F310" s="110">
        <f t="shared" si="8"/>
        <v>6.7264573991030474E-3</v>
      </c>
    </row>
    <row r="311" spans="2:6" x14ac:dyDescent="0.3">
      <c r="B311" s="108">
        <v>43773</v>
      </c>
      <c r="C311" s="109">
        <v>4682.8999999999996</v>
      </c>
      <c r="D311" s="110">
        <v>45</v>
      </c>
      <c r="E311" s="110">
        <f t="shared" si="9"/>
        <v>-6.4058763238894478E-5</v>
      </c>
      <c r="F311" s="110">
        <f t="shared" si="8"/>
        <v>2.2271714922048602E-3</v>
      </c>
    </row>
    <row r="312" spans="2:6" x14ac:dyDescent="0.3">
      <c r="B312" s="108">
        <v>43774</v>
      </c>
      <c r="C312" s="109">
        <v>4712.08</v>
      </c>
      <c r="D312" s="110">
        <v>45.3</v>
      </c>
      <c r="E312" s="110">
        <f t="shared" si="9"/>
        <v>6.2311815328108811E-3</v>
      </c>
      <c r="F312" s="110">
        <f t="shared" si="8"/>
        <v>6.6666666666665986E-3</v>
      </c>
    </row>
    <row r="313" spans="2:6" x14ac:dyDescent="0.3">
      <c r="B313" s="108">
        <v>43775</v>
      </c>
      <c r="C313" s="109">
        <v>4678.3599999999997</v>
      </c>
      <c r="D313" s="110">
        <v>44.9</v>
      </c>
      <c r="E313" s="110">
        <f t="shared" si="9"/>
        <v>-7.1560754486341693E-3</v>
      </c>
      <c r="F313" s="110">
        <f t="shared" si="8"/>
        <v>-8.8300220750551217E-3</v>
      </c>
    </row>
    <row r="314" spans="2:6" x14ac:dyDescent="0.3">
      <c r="B314" s="108">
        <v>43776</v>
      </c>
      <c r="C314" s="109">
        <v>4703.7</v>
      </c>
      <c r="D314" s="110">
        <v>45.2</v>
      </c>
      <c r="E314" s="110">
        <f t="shared" si="9"/>
        <v>5.4164279790354097E-3</v>
      </c>
      <c r="F314" s="110">
        <f t="shared" si="8"/>
        <v>6.6815144766148027E-3</v>
      </c>
    </row>
    <row r="315" spans="2:6" x14ac:dyDescent="0.3">
      <c r="B315" s="108">
        <v>43780</v>
      </c>
      <c r="C315" s="109">
        <v>4754.6899999999996</v>
      </c>
      <c r="D315" s="110">
        <v>44.9</v>
      </c>
      <c r="E315" s="110">
        <f t="shared" si="9"/>
        <v>1.084040223653715E-2</v>
      </c>
      <c r="F315" s="110">
        <f t="shared" si="8"/>
        <v>-6.6371681415929862E-3</v>
      </c>
    </row>
    <row r="316" spans="2:6" x14ac:dyDescent="0.3">
      <c r="B316" s="108">
        <v>43781</v>
      </c>
      <c r="C316" s="109">
        <v>4771.91</v>
      </c>
      <c r="D316" s="110">
        <v>44.9</v>
      </c>
      <c r="E316" s="110">
        <f t="shared" si="9"/>
        <v>3.6216872183045812E-3</v>
      </c>
      <c r="F316" s="110">
        <f t="shared" si="8"/>
        <v>0</v>
      </c>
    </row>
    <row r="317" spans="2:6" x14ac:dyDescent="0.3">
      <c r="B317" s="108">
        <v>43782</v>
      </c>
      <c r="C317" s="109">
        <v>4781.47</v>
      </c>
      <c r="D317" s="110">
        <v>44.6</v>
      </c>
      <c r="E317" s="110">
        <f t="shared" si="9"/>
        <v>2.0033906758509801E-3</v>
      </c>
      <c r="F317" s="110">
        <f t="shared" si="8"/>
        <v>-6.6815144766146917E-3</v>
      </c>
    </row>
    <row r="318" spans="2:6" x14ac:dyDescent="0.3">
      <c r="B318" s="108">
        <v>43783</v>
      </c>
      <c r="C318" s="109">
        <v>4779.18</v>
      </c>
      <c r="D318" s="110">
        <v>40.64</v>
      </c>
      <c r="E318" s="110">
        <f t="shared" si="9"/>
        <v>-4.7893221122374818E-4</v>
      </c>
      <c r="F318" s="110">
        <f t="shared" si="8"/>
        <v>-8.8789237668161491E-2</v>
      </c>
    </row>
    <row r="319" spans="2:6" x14ac:dyDescent="0.3">
      <c r="B319" s="108">
        <v>43786</v>
      </c>
      <c r="C319" s="109">
        <v>4737.17</v>
      </c>
      <c r="D319" s="110">
        <v>40.64</v>
      </c>
      <c r="E319" s="110">
        <f t="shared" si="9"/>
        <v>-8.7902108729950301E-3</v>
      </c>
      <c r="F319" s="110">
        <f t="shared" si="8"/>
        <v>0</v>
      </c>
    </row>
    <row r="320" spans="2:6" x14ac:dyDescent="0.3">
      <c r="B320" s="108">
        <v>43787</v>
      </c>
      <c r="C320" s="109">
        <v>4710.3599999999997</v>
      </c>
      <c r="D320" s="110">
        <v>41.18</v>
      </c>
      <c r="E320" s="110">
        <f t="shared" si="9"/>
        <v>-5.6594971259212867E-3</v>
      </c>
      <c r="F320" s="110">
        <f t="shared" si="8"/>
        <v>1.3287401574803237E-2</v>
      </c>
    </row>
    <row r="321" spans="2:6" x14ac:dyDescent="0.3">
      <c r="B321" s="108">
        <v>43788</v>
      </c>
      <c r="C321" s="109">
        <v>4717.3900000000003</v>
      </c>
      <c r="D321" s="110">
        <v>41.18</v>
      </c>
      <c r="E321" s="110">
        <f t="shared" si="9"/>
        <v>1.4924549291350786E-3</v>
      </c>
      <c r="F321" s="110">
        <f t="shared" si="8"/>
        <v>0</v>
      </c>
    </row>
    <row r="322" spans="2:6" x14ac:dyDescent="0.3">
      <c r="B322" s="108">
        <v>43789</v>
      </c>
      <c r="C322" s="109">
        <v>4722.01</v>
      </c>
      <c r="D322" s="110">
        <v>41.27</v>
      </c>
      <c r="E322" s="110">
        <f t="shared" si="9"/>
        <v>9.7935510949898053E-4</v>
      </c>
      <c r="F322" s="110">
        <f t="shared" si="8"/>
        <v>2.1855269548325396E-3</v>
      </c>
    </row>
    <row r="323" spans="2:6" x14ac:dyDescent="0.3">
      <c r="B323" s="108">
        <v>43790</v>
      </c>
      <c r="C323" s="109">
        <v>4722.37</v>
      </c>
      <c r="D323" s="110">
        <v>42.27</v>
      </c>
      <c r="E323" s="110">
        <f t="shared" si="9"/>
        <v>7.6238720375432223E-5</v>
      </c>
      <c r="F323" s="110">
        <f t="shared" si="8"/>
        <v>2.4230676035861487E-2</v>
      </c>
    </row>
    <row r="324" spans="2:6" x14ac:dyDescent="0.3">
      <c r="B324" s="108">
        <v>43793</v>
      </c>
      <c r="C324" s="109">
        <v>4691.93</v>
      </c>
      <c r="D324" s="110">
        <v>44.18</v>
      </c>
      <c r="E324" s="110">
        <f t="shared" si="9"/>
        <v>-6.4459159278072997E-3</v>
      </c>
      <c r="F324" s="110">
        <f t="shared" ref="F324:F387" si="10">D324/D323 - 1</f>
        <v>4.5185710906079812E-2</v>
      </c>
    </row>
    <row r="325" spans="2:6" x14ac:dyDescent="0.3">
      <c r="B325" s="108">
        <v>43795</v>
      </c>
      <c r="C325" s="109">
        <v>4706.66</v>
      </c>
      <c r="D325" s="110">
        <v>46.3</v>
      </c>
      <c r="E325" s="110">
        <f t="shared" ref="E325:E388" si="11">C325/C324 - 1</f>
        <v>3.1394330264944426E-3</v>
      </c>
      <c r="F325" s="110">
        <f t="shared" si="10"/>
        <v>4.7985513807152547E-2</v>
      </c>
    </row>
    <row r="326" spans="2:6" x14ac:dyDescent="0.3">
      <c r="B326" s="108">
        <v>43796</v>
      </c>
      <c r="C326" s="109">
        <v>4688.42</v>
      </c>
      <c r="D326" s="110">
        <v>45</v>
      </c>
      <c r="E326" s="110">
        <f t="shared" si="11"/>
        <v>-3.8753595968266108E-3</v>
      </c>
      <c r="F326" s="110">
        <f t="shared" si="10"/>
        <v>-2.8077753779697567E-2</v>
      </c>
    </row>
    <row r="327" spans="2:6" x14ac:dyDescent="0.3">
      <c r="B327" s="108">
        <v>43797</v>
      </c>
      <c r="C327" s="109">
        <v>4693.62</v>
      </c>
      <c r="D327" s="110">
        <v>45.4</v>
      </c>
      <c r="E327" s="110">
        <f t="shared" si="11"/>
        <v>1.1091156509015487E-3</v>
      </c>
      <c r="F327" s="110">
        <f t="shared" si="10"/>
        <v>8.8888888888889461E-3</v>
      </c>
    </row>
    <row r="328" spans="2:6" x14ac:dyDescent="0.3">
      <c r="B328" s="108">
        <v>43800</v>
      </c>
      <c r="C328" s="109">
        <v>4722.3</v>
      </c>
      <c r="D328" s="110">
        <v>46.5</v>
      </c>
      <c r="E328" s="110">
        <f t="shared" si="11"/>
        <v>6.1104222327330593E-3</v>
      </c>
      <c r="F328" s="110">
        <f t="shared" si="10"/>
        <v>2.4229074889867919E-2</v>
      </c>
    </row>
    <row r="329" spans="2:6" x14ac:dyDescent="0.3">
      <c r="B329" s="108">
        <v>43801</v>
      </c>
      <c r="C329" s="109">
        <v>4730.34</v>
      </c>
      <c r="D329" s="110">
        <v>46.9</v>
      </c>
      <c r="E329" s="110">
        <f t="shared" si="11"/>
        <v>1.7025601931262013E-3</v>
      </c>
      <c r="F329" s="110">
        <f t="shared" si="10"/>
        <v>8.6021505376343566E-3</v>
      </c>
    </row>
    <row r="330" spans="2:6" x14ac:dyDescent="0.3">
      <c r="B330" s="108">
        <v>43802</v>
      </c>
      <c r="C330" s="109">
        <v>4731.43</v>
      </c>
      <c r="D330" s="110">
        <v>48.8</v>
      </c>
      <c r="E330" s="110">
        <f t="shared" si="11"/>
        <v>2.3042741113754595E-4</v>
      </c>
      <c r="F330" s="110">
        <f t="shared" si="10"/>
        <v>4.051172707889128E-2</v>
      </c>
    </row>
    <row r="331" spans="2:6" x14ac:dyDescent="0.3">
      <c r="B331" s="108">
        <v>43803</v>
      </c>
      <c r="C331" s="109">
        <v>4758.8100000000004</v>
      </c>
      <c r="D331" s="110">
        <v>49.3</v>
      </c>
      <c r="E331" s="110">
        <f t="shared" si="11"/>
        <v>5.7868340015598818E-3</v>
      </c>
      <c r="F331" s="110">
        <f t="shared" si="10"/>
        <v>1.0245901639344357E-2</v>
      </c>
    </row>
    <row r="332" spans="2:6" x14ac:dyDescent="0.3">
      <c r="B332" s="108">
        <v>43804</v>
      </c>
      <c r="C332" s="109">
        <v>4734.59</v>
      </c>
      <c r="D332" s="110">
        <v>49.6</v>
      </c>
      <c r="E332" s="110">
        <f t="shared" si="11"/>
        <v>-5.0895076710354425E-3</v>
      </c>
      <c r="F332" s="110">
        <f t="shared" si="10"/>
        <v>6.0851926977687487E-3</v>
      </c>
    </row>
    <row r="333" spans="2:6" x14ac:dyDescent="0.3">
      <c r="B333" s="108">
        <v>43807</v>
      </c>
      <c r="C333" s="109">
        <v>4697.3500000000004</v>
      </c>
      <c r="D333" s="110">
        <v>48.8</v>
      </c>
      <c r="E333" s="110">
        <f t="shared" si="11"/>
        <v>-7.8655173943255052E-3</v>
      </c>
      <c r="F333" s="110">
        <f t="shared" si="10"/>
        <v>-1.6129032258064613E-2</v>
      </c>
    </row>
    <row r="334" spans="2:6" x14ac:dyDescent="0.3">
      <c r="B334" s="108">
        <v>43808</v>
      </c>
      <c r="C334" s="109">
        <v>4702.9799999999996</v>
      </c>
      <c r="D334" s="110">
        <v>47.2</v>
      </c>
      <c r="E334" s="110">
        <f t="shared" si="11"/>
        <v>1.1985481175553758E-3</v>
      </c>
      <c r="F334" s="110">
        <f t="shared" si="10"/>
        <v>-3.2786885245901565E-2</v>
      </c>
    </row>
    <row r="335" spans="2:6" x14ac:dyDescent="0.3">
      <c r="B335" s="108">
        <v>43809</v>
      </c>
      <c r="C335" s="109">
        <v>4671.33</v>
      </c>
      <c r="D335" s="110">
        <v>48</v>
      </c>
      <c r="E335" s="110">
        <f t="shared" si="11"/>
        <v>-6.7297755890944888E-3</v>
      </c>
      <c r="F335" s="110">
        <f t="shared" si="10"/>
        <v>1.6949152542372836E-2</v>
      </c>
    </row>
    <row r="336" spans="2:6" x14ac:dyDescent="0.3">
      <c r="B336" s="108">
        <v>43810</v>
      </c>
      <c r="C336" s="109">
        <v>4596</v>
      </c>
      <c r="D336" s="110">
        <v>49.2</v>
      </c>
      <c r="E336" s="110">
        <f t="shared" si="11"/>
        <v>-1.6126028347387078E-2</v>
      </c>
      <c r="F336" s="110">
        <f t="shared" si="10"/>
        <v>2.5000000000000133E-2</v>
      </c>
    </row>
    <row r="337" spans="2:6" x14ac:dyDescent="0.3">
      <c r="B337" s="108">
        <v>43811</v>
      </c>
      <c r="C337" s="109">
        <v>4533.75</v>
      </c>
      <c r="D337" s="110">
        <v>47.8</v>
      </c>
      <c r="E337" s="110">
        <f t="shared" si="11"/>
        <v>-1.3544386422976507E-2</v>
      </c>
      <c r="F337" s="110">
        <f t="shared" si="10"/>
        <v>-2.8455284552845628E-2</v>
      </c>
    </row>
    <row r="338" spans="2:6" x14ac:dyDescent="0.3">
      <c r="B338" s="108">
        <v>43814</v>
      </c>
      <c r="C338" s="109">
        <v>4506.93</v>
      </c>
      <c r="D338" s="110">
        <v>46.4</v>
      </c>
      <c r="E338" s="110">
        <f t="shared" si="11"/>
        <v>-5.9156327543423703E-3</v>
      </c>
      <c r="F338" s="110">
        <f t="shared" si="10"/>
        <v>-2.9288702928870314E-2</v>
      </c>
    </row>
    <row r="339" spans="2:6" x14ac:dyDescent="0.3">
      <c r="B339" s="108">
        <v>43816</v>
      </c>
      <c r="C339" s="109">
        <v>4512.3900000000003</v>
      </c>
      <c r="D339" s="110">
        <v>46.6</v>
      </c>
      <c r="E339" s="110">
        <f t="shared" si="11"/>
        <v>1.2114676731167506E-3</v>
      </c>
      <c r="F339" s="110">
        <f t="shared" si="10"/>
        <v>4.3103448275862988E-3</v>
      </c>
    </row>
    <row r="340" spans="2:6" x14ac:dyDescent="0.3">
      <c r="B340" s="108">
        <v>43817</v>
      </c>
      <c r="C340" s="109">
        <v>4514.4399999999996</v>
      </c>
      <c r="D340" s="110">
        <v>47.6</v>
      </c>
      <c r="E340" s="110">
        <f t="shared" si="11"/>
        <v>4.5430470327234573E-4</v>
      </c>
      <c r="F340" s="110">
        <f t="shared" si="10"/>
        <v>2.1459227467811148E-2</v>
      </c>
    </row>
    <row r="341" spans="2:6" x14ac:dyDescent="0.3">
      <c r="B341" s="108">
        <v>43818</v>
      </c>
      <c r="C341" s="109">
        <v>4498.49</v>
      </c>
      <c r="D341" s="110">
        <v>47.1</v>
      </c>
      <c r="E341" s="110">
        <f t="shared" si="11"/>
        <v>-3.5331070963396938E-3</v>
      </c>
      <c r="F341" s="110">
        <f t="shared" si="10"/>
        <v>-1.0504201680672232E-2</v>
      </c>
    </row>
    <row r="342" spans="2:6" x14ac:dyDescent="0.3">
      <c r="B342" s="108">
        <v>43821</v>
      </c>
      <c r="C342" s="109">
        <v>4419.82</v>
      </c>
      <c r="D342" s="110">
        <v>47.3</v>
      </c>
      <c r="E342" s="110">
        <f t="shared" si="11"/>
        <v>-1.7488090448128157E-2</v>
      </c>
      <c r="F342" s="110">
        <f t="shared" si="10"/>
        <v>4.2462845010615702E-3</v>
      </c>
    </row>
    <row r="343" spans="2:6" x14ac:dyDescent="0.3">
      <c r="B343" s="108">
        <v>43822</v>
      </c>
      <c r="C343" s="109">
        <v>4417.95</v>
      </c>
      <c r="D343" s="110">
        <v>47.4</v>
      </c>
      <c r="E343" s="110">
        <f t="shared" si="11"/>
        <v>-4.2309415315555654E-4</v>
      </c>
      <c r="F343" s="110">
        <f t="shared" si="10"/>
        <v>2.1141649048626032E-3</v>
      </c>
    </row>
    <row r="344" spans="2:6" x14ac:dyDescent="0.3">
      <c r="B344" s="108">
        <v>43823</v>
      </c>
      <c r="C344" s="109">
        <v>4456.83</v>
      </c>
      <c r="D344" s="110">
        <v>47.4</v>
      </c>
      <c r="E344" s="110">
        <f t="shared" si="11"/>
        <v>8.8004617526229456E-3</v>
      </c>
      <c r="F344" s="110">
        <f t="shared" si="10"/>
        <v>0</v>
      </c>
    </row>
    <row r="345" spans="2:6" x14ac:dyDescent="0.3">
      <c r="B345" s="108">
        <v>43825</v>
      </c>
      <c r="C345" s="109">
        <v>4430.95</v>
      </c>
      <c r="D345" s="110">
        <v>47.3</v>
      </c>
      <c r="E345" s="110">
        <f t="shared" si="11"/>
        <v>-5.8068178503555279E-3</v>
      </c>
      <c r="F345" s="110">
        <f t="shared" si="10"/>
        <v>-2.1097046413502962E-3</v>
      </c>
    </row>
    <row r="346" spans="2:6" x14ac:dyDescent="0.3">
      <c r="B346" s="108">
        <v>43828</v>
      </c>
      <c r="C346" s="109">
        <v>4394.4399999999996</v>
      </c>
      <c r="D346" s="110">
        <v>47.8</v>
      </c>
      <c r="E346" s="110">
        <f t="shared" si="11"/>
        <v>-8.2397679955765746E-3</v>
      </c>
      <c r="F346" s="110">
        <f t="shared" si="10"/>
        <v>1.0570824524312794E-2</v>
      </c>
    </row>
    <row r="347" spans="2:6" x14ac:dyDescent="0.3">
      <c r="B347" s="108">
        <v>43829</v>
      </c>
      <c r="C347" s="109">
        <v>4390.67</v>
      </c>
      <c r="D347" s="110">
        <v>47</v>
      </c>
      <c r="E347" s="110">
        <f t="shared" si="11"/>
        <v>-8.579022583080631E-4</v>
      </c>
      <c r="F347" s="110">
        <f t="shared" si="10"/>
        <v>-1.67364016736401E-2</v>
      </c>
    </row>
    <row r="348" spans="2:6" x14ac:dyDescent="0.3">
      <c r="B348" s="108">
        <v>43831</v>
      </c>
      <c r="C348" s="109">
        <v>4418.83</v>
      </c>
      <c r="D348" s="110">
        <v>47.1</v>
      </c>
      <c r="E348" s="110">
        <f t="shared" si="11"/>
        <v>6.4135997467356098E-3</v>
      </c>
      <c r="F348" s="110">
        <f t="shared" si="10"/>
        <v>2.1276595744681437E-3</v>
      </c>
    </row>
    <row r="349" spans="2:6" x14ac:dyDescent="0.3">
      <c r="B349" s="108">
        <v>43832</v>
      </c>
      <c r="C349" s="109">
        <v>4433.9399999999996</v>
      </c>
      <c r="D349" s="110">
        <v>46.7</v>
      </c>
      <c r="E349" s="110">
        <f t="shared" si="11"/>
        <v>3.4194571866308365E-3</v>
      </c>
      <c r="F349" s="110">
        <f t="shared" si="10"/>
        <v>-8.4925690021231404E-3</v>
      </c>
    </row>
    <row r="350" spans="2:6" x14ac:dyDescent="0.3">
      <c r="B350" s="108">
        <v>43835</v>
      </c>
      <c r="C350" s="109">
        <v>4452.93</v>
      </c>
      <c r="D350" s="110">
        <v>45.3</v>
      </c>
      <c r="E350" s="110">
        <f t="shared" si="11"/>
        <v>4.2828725693178082E-3</v>
      </c>
      <c r="F350" s="110">
        <f t="shared" si="10"/>
        <v>-2.9978586723768852E-2</v>
      </c>
    </row>
    <row r="351" spans="2:6" x14ac:dyDescent="0.3">
      <c r="B351" s="108">
        <v>43836</v>
      </c>
      <c r="C351" s="109">
        <v>4453.29</v>
      </c>
      <c r="D351" s="110">
        <v>45.9</v>
      </c>
      <c r="E351" s="110">
        <f t="shared" si="11"/>
        <v>8.0845645451299575E-5</v>
      </c>
      <c r="F351" s="110">
        <f t="shared" si="10"/>
        <v>1.3245033112582849E-2</v>
      </c>
    </row>
    <row r="352" spans="2:6" x14ac:dyDescent="0.3">
      <c r="B352" s="108">
        <v>43837</v>
      </c>
      <c r="C352" s="109">
        <v>4459.29</v>
      </c>
      <c r="D352" s="110">
        <v>45.1</v>
      </c>
      <c r="E352" s="110">
        <f t="shared" si="11"/>
        <v>1.3473184993566534E-3</v>
      </c>
      <c r="F352" s="110">
        <f t="shared" si="10"/>
        <v>-1.7429193899782036E-2</v>
      </c>
    </row>
    <row r="353" spans="2:6" x14ac:dyDescent="0.3">
      <c r="B353" s="108">
        <v>43838</v>
      </c>
      <c r="C353" s="109">
        <v>4400.1400000000003</v>
      </c>
      <c r="D353" s="110">
        <v>45.4</v>
      </c>
      <c r="E353" s="110">
        <f t="shared" si="11"/>
        <v>-1.3264443442790097E-2</v>
      </c>
      <c r="F353" s="110">
        <f t="shared" si="10"/>
        <v>6.6518847006651338E-3</v>
      </c>
    </row>
    <row r="354" spans="2:6" x14ac:dyDescent="0.3">
      <c r="B354" s="108">
        <v>43839</v>
      </c>
      <c r="C354" s="109">
        <v>4331.95</v>
      </c>
      <c r="D354" s="110">
        <v>46.3</v>
      </c>
      <c r="E354" s="110">
        <f t="shared" si="11"/>
        <v>-1.5497234178912578E-2</v>
      </c>
      <c r="F354" s="110">
        <f t="shared" si="10"/>
        <v>1.982378854625555E-2</v>
      </c>
    </row>
    <row r="355" spans="2:6" x14ac:dyDescent="0.3">
      <c r="B355" s="108">
        <v>43842</v>
      </c>
      <c r="C355" s="109">
        <v>4281.43</v>
      </c>
      <c r="D355" s="110">
        <v>46.2</v>
      </c>
      <c r="E355" s="110">
        <f t="shared" si="11"/>
        <v>-1.1662184466579628E-2</v>
      </c>
      <c r="F355" s="110">
        <f t="shared" si="10"/>
        <v>-2.1598272138227959E-3</v>
      </c>
    </row>
    <row r="356" spans="2:6" x14ac:dyDescent="0.3">
      <c r="B356" s="108">
        <v>43843</v>
      </c>
      <c r="C356" s="109">
        <v>4228.3599999999997</v>
      </c>
      <c r="D356" s="110">
        <v>45.1</v>
      </c>
      <c r="E356" s="110">
        <f t="shared" si="11"/>
        <v>-1.239539125946254E-2</v>
      </c>
      <c r="F356" s="110">
        <f t="shared" si="10"/>
        <v>-2.3809523809523836E-2</v>
      </c>
    </row>
    <row r="357" spans="2:6" x14ac:dyDescent="0.3">
      <c r="B357" s="108">
        <v>43844</v>
      </c>
      <c r="C357" s="109">
        <v>4197.3900000000003</v>
      </c>
      <c r="D357" s="110">
        <v>44.9</v>
      </c>
      <c r="E357" s="110">
        <f t="shared" si="11"/>
        <v>-7.3243527041215728E-3</v>
      </c>
      <c r="F357" s="110">
        <f t="shared" si="10"/>
        <v>-4.4345898004435336E-3</v>
      </c>
    </row>
    <row r="358" spans="2:6" x14ac:dyDescent="0.3">
      <c r="B358" s="108">
        <v>43845</v>
      </c>
      <c r="C358" s="109">
        <v>4212.4399999999996</v>
      </c>
      <c r="D358" s="110">
        <v>44.6</v>
      </c>
      <c r="E358" s="110">
        <f t="shared" si="11"/>
        <v>3.5855615036961552E-3</v>
      </c>
      <c r="F358" s="110">
        <f t="shared" si="10"/>
        <v>-6.6815144766146917E-3</v>
      </c>
    </row>
    <row r="359" spans="2:6" x14ac:dyDescent="0.3">
      <c r="B359" s="108">
        <v>43846</v>
      </c>
      <c r="C359" s="109">
        <v>4123.4799999999996</v>
      </c>
      <c r="D359" s="110">
        <v>45.7</v>
      </c>
      <c r="E359" s="110">
        <f t="shared" si="11"/>
        <v>-2.111840168643353E-2</v>
      </c>
      <c r="F359" s="110">
        <f t="shared" si="10"/>
        <v>2.4663677130044803E-2</v>
      </c>
    </row>
    <row r="360" spans="2:6" x14ac:dyDescent="0.3">
      <c r="B360" s="108">
        <v>43849</v>
      </c>
      <c r="C360" s="109">
        <v>4036.23</v>
      </c>
      <c r="D360" s="110">
        <v>46.9</v>
      </c>
      <c r="E360" s="110">
        <f t="shared" si="11"/>
        <v>-2.1159312037405176E-2</v>
      </c>
      <c r="F360" s="110">
        <f t="shared" si="10"/>
        <v>2.6258205689277725E-2</v>
      </c>
    </row>
    <row r="361" spans="2:6" x14ac:dyDescent="0.3">
      <c r="B361" s="108">
        <v>43850</v>
      </c>
      <c r="C361" s="109">
        <v>4068.2</v>
      </c>
      <c r="D361" s="110">
        <v>49.2</v>
      </c>
      <c r="E361" s="110">
        <f t="shared" si="11"/>
        <v>7.9207577367987891E-3</v>
      </c>
      <c r="F361" s="110">
        <f t="shared" si="10"/>
        <v>4.9040511727078906E-2</v>
      </c>
    </row>
    <row r="362" spans="2:6" x14ac:dyDescent="0.3">
      <c r="B362" s="108">
        <v>43851</v>
      </c>
      <c r="C362" s="109">
        <v>4149.82</v>
      </c>
      <c r="D362" s="110">
        <v>49.2</v>
      </c>
      <c r="E362" s="110">
        <f t="shared" si="11"/>
        <v>2.0062927093063232E-2</v>
      </c>
      <c r="F362" s="110">
        <f t="shared" si="10"/>
        <v>0</v>
      </c>
    </row>
    <row r="363" spans="2:6" x14ac:dyDescent="0.3">
      <c r="B363" s="108">
        <v>43852</v>
      </c>
      <c r="C363" s="109">
        <v>4382.0600000000004</v>
      </c>
      <c r="D363" s="110">
        <v>51.4</v>
      </c>
      <c r="E363" s="110">
        <f t="shared" si="11"/>
        <v>5.5963873131846809E-2</v>
      </c>
      <c r="F363" s="110">
        <f t="shared" si="10"/>
        <v>4.471544715447151E-2</v>
      </c>
    </row>
    <row r="364" spans="2:6" x14ac:dyDescent="0.3">
      <c r="B364" s="108">
        <v>43853</v>
      </c>
      <c r="C364" s="109">
        <v>4436.79</v>
      </c>
      <c r="D364" s="110">
        <v>51.3</v>
      </c>
      <c r="E364" s="110">
        <f t="shared" si="11"/>
        <v>1.248955970479626E-2</v>
      </c>
      <c r="F364" s="110">
        <f t="shared" si="10"/>
        <v>-1.9455252918287869E-3</v>
      </c>
    </row>
    <row r="365" spans="2:6" x14ac:dyDescent="0.3">
      <c r="B365" s="108">
        <v>43856</v>
      </c>
      <c r="C365" s="109">
        <v>4408.1000000000004</v>
      </c>
      <c r="D365" s="110">
        <v>50.2</v>
      </c>
      <c r="E365" s="110">
        <f t="shared" si="11"/>
        <v>-6.4663867345534642E-3</v>
      </c>
      <c r="F365" s="110">
        <f t="shared" si="10"/>
        <v>-2.1442495126705596E-2</v>
      </c>
    </row>
    <row r="366" spans="2:6" x14ac:dyDescent="0.3">
      <c r="B366" s="108">
        <v>43857</v>
      </c>
      <c r="C366" s="109">
        <v>4440.29</v>
      </c>
      <c r="D366" s="110">
        <v>48.3</v>
      </c>
      <c r="E366" s="110">
        <f t="shared" si="11"/>
        <v>7.3024659150200399E-3</v>
      </c>
      <c r="F366" s="110">
        <f t="shared" si="10"/>
        <v>-3.784860557768932E-2</v>
      </c>
    </row>
    <row r="367" spans="2:6" x14ac:dyDescent="0.3">
      <c r="B367" s="108">
        <v>43858</v>
      </c>
      <c r="C367" s="109">
        <v>4513.8900000000003</v>
      </c>
      <c r="D367" s="110">
        <v>49.1</v>
      </c>
      <c r="E367" s="110">
        <f t="shared" si="11"/>
        <v>1.6575493942963204E-2</v>
      </c>
      <c r="F367" s="110">
        <f t="shared" si="10"/>
        <v>1.6563146997929712E-2</v>
      </c>
    </row>
    <row r="368" spans="2:6" x14ac:dyDescent="0.3">
      <c r="B368" s="108">
        <v>43859</v>
      </c>
      <c r="C368" s="109">
        <v>4528.2</v>
      </c>
      <c r="D368" s="110">
        <v>51.4</v>
      </c>
      <c r="E368" s="110">
        <f t="shared" si="11"/>
        <v>3.1702146042547064E-3</v>
      </c>
      <c r="F368" s="110">
        <f t="shared" si="10"/>
        <v>4.6843177189409335E-2</v>
      </c>
    </row>
    <row r="369" spans="2:6" x14ac:dyDescent="0.3">
      <c r="B369" s="108">
        <v>43860</v>
      </c>
      <c r="C369" s="109">
        <v>4493.01</v>
      </c>
      <c r="D369" s="110">
        <v>50.6</v>
      </c>
      <c r="E369" s="110">
        <f t="shared" si="11"/>
        <v>-7.7712998542466272E-3</v>
      </c>
      <c r="F369" s="110">
        <f t="shared" si="10"/>
        <v>-1.5564202334630295E-2</v>
      </c>
    </row>
    <row r="370" spans="2:6" x14ac:dyDescent="0.3">
      <c r="B370" s="108">
        <v>43863</v>
      </c>
      <c r="C370" s="109">
        <v>4510.7700000000004</v>
      </c>
      <c r="D370" s="110">
        <v>51</v>
      </c>
      <c r="E370" s="110">
        <f t="shared" si="11"/>
        <v>3.9528066930631933E-3</v>
      </c>
      <c r="F370" s="110">
        <f t="shared" si="10"/>
        <v>7.905138339920903E-3</v>
      </c>
    </row>
    <row r="371" spans="2:6" x14ac:dyDescent="0.3">
      <c r="B371" s="108">
        <v>43864</v>
      </c>
      <c r="C371" s="109">
        <v>4481.79</v>
      </c>
      <c r="D371" s="110">
        <v>50.4</v>
      </c>
      <c r="E371" s="110">
        <f t="shared" si="11"/>
        <v>-6.4246237338637657E-3</v>
      </c>
      <c r="F371" s="110">
        <f t="shared" si="10"/>
        <v>-1.176470588235301E-2</v>
      </c>
    </row>
    <row r="372" spans="2:6" x14ac:dyDescent="0.3">
      <c r="B372" s="108">
        <v>43865</v>
      </c>
      <c r="C372" s="109">
        <v>4469.6499999999996</v>
      </c>
      <c r="D372" s="110">
        <v>49.2</v>
      </c>
      <c r="E372" s="110">
        <f t="shared" si="11"/>
        <v>-2.7087391421731777E-3</v>
      </c>
      <c r="F372" s="110">
        <f t="shared" si="10"/>
        <v>-2.3809523809523725E-2</v>
      </c>
    </row>
    <row r="373" spans="2:6" x14ac:dyDescent="0.3">
      <c r="B373" s="108">
        <v>43866</v>
      </c>
      <c r="C373" s="109">
        <v>4481.51</v>
      </c>
      <c r="D373" s="110">
        <v>48.9</v>
      </c>
      <c r="E373" s="110">
        <f t="shared" si="11"/>
        <v>2.6534516125424901E-3</v>
      </c>
      <c r="F373" s="110">
        <f t="shared" si="10"/>
        <v>-6.0975609756098725E-3</v>
      </c>
    </row>
    <row r="374" spans="2:6" x14ac:dyDescent="0.3">
      <c r="B374" s="108">
        <v>43867</v>
      </c>
      <c r="C374" s="109">
        <v>4506.87</v>
      </c>
      <c r="D374" s="110">
        <v>49.4</v>
      </c>
      <c r="E374" s="110">
        <f t="shared" si="11"/>
        <v>5.6588069646168471E-3</v>
      </c>
      <c r="F374" s="110">
        <f t="shared" si="10"/>
        <v>1.0224948875255713E-2</v>
      </c>
    </row>
    <row r="375" spans="2:6" x14ac:dyDescent="0.3">
      <c r="B375" s="108">
        <v>43870</v>
      </c>
      <c r="C375" s="109">
        <v>4479.3999999999996</v>
      </c>
      <c r="D375" s="110">
        <v>50.3</v>
      </c>
      <c r="E375" s="110">
        <f t="shared" si="11"/>
        <v>-6.0951391986012737E-3</v>
      </c>
      <c r="F375" s="110">
        <f t="shared" si="10"/>
        <v>1.8218623481781382E-2</v>
      </c>
    </row>
    <row r="376" spans="2:6" x14ac:dyDescent="0.3">
      <c r="B376" s="108">
        <v>43871</v>
      </c>
      <c r="C376" s="109">
        <v>4465.8900000000003</v>
      </c>
      <c r="D376" s="110">
        <v>55.3</v>
      </c>
      <c r="E376" s="110">
        <f t="shared" si="11"/>
        <v>-3.0160289324461242E-3</v>
      </c>
      <c r="F376" s="110">
        <f t="shared" si="10"/>
        <v>9.9403578528826975E-2</v>
      </c>
    </row>
    <row r="377" spans="2:6" x14ac:dyDescent="0.3">
      <c r="B377" s="108">
        <v>43872</v>
      </c>
      <c r="C377" s="109">
        <v>4452.96</v>
      </c>
      <c r="D377" s="110">
        <v>60.7</v>
      </c>
      <c r="E377" s="110">
        <f t="shared" si="11"/>
        <v>-2.8952795523401464E-3</v>
      </c>
      <c r="F377" s="110">
        <f t="shared" si="10"/>
        <v>9.7649186256781206E-2</v>
      </c>
    </row>
    <row r="378" spans="2:6" x14ac:dyDescent="0.3">
      <c r="B378" s="108">
        <v>43873</v>
      </c>
      <c r="C378" s="109">
        <v>4388.75</v>
      </c>
      <c r="D378" s="110">
        <v>62.1</v>
      </c>
      <c r="E378" s="110">
        <f t="shared" si="11"/>
        <v>-1.4419622004239852E-2</v>
      </c>
      <c r="F378" s="110">
        <f t="shared" si="10"/>
        <v>2.3064250411861664E-2</v>
      </c>
    </row>
    <row r="379" spans="2:6" x14ac:dyDescent="0.3">
      <c r="B379" s="108">
        <v>43874</v>
      </c>
      <c r="C379" s="109">
        <v>4385.54</v>
      </c>
      <c r="D379" s="110">
        <v>62.4</v>
      </c>
      <c r="E379" s="110">
        <f t="shared" si="11"/>
        <v>-7.3141555112499201E-4</v>
      </c>
      <c r="F379" s="110">
        <f t="shared" si="10"/>
        <v>4.8309178743961567E-3</v>
      </c>
    </row>
    <row r="380" spans="2:6" x14ac:dyDescent="0.3">
      <c r="B380" s="108">
        <v>43877</v>
      </c>
      <c r="C380" s="109">
        <v>4471.51</v>
      </c>
      <c r="D380" s="110">
        <v>64</v>
      </c>
      <c r="E380" s="110">
        <f t="shared" si="11"/>
        <v>1.9603059144369883E-2</v>
      </c>
      <c r="F380" s="110">
        <f t="shared" si="10"/>
        <v>2.5641025641025772E-2</v>
      </c>
    </row>
    <row r="381" spans="2:6" x14ac:dyDescent="0.3">
      <c r="B381" s="108">
        <v>43878</v>
      </c>
      <c r="C381" s="109">
        <v>4480.83</v>
      </c>
      <c r="D381" s="110">
        <v>66.900000000000006</v>
      </c>
      <c r="E381" s="110">
        <f t="shared" si="11"/>
        <v>2.0843070908931338E-3</v>
      </c>
      <c r="F381" s="110">
        <f t="shared" si="10"/>
        <v>4.5312500000000089E-2</v>
      </c>
    </row>
    <row r="382" spans="2:6" x14ac:dyDescent="0.3">
      <c r="B382" s="108">
        <v>43879</v>
      </c>
      <c r="C382" s="109">
        <v>4564.6099999999997</v>
      </c>
      <c r="D382" s="110">
        <v>64.900000000000006</v>
      </c>
      <c r="E382" s="110">
        <f t="shared" si="11"/>
        <v>1.8697428824570483E-2</v>
      </c>
      <c r="F382" s="110">
        <f t="shared" si="10"/>
        <v>-2.9895366218236186E-2</v>
      </c>
    </row>
    <row r="383" spans="2:6" x14ac:dyDescent="0.3">
      <c r="B383" s="108">
        <v>43880</v>
      </c>
      <c r="C383" s="109">
        <v>4734.1499999999996</v>
      </c>
      <c r="D383" s="110">
        <v>70.3</v>
      </c>
      <c r="E383" s="110">
        <f t="shared" si="11"/>
        <v>3.7142275024591331E-2</v>
      </c>
      <c r="F383" s="110">
        <f t="shared" si="10"/>
        <v>8.3204930662557741E-2</v>
      </c>
    </row>
    <row r="384" spans="2:6" x14ac:dyDescent="0.3">
      <c r="B384" s="108">
        <v>43881</v>
      </c>
      <c r="C384" s="109">
        <v>4768.13</v>
      </c>
      <c r="D384" s="110">
        <v>71.900000000000006</v>
      </c>
      <c r="E384" s="110">
        <f t="shared" si="11"/>
        <v>7.1776348446923599E-3</v>
      </c>
      <c r="F384" s="110">
        <f t="shared" si="10"/>
        <v>2.2759601706970223E-2</v>
      </c>
    </row>
    <row r="385" spans="2:6" x14ac:dyDescent="0.3">
      <c r="B385" s="108">
        <v>43884</v>
      </c>
      <c r="C385" s="109">
        <v>4740.3999999999996</v>
      </c>
      <c r="D385" s="110">
        <v>72.5</v>
      </c>
      <c r="E385" s="110">
        <f t="shared" si="11"/>
        <v>-5.8156971391301049E-3</v>
      </c>
      <c r="F385" s="110">
        <f t="shared" si="10"/>
        <v>8.3449235048678183E-3</v>
      </c>
    </row>
    <row r="386" spans="2:6" x14ac:dyDescent="0.3">
      <c r="B386" s="108">
        <v>43885</v>
      </c>
      <c r="C386" s="109">
        <v>4758</v>
      </c>
      <c r="D386" s="110">
        <v>70.7</v>
      </c>
      <c r="E386" s="110">
        <f t="shared" si="11"/>
        <v>3.7127668551177884E-3</v>
      </c>
      <c r="F386" s="110">
        <f t="shared" si="10"/>
        <v>-2.4827586206896513E-2</v>
      </c>
    </row>
    <row r="387" spans="2:6" x14ac:dyDescent="0.3">
      <c r="B387" s="108">
        <v>43886</v>
      </c>
      <c r="C387" s="109">
        <v>4733.1400000000003</v>
      </c>
      <c r="D387" s="110">
        <v>69.400000000000006</v>
      </c>
      <c r="E387" s="110">
        <f t="shared" si="11"/>
        <v>-5.2248844052121823E-3</v>
      </c>
      <c r="F387" s="110">
        <f t="shared" si="10"/>
        <v>-1.8387553041018356E-2</v>
      </c>
    </row>
    <row r="388" spans="2:6" x14ac:dyDescent="0.3">
      <c r="B388" s="108">
        <v>43887</v>
      </c>
      <c r="C388" s="109">
        <v>4698.8900000000003</v>
      </c>
      <c r="D388" s="110">
        <v>72.400000000000006</v>
      </c>
      <c r="E388" s="110">
        <f t="shared" si="11"/>
        <v>-7.2362110565079574E-3</v>
      </c>
      <c r="F388" s="110">
        <f t="shared" ref="F388:F451" si="12">D388/D387 - 1</f>
        <v>4.3227665706051965E-2</v>
      </c>
    </row>
    <row r="389" spans="2:6" x14ac:dyDescent="0.3">
      <c r="B389" s="108">
        <v>43888</v>
      </c>
      <c r="C389" s="109">
        <v>4650.8900000000003</v>
      </c>
      <c r="D389" s="110">
        <v>72.8</v>
      </c>
      <c r="E389" s="110">
        <f t="shared" ref="E389:E452" si="13">C389/C388 - 1</f>
        <v>-1.0215178478321429E-2</v>
      </c>
      <c r="F389" s="110">
        <f t="shared" si="12"/>
        <v>5.5248618784529135E-3</v>
      </c>
    </row>
    <row r="390" spans="2:6" x14ac:dyDescent="0.3">
      <c r="B390" s="108">
        <v>43891</v>
      </c>
      <c r="C390" s="109">
        <v>4621.1899999999996</v>
      </c>
      <c r="D390" s="110">
        <v>71.400000000000006</v>
      </c>
      <c r="E390" s="110">
        <f t="shared" si="13"/>
        <v>-6.3858745315413801E-3</v>
      </c>
      <c r="F390" s="110">
        <f t="shared" si="12"/>
        <v>-1.9230769230769162E-2</v>
      </c>
    </row>
    <row r="391" spans="2:6" x14ac:dyDescent="0.3">
      <c r="B391" s="108">
        <v>43892</v>
      </c>
      <c r="C391" s="109">
        <v>4549.1099999999997</v>
      </c>
      <c r="D391" s="110">
        <v>70.3</v>
      </c>
      <c r="E391" s="110">
        <f t="shared" si="13"/>
        <v>-1.5597714008729335E-2</v>
      </c>
      <c r="F391" s="110">
        <f t="shared" si="12"/>
        <v>-1.5406162464986162E-2</v>
      </c>
    </row>
    <row r="392" spans="2:6" x14ac:dyDescent="0.3">
      <c r="B392" s="108">
        <v>43893</v>
      </c>
      <c r="C392" s="109">
        <v>4480.22</v>
      </c>
      <c r="D392" s="110">
        <v>74.599999999999994</v>
      </c>
      <c r="E392" s="110">
        <f t="shared" si="13"/>
        <v>-1.5143621499589921E-2</v>
      </c>
      <c r="F392" s="110">
        <f t="shared" si="12"/>
        <v>6.1166429587482085E-2</v>
      </c>
    </row>
    <row r="393" spans="2:6" x14ac:dyDescent="0.3">
      <c r="B393" s="108">
        <v>43894</v>
      </c>
      <c r="C393" s="109">
        <v>4409.91</v>
      </c>
      <c r="D393" s="110">
        <v>74.900000000000006</v>
      </c>
      <c r="E393" s="110">
        <f t="shared" si="13"/>
        <v>-1.5693425769270353E-2</v>
      </c>
      <c r="F393" s="110">
        <f t="shared" si="12"/>
        <v>4.0214477211797384E-3</v>
      </c>
    </row>
    <row r="394" spans="2:6" x14ac:dyDescent="0.3">
      <c r="B394" s="108">
        <v>43895</v>
      </c>
      <c r="C394" s="109">
        <v>4434.8100000000004</v>
      </c>
      <c r="D394" s="110">
        <v>72.599999999999994</v>
      </c>
      <c r="E394" s="110">
        <f t="shared" si="13"/>
        <v>5.6463737355185728E-3</v>
      </c>
      <c r="F394" s="110">
        <f t="shared" si="12"/>
        <v>-3.0707610146862629E-2</v>
      </c>
    </row>
    <row r="395" spans="2:6" x14ac:dyDescent="0.3">
      <c r="B395" s="108">
        <v>43898</v>
      </c>
      <c r="C395" s="109">
        <v>4466.07</v>
      </c>
      <c r="D395" s="110">
        <v>70</v>
      </c>
      <c r="E395" s="110">
        <f t="shared" si="13"/>
        <v>7.0487799928293793E-3</v>
      </c>
      <c r="F395" s="110">
        <f t="shared" si="12"/>
        <v>-3.5812672176308458E-2</v>
      </c>
    </row>
    <row r="396" spans="2:6" x14ac:dyDescent="0.3">
      <c r="B396" s="108">
        <v>43899</v>
      </c>
      <c r="C396" s="109">
        <v>4409.62</v>
      </c>
      <c r="D396" s="110">
        <v>63</v>
      </c>
      <c r="E396" s="110">
        <f t="shared" si="13"/>
        <v>-1.2639748145461205E-2</v>
      </c>
      <c r="F396" s="110">
        <f t="shared" si="12"/>
        <v>-9.9999999999999978E-2</v>
      </c>
    </row>
    <row r="397" spans="2:6" x14ac:dyDescent="0.3">
      <c r="B397" s="108">
        <v>43900</v>
      </c>
      <c r="C397" s="109">
        <v>4384.4799999999996</v>
      </c>
      <c r="D397" s="110">
        <v>64.5</v>
      </c>
      <c r="E397" s="110">
        <f t="shared" si="13"/>
        <v>-5.7011715295196552E-3</v>
      </c>
      <c r="F397" s="110">
        <f t="shared" si="12"/>
        <v>2.3809523809523725E-2</v>
      </c>
    </row>
    <row r="398" spans="2:6" x14ac:dyDescent="0.3">
      <c r="B398" s="108">
        <v>43901</v>
      </c>
      <c r="C398" s="109">
        <v>4287.38</v>
      </c>
      <c r="D398" s="110">
        <v>68.099999999999994</v>
      </c>
      <c r="E398" s="110">
        <f t="shared" si="13"/>
        <v>-2.2146297850600183E-2</v>
      </c>
      <c r="F398" s="110">
        <f t="shared" si="12"/>
        <v>5.5813953488371926E-2</v>
      </c>
    </row>
    <row r="399" spans="2:6" x14ac:dyDescent="0.3">
      <c r="B399" s="108">
        <v>43902</v>
      </c>
      <c r="C399" s="109">
        <v>4008.05</v>
      </c>
      <c r="D399" s="110">
        <v>67.099999999999994</v>
      </c>
      <c r="E399" s="110">
        <f t="shared" si="13"/>
        <v>-6.5151677714594958E-2</v>
      </c>
      <c r="F399" s="110">
        <f t="shared" si="12"/>
        <v>-1.4684287812041119E-2</v>
      </c>
    </row>
    <row r="400" spans="2:6" x14ac:dyDescent="0.3">
      <c r="B400" s="108">
        <v>43905</v>
      </c>
      <c r="C400" s="109">
        <v>4156.32</v>
      </c>
      <c r="D400" s="110">
        <v>62.8</v>
      </c>
      <c r="E400" s="110">
        <f t="shared" si="13"/>
        <v>3.6993051483888539E-2</v>
      </c>
      <c r="F400" s="110">
        <f t="shared" si="12"/>
        <v>-6.4083457526080467E-2</v>
      </c>
    </row>
    <row r="401" spans="2:6" x14ac:dyDescent="0.3">
      <c r="B401" s="108">
        <v>43906</v>
      </c>
      <c r="C401" s="109">
        <v>4231.4799999999996</v>
      </c>
      <c r="D401" s="110">
        <v>59.4</v>
      </c>
      <c r="E401" s="110">
        <f t="shared" si="13"/>
        <v>1.8083304461639083E-2</v>
      </c>
      <c r="F401" s="110">
        <f t="shared" si="12"/>
        <v>-5.414012738853502E-2</v>
      </c>
    </row>
    <row r="402" spans="2:6" x14ac:dyDescent="0.3">
      <c r="B402" s="108">
        <v>43908</v>
      </c>
      <c r="C402" s="109">
        <v>4129.96</v>
      </c>
      <c r="D402" s="110">
        <v>53.6</v>
      </c>
      <c r="E402" s="110">
        <f t="shared" si="13"/>
        <v>-2.3991605773866276E-2</v>
      </c>
      <c r="F402" s="110">
        <f t="shared" si="12"/>
        <v>-9.7643097643097643E-2</v>
      </c>
    </row>
    <row r="403" spans="2:6" x14ac:dyDescent="0.3">
      <c r="B403" s="108">
        <v>43909</v>
      </c>
      <c r="C403" s="109">
        <v>3969.31</v>
      </c>
      <c r="D403" s="110">
        <v>62.5</v>
      </c>
      <c r="E403" s="110">
        <f t="shared" si="13"/>
        <v>-3.8898681827426951E-2</v>
      </c>
      <c r="F403" s="110">
        <f t="shared" si="12"/>
        <v>0.16604477611940305</v>
      </c>
    </row>
    <row r="404" spans="2:6" x14ac:dyDescent="0.3">
      <c r="B404" s="108">
        <v>43912</v>
      </c>
      <c r="C404" s="109">
        <v>3772.55</v>
      </c>
      <c r="D404" s="110">
        <v>62.2</v>
      </c>
      <c r="E404" s="110">
        <f t="shared" si="13"/>
        <v>-4.9570328344220926E-2</v>
      </c>
      <c r="F404" s="110">
        <f t="shared" si="12"/>
        <v>-4.7999999999999154E-3</v>
      </c>
    </row>
    <row r="405" spans="2:6" x14ac:dyDescent="0.3">
      <c r="B405" s="108">
        <v>43913</v>
      </c>
      <c r="C405" s="109">
        <v>3603.95</v>
      </c>
      <c r="D405" s="110">
        <v>62.2</v>
      </c>
      <c r="E405" s="110">
        <f t="shared" si="13"/>
        <v>-4.4691256577116367E-2</v>
      </c>
      <c r="F405" s="110">
        <f t="shared" si="12"/>
        <v>0</v>
      </c>
    </row>
    <row r="406" spans="2:6" x14ac:dyDescent="0.3">
      <c r="B406" s="108">
        <v>43914</v>
      </c>
      <c r="C406" s="109">
        <v>3974.96</v>
      </c>
      <c r="D406" s="110">
        <v>62.2</v>
      </c>
      <c r="E406" s="110">
        <f t="shared" si="13"/>
        <v>0.1029453793754076</v>
      </c>
      <c r="F406" s="110">
        <f t="shared" si="12"/>
        <v>0</v>
      </c>
    </row>
    <row r="407" spans="2:6" x14ac:dyDescent="0.3">
      <c r="B407" s="108">
        <v>43915</v>
      </c>
      <c r="C407" s="109">
        <v>3960.17</v>
      </c>
      <c r="D407" s="110">
        <v>62.2</v>
      </c>
      <c r="E407" s="110">
        <f t="shared" si="13"/>
        <v>-3.720792158914743E-3</v>
      </c>
      <c r="F407" s="110">
        <f t="shared" si="12"/>
        <v>0</v>
      </c>
    </row>
    <row r="408" spans="2:6" x14ac:dyDescent="0.3">
      <c r="B408" s="108">
        <v>43919</v>
      </c>
      <c r="C408" s="109">
        <v>3984.75</v>
      </c>
      <c r="D408" s="110">
        <v>62.2</v>
      </c>
      <c r="E408" s="110">
        <f t="shared" si="13"/>
        <v>6.2068042533527379E-3</v>
      </c>
      <c r="F408" s="110">
        <f t="shared" si="12"/>
        <v>0</v>
      </c>
    </row>
    <row r="409" spans="2:6" x14ac:dyDescent="0.3">
      <c r="B409" s="108">
        <v>43982</v>
      </c>
      <c r="C409" s="109">
        <v>3976.56</v>
      </c>
      <c r="D409" s="110">
        <v>62.2</v>
      </c>
      <c r="E409" s="110">
        <f t="shared" si="13"/>
        <v>-2.0553359683794792E-3</v>
      </c>
      <c r="F409" s="110">
        <f t="shared" si="12"/>
        <v>0</v>
      </c>
    </row>
    <row r="410" spans="2:6" x14ac:dyDescent="0.3">
      <c r="B410" s="108">
        <v>43983</v>
      </c>
      <c r="C410" s="109">
        <v>4008.28</v>
      </c>
      <c r="D410" s="110">
        <v>62.2</v>
      </c>
      <c r="E410" s="110">
        <f t="shared" si="13"/>
        <v>7.9767437181885725E-3</v>
      </c>
      <c r="F410" s="110">
        <f t="shared" si="12"/>
        <v>0</v>
      </c>
    </row>
    <row r="411" spans="2:6" x14ac:dyDescent="0.3">
      <c r="B411" s="108">
        <v>43984</v>
      </c>
      <c r="C411" s="109">
        <v>4008.28</v>
      </c>
      <c r="D411" s="110">
        <v>62.2</v>
      </c>
      <c r="E411" s="110">
        <f t="shared" si="13"/>
        <v>0</v>
      </c>
      <c r="F411" s="110">
        <f t="shared" si="12"/>
        <v>0</v>
      </c>
    </row>
    <row r="412" spans="2:6" x14ac:dyDescent="0.3">
      <c r="B412" s="108">
        <v>43985</v>
      </c>
      <c r="C412" s="109">
        <v>4060.44</v>
      </c>
      <c r="D412" s="110">
        <v>62.2</v>
      </c>
      <c r="E412" s="110">
        <f t="shared" si="13"/>
        <v>1.3013062959673416E-2</v>
      </c>
      <c r="F412" s="110">
        <f t="shared" si="12"/>
        <v>0</v>
      </c>
    </row>
    <row r="413" spans="2:6" x14ac:dyDescent="0.3">
      <c r="B413" s="108">
        <v>43986</v>
      </c>
      <c r="C413" s="109">
        <v>3999.49</v>
      </c>
      <c r="D413" s="110">
        <v>62.2</v>
      </c>
      <c r="E413" s="110">
        <f t="shared" si="13"/>
        <v>-1.5010688496813196E-2</v>
      </c>
      <c r="F413" s="110">
        <f t="shared" si="12"/>
        <v>0</v>
      </c>
    </row>
    <row r="414" spans="2:6" x14ac:dyDescent="0.3">
      <c r="B414" s="108">
        <v>43989</v>
      </c>
      <c r="C414" s="109">
        <v>3969.58</v>
      </c>
      <c r="D414" s="110">
        <v>62.2</v>
      </c>
      <c r="E414" s="110">
        <f t="shared" si="13"/>
        <v>-7.4784535028216137E-3</v>
      </c>
      <c r="F414" s="110">
        <f t="shared" si="12"/>
        <v>0</v>
      </c>
    </row>
    <row r="415" spans="2:6" x14ac:dyDescent="0.3">
      <c r="B415" s="108">
        <v>43990</v>
      </c>
      <c r="C415" s="109">
        <v>3963.4</v>
      </c>
      <c r="D415" s="110">
        <v>62.2</v>
      </c>
      <c r="E415" s="110">
        <f t="shared" si="13"/>
        <v>-1.5568397664236233E-3</v>
      </c>
      <c r="F415" s="110">
        <f t="shared" si="12"/>
        <v>0</v>
      </c>
    </row>
    <row r="416" spans="2:6" x14ac:dyDescent="0.3">
      <c r="B416" s="108">
        <v>43992</v>
      </c>
      <c r="C416" s="109">
        <v>3953.38</v>
      </c>
      <c r="D416" s="110">
        <v>62.2</v>
      </c>
      <c r="E416" s="110">
        <f t="shared" si="13"/>
        <v>-2.5281324115657977E-3</v>
      </c>
      <c r="F416" s="110">
        <f t="shared" si="12"/>
        <v>0</v>
      </c>
    </row>
    <row r="417" spans="2:6" x14ac:dyDescent="0.3">
      <c r="B417" s="108">
        <v>43993</v>
      </c>
      <c r="C417" s="109">
        <v>3961.51</v>
      </c>
      <c r="D417" s="110">
        <v>62.2</v>
      </c>
      <c r="E417" s="110">
        <f t="shared" si="13"/>
        <v>2.056468136126588E-3</v>
      </c>
      <c r="F417" s="110">
        <f t="shared" si="12"/>
        <v>0</v>
      </c>
    </row>
    <row r="418" spans="2:6" x14ac:dyDescent="0.3">
      <c r="B418" s="108">
        <v>43998</v>
      </c>
      <c r="C418" s="109">
        <v>3956.1</v>
      </c>
      <c r="D418" s="110">
        <v>62.2</v>
      </c>
      <c r="E418" s="110">
        <f t="shared" si="13"/>
        <v>-1.3656408793617514E-3</v>
      </c>
      <c r="F418" s="110">
        <f t="shared" si="12"/>
        <v>0</v>
      </c>
    </row>
    <row r="419" spans="2:6" x14ac:dyDescent="0.3">
      <c r="B419" s="108">
        <v>44005</v>
      </c>
      <c r="C419" s="109">
        <v>3962.37</v>
      </c>
      <c r="D419" s="110">
        <v>62.2</v>
      </c>
      <c r="E419" s="110">
        <f t="shared" si="13"/>
        <v>1.5848942139986555E-3</v>
      </c>
      <c r="F419" s="110">
        <f t="shared" si="12"/>
        <v>0</v>
      </c>
    </row>
    <row r="420" spans="2:6" x14ac:dyDescent="0.3">
      <c r="B420" s="108">
        <v>44010</v>
      </c>
      <c r="C420" s="109">
        <v>3966.75</v>
      </c>
      <c r="D420" s="110">
        <v>62.2</v>
      </c>
      <c r="E420" s="110">
        <f t="shared" si="13"/>
        <v>1.1053990414828796E-3</v>
      </c>
      <c r="F420" s="110">
        <f t="shared" si="12"/>
        <v>0</v>
      </c>
    </row>
    <row r="421" spans="2:6" x14ac:dyDescent="0.3">
      <c r="B421" s="108">
        <v>44012</v>
      </c>
      <c r="C421" s="109">
        <v>3967.31</v>
      </c>
      <c r="D421" s="110">
        <v>62.2</v>
      </c>
      <c r="E421" s="110">
        <f t="shared" si="13"/>
        <v>1.4117350475828516E-4</v>
      </c>
      <c r="F421" s="110">
        <f t="shared" si="12"/>
        <v>0</v>
      </c>
    </row>
    <row r="422" spans="2:6" x14ac:dyDescent="0.3">
      <c r="B422" s="108">
        <v>44017</v>
      </c>
      <c r="C422" s="109">
        <v>3964.28</v>
      </c>
      <c r="D422" s="110">
        <v>62.2</v>
      </c>
      <c r="E422" s="110">
        <f t="shared" si="13"/>
        <v>-7.6374167887049982E-4</v>
      </c>
      <c r="F422" s="110">
        <f t="shared" si="12"/>
        <v>0</v>
      </c>
    </row>
    <row r="423" spans="2:6" x14ac:dyDescent="0.3">
      <c r="B423" s="108">
        <v>44019</v>
      </c>
      <c r="C423" s="109">
        <v>3958.36</v>
      </c>
      <c r="D423" s="110">
        <v>62.2</v>
      </c>
      <c r="E423" s="110">
        <f t="shared" si="13"/>
        <v>-1.4933354858890358E-3</v>
      </c>
      <c r="F423" s="110">
        <f t="shared" si="12"/>
        <v>0</v>
      </c>
    </row>
    <row r="424" spans="2:6" x14ac:dyDescent="0.3">
      <c r="B424" s="108">
        <v>44020</v>
      </c>
      <c r="C424" s="109">
        <v>3960.65</v>
      </c>
      <c r="D424" s="110">
        <v>62.2</v>
      </c>
      <c r="E424" s="110">
        <f t="shared" si="13"/>
        <v>5.7852241837519358E-4</v>
      </c>
      <c r="F424" s="110">
        <f t="shared" si="12"/>
        <v>0</v>
      </c>
    </row>
    <row r="425" spans="2:6" x14ac:dyDescent="0.3">
      <c r="B425" s="108">
        <v>44021</v>
      </c>
      <c r="C425" s="109">
        <v>3961.9</v>
      </c>
      <c r="D425" s="110">
        <v>62.2</v>
      </c>
      <c r="E425" s="110">
        <f t="shared" si="13"/>
        <v>3.1560476184466779E-4</v>
      </c>
      <c r="F425" s="110">
        <f t="shared" si="12"/>
        <v>0</v>
      </c>
    </row>
    <row r="426" spans="2:6" x14ac:dyDescent="0.3">
      <c r="B426" s="108">
        <v>44024</v>
      </c>
      <c r="C426" s="109">
        <v>3960.57</v>
      </c>
      <c r="D426" s="110">
        <v>62.2</v>
      </c>
      <c r="E426" s="110">
        <f t="shared" si="13"/>
        <v>-3.3569751886719512E-4</v>
      </c>
      <c r="F426" s="110">
        <f t="shared" si="12"/>
        <v>0</v>
      </c>
    </row>
    <row r="427" spans="2:6" x14ac:dyDescent="0.3">
      <c r="B427" s="108">
        <v>44025</v>
      </c>
      <c r="C427" s="109">
        <v>3962.98</v>
      </c>
      <c r="D427" s="110">
        <v>62.2</v>
      </c>
      <c r="E427" s="110">
        <f t="shared" si="13"/>
        <v>6.0849827171338688E-4</v>
      </c>
      <c r="F427" s="110">
        <f t="shared" si="12"/>
        <v>0</v>
      </c>
    </row>
    <row r="428" spans="2:6" x14ac:dyDescent="0.3">
      <c r="B428" s="108">
        <v>44026</v>
      </c>
      <c r="C428" s="109">
        <v>3962.04</v>
      </c>
      <c r="D428" s="110">
        <v>62.2</v>
      </c>
      <c r="E428" s="110">
        <f t="shared" si="13"/>
        <v>-2.3719524196441633E-4</v>
      </c>
      <c r="F428" s="110">
        <f t="shared" si="12"/>
        <v>0</v>
      </c>
    </row>
    <row r="429" spans="2:6" x14ac:dyDescent="0.3">
      <c r="B429" s="108">
        <v>44027</v>
      </c>
      <c r="C429" s="109">
        <v>3963.35</v>
      </c>
      <c r="D429" s="110">
        <v>62.2</v>
      </c>
      <c r="E429" s="110">
        <f t="shared" si="13"/>
        <v>3.3063775226893632E-4</v>
      </c>
      <c r="F429" s="110">
        <f t="shared" si="12"/>
        <v>0</v>
      </c>
    </row>
    <row r="430" spans="2:6" x14ac:dyDescent="0.3">
      <c r="B430" s="108">
        <v>44028</v>
      </c>
      <c r="C430" s="109">
        <v>3964.83</v>
      </c>
      <c r="D430" s="110">
        <v>62.2</v>
      </c>
      <c r="E430" s="110">
        <f t="shared" si="13"/>
        <v>3.7342147425789562E-4</v>
      </c>
      <c r="F430" s="110">
        <f t="shared" si="12"/>
        <v>0</v>
      </c>
    </row>
    <row r="431" spans="2:6" x14ac:dyDescent="0.3">
      <c r="B431" s="108">
        <v>44031</v>
      </c>
      <c r="C431" s="109">
        <v>3969.28</v>
      </c>
      <c r="D431" s="110">
        <v>62.2</v>
      </c>
      <c r="E431" s="110">
        <f t="shared" si="13"/>
        <v>1.1223684243713006E-3</v>
      </c>
      <c r="F431" s="110">
        <f t="shared" si="12"/>
        <v>0</v>
      </c>
    </row>
    <row r="432" spans="2:6" x14ac:dyDescent="0.3">
      <c r="B432" s="108">
        <v>44032</v>
      </c>
      <c r="C432" s="109">
        <v>3974.22</v>
      </c>
      <c r="D432" s="110">
        <v>62.2</v>
      </c>
      <c r="E432" s="110">
        <f t="shared" si="13"/>
        <v>1.2445582070299555E-3</v>
      </c>
      <c r="F432" s="110">
        <f t="shared" si="12"/>
        <v>0</v>
      </c>
    </row>
    <row r="433" spans="2:6" x14ac:dyDescent="0.3">
      <c r="B433" s="108">
        <v>44033</v>
      </c>
      <c r="C433" s="109">
        <v>3981.64</v>
      </c>
      <c r="D433" s="110">
        <v>62.2</v>
      </c>
      <c r="E433" s="110">
        <f t="shared" si="13"/>
        <v>1.8670330278645064E-3</v>
      </c>
      <c r="F433" s="110">
        <f t="shared" si="12"/>
        <v>0</v>
      </c>
    </row>
    <row r="434" spans="2:6" x14ac:dyDescent="0.3">
      <c r="B434" s="108">
        <v>44034</v>
      </c>
      <c r="C434" s="109">
        <v>3989.08</v>
      </c>
      <c r="D434" s="110">
        <v>62.2</v>
      </c>
      <c r="E434" s="110">
        <f t="shared" si="13"/>
        <v>1.8685767673622955E-3</v>
      </c>
      <c r="F434" s="110">
        <f t="shared" si="12"/>
        <v>0</v>
      </c>
    </row>
    <row r="435" spans="2:6" x14ac:dyDescent="0.3">
      <c r="B435" s="108">
        <v>44035</v>
      </c>
      <c r="C435" s="109">
        <v>3986.73</v>
      </c>
      <c r="D435" s="110">
        <v>62.2</v>
      </c>
      <c r="E435" s="110">
        <f t="shared" si="13"/>
        <v>-5.8910826556501927E-4</v>
      </c>
      <c r="F435" s="110">
        <f t="shared" si="12"/>
        <v>0</v>
      </c>
    </row>
    <row r="436" spans="2:6" x14ac:dyDescent="0.3">
      <c r="B436" s="108">
        <v>44038</v>
      </c>
      <c r="C436" s="109">
        <v>3981.52</v>
      </c>
      <c r="D436" s="110">
        <v>62.2</v>
      </c>
      <c r="E436" s="110">
        <f t="shared" si="13"/>
        <v>-1.3068354265275417E-3</v>
      </c>
      <c r="F436" s="110">
        <f t="shared" si="12"/>
        <v>0</v>
      </c>
    </row>
    <row r="437" spans="2:6" x14ac:dyDescent="0.3">
      <c r="B437" s="108">
        <v>44039</v>
      </c>
      <c r="C437" s="109">
        <v>3994.65</v>
      </c>
      <c r="D437" s="110">
        <v>62.2</v>
      </c>
      <c r="E437" s="110">
        <f t="shared" si="13"/>
        <v>3.2977355381864637E-3</v>
      </c>
      <c r="F437" s="110">
        <f t="shared" si="12"/>
        <v>0</v>
      </c>
    </row>
    <row r="438" spans="2:6" x14ac:dyDescent="0.3">
      <c r="B438" s="108">
        <v>44040</v>
      </c>
      <c r="C438" s="109">
        <v>4001.81</v>
      </c>
      <c r="D438" s="110">
        <v>62.2</v>
      </c>
      <c r="E438" s="110">
        <f t="shared" si="13"/>
        <v>1.7923973314306618E-3</v>
      </c>
      <c r="F438" s="110">
        <f t="shared" si="12"/>
        <v>0</v>
      </c>
    </row>
    <row r="439" spans="2:6" x14ac:dyDescent="0.3">
      <c r="B439" s="108">
        <v>44041</v>
      </c>
      <c r="C439" s="109">
        <v>4034.65</v>
      </c>
      <c r="D439" s="110">
        <v>62.2</v>
      </c>
      <c r="E439" s="110">
        <f t="shared" si="13"/>
        <v>8.2062866552885527E-3</v>
      </c>
      <c r="F439" s="110">
        <f t="shared" si="12"/>
        <v>0</v>
      </c>
    </row>
    <row r="440" spans="2:6" x14ac:dyDescent="0.3">
      <c r="B440" s="108">
        <v>44042</v>
      </c>
      <c r="C440" s="109">
        <v>4061.56</v>
      </c>
      <c r="D440" s="110">
        <v>62.2</v>
      </c>
      <c r="E440" s="110">
        <f t="shared" si="13"/>
        <v>6.6697235200079419E-3</v>
      </c>
      <c r="F440" s="110">
        <f t="shared" si="12"/>
        <v>0</v>
      </c>
    </row>
    <row r="441" spans="2:6" x14ac:dyDescent="0.3">
      <c r="B441" s="108">
        <v>44046</v>
      </c>
      <c r="C441" s="109">
        <v>4099.42</v>
      </c>
      <c r="D441" s="110">
        <v>62.2</v>
      </c>
      <c r="E441" s="110">
        <f t="shared" si="13"/>
        <v>9.3215414766740778E-3</v>
      </c>
      <c r="F441" s="110">
        <f t="shared" si="12"/>
        <v>0</v>
      </c>
    </row>
    <row r="442" spans="2:6" x14ac:dyDescent="0.3">
      <c r="B442" s="108">
        <v>44047</v>
      </c>
      <c r="C442" s="109">
        <v>4089.51</v>
      </c>
      <c r="D442" s="110">
        <v>62.2</v>
      </c>
      <c r="E442" s="110">
        <f t="shared" si="13"/>
        <v>-2.4174151465329308E-3</v>
      </c>
      <c r="F442" s="110">
        <f t="shared" si="12"/>
        <v>0</v>
      </c>
    </row>
    <row r="443" spans="2:6" x14ac:dyDescent="0.3">
      <c r="B443" s="108">
        <v>44048</v>
      </c>
      <c r="C443" s="109">
        <v>4082.14</v>
      </c>
      <c r="D443" s="110">
        <v>62.2</v>
      </c>
      <c r="E443" s="110">
        <f t="shared" si="13"/>
        <v>-1.802171898344862E-3</v>
      </c>
      <c r="F443" s="110">
        <f t="shared" si="12"/>
        <v>0</v>
      </c>
    </row>
    <row r="444" spans="2:6" x14ac:dyDescent="0.3">
      <c r="B444" s="108">
        <v>44049</v>
      </c>
      <c r="C444" s="109">
        <v>4079.07</v>
      </c>
      <c r="D444" s="110">
        <v>62.2</v>
      </c>
      <c r="E444" s="110">
        <f t="shared" si="13"/>
        <v>-7.5205651937459983E-4</v>
      </c>
      <c r="F444" s="110">
        <f t="shared" si="12"/>
        <v>0</v>
      </c>
    </row>
    <row r="445" spans="2:6" x14ac:dyDescent="0.3">
      <c r="B445" s="108">
        <v>44052</v>
      </c>
      <c r="C445" s="109">
        <v>4069.11</v>
      </c>
      <c r="D445" s="110">
        <v>62.2</v>
      </c>
      <c r="E445" s="110">
        <f t="shared" si="13"/>
        <v>-2.4417330420904992E-3</v>
      </c>
      <c r="F445" s="110">
        <f t="shared" si="12"/>
        <v>0</v>
      </c>
    </row>
    <row r="446" spans="2:6" x14ac:dyDescent="0.3">
      <c r="B446" s="108">
        <v>44053</v>
      </c>
      <c r="C446" s="109">
        <v>4050.64</v>
      </c>
      <c r="D446" s="110">
        <v>66.099999999999994</v>
      </c>
      <c r="E446" s="110">
        <f t="shared" si="13"/>
        <v>-4.5390761124669554E-3</v>
      </c>
      <c r="F446" s="110">
        <f t="shared" si="12"/>
        <v>6.2700964630225009E-2</v>
      </c>
    </row>
    <row r="447" spans="2:6" x14ac:dyDescent="0.3">
      <c r="B447" s="108">
        <v>44055</v>
      </c>
      <c r="C447" s="109">
        <v>4070.15</v>
      </c>
      <c r="D447" s="110">
        <v>64</v>
      </c>
      <c r="E447" s="110">
        <f t="shared" si="13"/>
        <v>4.8165228210850231E-3</v>
      </c>
      <c r="F447" s="110">
        <f t="shared" si="12"/>
        <v>-3.1770045385778989E-2</v>
      </c>
    </row>
    <row r="448" spans="2:6" x14ac:dyDescent="0.3">
      <c r="B448" s="108">
        <v>44056</v>
      </c>
      <c r="C448" s="109">
        <v>4085.79</v>
      </c>
      <c r="D448" s="110">
        <v>63.5</v>
      </c>
      <c r="E448" s="110">
        <f t="shared" si="13"/>
        <v>3.8426102232103077E-3</v>
      </c>
      <c r="F448" s="110">
        <f t="shared" si="12"/>
        <v>-7.8125E-3</v>
      </c>
    </row>
    <row r="449" spans="2:6" x14ac:dyDescent="0.3">
      <c r="B449" s="108">
        <v>44059</v>
      </c>
      <c r="C449" s="109">
        <v>4076.79</v>
      </c>
      <c r="D449" s="110">
        <v>65.099999999999994</v>
      </c>
      <c r="E449" s="110">
        <f t="shared" si="13"/>
        <v>-2.2027563824865704E-3</v>
      </c>
      <c r="F449" s="110">
        <f t="shared" si="12"/>
        <v>2.5196850393700787E-2</v>
      </c>
    </row>
    <row r="450" spans="2:6" x14ac:dyDescent="0.3">
      <c r="B450" s="108">
        <v>44060</v>
      </c>
      <c r="C450" s="109">
        <v>4080.93</v>
      </c>
      <c r="D450" s="110">
        <v>64</v>
      </c>
      <c r="E450" s="110">
        <f t="shared" si="13"/>
        <v>1.0155048457241023E-3</v>
      </c>
      <c r="F450" s="110">
        <f t="shared" si="12"/>
        <v>-1.6897081413210335E-2</v>
      </c>
    </row>
    <row r="451" spans="2:6" x14ac:dyDescent="0.3">
      <c r="B451" s="108">
        <v>44061</v>
      </c>
      <c r="C451" s="109">
        <v>4129.07</v>
      </c>
      <c r="D451" s="110">
        <v>62.7</v>
      </c>
      <c r="E451" s="110">
        <f t="shared" si="13"/>
        <v>1.1796330738336636E-2</v>
      </c>
      <c r="F451" s="110">
        <f t="shared" si="12"/>
        <v>-2.0312499999999956E-2</v>
      </c>
    </row>
    <row r="452" spans="2:6" x14ac:dyDescent="0.3">
      <c r="B452" s="108">
        <v>44062</v>
      </c>
      <c r="C452" s="109">
        <v>4145.38</v>
      </c>
      <c r="D452" s="110">
        <v>62.2</v>
      </c>
      <c r="E452" s="110">
        <f t="shared" si="13"/>
        <v>3.9500420191471708E-3</v>
      </c>
      <c r="F452" s="110">
        <f t="shared" ref="F452:F515" si="14">D452/D451 - 1</f>
        <v>-7.9744816586921896E-3</v>
      </c>
    </row>
    <row r="453" spans="2:6" x14ac:dyDescent="0.3">
      <c r="B453" s="108">
        <v>44063</v>
      </c>
      <c r="C453" s="109">
        <v>4156.54</v>
      </c>
      <c r="D453" s="110">
        <v>62.2</v>
      </c>
      <c r="E453" s="110">
        <f t="shared" ref="E453:E516" si="15">C453/C452 - 1</f>
        <v>2.6921536746933317E-3</v>
      </c>
      <c r="F453" s="110">
        <f t="shared" si="14"/>
        <v>0</v>
      </c>
    </row>
    <row r="454" spans="2:6" x14ac:dyDescent="0.3">
      <c r="B454" s="108">
        <v>44066</v>
      </c>
      <c r="C454" s="109">
        <v>4171.2</v>
      </c>
      <c r="D454" s="110">
        <v>62.2</v>
      </c>
      <c r="E454" s="110">
        <f t="shared" si="15"/>
        <v>3.5269719526336285E-3</v>
      </c>
      <c r="F454" s="110">
        <f t="shared" si="14"/>
        <v>0</v>
      </c>
    </row>
    <row r="455" spans="2:6" x14ac:dyDescent="0.3">
      <c r="B455" s="108">
        <v>44067</v>
      </c>
      <c r="C455" s="109">
        <v>4214.42</v>
      </c>
      <c r="D455" s="110">
        <v>62.5</v>
      </c>
      <c r="E455" s="110">
        <f t="shared" si="15"/>
        <v>1.0361526658995146E-2</v>
      </c>
      <c r="F455" s="110">
        <f t="shared" si="14"/>
        <v>4.8231511254019921E-3</v>
      </c>
    </row>
    <row r="456" spans="2:6" x14ac:dyDescent="0.3">
      <c r="B456" s="108">
        <v>44068</v>
      </c>
      <c r="C456" s="109">
        <v>4271.8100000000004</v>
      </c>
      <c r="D456" s="110">
        <v>63.7</v>
      </c>
      <c r="E456" s="110">
        <f t="shared" si="15"/>
        <v>1.3617532187110148E-2</v>
      </c>
      <c r="F456" s="110">
        <f t="shared" si="14"/>
        <v>1.9200000000000106E-2</v>
      </c>
    </row>
    <row r="457" spans="2:6" x14ac:dyDescent="0.3">
      <c r="B457" s="108">
        <v>44069</v>
      </c>
      <c r="C457" s="109">
        <v>4299.1000000000004</v>
      </c>
      <c r="D457" s="110">
        <v>62.5</v>
      </c>
      <c r="E457" s="110">
        <f t="shared" si="15"/>
        <v>6.3883927421866105E-3</v>
      </c>
      <c r="F457" s="110">
        <f t="shared" si="14"/>
        <v>-1.8838304552590279E-2</v>
      </c>
    </row>
    <row r="458" spans="2:6" x14ac:dyDescent="0.3">
      <c r="B458" s="108">
        <v>44070</v>
      </c>
      <c r="C458" s="109">
        <v>4307.1499999999996</v>
      </c>
      <c r="D458" s="110">
        <v>64</v>
      </c>
      <c r="E458" s="110">
        <f t="shared" si="15"/>
        <v>1.8724849387079523E-3</v>
      </c>
      <c r="F458" s="110">
        <f t="shared" si="14"/>
        <v>2.4000000000000021E-2</v>
      </c>
    </row>
    <row r="459" spans="2:6" x14ac:dyDescent="0.3">
      <c r="B459" s="108">
        <v>44074</v>
      </c>
      <c r="C459" s="109">
        <v>4364.83</v>
      </c>
      <c r="D459" s="110">
        <v>63.7</v>
      </c>
      <c r="E459" s="110">
        <f t="shared" si="15"/>
        <v>1.3391685917602203E-2</v>
      </c>
      <c r="F459" s="110">
        <f t="shared" si="14"/>
        <v>-4.6874999999999556E-3</v>
      </c>
    </row>
    <row r="460" spans="2:6" x14ac:dyDescent="0.3">
      <c r="B460" s="108">
        <v>44075</v>
      </c>
      <c r="C460" s="109">
        <v>4545.1499999999996</v>
      </c>
      <c r="D460" s="110">
        <v>62.3</v>
      </c>
      <c r="E460" s="110">
        <f t="shared" si="15"/>
        <v>4.1312032771035678E-2</v>
      </c>
      <c r="F460" s="110">
        <f t="shared" si="14"/>
        <v>-2.1978021978022011E-2</v>
      </c>
    </row>
    <row r="461" spans="2:6" x14ac:dyDescent="0.3">
      <c r="B461" s="108">
        <v>44076</v>
      </c>
      <c r="C461" s="109">
        <v>4533.05</v>
      </c>
      <c r="D461" s="110">
        <v>62.3</v>
      </c>
      <c r="E461" s="110">
        <f t="shared" si="15"/>
        <v>-2.6621783659503961E-3</v>
      </c>
      <c r="F461" s="110">
        <f t="shared" si="14"/>
        <v>0</v>
      </c>
    </row>
    <row r="462" spans="2:6" x14ac:dyDescent="0.3">
      <c r="B462" s="108">
        <v>44077</v>
      </c>
      <c r="C462" s="109">
        <v>4633.37</v>
      </c>
      <c r="D462" s="110">
        <v>62.2</v>
      </c>
      <c r="E462" s="110">
        <f t="shared" si="15"/>
        <v>2.2130794939389631E-2</v>
      </c>
      <c r="F462" s="110">
        <f t="shared" si="14"/>
        <v>-1.6051364365969878E-3</v>
      </c>
    </row>
    <row r="463" spans="2:6" x14ac:dyDescent="0.3">
      <c r="B463" s="108">
        <v>44080</v>
      </c>
      <c r="C463" s="109">
        <v>4703.32</v>
      </c>
      <c r="D463" s="110">
        <v>62.2</v>
      </c>
      <c r="E463" s="110">
        <f t="shared" si="15"/>
        <v>1.5097002829473904E-2</v>
      </c>
      <c r="F463" s="110">
        <f t="shared" si="14"/>
        <v>0</v>
      </c>
    </row>
    <row r="464" spans="2:6" x14ac:dyDescent="0.3">
      <c r="B464" s="108">
        <v>44081</v>
      </c>
      <c r="C464" s="109">
        <v>4859.4799999999996</v>
      </c>
      <c r="D464" s="110">
        <v>62.2</v>
      </c>
      <c r="E464" s="110">
        <f t="shared" si="15"/>
        <v>3.3202078531760604E-2</v>
      </c>
      <c r="F464" s="110">
        <f t="shared" si="14"/>
        <v>0</v>
      </c>
    </row>
    <row r="465" spans="2:6" x14ac:dyDescent="0.3">
      <c r="B465" s="108">
        <v>44082</v>
      </c>
      <c r="C465" s="109">
        <v>4785.04</v>
      </c>
      <c r="D465" s="110">
        <v>62.2</v>
      </c>
      <c r="E465" s="110">
        <f t="shared" si="15"/>
        <v>-1.5318511445668981E-2</v>
      </c>
      <c r="F465" s="110">
        <f t="shared" si="14"/>
        <v>0</v>
      </c>
    </row>
    <row r="466" spans="2:6" x14ac:dyDescent="0.3">
      <c r="B466" s="108">
        <v>44083</v>
      </c>
      <c r="C466" s="109">
        <v>4720.1000000000004</v>
      </c>
      <c r="D466" s="110">
        <v>62.2</v>
      </c>
      <c r="E466" s="110">
        <f t="shared" si="15"/>
        <v>-1.357146439737178E-2</v>
      </c>
      <c r="F466" s="110">
        <f t="shared" si="14"/>
        <v>0</v>
      </c>
    </row>
    <row r="467" spans="2:6" x14ac:dyDescent="0.3">
      <c r="B467" s="108">
        <v>44084</v>
      </c>
      <c r="C467" s="109">
        <v>4789.37</v>
      </c>
      <c r="D467" s="110">
        <v>62.2</v>
      </c>
      <c r="E467" s="110">
        <f t="shared" si="15"/>
        <v>1.4675536535242895E-2</v>
      </c>
      <c r="F467" s="110">
        <f t="shared" si="14"/>
        <v>0</v>
      </c>
    </row>
    <row r="468" spans="2:6" x14ac:dyDescent="0.3">
      <c r="B468" s="108">
        <v>44087</v>
      </c>
      <c r="C468" s="109">
        <v>4794.0600000000004</v>
      </c>
      <c r="D468" s="110">
        <v>62.2</v>
      </c>
      <c r="E468" s="110">
        <f t="shared" si="15"/>
        <v>9.79251968421746E-4</v>
      </c>
      <c r="F468" s="110">
        <f t="shared" si="14"/>
        <v>0</v>
      </c>
    </row>
    <row r="469" spans="2:6" x14ac:dyDescent="0.3">
      <c r="B469" s="108">
        <v>44088</v>
      </c>
      <c r="C469" s="109">
        <v>4794.92</v>
      </c>
      <c r="D469" s="110">
        <v>62.2</v>
      </c>
      <c r="E469" s="110">
        <f t="shared" si="15"/>
        <v>1.7938866013356147E-4</v>
      </c>
      <c r="F469" s="110">
        <f t="shared" si="14"/>
        <v>0</v>
      </c>
    </row>
    <row r="470" spans="2:6" x14ac:dyDescent="0.3">
      <c r="B470" s="108">
        <v>44089</v>
      </c>
      <c r="C470" s="109">
        <v>4762.43</v>
      </c>
      <c r="D470" s="110">
        <v>62.2</v>
      </c>
      <c r="E470" s="110">
        <f t="shared" si="15"/>
        <v>-6.7759211832522093E-3</v>
      </c>
      <c r="F470" s="110">
        <f t="shared" si="14"/>
        <v>0</v>
      </c>
    </row>
    <row r="471" spans="2:6" x14ac:dyDescent="0.3">
      <c r="B471" s="108">
        <v>44090</v>
      </c>
      <c r="C471" s="109">
        <v>4781.57</v>
      </c>
      <c r="D471" s="110">
        <v>62.2</v>
      </c>
      <c r="E471" s="110">
        <f t="shared" si="15"/>
        <v>4.0189567090749279E-3</v>
      </c>
      <c r="F471" s="110">
        <f t="shared" si="14"/>
        <v>0</v>
      </c>
    </row>
    <row r="472" spans="2:6" x14ac:dyDescent="0.3">
      <c r="B472" s="108">
        <v>44091</v>
      </c>
      <c r="C472" s="109">
        <v>4827.57</v>
      </c>
      <c r="D472" s="110">
        <v>62.2</v>
      </c>
      <c r="E472" s="110">
        <f t="shared" si="15"/>
        <v>9.6202711661650397E-3</v>
      </c>
      <c r="F472" s="110">
        <f t="shared" si="14"/>
        <v>0</v>
      </c>
    </row>
    <row r="473" spans="2:6" x14ac:dyDescent="0.3">
      <c r="B473" s="108">
        <v>44094</v>
      </c>
      <c r="C473" s="109">
        <v>4873.17</v>
      </c>
      <c r="D473" s="110">
        <v>62.2</v>
      </c>
      <c r="E473" s="110">
        <f t="shared" si="15"/>
        <v>9.4457459964329971E-3</v>
      </c>
      <c r="F473" s="110">
        <f t="shared" si="14"/>
        <v>0</v>
      </c>
    </row>
    <row r="474" spans="2:6" x14ac:dyDescent="0.3">
      <c r="B474" s="108">
        <v>44095</v>
      </c>
      <c r="C474" s="109">
        <v>4879.1400000000003</v>
      </c>
      <c r="D474" s="110">
        <v>62.2</v>
      </c>
      <c r="E474" s="110">
        <f t="shared" si="15"/>
        <v>1.2250752590203806E-3</v>
      </c>
      <c r="F474" s="110">
        <f t="shared" si="14"/>
        <v>0</v>
      </c>
    </row>
    <row r="475" spans="2:6" x14ac:dyDescent="0.3">
      <c r="B475" s="108">
        <v>44096</v>
      </c>
      <c r="C475" s="109">
        <v>4862.22</v>
      </c>
      <c r="D475" s="110">
        <v>62.2</v>
      </c>
      <c r="E475" s="110">
        <f t="shared" si="15"/>
        <v>-3.4678242477158561E-3</v>
      </c>
      <c r="F475" s="110">
        <f t="shared" si="14"/>
        <v>0</v>
      </c>
    </row>
    <row r="476" spans="2:6" x14ac:dyDescent="0.3">
      <c r="B476" s="108">
        <v>44097</v>
      </c>
      <c r="C476" s="109">
        <v>4891.53</v>
      </c>
      <c r="D476" s="110">
        <v>62.2</v>
      </c>
      <c r="E476" s="110">
        <f t="shared" si="15"/>
        <v>6.0281106161381715E-3</v>
      </c>
      <c r="F476" s="110">
        <f t="shared" si="14"/>
        <v>0</v>
      </c>
    </row>
    <row r="477" spans="2:6" x14ac:dyDescent="0.3">
      <c r="B477" s="108">
        <v>44098</v>
      </c>
      <c r="C477" s="109">
        <v>4927.82</v>
      </c>
      <c r="D477" s="110">
        <v>62.2</v>
      </c>
      <c r="E477" s="110">
        <f t="shared" si="15"/>
        <v>7.418946628151124E-3</v>
      </c>
      <c r="F477" s="110">
        <f t="shared" si="14"/>
        <v>0</v>
      </c>
    </row>
    <row r="478" spans="2:6" x14ac:dyDescent="0.3">
      <c r="B478" s="108">
        <v>44101</v>
      </c>
      <c r="C478" s="109">
        <v>4948.5600000000004</v>
      </c>
      <c r="D478" s="110">
        <v>62.2</v>
      </c>
      <c r="E478" s="110">
        <f t="shared" si="15"/>
        <v>4.2087576250757763E-3</v>
      </c>
      <c r="F478" s="110">
        <f t="shared" si="14"/>
        <v>0</v>
      </c>
    </row>
    <row r="479" spans="2:6" x14ac:dyDescent="0.3">
      <c r="B479" s="108">
        <v>44102</v>
      </c>
      <c r="C479" s="109">
        <v>4959.18</v>
      </c>
      <c r="D479" s="110">
        <v>62.2</v>
      </c>
      <c r="E479" s="110">
        <f t="shared" si="15"/>
        <v>2.1460788593044011E-3</v>
      </c>
      <c r="F479" s="110">
        <f t="shared" si="14"/>
        <v>0</v>
      </c>
    </row>
    <row r="480" spans="2:6" x14ac:dyDescent="0.3">
      <c r="B480" s="108">
        <v>44103</v>
      </c>
      <c r="C480" s="109">
        <v>4978.32</v>
      </c>
      <c r="D480" s="110">
        <v>62.2</v>
      </c>
      <c r="E480" s="110">
        <f t="shared" si="15"/>
        <v>3.8595090317350422E-3</v>
      </c>
      <c r="F480" s="110">
        <f t="shared" si="14"/>
        <v>0</v>
      </c>
    </row>
    <row r="481" spans="2:6" x14ac:dyDescent="0.3">
      <c r="B481" s="108">
        <v>44104</v>
      </c>
      <c r="C481" s="109">
        <v>4971.68</v>
      </c>
      <c r="D481" s="110">
        <v>62.2</v>
      </c>
      <c r="E481" s="110">
        <f t="shared" si="15"/>
        <v>-1.3337832843206554E-3</v>
      </c>
      <c r="F481" s="110">
        <f t="shared" si="14"/>
        <v>0</v>
      </c>
    </row>
    <row r="482" spans="2:6" x14ac:dyDescent="0.3">
      <c r="B482" s="108">
        <v>44105</v>
      </c>
      <c r="C482" s="109">
        <v>5011.29</v>
      </c>
      <c r="D482" s="110">
        <v>62.2</v>
      </c>
      <c r="E482" s="110">
        <f t="shared" si="15"/>
        <v>7.9671258005342693E-3</v>
      </c>
      <c r="F482" s="110">
        <f t="shared" si="14"/>
        <v>0</v>
      </c>
    </row>
    <row r="483" spans="2:6" x14ac:dyDescent="0.3">
      <c r="B483" s="108">
        <v>44108</v>
      </c>
      <c r="C483" s="109">
        <v>5094.05</v>
      </c>
      <c r="D483" s="110">
        <v>62.2</v>
      </c>
      <c r="E483" s="110">
        <f t="shared" si="15"/>
        <v>1.6514709785304893E-2</v>
      </c>
      <c r="F483" s="110">
        <f t="shared" si="14"/>
        <v>0</v>
      </c>
    </row>
    <row r="484" spans="2:6" x14ac:dyDescent="0.3">
      <c r="B484" s="108">
        <v>44109</v>
      </c>
      <c r="C484" s="109">
        <v>5092.1400000000003</v>
      </c>
      <c r="D484" s="110">
        <v>62.2</v>
      </c>
      <c r="E484" s="110">
        <f t="shared" si="15"/>
        <v>-3.7494724237097099E-4</v>
      </c>
      <c r="F484" s="110">
        <f t="shared" si="14"/>
        <v>0</v>
      </c>
    </row>
    <row r="485" spans="2:6" x14ac:dyDescent="0.3">
      <c r="B485" s="108">
        <v>44110</v>
      </c>
      <c r="C485" s="109">
        <v>5100.54</v>
      </c>
      <c r="D485" s="110">
        <v>62.2</v>
      </c>
      <c r="E485" s="110">
        <f t="shared" si="15"/>
        <v>1.6496011500075625E-3</v>
      </c>
      <c r="F485" s="110">
        <f t="shared" si="14"/>
        <v>0</v>
      </c>
    </row>
    <row r="486" spans="2:6" x14ac:dyDescent="0.3">
      <c r="B486" s="108">
        <v>44111</v>
      </c>
      <c r="C486" s="109">
        <v>5116.8100000000004</v>
      </c>
      <c r="D486" s="110">
        <v>62.2</v>
      </c>
      <c r="E486" s="110">
        <f t="shared" si="15"/>
        <v>3.1898583287259807E-3</v>
      </c>
      <c r="F486" s="110">
        <f t="shared" si="14"/>
        <v>0</v>
      </c>
    </row>
    <row r="487" spans="2:6" x14ac:dyDescent="0.3">
      <c r="B487" s="108">
        <v>44112</v>
      </c>
      <c r="C487" s="109">
        <v>5104.6499999999996</v>
      </c>
      <c r="D487" s="110">
        <v>62.2</v>
      </c>
      <c r="E487" s="110">
        <f t="shared" si="15"/>
        <v>-2.3764806588481013E-3</v>
      </c>
      <c r="F487" s="110">
        <f t="shared" si="14"/>
        <v>0</v>
      </c>
    </row>
    <row r="488" spans="2:6" x14ac:dyDescent="0.3">
      <c r="B488" s="108">
        <v>44115</v>
      </c>
      <c r="C488" s="109">
        <v>5088.87</v>
      </c>
      <c r="D488" s="110">
        <v>62.2</v>
      </c>
      <c r="E488" s="110">
        <f t="shared" si="15"/>
        <v>-3.0912991096352371E-3</v>
      </c>
      <c r="F488" s="110">
        <f t="shared" si="14"/>
        <v>0</v>
      </c>
    </row>
    <row r="489" spans="2:6" x14ac:dyDescent="0.3">
      <c r="B489" s="108">
        <v>44116</v>
      </c>
      <c r="C489" s="109">
        <v>5012.12</v>
      </c>
      <c r="D489" s="110">
        <v>62.2</v>
      </c>
      <c r="E489" s="110">
        <f t="shared" si="15"/>
        <v>-1.5081933710234252E-2</v>
      </c>
      <c r="F489" s="110">
        <f t="shared" si="14"/>
        <v>0</v>
      </c>
    </row>
    <row r="490" spans="2:6" x14ac:dyDescent="0.3">
      <c r="B490" s="108">
        <v>44117</v>
      </c>
      <c r="C490" s="109">
        <v>4970.1000000000004</v>
      </c>
      <c r="D490" s="110">
        <v>62.2</v>
      </c>
      <c r="E490" s="110">
        <f t="shared" si="15"/>
        <v>-8.3836779646137005E-3</v>
      </c>
      <c r="F490" s="110">
        <f t="shared" si="14"/>
        <v>0</v>
      </c>
    </row>
    <row r="491" spans="2:6" x14ac:dyDescent="0.3">
      <c r="B491" s="108">
        <v>44118</v>
      </c>
      <c r="C491" s="109">
        <v>4972.13</v>
      </c>
      <c r="D491" s="110">
        <v>62.2</v>
      </c>
      <c r="E491" s="110">
        <f t="shared" si="15"/>
        <v>4.0844248606664024E-4</v>
      </c>
      <c r="F491" s="110">
        <f t="shared" si="14"/>
        <v>0</v>
      </c>
    </row>
    <row r="492" spans="2:6" x14ac:dyDescent="0.3">
      <c r="B492" s="108">
        <v>44119</v>
      </c>
      <c r="C492" s="109">
        <v>4978.7700000000004</v>
      </c>
      <c r="D492" s="110">
        <v>62.2</v>
      </c>
      <c r="E492" s="110">
        <f t="shared" si="15"/>
        <v>1.3354437635380023E-3</v>
      </c>
      <c r="F492" s="110">
        <f t="shared" si="14"/>
        <v>0</v>
      </c>
    </row>
    <row r="493" spans="2:6" x14ac:dyDescent="0.3">
      <c r="B493" s="108">
        <v>44122</v>
      </c>
      <c r="C493" s="109">
        <v>4971.6099999999997</v>
      </c>
      <c r="D493" s="110">
        <v>62.2</v>
      </c>
      <c r="E493" s="110">
        <f t="shared" si="15"/>
        <v>-1.4381061989208188E-3</v>
      </c>
      <c r="F493" s="110">
        <f t="shared" si="14"/>
        <v>0</v>
      </c>
    </row>
    <row r="494" spans="2:6" x14ac:dyDescent="0.3">
      <c r="B494" s="108">
        <v>44123</v>
      </c>
      <c r="C494" s="109">
        <v>5003.62</v>
      </c>
      <c r="D494" s="110">
        <v>62.2</v>
      </c>
      <c r="E494" s="110">
        <f t="shared" si="15"/>
        <v>6.438558133079697E-3</v>
      </c>
      <c r="F494" s="110">
        <f t="shared" si="14"/>
        <v>0</v>
      </c>
    </row>
    <row r="495" spans="2:6" x14ac:dyDescent="0.3">
      <c r="B495" s="108">
        <v>44124</v>
      </c>
      <c r="C495" s="109">
        <v>4982.37</v>
      </c>
      <c r="D495" s="110">
        <v>62.2</v>
      </c>
      <c r="E495" s="110">
        <f t="shared" si="15"/>
        <v>-4.2469252261362334E-3</v>
      </c>
      <c r="F495" s="110">
        <f t="shared" si="14"/>
        <v>0</v>
      </c>
    </row>
    <row r="496" spans="2:6" x14ac:dyDescent="0.3">
      <c r="B496" s="108">
        <v>44125</v>
      </c>
      <c r="C496" s="109">
        <v>4963.29</v>
      </c>
      <c r="D496" s="110">
        <v>62.2</v>
      </c>
      <c r="E496" s="110">
        <f t="shared" si="15"/>
        <v>-3.8295028269679232E-3</v>
      </c>
      <c r="F496" s="110">
        <f t="shared" si="14"/>
        <v>0</v>
      </c>
    </row>
    <row r="497" spans="2:6" x14ac:dyDescent="0.3">
      <c r="B497" s="108">
        <v>44126</v>
      </c>
      <c r="C497" s="109">
        <v>4995.3100000000004</v>
      </c>
      <c r="D497" s="110">
        <v>62.2</v>
      </c>
      <c r="E497" s="110">
        <f t="shared" si="15"/>
        <v>6.4513659286482561E-3</v>
      </c>
      <c r="F497" s="110">
        <f t="shared" si="14"/>
        <v>0</v>
      </c>
    </row>
    <row r="498" spans="2:6" x14ac:dyDescent="0.3">
      <c r="B498" s="108">
        <v>44129</v>
      </c>
      <c r="C498" s="109">
        <v>4997.99</v>
      </c>
      <c r="D498" s="110">
        <v>62.2</v>
      </c>
      <c r="E498" s="110">
        <f t="shared" si="15"/>
        <v>5.3650324003906569E-4</v>
      </c>
      <c r="F498" s="110">
        <f t="shared" si="14"/>
        <v>0</v>
      </c>
    </row>
    <row r="499" spans="2:6" x14ac:dyDescent="0.3">
      <c r="B499" s="108">
        <v>44131</v>
      </c>
      <c r="C499" s="109">
        <v>4946.67</v>
      </c>
      <c r="D499" s="110">
        <v>62.2</v>
      </c>
      <c r="E499" s="110">
        <f t="shared" si="15"/>
        <v>-1.0268127787370518E-2</v>
      </c>
      <c r="F499" s="110">
        <f t="shared" si="14"/>
        <v>0</v>
      </c>
    </row>
    <row r="500" spans="2:6" x14ac:dyDescent="0.3">
      <c r="B500" s="108">
        <v>44132</v>
      </c>
      <c r="C500" s="109">
        <v>4928.8599999999997</v>
      </c>
      <c r="D500" s="110">
        <v>62.2</v>
      </c>
      <c r="E500" s="110">
        <f t="shared" si="15"/>
        <v>-3.6004018865217757E-3</v>
      </c>
      <c r="F500" s="110">
        <f t="shared" si="14"/>
        <v>0</v>
      </c>
    </row>
    <row r="501" spans="2:6" x14ac:dyDescent="0.3">
      <c r="B501" s="108">
        <v>44133</v>
      </c>
      <c r="C501" s="109">
        <v>4934.46</v>
      </c>
      <c r="D501" s="110">
        <v>62.2</v>
      </c>
      <c r="E501" s="110">
        <f t="shared" si="15"/>
        <v>1.1361653607528943E-3</v>
      </c>
      <c r="F501" s="110">
        <f t="shared" si="14"/>
        <v>0</v>
      </c>
    </row>
    <row r="502" spans="2:6" x14ac:dyDescent="0.3">
      <c r="B502" s="108">
        <v>44136</v>
      </c>
      <c r="C502" s="109">
        <v>4916.97</v>
      </c>
      <c r="D502" s="110">
        <v>62.2</v>
      </c>
      <c r="E502" s="110">
        <f t="shared" si="15"/>
        <v>-3.5444607920622762E-3</v>
      </c>
      <c r="F502" s="110">
        <f t="shared" si="14"/>
        <v>0</v>
      </c>
    </row>
    <row r="503" spans="2:6" x14ac:dyDescent="0.3">
      <c r="B503" s="108">
        <v>44137</v>
      </c>
      <c r="C503" s="109">
        <v>4858.3599999999997</v>
      </c>
      <c r="D503" s="110">
        <v>62.2</v>
      </c>
      <c r="E503" s="110">
        <f t="shared" si="15"/>
        <v>-1.1919942566255393E-2</v>
      </c>
      <c r="F503" s="110">
        <f t="shared" si="14"/>
        <v>0</v>
      </c>
    </row>
    <row r="504" spans="2:6" x14ac:dyDescent="0.3">
      <c r="B504" s="108">
        <v>44139</v>
      </c>
      <c r="C504" s="109">
        <v>4809.7</v>
      </c>
      <c r="D504" s="110">
        <v>62.2</v>
      </c>
      <c r="E504" s="110">
        <f t="shared" si="15"/>
        <v>-1.0015725471146597E-2</v>
      </c>
      <c r="F504" s="110">
        <f t="shared" si="14"/>
        <v>0</v>
      </c>
    </row>
    <row r="505" spans="2:6" x14ac:dyDescent="0.3">
      <c r="B505" s="108">
        <v>44140</v>
      </c>
      <c r="C505" s="109">
        <v>4839.8500000000004</v>
      </c>
      <c r="D505" s="110">
        <v>62.2</v>
      </c>
      <c r="E505" s="110">
        <f t="shared" si="15"/>
        <v>6.2685822400567748E-3</v>
      </c>
      <c r="F505" s="110">
        <f t="shared" si="14"/>
        <v>0</v>
      </c>
    </row>
    <row r="506" spans="2:6" x14ac:dyDescent="0.3">
      <c r="B506" s="108">
        <v>44143</v>
      </c>
      <c r="C506" s="109">
        <v>4839.05</v>
      </c>
      <c r="D506" s="110">
        <v>62.2</v>
      </c>
      <c r="E506" s="110">
        <f t="shared" si="15"/>
        <v>-1.6529437895806964E-4</v>
      </c>
      <c r="F506" s="110">
        <f t="shared" si="14"/>
        <v>0</v>
      </c>
    </row>
    <row r="507" spans="2:6" x14ac:dyDescent="0.3">
      <c r="B507" s="108">
        <v>44144</v>
      </c>
      <c r="C507" s="109">
        <v>4872.29</v>
      </c>
      <c r="D507" s="110">
        <v>62.2</v>
      </c>
      <c r="E507" s="110">
        <f t="shared" si="15"/>
        <v>6.8691168721133344E-3</v>
      </c>
      <c r="F507" s="110">
        <f t="shared" si="14"/>
        <v>0</v>
      </c>
    </row>
    <row r="508" spans="2:6" x14ac:dyDescent="0.3">
      <c r="B508" s="108">
        <v>44145</v>
      </c>
      <c r="C508" s="109">
        <v>4877.6499999999996</v>
      </c>
      <c r="D508" s="110">
        <v>62.2</v>
      </c>
      <c r="E508" s="110">
        <f t="shared" si="15"/>
        <v>1.1000987215457059E-3</v>
      </c>
      <c r="F508" s="110">
        <f t="shared" si="14"/>
        <v>0</v>
      </c>
    </row>
    <row r="509" spans="2:6" x14ac:dyDescent="0.3">
      <c r="B509" s="108">
        <v>44147</v>
      </c>
      <c r="C509" s="109">
        <v>4902.1499999999996</v>
      </c>
      <c r="D509" s="110">
        <v>62.2</v>
      </c>
      <c r="E509" s="110">
        <f t="shared" si="15"/>
        <v>5.0229106229433551E-3</v>
      </c>
      <c r="F509" s="110">
        <f t="shared" si="14"/>
        <v>0</v>
      </c>
    </row>
    <row r="510" spans="2:6" x14ac:dyDescent="0.3">
      <c r="B510" s="108">
        <v>44152</v>
      </c>
      <c r="C510" s="109">
        <v>4917.25</v>
      </c>
      <c r="D510" s="110">
        <v>62.2</v>
      </c>
      <c r="E510" s="110">
        <f t="shared" si="15"/>
        <v>3.0802811011496622E-3</v>
      </c>
      <c r="F510" s="110">
        <f t="shared" si="14"/>
        <v>0</v>
      </c>
    </row>
    <row r="511" spans="2:6" x14ac:dyDescent="0.3">
      <c r="B511" s="108">
        <v>44154</v>
      </c>
      <c r="C511" s="109">
        <v>4916.8500000000004</v>
      </c>
      <c r="D511" s="110">
        <v>62.2</v>
      </c>
      <c r="E511" s="110">
        <f t="shared" si="15"/>
        <v>-8.1346280949690097E-5</v>
      </c>
      <c r="F511" s="110">
        <f t="shared" si="14"/>
        <v>0</v>
      </c>
    </row>
    <row r="512" spans="2:6" x14ac:dyDescent="0.3">
      <c r="B512" s="108">
        <v>44157</v>
      </c>
      <c r="C512" s="109">
        <v>4914.03</v>
      </c>
      <c r="D512" s="110">
        <v>62.2</v>
      </c>
      <c r="E512" s="110">
        <f t="shared" si="15"/>
        <v>-5.7353793587366919E-4</v>
      </c>
      <c r="F512" s="110">
        <f t="shared" si="14"/>
        <v>0</v>
      </c>
    </row>
    <row r="513" spans="2:6" x14ac:dyDescent="0.3">
      <c r="B513" s="108">
        <v>44158</v>
      </c>
      <c r="C513" s="109">
        <v>4892.01</v>
      </c>
      <c r="D513" s="110">
        <v>62.2</v>
      </c>
      <c r="E513" s="110">
        <f t="shared" si="15"/>
        <v>-4.4810471242543448E-3</v>
      </c>
      <c r="F513" s="110">
        <f t="shared" si="14"/>
        <v>0</v>
      </c>
    </row>
    <row r="514" spans="2:6" x14ac:dyDescent="0.3">
      <c r="B514" s="108">
        <v>44159</v>
      </c>
      <c r="C514" s="109">
        <v>4867.96</v>
      </c>
      <c r="D514" s="110">
        <v>62.2</v>
      </c>
      <c r="E514" s="110">
        <f t="shared" si="15"/>
        <v>-4.9161796480383657E-3</v>
      </c>
      <c r="F514" s="110">
        <f t="shared" si="14"/>
        <v>0</v>
      </c>
    </row>
    <row r="515" spans="2:6" x14ac:dyDescent="0.3">
      <c r="B515" s="108">
        <v>44160</v>
      </c>
      <c r="C515" s="109">
        <v>4838.5200000000004</v>
      </c>
      <c r="D515" s="110">
        <v>62.2</v>
      </c>
      <c r="E515" s="110">
        <f t="shared" si="15"/>
        <v>-6.0477078694154418E-3</v>
      </c>
      <c r="F515" s="110">
        <f t="shared" si="14"/>
        <v>0</v>
      </c>
    </row>
    <row r="516" spans="2:6" x14ac:dyDescent="0.3">
      <c r="B516" s="108">
        <v>44164</v>
      </c>
      <c r="C516" s="109">
        <v>4846.1000000000004</v>
      </c>
      <c r="D516" s="110">
        <v>62.2</v>
      </c>
      <c r="E516" s="110">
        <f t="shared" si="15"/>
        <v>1.5665947438472383E-3</v>
      </c>
      <c r="F516" s="110">
        <f t="shared" ref="F516:F579" si="16">D516/D515 - 1</f>
        <v>0</v>
      </c>
    </row>
    <row r="517" spans="2:6" x14ac:dyDescent="0.3">
      <c r="B517" s="108">
        <v>44165</v>
      </c>
      <c r="C517" s="109">
        <v>4896.68</v>
      </c>
      <c r="D517" s="110">
        <v>62.2</v>
      </c>
      <c r="E517" s="110">
        <f t="shared" ref="E517:E580" si="17">C517/C516 - 1</f>
        <v>1.0437258826685447E-2</v>
      </c>
      <c r="F517" s="110">
        <f t="shared" si="16"/>
        <v>0</v>
      </c>
    </row>
    <row r="518" spans="2:6" x14ac:dyDescent="0.3">
      <c r="B518" s="108">
        <v>44167</v>
      </c>
      <c r="C518" s="109">
        <v>4918.38</v>
      </c>
      <c r="D518" s="110">
        <v>62.2</v>
      </c>
      <c r="E518" s="110">
        <f t="shared" si="17"/>
        <v>4.4315740460882935E-3</v>
      </c>
      <c r="F518" s="110">
        <f t="shared" si="16"/>
        <v>0</v>
      </c>
    </row>
    <row r="519" spans="2:6" x14ac:dyDescent="0.3">
      <c r="B519" s="108">
        <v>44168</v>
      </c>
      <c r="C519" s="109">
        <v>4928.01</v>
      </c>
      <c r="D519" s="110">
        <v>62.2</v>
      </c>
      <c r="E519" s="110">
        <f t="shared" si="17"/>
        <v>1.9579617678993078E-3</v>
      </c>
      <c r="F519" s="110">
        <f t="shared" si="16"/>
        <v>0</v>
      </c>
    </row>
    <row r="520" spans="2:6" x14ac:dyDescent="0.3">
      <c r="B520" s="108">
        <v>44172</v>
      </c>
      <c r="C520" s="109">
        <v>4919.6000000000004</v>
      </c>
      <c r="D520" s="110">
        <v>62.2</v>
      </c>
      <c r="E520" s="110">
        <f t="shared" si="17"/>
        <v>-1.706571212314878E-3</v>
      </c>
      <c r="F520" s="110">
        <f t="shared" si="16"/>
        <v>0</v>
      </c>
    </row>
    <row r="521" spans="2:6" x14ac:dyDescent="0.3">
      <c r="B521" s="108">
        <v>44173</v>
      </c>
      <c r="C521" s="109">
        <v>4942.12</v>
      </c>
      <c r="D521" s="110">
        <v>62.2</v>
      </c>
      <c r="E521" s="110">
        <f t="shared" si="17"/>
        <v>4.5776079356043553E-3</v>
      </c>
      <c r="F521" s="110">
        <f t="shared" si="16"/>
        <v>0</v>
      </c>
    </row>
    <row r="522" spans="2:6" x14ac:dyDescent="0.3">
      <c r="B522" s="108">
        <v>44175</v>
      </c>
      <c r="C522" s="109">
        <v>4923.6499999999996</v>
      </c>
      <c r="D522" s="110">
        <v>62.2</v>
      </c>
      <c r="E522" s="110">
        <f t="shared" si="17"/>
        <v>-3.7372625512938074E-3</v>
      </c>
      <c r="F522" s="110">
        <f t="shared" si="16"/>
        <v>0</v>
      </c>
    </row>
    <row r="523" spans="2:6" x14ac:dyDescent="0.3">
      <c r="B523" s="108">
        <v>44178</v>
      </c>
      <c r="C523" s="109">
        <v>4928.07</v>
      </c>
      <c r="D523" s="110">
        <v>62.2</v>
      </c>
      <c r="E523" s="110">
        <f t="shared" si="17"/>
        <v>8.9770800117805472E-4</v>
      </c>
      <c r="F523" s="110">
        <f t="shared" si="16"/>
        <v>0</v>
      </c>
    </row>
    <row r="524" spans="2:6" x14ac:dyDescent="0.3">
      <c r="B524" s="108">
        <v>44179</v>
      </c>
      <c r="C524" s="109">
        <v>4899.6400000000003</v>
      </c>
      <c r="D524" s="110">
        <v>62.2</v>
      </c>
      <c r="E524" s="110">
        <f t="shared" si="17"/>
        <v>-5.7689927294051202E-3</v>
      </c>
      <c r="F524" s="110">
        <f t="shared" si="16"/>
        <v>0</v>
      </c>
    </row>
    <row r="525" spans="2:6" x14ac:dyDescent="0.3">
      <c r="B525" s="108">
        <v>44180</v>
      </c>
      <c r="C525" s="109">
        <v>4883.6899999999996</v>
      </c>
      <c r="D525" s="110">
        <v>62.2</v>
      </c>
      <c r="E525" s="110">
        <f t="shared" si="17"/>
        <v>-3.2553412087420464E-3</v>
      </c>
      <c r="F525" s="110">
        <f t="shared" si="16"/>
        <v>0</v>
      </c>
    </row>
    <row r="526" spans="2:6" x14ac:dyDescent="0.3">
      <c r="B526" s="108">
        <v>44182</v>
      </c>
      <c r="C526" s="109">
        <v>4905.03</v>
      </c>
      <c r="D526" s="110">
        <v>62.2</v>
      </c>
      <c r="E526" s="110">
        <f t="shared" si="17"/>
        <v>4.3696467220484259E-3</v>
      </c>
      <c r="F526" s="110">
        <f t="shared" si="16"/>
        <v>0</v>
      </c>
    </row>
    <row r="527" spans="2:6" x14ac:dyDescent="0.3">
      <c r="B527" s="108">
        <v>44185</v>
      </c>
      <c r="C527" s="109">
        <v>4867.7299999999996</v>
      </c>
      <c r="D527" s="110">
        <v>62.2</v>
      </c>
      <c r="E527" s="110">
        <f t="shared" si="17"/>
        <v>-7.604438708835648E-3</v>
      </c>
      <c r="F527" s="110">
        <f t="shared" si="16"/>
        <v>0</v>
      </c>
    </row>
    <row r="528" spans="2:6" x14ac:dyDescent="0.3">
      <c r="B528" s="108">
        <v>44186</v>
      </c>
      <c r="C528" s="109">
        <v>4871.41</v>
      </c>
      <c r="D528" s="110">
        <v>62.2</v>
      </c>
      <c r="E528" s="110">
        <f t="shared" si="17"/>
        <v>7.5599920291402611E-4</v>
      </c>
      <c r="F528" s="110">
        <f t="shared" si="16"/>
        <v>0</v>
      </c>
    </row>
    <row r="529" spans="2:6" x14ac:dyDescent="0.3">
      <c r="B529" s="108">
        <v>44187</v>
      </c>
      <c r="C529" s="109">
        <v>4905.09</v>
      </c>
      <c r="D529" s="110">
        <v>62.2</v>
      </c>
      <c r="E529" s="110">
        <f t="shared" si="17"/>
        <v>6.9138093488334551E-3</v>
      </c>
      <c r="F529" s="110">
        <f t="shared" si="16"/>
        <v>0</v>
      </c>
    </row>
    <row r="530" spans="2:6" x14ac:dyDescent="0.3">
      <c r="B530" s="108">
        <v>44188</v>
      </c>
      <c r="C530" s="109">
        <v>4887.12</v>
      </c>
      <c r="D530" s="110">
        <v>62.2</v>
      </c>
      <c r="E530" s="110">
        <f t="shared" si="17"/>
        <v>-3.6635413417491769E-3</v>
      </c>
      <c r="F530" s="110">
        <f t="shared" si="16"/>
        <v>0</v>
      </c>
    </row>
    <row r="531" spans="2:6" x14ac:dyDescent="0.3">
      <c r="B531" s="108">
        <v>44189</v>
      </c>
      <c r="C531" s="109">
        <v>4879.96</v>
      </c>
      <c r="D531" s="110">
        <v>62.2</v>
      </c>
      <c r="E531" s="110">
        <f t="shared" si="17"/>
        <v>-1.4650755455155595E-3</v>
      </c>
      <c r="F531" s="110">
        <f t="shared" si="16"/>
        <v>0</v>
      </c>
    </row>
    <row r="532" spans="2:6" x14ac:dyDescent="0.3">
      <c r="B532" s="108">
        <v>44192</v>
      </c>
      <c r="C532" s="109">
        <v>4845.09</v>
      </c>
      <c r="D532" s="110">
        <v>62.2</v>
      </c>
      <c r="E532" s="110">
        <f t="shared" si="17"/>
        <v>-7.1455503733637293E-3</v>
      </c>
      <c r="F532" s="110">
        <f t="shared" si="16"/>
        <v>0</v>
      </c>
    </row>
    <row r="533" spans="2:6" x14ac:dyDescent="0.3">
      <c r="B533" s="108">
        <v>44193</v>
      </c>
      <c r="C533" s="109">
        <v>4817.7</v>
      </c>
      <c r="D533" s="110">
        <v>62.2</v>
      </c>
      <c r="E533" s="110">
        <f t="shared" si="17"/>
        <v>-5.6531457619982683E-3</v>
      </c>
      <c r="F533" s="110">
        <f t="shared" si="16"/>
        <v>0</v>
      </c>
    </row>
    <row r="534" spans="2:6" x14ac:dyDescent="0.3">
      <c r="B534" s="108">
        <v>44194</v>
      </c>
      <c r="C534" s="109">
        <v>4833.1899999999996</v>
      </c>
      <c r="D534" s="110">
        <v>62.2</v>
      </c>
      <c r="E534" s="110">
        <f t="shared" si="17"/>
        <v>3.2152271830956369E-3</v>
      </c>
      <c r="F534" s="110">
        <f t="shared" si="16"/>
        <v>0</v>
      </c>
    </row>
    <row r="535" spans="2:6" x14ac:dyDescent="0.3">
      <c r="B535" s="108">
        <v>44195</v>
      </c>
      <c r="C535" s="109">
        <v>4861.87</v>
      </c>
      <c r="D535" s="110">
        <v>62.2</v>
      </c>
      <c r="E535" s="110">
        <f t="shared" si="17"/>
        <v>5.9339690763244857E-3</v>
      </c>
      <c r="F535" s="110">
        <f t="shared" si="16"/>
        <v>0</v>
      </c>
    </row>
    <row r="536" spans="2:6" x14ac:dyDescent="0.3">
      <c r="B536" s="108">
        <v>44199</v>
      </c>
      <c r="C536" s="109">
        <v>4869.09</v>
      </c>
      <c r="D536" s="110">
        <v>62.2</v>
      </c>
      <c r="E536" s="110">
        <f t="shared" si="17"/>
        <v>1.485025309191812E-3</v>
      </c>
      <c r="F536" s="110">
        <f t="shared" si="16"/>
        <v>0</v>
      </c>
    </row>
    <row r="537" spans="2:6" x14ac:dyDescent="0.3">
      <c r="B537" s="108">
        <v>44200</v>
      </c>
      <c r="C537" s="109">
        <v>4881.82</v>
      </c>
      <c r="D537" s="110">
        <v>62.2</v>
      </c>
      <c r="E537" s="110">
        <f t="shared" si="17"/>
        <v>2.6144515710326832E-3</v>
      </c>
      <c r="F537" s="110">
        <f t="shared" si="16"/>
        <v>0</v>
      </c>
    </row>
    <row r="538" spans="2:6" x14ac:dyDescent="0.3">
      <c r="B538" s="108">
        <v>44202</v>
      </c>
      <c r="C538" s="109">
        <v>4866.84</v>
      </c>
      <c r="D538" s="110">
        <v>62.2</v>
      </c>
      <c r="E538" s="110">
        <f t="shared" si="17"/>
        <v>-3.0685277212186834E-3</v>
      </c>
      <c r="F538" s="110">
        <f t="shared" si="16"/>
        <v>0</v>
      </c>
    </row>
    <row r="539" spans="2:6" x14ac:dyDescent="0.3">
      <c r="B539" s="108">
        <v>44203</v>
      </c>
      <c r="C539" s="109">
        <v>4903.95</v>
      </c>
      <c r="D539" s="110">
        <v>62.2</v>
      </c>
      <c r="E539" s="110">
        <f t="shared" si="17"/>
        <v>7.6250708878862206E-3</v>
      </c>
      <c r="F539" s="110">
        <f t="shared" si="16"/>
        <v>0</v>
      </c>
    </row>
    <row r="540" spans="2:6" x14ac:dyDescent="0.3">
      <c r="B540" s="108">
        <v>44206</v>
      </c>
      <c r="C540" s="109">
        <v>4934.8599999999997</v>
      </c>
      <c r="D540" s="110">
        <v>62.2</v>
      </c>
      <c r="E540" s="110">
        <f t="shared" si="17"/>
        <v>6.3030822092393635E-3</v>
      </c>
      <c r="F540" s="110">
        <f t="shared" si="16"/>
        <v>0</v>
      </c>
    </row>
    <row r="541" spans="2:6" x14ac:dyDescent="0.3">
      <c r="B541" s="108">
        <v>44207</v>
      </c>
      <c r="C541" s="109">
        <v>4974.83</v>
      </c>
      <c r="D541" s="110">
        <v>62.2</v>
      </c>
      <c r="E541" s="110">
        <f t="shared" si="17"/>
        <v>8.0995205537746084E-3</v>
      </c>
      <c r="F541" s="110">
        <f t="shared" si="16"/>
        <v>0</v>
      </c>
    </row>
    <row r="542" spans="2:6" x14ac:dyDescent="0.3">
      <c r="B542" s="108">
        <v>44208</v>
      </c>
      <c r="C542" s="109">
        <v>5024.38</v>
      </c>
      <c r="D542" s="110">
        <v>62.2</v>
      </c>
      <c r="E542" s="110">
        <f t="shared" si="17"/>
        <v>9.9601393414447958E-3</v>
      </c>
      <c r="F542" s="110">
        <f t="shared" si="16"/>
        <v>0</v>
      </c>
    </row>
    <row r="543" spans="2:6" x14ac:dyDescent="0.3">
      <c r="B543" s="108">
        <v>44210</v>
      </c>
      <c r="C543" s="109">
        <v>5053.49</v>
      </c>
      <c r="D543" s="110">
        <v>62.2</v>
      </c>
      <c r="E543" s="110">
        <f t="shared" si="17"/>
        <v>5.7937496765769758E-3</v>
      </c>
      <c r="F543" s="110">
        <f t="shared" si="16"/>
        <v>0</v>
      </c>
    </row>
    <row r="544" spans="2:6" x14ac:dyDescent="0.3">
      <c r="B544" s="108">
        <v>44213</v>
      </c>
      <c r="C544" s="109">
        <v>5049.8</v>
      </c>
      <c r="D544" s="110">
        <v>62.2</v>
      </c>
      <c r="E544" s="110">
        <f t="shared" si="17"/>
        <v>-7.3018844402572558E-4</v>
      </c>
      <c r="F544" s="110">
        <f t="shared" si="16"/>
        <v>0</v>
      </c>
    </row>
    <row r="545" spans="2:6" x14ac:dyDescent="0.3">
      <c r="B545" s="108">
        <v>44214</v>
      </c>
      <c r="C545" s="109">
        <v>5069.88</v>
      </c>
      <c r="D545" s="110">
        <v>62.2</v>
      </c>
      <c r="E545" s="110">
        <f t="shared" si="17"/>
        <v>3.9763951047566692E-3</v>
      </c>
      <c r="F545" s="110">
        <f t="shared" si="16"/>
        <v>0</v>
      </c>
    </row>
    <row r="546" spans="2:6" x14ac:dyDescent="0.3">
      <c r="B546" s="108">
        <v>44215</v>
      </c>
      <c r="C546" s="109">
        <v>5094.66</v>
      </c>
      <c r="D546" s="110">
        <v>62.2</v>
      </c>
      <c r="E546" s="110">
        <f t="shared" si="17"/>
        <v>4.8876896494591815E-3</v>
      </c>
      <c r="F546" s="110">
        <f t="shared" si="16"/>
        <v>0</v>
      </c>
    </row>
    <row r="547" spans="2:6" x14ac:dyDescent="0.3">
      <c r="B547" s="108">
        <v>44217</v>
      </c>
      <c r="C547" s="109">
        <v>5126.43</v>
      </c>
      <c r="D547" s="110">
        <v>62.2</v>
      </c>
      <c r="E547" s="110">
        <f t="shared" si="17"/>
        <v>6.2359411619226091E-3</v>
      </c>
      <c r="F547" s="110">
        <f t="shared" si="16"/>
        <v>0</v>
      </c>
    </row>
    <row r="548" spans="2:6" x14ac:dyDescent="0.3">
      <c r="B548" s="108">
        <v>44220</v>
      </c>
      <c r="C548" s="109">
        <v>5147.0200000000004</v>
      </c>
      <c r="D548" s="110">
        <v>62.2</v>
      </c>
      <c r="E548" s="110">
        <f t="shared" si="17"/>
        <v>4.016440290806722E-3</v>
      </c>
      <c r="F548" s="110">
        <f t="shared" si="16"/>
        <v>0</v>
      </c>
    </row>
    <row r="549" spans="2:6" x14ac:dyDescent="0.3">
      <c r="B549" s="108">
        <v>44221</v>
      </c>
      <c r="C549" s="109">
        <v>5123.0600000000004</v>
      </c>
      <c r="D549" s="110">
        <v>62.2</v>
      </c>
      <c r="E549" s="110">
        <f t="shared" si="17"/>
        <v>-4.6551208271971012E-3</v>
      </c>
      <c r="F549" s="110">
        <f t="shared" si="16"/>
        <v>0</v>
      </c>
    </row>
    <row r="550" spans="2:6" x14ac:dyDescent="0.3">
      <c r="B550" s="108">
        <v>44223</v>
      </c>
      <c r="C550" s="109">
        <v>5108.03</v>
      </c>
      <c r="D550" s="110">
        <v>62.2</v>
      </c>
      <c r="E550" s="110">
        <f t="shared" si="17"/>
        <v>-2.9337934749935624E-3</v>
      </c>
      <c r="F550" s="110">
        <f t="shared" si="16"/>
        <v>0</v>
      </c>
    </row>
    <row r="551" spans="2:6" x14ac:dyDescent="0.3">
      <c r="B551" s="108">
        <v>44224</v>
      </c>
      <c r="C551" s="109">
        <v>5074.58</v>
      </c>
      <c r="D551" s="110">
        <v>62.2</v>
      </c>
      <c r="E551" s="110">
        <f t="shared" si="17"/>
        <v>-6.5485128317570584E-3</v>
      </c>
      <c r="F551" s="110">
        <f t="shared" si="16"/>
        <v>0</v>
      </c>
    </row>
    <row r="552" spans="2:6" x14ac:dyDescent="0.3">
      <c r="B552" s="108">
        <v>44228</v>
      </c>
      <c r="C552" s="109">
        <v>5115.1899999999996</v>
      </c>
      <c r="D552" s="110">
        <v>62.2</v>
      </c>
      <c r="E552" s="110">
        <f t="shared" si="17"/>
        <v>8.0026327301963018E-3</v>
      </c>
      <c r="F552" s="110">
        <f t="shared" si="16"/>
        <v>0</v>
      </c>
    </row>
    <row r="553" spans="2:6" x14ac:dyDescent="0.3">
      <c r="B553" s="108">
        <v>44229</v>
      </c>
      <c r="C553" s="109">
        <v>5098.4799999999996</v>
      </c>
      <c r="D553" s="110">
        <v>62.2</v>
      </c>
      <c r="E553" s="110">
        <f t="shared" si="17"/>
        <v>-3.2667408248765462E-3</v>
      </c>
      <c r="F553" s="110">
        <f t="shared" si="16"/>
        <v>0</v>
      </c>
    </row>
    <row r="554" spans="2:6" x14ac:dyDescent="0.3">
      <c r="B554" s="108">
        <v>44238</v>
      </c>
      <c r="C554" s="109">
        <v>5133.29</v>
      </c>
      <c r="D554" s="110">
        <v>62.2</v>
      </c>
      <c r="E554" s="110">
        <f t="shared" si="17"/>
        <v>6.8275250662943598E-3</v>
      </c>
      <c r="F554" s="110">
        <f t="shared" si="16"/>
        <v>0</v>
      </c>
    </row>
    <row r="555" spans="2:6" x14ac:dyDescent="0.3">
      <c r="B555" s="108">
        <v>44241</v>
      </c>
      <c r="C555" s="109">
        <v>5218.3599999999997</v>
      </c>
      <c r="D555" s="110">
        <v>62.2</v>
      </c>
      <c r="E555" s="110">
        <f t="shared" si="17"/>
        <v>1.6572217817423018E-2</v>
      </c>
      <c r="F555" s="110">
        <f t="shared" si="16"/>
        <v>0</v>
      </c>
    </row>
    <row r="556" spans="2:6" x14ac:dyDescent="0.3">
      <c r="B556" s="108">
        <v>44245</v>
      </c>
      <c r="C556" s="109">
        <v>5328.27</v>
      </c>
      <c r="D556" s="110">
        <v>62.2</v>
      </c>
      <c r="E556" s="110">
        <f t="shared" si="17"/>
        <v>2.1062172789918732E-2</v>
      </c>
      <c r="F556" s="110">
        <f t="shared" si="16"/>
        <v>0</v>
      </c>
    </row>
    <row r="557" spans="2:6" x14ac:dyDescent="0.3">
      <c r="B557" s="108">
        <v>44257</v>
      </c>
      <c r="C557" s="109">
        <v>5344.01</v>
      </c>
      <c r="D557" s="110">
        <v>62.2</v>
      </c>
      <c r="E557" s="110">
        <f t="shared" si="17"/>
        <v>2.9540545054960177E-3</v>
      </c>
      <c r="F557" s="110">
        <f t="shared" si="16"/>
        <v>0</v>
      </c>
    </row>
    <row r="558" spans="2:6" x14ac:dyDescent="0.3">
      <c r="B558" s="108">
        <v>44258</v>
      </c>
      <c r="C558" s="109">
        <v>5358.25</v>
      </c>
      <c r="D558" s="110">
        <v>62.2</v>
      </c>
      <c r="E558" s="110">
        <f t="shared" si="17"/>
        <v>2.6646656724069739E-3</v>
      </c>
      <c r="F558" s="110">
        <f t="shared" si="16"/>
        <v>0</v>
      </c>
    </row>
    <row r="559" spans="2:6" x14ac:dyDescent="0.3">
      <c r="B559" s="108">
        <v>44259</v>
      </c>
      <c r="C559" s="109">
        <v>5402.06</v>
      </c>
      <c r="D559" s="110">
        <v>62.2</v>
      </c>
      <c r="E559" s="110">
        <f t="shared" si="17"/>
        <v>8.1761769234358628E-3</v>
      </c>
      <c r="F559" s="110">
        <f t="shared" si="16"/>
        <v>0</v>
      </c>
    </row>
    <row r="560" spans="2:6" x14ac:dyDescent="0.3">
      <c r="B560" s="108">
        <v>44262</v>
      </c>
      <c r="C560" s="109">
        <v>5618.95</v>
      </c>
      <c r="D560" s="110">
        <v>62.2</v>
      </c>
      <c r="E560" s="110">
        <f t="shared" si="17"/>
        <v>4.0149498524636895E-2</v>
      </c>
      <c r="F560" s="110">
        <f t="shared" si="16"/>
        <v>0</v>
      </c>
    </row>
    <row r="561" spans="2:6" x14ac:dyDescent="0.3">
      <c r="B561" s="108">
        <v>44264</v>
      </c>
      <c r="C561" s="109">
        <v>5652.32</v>
      </c>
      <c r="D561" s="110">
        <v>62.2</v>
      </c>
      <c r="E561" s="110">
        <f t="shared" si="17"/>
        <v>5.9388319881827911E-3</v>
      </c>
      <c r="F561" s="110">
        <f t="shared" si="16"/>
        <v>0</v>
      </c>
    </row>
    <row r="562" spans="2:6" x14ac:dyDescent="0.3">
      <c r="B562" s="108">
        <v>44265</v>
      </c>
      <c r="C562" s="109">
        <v>5609.7</v>
      </c>
      <c r="D562" s="110">
        <v>62.2</v>
      </c>
      <c r="E562" s="110">
        <f t="shared" si="17"/>
        <v>-7.5402666515695937E-3</v>
      </c>
      <c r="F562" s="110">
        <f t="shared" si="16"/>
        <v>0</v>
      </c>
    </row>
    <row r="563" spans="2:6" x14ac:dyDescent="0.3">
      <c r="B563" s="108">
        <v>44269</v>
      </c>
      <c r="C563" s="109">
        <v>5640.19</v>
      </c>
      <c r="D563" s="110">
        <v>62.2</v>
      </c>
      <c r="E563" s="110">
        <f t="shared" si="17"/>
        <v>5.4352282653260531E-3</v>
      </c>
      <c r="F563" s="110">
        <f t="shared" si="16"/>
        <v>0</v>
      </c>
    </row>
    <row r="564" spans="2:6" x14ac:dyDescent="0.3">
      <c r="B564" s="108">
        <v>44271</v>
      </c>
      <c r="C564" s="109">
        <v>5621.76</v>
      </c>
      <c r="D564" s="110">
        <v>62.2</v>
      </c>
      <c r="E564" s="110">
        <f t="shared" si="17"/>
        <v>-3.2676204170425383E-3</v>
      </c>
      <c r="F564" s="110">
        <f t="shared" si="16"/>
        <v>0</v>
      </c>
    </row>
    <row r="565" spans="2:6" x14ac:dyDescent="0.3">
      <c r="B565" s="108">
        <v>44273</v>
      </c>
      <c r="C565" s="109">
        <v>5634.04</v>
      </c>
      <c r="D565" s="110">
        <v>62.2</v>
      </c>
      <c r="E565" s="110">
        <f t="shared" si="17"/>
        <v>2.184369307832279E-3</v>
      </c>
      <c r="F565" s="110">
        <f t="shared" si="16"/>
        <v>0</v>
      </c>
    </row>
    <row r="566" spans="2:6" x14ac:dyDescent="0.3">
      <c r="B566" s="108">
        <v>44286</v>
      </c>
      <c r="C566" s="109">
        <v>5718.75</v>
      </c>
      <c r="D566" s="110">
        <v>62.2</v>
      </c>
      <c r="E566" s="110">
        <f t="shared" si="17"/>
        <v>1.5035392009996373E-2</v>
      </c>
      <c r="F566" s="110">
        <f t="shared" si="16"/>
        <v>0</v>
      </c>
    </row>
    <row r="567" spans="2:6" x14ac:dyDescent="0.3">
      <c r="B567" s="108">
        <v>44290</v>
      </c>
      <c r="C567" s="109">
        <v>5861.02</v>
      </c>
      <c r="D567" s="110">
        <v>62.2</v>
      </c>
      <c r="E567" s="110">
        <f t="shared" si="17"/>
        <v>2.487781420765045E-2</v>
      </c>
      <c r="F567" s="110">
        <f t="shared" si="16"/>
        <v>0</v>
      </c>
    </row>
    <row r="568" spans="2:6" x14ac:dyDescent="0.3">
      <c r="B568" s="108">
        <v>44293</v>
      </c>
      <c r="C568" s="109">
        <v>5770</v>
      </c>
      <c r="D568" s="110">
        <v>62.2</v>
      </c>
      <c r="E568" s="110">
        <f t="shared" si="17"/>
        <v>-1.5529720082852583E-2</v>
      </c>
      <c r="F568" s="110">
        <f t="shared" si="16"/>
        <v>0</v>
      </c>
    </row>
    <row r="569" spans="2:6" x14ac:dyDescent="0.3">
      <c r="B569" s="108">
        <v>44294</v>
      </c>
      <c r="C569" s="109">
        <v>5909.3</v>
      </c>
      <c r="D569" s="110">
        <v>62.2</v>
      </c>
      <c r="E569" s="110">
        <f t="shared" si="17"/>
        <v>2.414211438474867E-2</v>
      </c>
      <c r="F569" s="110">
        <f t="shared" si="16"/>
        <v>0</v>
      </c>
    </row>
    <row r="570" spans="2:6" x14ac:dyDescent="0.3">
      <c r="B570" s="108">
        <v>44301</v>
      </c>
      <c r="C570" s="109">
        <v>5850.43</v>
      </c>
      <c r="D570" s="110">
        <v>62.2</v>
      </c>
      <c r="E570" s="110">
        <f t="shared" si="17"/>
        <v>-9.9622628737752184E-3</v>
      </c>
      <c r="F570" s="110">
        <f t="shared" si="16"/>
        <v>0</v>
      </c>
    </row>
    <row r="571" spans="2:6" x14ac:dyDescent="0.3">
      <c r="B571" s="108">
        <v>44312</v>
      </c>
      <c r="C571" s="109">
        <v>5801.72</v>
      </c>
      <c r="D571" s="110">
        <v>62.2</v>
      </c>
      <c r="E571" s="110">
        <f t="shared" si="17"/>
        <v>-8.3258837384602158E-3</v>
      </c>
      <c r="F571" s="110">
        <f t="shared" si="16"/>
        <v>0</v>
      </c>
    </row>
    <row r="572" spans="2:6" x14ac:dyDescent="0.3">
      <c r="B572" s="108">
        <v>44313</v>
      </c>
      <c r="C572" s="109">
        <v>5820.8</v>
      </c>
      <c r="D572" s="110">
        <v>62.2</v>
      </c>
      <c r="E572" s="110">
        <f t="shared" si="17"/>
        <v>3.2886799087166185E-3</v>
      </c>
      <c r="F572" s="110">
        <f t="shared" si="16"/>
        <v>0</v>
      </c>
    </row>
    <row r="573" spans="2:6" x14ac:dyDescent="0.3">
      <c r="B573" s="108">
        <v>44318</v>
      </c>
      <c r="C573" s="109">
        <v>5827.56</v>
      </c>
      <c r="D573" s="110">
        <v>62.2</v>
      </c>
      <c r="E573" s="110">
        <f t="shared" si="17"/>
        <v>1.1613523914237867E-3</v>
      </c>
      <c r="F573" s="110">
        <f t="shared" si="16"/>
        <v>0</v>
      </c>
    </row>
    <row r="574" spans="2:6" x14ac:dyDescent="0.3">
      <c r="B574" s="108">
        <v>44321</v>
      </c>
      <c r="C574" s="109">
        <v>5836.18</v>
      </c>
      <c r="D574" s="110">
        <v>62.2</v>
      </c>
      <c r="E574" s="110">
        <f t="shared" si="17"/>
        <v>1.479178249558899E-3</v>
      </c>
      <c r="F574" s="110">
        <f t="shared" si="16"/>
        <v>0</v>
      </c>
    </row>
    <row r="575" spans="2:6" x14ac:dyDescent="0.3">
      <c r="B575" s="108">
        <v>44325</v>
      </c>
      <c r="C575" s="109">
        <v>5815.54</v>
      </c>
      <c r="D575" s="110">
        <v>62.2</v>
      </c>
      <c r="E575" s="110">
        <f t="shared" si="17"/>
        <v>-3.5365598730676684E-3</v>
      </c>
      <c r="F575" s="110">
        <f t="shared" si="16"/>
        <v>0</v>
      </c>
    </row>
    <row r="576" spans="2:6" x14ac:dyDescent="0.3">
      <c r="B576" s="108">
        <v>44327</v>
      </c>
      <c r="C576" s="109">
        <v>5789.92</v>
      </c>
      <c r="D576" s="110">
        <v>62.2</v>
      </c>
      <c r="E576" s="110">
        <f t="shared" si="17"/>
        <v>-4.4054378441210629E-3</v>
      </c>
      <c r="F576" s="110">
        <f t="shared" si="16"/>
        <v>0</v>
      </c>
    </row>
    <row r="577" spans="2:6" x14ac:dyDescent="0.3">
      <c r="B577" s="108">
        <v>44332</v>
      </c>
      <c r="C577" s="109">
        <v>5695.37</v>
      </c>
      <c r="D577" s="110">
        <v>62.2</v>
      </c>
      <c r="E577" s="110">
        <f t="shared" si="17"/>
        <v>-1.6330104733744188E-2</v>
      </c>
      <c r="F577" s="110">
        <f t="shared" si="16"/>
        <v>0</v>
      </c>
    </row>
    <row r="578" spans="2:6" x14ac:dyDescent="0.3">
      <c r="B578" s="108">
        <v>44334</v>
      </c>
      <c r="C578" s="109">
        <v>5714.74</v>
      </c>
      <c r="D578" s="110">
        <v>62.2</v>
      </c>
      <c r="E578" s="110">
        <f t="shared" si="17"/>
        <v>3.401008187352117E-3</v>
      </c>
      <c r="F578" s="110">
        <f t="shared" si="16"/>
        <v>0</v>
      </c>
    </row>
    <row r="579" spans="2:6" x14ac:dyDescent="0.3">
      <c r="B579" s="108">
        <v>44335</v>
      </c>
      <c r="C579" s="109">
        <v>5724.35</v>
      </c>
      <c r="D579" s="110">
        <v>62.2</v>
      </c>
      <c r="E579" s="110">
        <f t="shared" si="17"/>
        <v>1.681616311503431E-3</v>
      </c>
      <c r="F579" s="110">
        <f t="shared" si="16"/>
        <v>0</v>
      </c>
    </row>
    <row r="580" spans="2:6" x14ac:dyDescent="0.3">
      <c r="B580" s="108">
        <v>44343</v>
      </c>
      <c r="C580" s="109">
        <v>5649.86</v>
      </c>
      <c r="D580" s="110">
        <v>62.2</v>
      </c>
      <c r="E580" s="110">
        <f t="shared" si="17"/>
        <v>-1.3012831151135162E-2</v>
      </c>
      <c r="F580" s="110">
        <f t="shared" ref="F580:F643" si="18">D580/D579 - 1</f>
        <v>0</v>
      </c>
    </row>
    <row r="581" spans="2:6" x14ac:dyDescent="0.3">
      <c r="B581" s="108">
        <v>44346</v>
      </c>
      <c r="C581" s="109">
        <v>5599.8</v>
      </c>
      <c r="D581" s="110">
        <v>62.2</v>
      </c>
      <c r="E581" s="110">
        <f t="shared" ref="E581:E644" si="19">C581/C580 - 1</f>
        <v>-8.8603965407991758E-3</v>
      </c>
      <c r="F581" s="110">
        <f t="shared" si="18"/>
        <v>0</v>
      </c>
    </row>
    <row r="582" spans="2:6" x14ac:dyDescent="0.3">
      <c r="B582" s="108">
        <v>44348</v>
      </c>
      <c r="C582" s="109">
        <v>5564.69</v>
      </c>
      <c r="D582" s="110">
        <v>62.2</v>
      </c>
      <c r="E582" s="110">
        <f t="shared" si="19"/>
        <v>-6.2698667809565345E-3</v>
      </c>
      <c r="F582" s="110">
        <f t="shared" si="18"/>
        <v>0</v>
      </c>
    </row>
    <row r="583" spans="2:6" x14ac:dyDescent="0.3">
      <c r="B583" s="108">
        <v>44349</v>
      </c>
      <c r="C583" s="109">
        <v>5581.86</v>
      </c>
      <c r="D583" s="110">
        <v>62.2</v>
      </c>
      <c r="E583" s="110">
        <f t="shared" si="19"/>
        <v>3.0855267768734596E-3</v>
      </c>
      <c r="F583" s="110">
        <f t="shared" si="18"/>
        <v>0</v>
      </c>
    </row>
    <row r="584" spans="2:6" x14ac:dyDescent="0.3">
      <c r="B584" s="108">
        <v>44353</v>
      </c>
      <c r="C584" s="109">
        <v>5647.67</v>
      </c>
      <c r="D584" s="110">
        <v>61</v>
      </c>
      <c r="E584" s="110">
        <f t="shared" si="19"/>
        <v>1.1789976817763392E-2</v>
      </c>
      <c r="F584" s="110">
        <f t="shared" si="18"/>
        <v>-1.9292604501607746E-2</v>
      </c>
    </row>
    <row r="585" spans="2:6" x14ac:dyDescent="0.3">
      <c r="B585" s="108">
        <v>44354</v>
      </c>
      <c r="C585" s="109">
        <v>5504.78</v>
      </c>
      <c r="D585" s="110">
        <v>59.8</v>
      </c>
      <c r="E585" s="110">
        <f t="shared" si="19"/>
        <v>-2.5300699226406653E-2</v>
      </c>
      <c r="F585" s="110">
        <f t="shared" si="18"/>
        <v>-1.9672131147541072E-2</v>
      </c>
    </row>
    <row r="586" spans="2:6" x14ac:dyDescent="0.3">
      <c r="B586" s="108">
        <v>44355</v>
      </c>
      <c r="C586" s="109">
        <v>5376.45</v>
      </c>
      <c r="D586" s="110">
        <v>58.6</v>
      </c>
      <c r="E586" s="110">
        <f t="shared" si="19"/>
        <v>-2.331246661991937E-2</v>
      </c>
      <c r="F586" s="110">
        <f t="shared" si="18"/>
        <v>-2.0066889632106899E-2</v>
      </c>
    </row>
    <row r="587" spans="2:6" x14ac:dyDescent="0.3">
      <c r="B587" s="108">
        <v>44356</v>
      </c>
      <c r="C587" s="109">
        <v>5498.54</v>
      </c>
      <c r="D587" s="110">
        <v>57.5</v>
      </c>
      <c r="E587" s="110">
        <f t="shared" si="19"/>
        <v>2.2708292646634876E-2</v>
      </c>
      <c r="F587" s="110">
        <f t="shared" si="18"/>
        <v>-1.8771331058020535E-2</v>
      </c>
    </row>
    <row r="588" spans="2:6" x14ac:dyDescent="0.3">
      <c r="B588" s="108">
        <v>44357</v>
      </c>
      <c r="C588" s="109">
        <v>5509.4</v>
      </c>
      <c r="D588" s="110">
        <v>56.4</v>
      </c>
      <c r="E588" s="110">
        <f t="shared" si="19"/>
        <v>1.9750697457869837E-3</v>
      </c>
      <c r="F588" s="110">
        <f t="shared" si="18"/>
        <v>-1.9130434782608674E-2</v>
      </c>
    </row>
    <row r="589" spans="2:6" x14ac:dyDescent="0.3">
      <c r="B589" s="108">
        <v>44360</v>
      </c>
      <c r="C589" s="109">
        <v>5485.01</v>
      </c>
      <c r="D589" s="110">
        <v>55.3</v>
      </c>
      <c r="E589" s="110">
        <f t="shared" si="19"/>
        <v>-4.4269793443930672E-3</v>
      </c>
      <c r="F589" s="110">
        <f t="shared" si="18"/>
        <v>-1.9503546099290836E-2</v>
      </c>
    </row>
    <row r="590" spans="2:6" x14ac:dyDescent="0.3">
      <c r="B590" s="108">
        <v>44361</v>
      </c>
      <c r="C590" s="109">
        <v>5447.64</v>
      </c>
      <c r="D590" s="110">
        <v>54.2</v>
      </c>
      <c r="E590" s="110">
        <f t="shared" si="19"/>
        <v>-6.8131142878499196E-3</v>
      </c>
      <c r="F590" s="110">
        <f t="shared" si="18"/>
        <v>-1.9891500904159032E-2</v>
      </c>
    </row>
    <row r="591" spans="2:6" x14ac:dyDescent="0.3">
      <c r="B591" s="108">
        <v>44362</v>
      </c>
      <c r="C591" s="109">
        <v>5545.09</v>
      </c>
      <c r="D591" s="110">
        <v>53.2</v>
      </c>
      <c r="E591" s="110">
        <f t="shared" si="19"/>
        <v>1.788848014920208E-2</v>
      </c>
      <c r="F591" s="110">
        <f t="shared" si="18"/>
        <v>-1.8450184501844991E-2</v>
      </c>
    </row>
    <row r="592" spans="2:6" x14ac:dyDescent="0.3">
      <c r="B592" s="108">
        <v>44363</v>
      </c>
      <c r="C592" s="109">
        <v>5527.39</v>
      </c>
      <c r="D592" s="110">
        <v>52.2</v>
      </c>
      <c r="E592" s="110">
        <f t="shared" si="19"/>
        <v>-3.1920131143047259E-3</v>
      </c>
      <c r="F592" s="110">
        <f t="shared" si="18"/>
        <v>-1.8796992481203034E-2</v>
      </c>
    </row>
    <row r="593" spans="2:6" x14ac:dyDescent="0.3">
      <c r="B593" s="108">
        <v>44364</v>
      </c>
      <c r="C593" s="109">
        <v>5503.67</v>
      </c>
      <c r="D593" s="110">
        <v>51.2</v>
      </c>
      <c r="E593" s="110">
        <f t="shared" si="19"/>
        <v>-4.2913563182623848E-3</v>
      </c>
      <c r="F593" s="110">
        <f t="shared" si="18"/>
        <v>-1.9157088122605415E-2</v>
      </c>
    </row>
    <row r="594" spans="2:6" x14ac:dyDescent="0.3">
      <c r="B594" s="108">
        <v>44367</v>
      </c>
      <c r="C594" s="109">
        <v>5475.98</v>
      </c>
      <c r="D594" s="110">
        <v>46.1</v>
      </c>
      <c r="E594" s="110">
        <f t="shared" si="19"/>
        <v>-5.0311882798206309E-3</v>
      </c>
      <c r="F594" s="110">
        <f t="shared" si="18"/>
        <v>-9.9609375E-2</v>
      </c>
    </row>
    <row r="595" spans="2:6" x14ac:dyDescent="0.3">
      <c r="B595" s="108">
        <v>44368</v>
      </c>
      <c r="C595" s="109">
        <v>5385.21</v>
      </c>
      <c r="D595" s="110">
        <v>45.9</v>
      </c>
      <c r="E595" s="110">
        <f t="shared" si="19"/>
        <v>-1.6576028400395848E-2</v>
      </c>
      <c r="F595" s="110">
        <f t="shared" si="18"/>
        <v>-4.3383947939262812E-3</v>
      </c>
    </row>
    <row r="596" spans="2:6" x14ac:dyDescent="0.3">
      <c r="B596" s="108">
        <v>44369</v>
      </c>
      <c r="C596" s="109">
        <v>5317.71</v>
      </c>
      <c r="D596" s="110">
        <v>43.2</v>
      </c>
      <c r="E596" s="110">
        <f t="shared" si="19"/>
        <v>-1.2534330137543348E-2</v>
      </c>
      <c r="F596" s="110">
        <f t="shared" si="18"/>
        <v>-5.8823529411764608E-2</v>
      </c>
    </row>
    <row r="597" spans="2:6" x14ac:dyDescent="0.3">
      <c r="B597" s="108">
        <v>44370</v>
      </c>
      <c r="C597" s="109">
        <v>5385.64</v>
      </c>
      <c r="D597" s="110">
        <v>43.8</v>
      </c>
      <c r="E597" s="110">
        <f t="shared" si="19"/>
        <v>1.2774295702473459E-2</v>
      </c>
      <c r="F597" s="110">
        <f t="shared" si="18"/>
        <v>1.388888888888884E-2</v>
      </c>
    </row>
    <row r="598" spans="2:6" x14ac:dyDescent="0.3">
      <c r="B598" s="108">
        <v>44371</v>
      </c>
      <c r="C598" s="109">
        <v>5416.39</v>
      </c>
      <c r="D598" s="110">
        <v>42.8</v>
      </c>
      <c r="E598" s="110">
        <f t="shared" si="19"/>
        <v>5.7096278251052013E-3</v>
      </c>
      <c r="F598" s="110">
        <f t="shared" si="18"/>
        <v>-2.2831050228310557E-2</v>
      </c>
    </row>
    <row r="599" spans="2:6" x14ac:dyDescent="0.3">
      <c r="B599" s="108">
        <v>44374</v>
      </c>
      <c r="C599" s="109">
        <v>5404.79</v>
      </c>
      <c r="D599" s="110">
        <v>40.1</v>
      </c>
      <c r="E599" s="110">
        <f t="shared" si="19"/>
        <v>-2.1416478503210046E-3</v>
      </c>
      <c r="F599" s="110">
        <f t="shared" si="18"/>
        <v>-6.3084112149532579E-2</v>
      </c>
    </row>
    <row r="600" spans="2:6" x14ac:dyDescent="0.3">
      <c r="B600" s="108">
        <v>44375</v>
      </c>
      <c r="C600" s="109">
        <v>5426.82</v>
      </c>
      <c r="D600" s="110">
        <v>39</v>
      </c>
      <c r="E600" s="110">
        <f t="shared" si="19"/>
        <v>4.0760140541999945E-3</v>
      </c>
      <c r="F600" s="110">
        <f t="shared" si="18"/>
        <v>-2.7431421446384108E-2</v>
      </c>
    </row>
    <row r="601" spans="2:6" x14ac:dyDescent="0.3">
      <c r="B601" s="108">
        <v>44376</v>
      </c>
      <c r="C601" s="109">
        <v>5508.26</v>
      </c>
      <c r="D601" s="110">
        <v>40.5</v>
      </c>
      <c r="E601" s="110">
        <f t="shared" si="19"/>
        <v>1.5006946978156632E-2</v>
      </c>
      <c r="F601" s="110">
        <f t="shared" si="18"/>
        <v>3.8461538461538547E-2</v>
      </c>
    </row>
    <row r="602" spans="2:6" x14ac:dyDescent="0.3">
      <c r="B602" s="108">
        <v>44377</v>
      </c>
      <c r="C602" s="109">
        <v>5488.07</v>
      </c>
      <c r="D602" s="110">
        <v>42.1</v>
      </c>
      <c r="E602" s="110">
        <f t="shared" si="19"/>
        <v>-3.6654043200575748E-3</v>
      </c>
      <c r="F602" s="110">
        <f t="shared" si="18"/>
        <v>3.9506172839506304E-2</v>
      </c>
    </row>
    <row r="603" spans="2:6" x14ac:dyDescent="0.3">
      <c r="B603" s="108">
        <v>44381</v>
      </c>
      <c r="C603" s="109">
        <v>5515.78</v>
      </c>
      <c r="D603" s="110">
        <v>42.1</v>
      </c>
      <c r="E603" s="110">
        <f t="shared" si="19"/>
        <v>5.0491338485114667E-3</v>
      </c>
      <c r="F603" s="110">
        <f t="shared" si="18"/>
        <v>0</v>
      </c>
    </row>
    <row r="604" spans="2:6" x14ac:dyDescent="0.3">
      <c r="B604" s="108">
        <v>44382</v>
      </c>
      <c r="C604" s="109">
        <v>5584.29</v>
      </c>
      <c r="D604" s="110">
        <v>42</v>
      </c>
      <c r="E604" s="110">
        <f t="shared" si="19"/>
        <v>1.2420727440180857E-2</v>
      </c>
      <c r="F604" s="110">
        <f t="shared" si="18"/>
        <v>-2.3752969121140222E-3</v>
      </c>
    </row>
    <row r="605" spans="2:6" x14ac:dyDescent="0.3">
      <c r="B605" s="108">
        <v>44383</v>
      </c>
      <c r="C605" s="109">
        <v>5604.38</v>
      </c>
      <c r="D605" s="110">
        <v>41.1</v>
      </c>
      <c r="E605" s="110">
        <f t="shared" si="19"/>
        <v>3.5975925319065016E-3</v>
      </c>
      <c r="F605" s="110">
        <f t="shared" si="18"/>
        <v>-2.1428571428571352E-2</v>
      </c>
    </row>
    <row r="606" spans="2:6" x14ac:dyDescent="0.3">
      <c r="B606" s="108">
        <v>44384</v>
      </c>
      <c r="C606" s="109">
        <v>5591.38</v>
      </c>
      <c r="D606" s="110">
        <v>40.9</v>
      </c>
      <c r="E606" s="110">
        <f t="shared" si="19"/>
        <v>-2.3196143016711579E-3</v>
      </c>
      <c r="F606" s="110">
        <f t="shared" si="18"/>
        <v>-4.8661800486619056E-3</v>
      </c>
    </row>
    <row r="607" spans="2:6" x14ac:dyDescent="0.3">
      <c r="B607" s="108">
        <v>44385</v>
      </c>
      <c r="C607" s="109">
        <v>5563.66</v>
      </c>
      <c r="D607" s="110">
        <v>41.4</v>
      </c>
      <c r="E607" s="110">
        <f t="shared" si="19"/>
        <v>-4.957631210899649E-3</v>
      </c>
      <c r="F607" s="110">
        <f t="shared" si="18"/>
        <v>1.2224938875305513E-2</v>
      </c>
    </row>
    <row r="608" spans="2:6" x14ac:dyDescent="0.3">
      <c r="B608" s="108">
        <v>44389</v>
      </c>
      <c r="C608" s="109">
        <v>5568.85</v>
      </c>
      <c r="D608" s="110">
        <v>42.7</v>
      </c>
      <c r="E608" s="110">
        <f t="shared" si="19"/>
        <v>9.3283917421271845E-4</v>
      </c>
      <c r="F608" s="110">
        <f t="shared" si="18"/>
        <v>3.1400966183575019E-2</v>
      </c>
    </row>
    <row r="609" spans="2:6" x14ac:dyDescent="0.3">
      <c r="B609" s="108">
        <v>44390</v>
      </c>
      <c r="C609" s="109">
        <v>5519.15</v>
      </c>
      <c r="D609" s="110">
        <v>41.2</v>
      </c>
      <c r="E609" s="110">
        <f t="shared" si="19"/>
        <v>-8.9246433285149473E-3</v>
      </c>
      <c r="F609" s="110">
        <f t="shared" si="18"/>
        <v>-3.5128805620608938E-2</v>
      </c>
    </row>
    <row r="610" spans="2:6" x14ac:dyDescent="0.3">
      <c r="B610" s="108">
        <v>44391</v>
      </c>
      <c r="C610" s="109">
        <v>5532.97</v>
      </c>
      <c r="D610" s="110">
        <v>39.799999999999997</v>
      </c>
      <c r="E610" s="110">
        <f t="shared" si="19"/>
        <v>2.504008769466326E-3</v>
      </c>
      <c r="F610" s="110">
        <f t="shared" si="18"/>
        <v>-3.3980582524271941E-2</v>
      </c>
    </row>
    <row r="611" spans="2:6" x14ac:dyDescent="0.3">
      <c r="B611" s="108">
        <v>44392</v>
      </c>
      <c r="C611" s="109">
        <v>5516.4</v>
      </c>
      <c r="D611" s="110">
        <v>41.5</v>
      </c>
      <c r="E611" s="110">
        <f t="shared" si="19"/>
        <v>-2.9947749581148431E-3</v>
      </c>
      <c r="F611" s="110">
        <f t="shared" si="18"/>
        <v>4.2713567839196109E-2</v>
      </c>
    </row>
    <row r="612" spans="2:6" x14ac:dyDescent="0.3">
      <c r="B612" s="108">
        <v>44395</v>
      </c>
      <c r="C612" s="109">
        <v>5434.69</v>
      </c>
      <c r="D612" s="110">
        <v>41.2</v>
      </c>
      <c r="E612" s="110">
        <f t="shared" si="19"/>
        <v>-1.4812196359944907E-2</v>
      </c>
      <c r="F612" s="110">
        <f t="shared" si="18"/>
        <v>-7.2289156626504925E-3</v>
      </c>
    </row>
    <row r="613" spans="2:6" x14ac:dyDescent="0.3">
      <c r="B613" s="108">
        <v>44396</v>
      </c>
      <c r="C613" s="109">
        <v>5349.77</v>
      </c>
      <c r="D613" s="110">
        <v>42.3</v>
      </c>
      <c r="E613" s="110">
        <f t="shared" si="19"/>
        <v>-1.5625546259308121E-2</v>
      </c>
      <c r="F613" s="110">
        <f t="shared" si="18"/>
        <v>2.6699029126213469E-2</v>
      </c>
    </row>
    <row r="614" spans="2:6" x14ac:dyDescent="0.3">
      <c r="B614" s="108">
        <v>44402</v>
      </c>
      <c r="C614" s="109">
        <v>5412.19</v>
      </c>
      <c r="D614" s="110">
        <v>42.1</v>
      </c>
      <c r="E614" s="110">
        <f t="shared" si="19"/>
        <v>1.1667791325608246E-2</v>
      </c>
      <c r="F614" s="110">
        <f t="shared" si="18"/>
        <v>-4.7281323877067516E-3</v>
      </c>
    </row>
    <row r="615" spans="2:6" x14ac:dyDescent="0.3">
      <c r="B615" s="108">
        <v>44403</v>
      </c>
      <c r="C615" s="109">
        <v>5413.73</v>
      </c>
      <c r="D615" s="110">
        <v>41.4</v>
      </c>
      <c r="E615" s="110">
        <f t="shared" si="19"/>
        <v>2.8454285603429774E-4</v>
      </c>
      <c r="F615" s="110">
        <f t="shared" si="18"/>
        <v>-1.6627078384798155E-2</v>
      </c>
    </row>
    <row r="616" spans="2:6" x14ac:dyDescent="0.3">
      <c r="B616" s="108">
        <v>44404</v>
      </c>
      <c r="C616" s="109">
        <v>5330.12</v>
      </c>
      <c r="D616" s="110">
        <v>41.3</v>
      </c>
      <c r="E616" s="110">
        <f t="shared" si="19"/>
        <v>-1.5444065367131277E-2</v>
      </c>
      <c r="F616" s="110">
        <f t="shared" si="18"/>
        <v>-2.4154589371980784E-3</v>
      </c>
    </row>
    <row r="617" spans="2:6" x14ac:dyDescent="0.3">
      <c r="B617" s="108">
        <v>44405</v>
      </c>
      <c r="C617" s="109">
        <v>5327.21</v>
      </c>
      <c r="D617" s="110">
        <v>41.2</v>
      </c>
      <c r="E617" s="110">
        <f t="shared" si="19"/>
        <v>-5.459539372472122E-4</v>
      </c>
      <c r="F617" s="110">
        <f t="shared" si="18"/>
        <v>-2.421307506053183E-3</v>
      </c>
    </row>
    <row r="618" spans="2:6" x14ac:dyDescent="0.3">
      <c r="B618" s="108">
        <v>44406</v>
      </c>
      <c r="C618" s="109">
        <v>5343.94</v>
      </c>
      <c r="D618" s="110">
        <v>41.2</v>
      </c>
      <c r="E618" s="110">
        <f t="shared" si="19"/>
        <v>3.140480664362677E-3</v>
      </c>
      <c r="F618" s="110">
        <f t="shared" si="18"/>
        <v>0</v>
      </c>
    </row>
    <row r="619" spans="2:6" x14ac:dyDescent="0.3">
      <c r="B619" s="108">
        <v>44410</v>
      </c>
      <c r="C619" s="109">
        <v>5373.12</v>
      </c>
      <c r="D619" s="110">
        <v>42.5</v>
      </c>
      <c r="E619" s="110">
        <f t="shared" si="19"/>
        <v>5.4603906480985565E-3</v>
      </c>
      <c r="F619" s="110">
        <f t="shared" si="18"/>
        <v>3.1553398058252302E-2</v>
      </c>
    </row>
    <row r="620" spans="2:6" x14ac:dyDescent="0.3">
      <c r="B620" s="108">
        <v>44411</v>
      </c>
      <c r="C620" s="109">
        <v>5278.16</v>
      </c>
      <c r="D620" s="110">
        <v>42.2</v>
      </c>
      <c r="E620" s="110">
        <f t="shared" si="19"/>
        <v>-1.7673158239533082E-2</v>
      </c>
      <c r="F620" s="110">
        <f t="shared" si="18"/>
        <v>-7.058823529411673E-3</v>
      </c>
    </row>
    <row r="621" spans="2:6" x14ac:dyDescent="0.3">
      <c r="B621" s="108">
        <v>44413</v>
      </c>
      <c r="C621" s="109">
        <v>5270.53</v>
      </c>
      <c r="D621" s="110">
        <v>42.1</v>
      </c>
      <c r="E621" s="110">
        <f t="shared" si="19"/>
        <v>-1.4455795201357979E-3</v>
      </c>
      <c r="F621" s="110">
        <f t="shared" si="18"/>
        <v>-2.3696682464455776E-3</v>
      </c>
    </row>
    <row r="622" spans="2:6" x14ac:dyDescent="0.3">
      <c r="B622" s="108">
        <v>44417</v>
      </c>
      <c r="C622" s="109">
        <v>5088.9799999999996</v>
      </c>
      <c r="D622" s="110">
        <v>44.8</v>
      </c>
      <c r="E622" s="110">
        <f t="shared" si="19"/>
        <v>-3.4446251136033834E-2</v>
      </c>
      <c r="F622" s="110">
        <f t="shared" si="18"/>
        <v>6.4133016627078376E-2</v>
      </c>
    </row>
    <row r="623" spans="2:6" x14ac:dyDescent="0.3">
      <c r="B623" s="108">
        <v>44418</v>
      </c>
      <c r="C623" s="109">
        <v>5177.4799999999996</v>
      </c>
      <c r="D623" s="110">
        <v>44.1</v>
      </c>
      <c r="E623" s="110">
        <f t="shared" si="19"/>
        <v>1.7390518335697935E-2</v>
      </c>
      <c r="F623" s="110">
        <f t="shared" si="18"/>
        <v>-1.5624999999999889E-2</v>
      </c>
    </row>
    <row r="624" spans="2:6" x14ac:dyDescent="0.3">
      <c r="B624" s="108">
        <v>44419</v>
      </c>
      <c r="C624" s="109">
        <v>5281.37</v>
      </c>
      <c r="D624" s="110">
        <v>42.8</v>
      </c>
      <c r="E624" s="110">
        <f t="shared" si="19"/>
        <v>2.0065746270386375E-2</v>
      </c>
      <c r="F624" s="110">
        <f t="shared" si="18"/>
        <v>-2.9478458049886691E-2</v>
      </c>
    </row>
    <row r="625" spans="2:6" x14ac:dyDescent="0.3">
      <c r="B625" s="108">
        <v>44420</v>
      </c>
      <c r="C625" s="109">
        <v>5337.33</v>
      </c>
      <c r="D625" s="110">
        <v>43.4</v>
      </c>
      <c r="E625" s="110">
        <f t="shared" si="19"/>
        <v>1.059573557618565E-2</v>
      </c>
      <c r="F625" s="110">
        <f t="shared" si="18"/>
        <v>1.4018691588784993E-2</v>
      </c>
    </row>
    <row r="626" spans="2:6" x14ac:dyDescent="0.3">
      <c r="B626" s="108">
        <v>44424</v>
      </c>
      <c r="C626" s="109">
        <v>5254.77</v>
      </c>
      <c r="D626" s="110">
        <v>43.1</v>
      </c>
      <c r="E626" s="110">
        <f t="shared" si="19"/>
        <v>-1.5468408361483998E-2</v>
      </c>
      <c r="F626" s="110">
        <f t="shared" si="18"/>
        <v>-6.9124423963132786E-3</v>
      </c>
    </row>
    <row r="627" spans="2:6" x14ac:dyDescent="0.3">
      <c r="B627" s="108">
        <v>44425</v>
      </c>
      <c r="C627" s="109">
        <v>5164.6899999999996</v>
      </c>
      <c r="D627" s="110">
        <v>42.7</v>
      </c>
      <c r="E627" s="110">
        <f t="shared" si="19"/>
        <v>-1.7142520034178599E-2</v>
      </c>
      <c r="F627" s="110">
        <f t="shared" si="18"/>
        <v>-9.2807424593966958E-3</v>
      </c>
    </row>
    <row r="628" spans="2:6" x14ac:dyDescent="0.3">
      <c r="B628" s="108">
        <v>44426</v>
      </c>
      <c r="C628" s="109">
        <v>5188.2700000000004</v>
      </c>
      <c r="D628" s="110">
        <v>42.5</v>
      </c>
      <c r="E628" s="110">
        <f t="shared" si="19"/>
        <v>4.5656176847015395E-3</v>
      </c>
      <c r="F628" s="110">
        <f t="shared" si="18"/>
        <v>-4.6838407494146361E-3</v>
      </c>
    </row>
    <row r="629" spans="2:6" x14ac:dyDescent="0.3">
      <c r="B629" s="108">
        <v>44427</v>
      </c>
      <c r="C629" s="109">
        <v>5258.5</v>
      </c>
      <c r="D629" s="110">
        <v>42.3</v>
      </c>
      <c r="E629" s="110">
        <f t="shared" si="19"/>
        <v>1.3536304008850752E-2</v>
      </c>
      <c r="F629" s="110">
        <f t="shared" si="18"/>
        <v>-4.7058823529412264E-3</v>
      </c>
    </row>
    <row r="630" spans="2:6" x14ac:dyDescent="0.3">
      <c r="B630" s="108">
        <v>44430</v>
      </c>
      <c r="C630" s="109">
        <v>5310.18</v>
      </c>
      <c r="D630" s="110">
        <v>42.6</v>
      </c>
      <c r="E630" s="110">
        <f t="shared" si="19"/>
        <v>9.827897689455245E-3</v>
      </c>
      <c r="F630" s="110">
        <f t="shared" si="18"/>
        <v>7.0921985815604049E-3</v>
      </c>
    </row>
    <row r="631" spans="2:6" x14ac:dyDescent="0.3">
      <c r="B631" s="108">
        <v>44431</v>
      </c>
      <c r="C631" s="109">
        <v>5331.42</v>
      </c>
      <c r="D631" s="110">
        <v>42.4</v>
      </c>
      <c r="E631" s="110">
        <f t="shared" si="19"/>
        <v>3.9998644113758974E-3</v>
      </c>
      <c r="F631" s="110">
        <f t="shared" si="18"/>
        <v>-4.6948356807512415E-3</v>
      </c>
    </row>
    <row r="632" spans="2:6" x14ac:dyDescent="0.3">
      <c r="B632" s="108">
        <v>44432</v>
      </c>
      <c r="C632" s="109">
        <v>5349.91</v>
      </c>
      <c r="D632" s="110">
        <v>43.5</v>
      </c>
      <c r="E632" s="110">
        <f t="shared" si="19"/>
        <v>3.4681191877585782E-3</v>
      </c>
      <c r="F632" s="110">
        <f t="shared" si="18"/>
        <v>2.5943396226415061E-2</v>
      </c>
    </row>
    <row r="633" spans="2:6" x14ac:dyDescent="0.3">
      <c r="B633" s="108">
        <v>44433</v>
      </c>
      <c r="C633" s="109">
        <v>5421.78</v>
      </c>
      <c r="D633" s="110">
        <v>43</v>
      </c>
      <c r="E633" s="110">
        <f t="shared" si="19"/>
        <v>1.3433870850163787E-2</v>
      </c>
      <c r="F633" s="110">
        <f t="shared" si="18"/>
        <v>-1.1494252873563204E-2</v>
      </c>
    </row>
    <row r="634" spans="2:6" x14ac:dyDescent="0.3">
      <c r="B634" s="108">
        <v>44434</v>
      </c>
      <c r="C634" s="109">
        <v>5423.22</v>
      </c>
      <c r="D634" s="110">
        <v>42.6</v>
      </c>
      <c r="E634" s="110">
        <f t="shared" si="19"/>
        <v>2.6559543175874722E-4</v>
      </c>
      <c r="F634" s="110">
        <f t="shared" si="18"/>
        <v>-9.302325581395321E-3</v>
      </c>
    </row>
    <row r="635" spans="2:6" x14ac:dyDescent="0.3">
      <c r="B635" s="108">
        <v>44437</v>
      </c>
      <c r="C635" s="109">
        <v>5435.03</v>
      </c>
      <c r="D635" s="110">
        <v>42</v>
      </c>
      <c r="E635" s="110">
        <f t="shared" si="19"/>
        <v>2.177673042952355E-3</v>
      </c>
      <c r="F635" s="110">
        <f t="shared" si="18"/>
        <v>-1.4084507042253502E-2</v>
      </c>
    </row>
    <row r="636" spans="2:6" x14ac:dyDescent="0.3">
      <c r="B636" s="108">
        <v>44439</v>
      </c>
      <c r="C636" s="109">
        <v>5498.21</v>
      </c>
      <c r="D636" s="110">
        <v>42</v>
      </c>
      <c r="E636" s="110">
        <f t="shared" si="19"/>
        <v>1.162459084862455E-2</v>
      </c>
      <c r="F636" s="110">
        <f t="shared" si="18"/>
        <v>0</v>
      </c>
    </row>
    <row r="637" spans="2:6" x14ac:dyDescent="0.3">
      <c r="B637" s="108">
        <v>44440</v>
      </c>
      <c r="C637" s="109">
        <v>5485.86</v>
      </c>
      <c r="D637" s="110">
        <v>42</v>
      </c>
      <c r="E637" s="110">
        <f t="shared" si="19"/>
        <v>-2.2461855767604844E-3</v>
      </c>
      <c r="F637" s="110">
        <f t="shared" si="18"/>
        <v>0</v>
      </c>
    </row>
    <row r="638" spans="2:6" x14ac:dyDescent="0.3">
      <c r="B638" s="108">
        <v>44441</v>
      </c>
      <c r="C638" s="109">
        <v>5422.38</v>
      </c>
      <c r="D638" s="110">
        <v>42.4</v>
      </c>
      <c r="E638" s="110">
        <f t="shared" si="19"/>
        <v>-1.1571567630234703E-2</v>
      </c>
      <c r="F638" s="110">
        <f t="shared" si="18"/>
        <v>9.52380952380949E-3</v>
      </c>
    </row>
    <row r="639" spans="2:6" x14ac:dyDescent="0.3">
      <c r="B639" s="108">
        <v>44444</v>
      </c>
      <c r="C639" s="109">
        <v>5461.34</v>
      </c>
      <c r="D639" s="110">
        <v>43.5</v>
      </c>
      <c r="E639" s="110">
        <f t="shared" si="19"/>
        <v>7.1850368288464139E-3</v>
      </c>
      <c r="F639" s="110">
        <f t="shared" si="18"/>
        <v>2.5943396226415061E-2</v>
      </c>
    </row>
    <row r="640" spans="2:6" x14ac:dyDescent="0.3">
      <c r="B640" s="108">
        <v>44445</v>
      </c>
      <c r="C640" s="109">
        <v>5479.61</v>
      </c>
      <c r="D640" s="110">
        <v>43.7</v>
      </c>
      <c r="E640" s="110">
        <f t="shared" si="19"/>
        <v>3.3453328304042795E-3</v>
      </c>
      <c r="F640" s="110">
        <f t="shared" si="18"/>
        <v>4.5977011494253706E-3</v>
      </c>
    </row>
    <row r="641" spans="2:6" x14ac:dyDescent="0.3">
      <c r="B641" s="108">
        <v>44446</v>
      </c>
      <c r="C641" s="109">
        <v>5517.01</v>
      </c>
      <c r="D641" s="110">
        <v>45.3</v>
      </c>
      <c r="E641" s="110">
        <f t="shared" si="19"/>
        <v>6.8253032606335751E-3</v>
      </c>
      <c r="F641" s="110">
        <f t="shared" si="18"/>
        <v>3.6613272311212697E-2</v>
      </c>
    </row>
    <row r="642" spans="2:6" x14ac:dyDescent="0.3">
      <c r="B642" s="108">
        <v>44447</v>
      </c>
      <c r="C642" s="109">
        <v>5511.36</v>
      </c>
      <c r="D642" s="110">
        <v>44.8</v>
      </c>
      <c r="E642" s="110">
        <f t="shared" si="19"/>
        <v>-1.0241054484223522E-3</v>
      </c>
      <c r="F642" s="110">
        <f t="shared" si="18"/>
        <v>-1.103752759381893E-2</v>
      </c>
    </row>
    <row r="643" spans="2:6" x14ac:dyDescent="0.3">
      <c r="B643" s="108">
        <v>44448</v>
      </c>
      <c r="C643" s="109">
        <v>5535.48</v>
      </c>
      <c r="D643" s="110">
        <v>44.1</v>
      </c>
      <c r="E643" s="110">
        <f t="shared" si="19"/>
        <v>4.3764152586656113E-3</v>
      </c>
      <c r="F643" s="110">
        <f t="shared" si="18"/>
        <v>-1.5624999999999889E-2</v>
      </c>
    </row>
    <row r="644" spans="2:6" x14ac:dyDescent="0.3">
      <c r="B644" s="108">
        <v>44451</v>
      </c>
      <c r="C644" s="109">
        <v>5588.83</v>
      </c>
      <c r="D644" s="110">
        <v>42.9</v>
      </c>
      <c r="E644" s="110">
        <f t="shared" si="19"/>
        <v>9.6378272525599051E-3</v>
      </c>
      <c r="F644" s="110">
        <f t="shared" ref="F644:F707" si="20">D644/D643 - 1</f>
        <v>-2.7210884353741527E-2</v>
      </c>
    </row>
    <row r="645" spans="2:6" x14ac:dyDescent="0.3">
      <c r="B645" s="108">
        <v>44452</v>
      </c>
      <c r="C645" s="109">
        <v>5606.01</v>
      </c>
      <c r="D645" s="110">
        <v>43.2</v>
      </c>
      <c r="E645" s="110">
        <f t="shared" ref="E645:E708" si="21">C645/C644 - 1</f>
        <v>3.0739886523656335E-3</v>
      </c>
      <c r="F645" s="110">
        <f t="shared" si="20"/>
        <v>6.9930069930070893E-3</v>
      </c>
    </row>
    <row r="646" spans="2:6" x14ac:dyDescent="0.3">
      <c r="B646" s="108">
        <v>44453</v>
      </c>
      <c r="C646" s="109">
        <v>5645.69</v>
      </c>
      <c r="D646" s="110">
        <v>42.5</v>
      </c>
      <c r="E646" s="110">
        <f t="shared" si="21"/>
        <v>7.0781179484160628E-3</v>
      </c>
      <c r="F646" s="110">
        <f t="shared" si="20"/>
        <v>-1.620370370370372E-2</v>
      </c>
    </row>
    <row r="647" spans="2:6" x14ac:dyDescent="0.3">
      <c r="B647" s="108">
        <v>44454</v>
      </c>
      <c r="C647" s="109">
        <v>5724.36</v>
      </c>
      <c r="D647" s="110">
        <v>42.4</v>
      </c>
      <c r="E647" s="110">
        <f t="shared" si="21"/>
        <v>1.3934523503770224E-2</v>
      </c>
      <c r="F647" s="110">
        <f t="shared" si="20"/>
        <v>-2.3529411764706687E-3</v>
      </c>
    </row>
    <row r="648" spans="2:6" x14ac:dyDescent="0.3">
      <c r="B648" s="108">
        <v>44455</v>
      </c>
      <c r="C648" s="109">
        <v>5750.49</v>
      </c>
      <c r="D648" s="110">
        <v>41.2</v>
      </c>
      <c r="E648" s="110">
        <f t="shared" si="21"/>
        <v>4.5647024296167071E-3</v>
      </c>
      <c r="F648" s="110">
        <f t="shared" si="20"/>
        <v>-2.8301886792452713E-2</v>
      </c>
    </row>
    <row r="649" spans="2:6" x14ac:dyDescent="0.3">
      <c r="B649" s="108">
        <v>44458</v>
      </c>
      <c r="C649" s="109">
        <v>5813.16</v>
      </c>
      <c r="D649" s="110">
        <v>40.6</v>
      </c>
      <c r="E649" s="110">
        <f t="shared" si="21"/>
        <v>1.089820171846223E-2</v>
      </c>
      <c r="F649" s="110">
        <f t="shared" si="20"/>
        <v>-1.4563106796116498E-2</v>
      </c>
    </row>
    <row r="650" spans="2:6" x14ac:dyDescent="0.3">
      <c r="B650" s="108">
        <v>44459</v>
      </c>
      <c r="C650" s="109">
        <v>5840.08</v>
      </c>
      <c r="D650" s="110">
        <v>41.7</v>
      </c>
      <c r="E650" s="110">
        <f t="shared" si="21"/>
        <v>4.6308720214134347E-3</v>
      </c>
      <c r="F650" s="110">
        <f t="shared" si="20"/>
        <v>2.7093596059113434E-2</v>
      </c>
    </row>
    <row r="651" spans="2:6" x14ac:dyDescent="0.3">
      <c r="B651" s="108">
        <v>44460</v>
      </c>
      <c r="C651" s="109">
        <v>5829.23</v>
      </c>
      <c r="D651" s="110">
        <v>41.8</v>
      </c>
      <c r="E651" s="110">
        <f t="shared" si="21"/>
        <v>-1.8578512623115273E-3</v>
      </c>
      <c r="F651" s="110">
        <f t="shared" si="20"/>
        <v>2.3980815347719453E-3</v>
      </c>
    </row>
    <row r="652" spans="2:6" x14ac:dyDescent="0.3">
      <c r="B652" s="108">
        <v>44461</v>
      </c>
      <c r="C652" s="109">
        <v>5873.13</v>
      </c>
      <c r="D652" s="110">
        <v>41.3</v>
      </c>
      <c r="E652" s="110">
        <f t="shared" si="21"/>
        <v>7.5310118145965887E-3</v>
      </c>
      <c r="F652" s="110">
        <f t="shared" si="20"/>
        <v>-1.1961722488038284E-2</v>
      </c>
    </row>
    <row r="653" spans="2:6" x14ac:dyDescent="0.3">
      <c r="B653" s="108">
        <v>44462</v>
      </c>
      <c r="C653" s="109">
        <v>5813.06</v>
      </c>
      <c r="D653" s="110">
        <v>41.4</v>
      </c>
      <c r="E653" s="110">
        <f t="shared" si="21"/>
        <v>-1.0227936381452474E-2</v>
      </c>
      <c r="F653" s="110">
        <f t="shared" si="20"/>
        <v>2.421307506053294E-3</v>
      </c>
    </row>
    <row r="654" spans="2:6" x14ac:dyDescent="0.3">
      <c r="B654" s="108">
        <v>44465</v>
      </c>
      <c r="C654" s="109">
        <v>5787.59</v>
      </c>
      <c r="D654" s="110">
        <v>41.2</v>
      </c>
      <c r="E654" s="110">
        <f t="shared" si="21"/>
        <v>-4.3815133509718107E-3</v>
      </c>
      <c r="F654" s="110">
        <f t="shared" si="20"/>
        <v>-4.8309178743960457E-3</v>
      </c>
    </row>
    <row r="655" spans="2:6" x14ac:dyDescent="0.3">
      <c r="B655" s="108">
        <v>44466</v>
      </c>
      <c r="C655" s="109">
        <v>5842.91</v>
      </c>
      <c r="D655" s="110">
        <v>41</v>
      </c>
      <c r="E655" s="110">
        <f t="shared" si="21"/>
        <v>9.5583826774183756E-3</v>
      </c>
      <c r="F655" s="110">
        <f t="shared" si="20"/>
        <v>-4.8543689320389438E-3</v>
      </c>
    </row>
    <row r="656" spans="2:6" x14ac:dyDescent="0.3">
      <c r="B656" s="108">
        <v>44467</v>
      </c>
      <c r="C656" s="109">
        <v>5884.78</v>
      </c>
      <c r="D656" s="110">
        <v>41</v>
      </c>
      <c r="E656" s="110">
        <f t="shared" si="21"/>
        <v>7.1659498434855085E-3</v>
      </c>
      <c r="F656" s="110">
        <f t="shared" si="20"/>
        <v>0</v>
      </c>
    </row>
    <row r="657" spans="2:6" x14ac:dyDescent="0.3">
      <c r="B657" s="108">
        <v>44468</v>
      </c>
      <c r="C657" s="109">
        <v>5985.81</v>
      </c>
      <c r="D657" s="110">
        <v>43</v>
      </c>
      <c r="E657" s="110">
        <f t="shared" si="21"/>
        <v>1.7168016476401871E-2</v>
      </c>
      <c r="F657" s="110">
        <f t="shared" si="20"/>
        <v>4.8780487804878092E-2</v>
      </c>
    </row>
    <row r="658" spans="2:6" x14ac:dyDescent="0.3">
      <c r="B658" s="108">
        <v>44469</v>
      </c>
      <c r="C658" s="109">
        <v>6008.69</v>
      </c>
      <c r="D658" s="110">
        <v>44.2</v>
      </c>
      <c r="E658" s="110">
        <f t="shared" si="21"/>
        <v>3.8223732460600512E-3</v>
      </c>
      <c r="F658" s="110">
        <f t="shared" si="20"/>
        <v>2.7906976744186185E-2</v>
      </c>
    </row>
    <row r="659" spans="2:6" x14ac:dyDescent="0.3">
      <c r="B659" s="108">
        <v>44472</v>
      </c>
      <c r="C659" s="109">
        <v>5990.98</v>
      </c>
      <c r="D659" s="110">
        <v>42.6</v>
      </c>
      <c r="E659" s="110">
        <f t="shared" si="21"/>
        <v>-2.9473978521108446E-3</v>
      </c>
      <c r="F659" s="110">
        <f t="shared" si="20"/>
        <v>-3.6199095022624417E-2</v>
      </c>
    </row>
    <row r="660" spans="2:6" x14ac:dyDescent="0.3">
      <c r="B660" s="108">
        <v>44473</v>
      </c>
      <c r="C660" s="109">
        <v>5993.33</v>
      </c>
      <c r="D660" s="110">
        <v>42.4</v>
      </c>
      <c r="E660" s="110">
        <f t="shared" si="21"/>
        <v>3.9225635872597309E-4</v>
      </c>
      <c r="F660" s="110">
        <f t="shared" si="20"/>
        <v>-4.6948356807512415E-3</v>
      </c>
    </row>
    <row r="661" spans="2:6" x14ac:dyDescent="0.3">
      <c r="B661" s="108">
        <v>44474</v>
      </c>
      <c r="C661" s="109">
        <v>6019</v>
      </c>
      <c r="D661" s="110">
        <v>42</v>
      </c>
      <c r="E661" s="110">
        <f t="shared" si="21"/>
        <v>4.2830947069492087E-3</v>
      </c>
      <c r="F661" s="110">
        <f t="shared" si="20"/>
        <v>-9.4339622641509413E-3</v>
      </c>
    </row>
    <row r="662" spans="2:6" x14ac:dyDescent="0.3">
      <c r="B662" s="108">
        <v>44475</v>
      </c>
      <c r="C662" s="109">
        <v>6053.42</v>
      </c>
      <c r="D662" s="110">
        <v>41.4</v>
      </c>
      <c r="E662" s="110">
        <f t="shared" si="21"/>
        <v>5.7185578999834341E-3</v>
      </c>
      <c r="F662" s="110">
        <f t="shared" si="20"/>
        <v>-1.4285714285714346E-2</v>
      </c>
    </row>
    <row r="663" spans="2:6" x14ac:dyDescent="0.3">
      <c r="B663" s="108">
        <v>44476</v>
      </c>
      <c r="C663" s="109">
        <v>6038.29</v>
      </c>
      <c r="D663" s="110">
        <v>41.5</v>
      </c>
      <c r="E663" s="110">
        <f t="shared" si="21"/>
        <v>-2.4994135546517748E-3</v>
      </c>
      <c r="F663" s="110">
        <f t="shared" si="20"/>
        <v>2.4154589371980784E-3</v>
      </c>
    </row>
    <row r="664" spans="2:6" x14ac:dyDescent="0.3">
      <c r="B664" s="108">
        <v>44479</v>
      </c>
      <c r="C664" s="109">
        <v>5975.89</v>
      </c>
      <c r="D664" s="110">
        <v>41.7</v>
      </c>
      <c r="E664" s="110">
        <f t="shared" si="21"/>
        <v>-1.0334051527833177E-2</v>
      </c>
      <c r="F664" s="110">
        <f t="shared" si="20"/>
        <v>4.8192771084338837E-3</v>
      </c>
    </row>
    <row r="665" spans="2:6" x14ac:dyDescent="0.3">
      <c r="B665" s="108">
        <v>44480</v>
      </c>
      <c r="C665" s="109">
        <v>6023.15</v>
      </c>
      <c r="D665" s="110">
        <v>41.3</v>
      </c>
      <c r="E665" s="110">
        <f t="shared" si="21"/>
        <v>7.9084454365792034E-3</v>
      </c>
      <c r="F665" s="110">
        <f t="shared" si="20"/>
        <v>-9.5923261390888914E-3</v>
      </c>
    </row>
    <row r="666" spans="2:6" x14ac:dyDescent="0.3">
      <c r="B666" s="108">
        <v>44481</v>
      </c>
      <c r="C666" s="109">
        <v>6055.05</v>
      </c>
      <c r="D666" s="110">
        <v>41.1</v>
      </c>
      <c r="E666" s="110">
        <f t="shared" si="21"/>
        <v>5.2962320380531835E-3</v>
      </c>
      <c r="F666" s="110">
        <f t="shared" si="20"/>
        <v>-4.842615012106477E-3</v>
      </c>
    </row>
    <row r="667" spans="2:6" x14ac:dyDescent="0.3">
      <c r="B667" s="108">
        <v>44482</v>
      </c>
      <c r="C667" s="109">
        <v>6066.64</v>
      </c>
      <c r="D667" s="110">
        <v>40.799999999999997</v>
      </c>
      <c r="E667" s="110">
        <f t="shared" si="21"/>
        <v>1.9141047555346624E-3</v>
      </c>
      <c r="F667" s="110">
        <f t="shared" si="20"/>
        <v>-7.2992700729928028E-3</v>
      </c>
    </row>
    <row r="668" spans="2:6" x14ac:dyDescent="0.3">
      <c r="B668" s="108">
        <v>44483</v>
      </c>
      <c r="C668" s="109">
        <v>6036.05</v>
      </c>
      <c r="D668" s="110">
        <v>40.299999999999997</v>
      </c>
      <c r="E668" s="110">
        <f t="shared" si="21"/>
        <v>-5.042329856394967E-3</v>
      </c>
      <c r="F668" s="110">
        <f t="shared" si="20"/>
        <v>-1.225490196078427E-2</v>
      </c>
    </row>
    <row r="669" spans="2:6" x14ac:dyDescent="0.3">
      <c r="B669" s="108">
        <v>44486</v>
      </c>
      <c r="C669" s="109">
        <v>6013.61</v>
      </c>
      <c r="D669" s="110">
        <v>39.200000000000003</v>
      </c>
      <c r="E669" s="110">
        <f t="shared" si="21"/>
        <v>-3.717663041227337E-3</v>
      </c>
      <c r="F669" s="110">
        <f t="shared" si="20"/>
        <v>-2.7295285359801302E-2</v>
      </c>
    </row>
    <row r="670" spans="2:6" x14ac:dyDescent="0.3">
      <c r="B670" s="108">
        <v>44487</v>
      </c>
      <c r="C670" s="109">
        <v>6022.31</v>
      </c>
      <c r="D670" s="110">
        <v>38.200000000000003</v>
      </c>
      <c r="E670" s="110">
        <f t="shared" si="21"/>
        <v>1.446718360518906E-3</v>
      </c>
      <c r="F670" s="110">
        <f t="shared" si="20"/>
        <v>-2.5510204081632626E-2</v>
      </c>
    </row>
    <row r="671" spans="2:6" x14ac:dyDescent="0.3">
      <c r="B671" s="108">
        <v>44488</v>
      </c>
      <c r="C671" s="109">
        <v>6051.73</v>
      </c>
      <c r="D671" s="110">
        <v>37.200000000000003</v>
      </c>
      <c r="E671" s="110">
        <f t="shared" si="21"/>
        <v>4.8851686479107759E-3</v>
      </c>
      <c r="F671" s="110">
        <f t="shared" si="20"/>
        <v>-2.6178010471204161E-2</v>
      </c>
    </row>
    <row r="672" spans="2:6" x14ac:dyDescent="0.3">
      <c r="B672" s="108">
        <v>44490</v>
      </c>
      <c r="C672" s="109">
        <v>6052.75</v>
      </c>
      <c r="D672" s="110">
        <v>37.200000000000003</v>
      </c>
      <c r="E672" s="110">
        <f t="shared" si="21"/>
        <v>1.6854684528233577E-4</v>
      </c>
      <c r="F672" s="110">
        <f t="shared" si="20"/>
        <v>0</v>
      </c>
    </row>
    <row r="673" spans="2:6" x14ac:dyDescent="0.3">
      <c r="B673" s="108">
        <v>44493</v>
      </c>
      <c r="C673" s="109">
        <v>6069.4</v>
      </c>
      <c r="D673" s="110">
        <v>35.6</v>
      </c>
      <c r="E673" s="110">
        <f t="shared" si="21"/>
        <v>2.7508157449092074E-3</v>
      </c>
      <c r="F673" s="110">
        <f t="shared" si="20"/>
        <v>-4.3010752688172116E-2</v>
      </c>
    </row>
    <row r="674" spans="2:6" x14ac:dyDescent="0.3">
      <c r="B674" s="108">
        <v>44494</v>
      </c>
      <c r="C674" s="109">
        <v>6125.41</v>
      </c>
      <c r="D674" s="110">
        <v>35</v>
      </c>
      <c r="E674" s="110">
        <f t="shared" si="21"/>
        <v>9.2282597950374967E-3</v>
      </c>
      <c r="F674" s="110">
        <f t="shared" si="20"/>
        <v>-1.6853932584269704E-2</v>
      </c>
    </row>
    <row r="675" spans="2:6" x14ac:dyDescent="0.3">
      <c r="B675" s="108">
        <v>44495</v>
      </c>
      <c r="C675" s="109">
        <v>6105.73</v>
      </c>
      <c r="D675" s="110">
        <v>36.700000000000003</v>
      </c>
      <c r="E675" s="110">
        <f t="shared" si="21"/>
        <v>-3.212846160501992E-3</v>
      </c>
      <c r="F675" s="110">
        <f t="shared" si="20"/>
        <v>4.857142857142871E-2</v>
      </c>
    </row>
    <row r="676" spans="2:6" x14ac:dyDescent="0.3">
      <c r="B676" s="108">
        <v>44496</v>
      </c>
      <c r="C676" s="109">
        <v>6035.84</v>
      </c>
      <c r="D676" s="110">
        <v>35.9</v>
      </c>
      <c r="E676" s="110">
        <f t="shared" si="21"/>
        <v>-1.1446624727919463E-2</v>
      </c>
      <c r="F676" s="110">
        <f t="shared" si="20"/>
        <v>-2.1798365122615904E-2</v>
      </c>
    </row>
    <row r="677" spans="2:6" x14ac:dyDescent="0.3">
      <c r="B677" s="108">
        <v>44497</v>
      </c>
      <c r="C677" s="109">
        <v>6092.83</v>
      </c>
      <c r="D677" s="110">
        <v>37.4</v>
      </c>
      <c r="E677" s="110">
        <f t="shared" si="21"/>
        <v>9.4419335171243013E-3</v>
      </c>
      <c r="F677" s="110">
        <f t="shared" si="20"/>
        <v>4.1782729805013963E-2</v>
      </c>
    </row>
    <row r="678" spans="2:6" x14ac:dyDescent="0.3">
      <c r="B678" s="108">
        <v>44500</v>
      </c>
      <c r="C678" s="109">
        <v>5992.73</v>
      </c>
      <c r="D678" s="110">
        <v>35.700000000000003</v>
      </c>
      <c r="E678" s="110">
        <f t="shared" si="21"/>
        <v>-1.6429147046610582E-2</v>
      </c>
      <c r="F678" s="110">
        <f t="shared" si="20"/>
        <v>-4.5454545454545303E-2</v>
      </c>
    </row>
    <row r="679" spans="2:6" x14ac:dyDescent="0.3">
      <c r="B679" s="108">
        <v>44501</v>
      </c>
      <c r="C679" s="109">
        <v>6026.64</v>
      </c>
      <c r="D679" s="110">
        <v>35.4</v>
      </c>
      <c r="E679" s="110">
        <f t="shared" si="21"/>
        <v>5.6585229102597001E-3</v>
      </c>
      <c r="F679" s="110">
        <f t="shared" si="20"/>
        <v>-8.4033613445378963E-3</v>
      </c>
    </row>
    <row r="680" spans="2:6" x14ac:dyDescent="0.3">
      <c r="B680" s="108">
        <v>44502</v>
      </c>
      <c r="C680" s="109">
        <v>6042.49</v>
      </c>
      <c r="D680" s="110">
        <v>35.700000000000003</v>
      </c>
      <c r="E680" s="110">
        <f t="shared" si="21"/>
        <v>2.6299895132277928E-3</v>
      </c>
      <c r="F680" s="110">
        <f t="shared" si="20"/>
        <v>8.4745762711866401E-3</v>
      </c>
    </row>
    <row r="681" spans="2:6" x14ac:dyDescent="0.3">
      <c r="B681" s="108">
        <v>44503</v>
      </c>
      <c r="C681" s="109">
        <v>6150.48</v>
      </c>
      <c r="D681" s="110">
        <v>35.1</v>
      </c>
      <c r="E681" s="110">
        <f t="shared" si="21"/>
        <v>1.7871771405496784E-2</v>
      </c>
      <c r="F681" s="110">
        <f t="shared" si="20"/>
        <v>-1.6806722689075682E-2</v>
      </c>
    </row>
    <row r="682" spans="2:6" x14ac:dyDescent="0.3">
      <c r="B682" s="108">
        <v>44504</v>
      </c>
      <c r="C682" s="109">
        <v>6150.48</v>
      </c>
      <c r="D682" s="110">
        <v>34.700000000000003</v>
      </c>
      <c r="E682" s="110">
        <f t="shared" si="21"/>
        <v>0</v>
      </c>
      <c r="F682" s="110">
        <f t="shared" si="20"/>
        <v>-1.1396011396011319E-2</v>
      </c>
    </row>
    <row r="683" spans="2:6" x14ac:dyDescent="0.3">
      <c r="B683" s="108">
        <v>44507</v>
      </c>
      <c r="C683" s="109">
        <v>6219.94</v>
      </c>
      <c r="D683" s="110">
        <v>34</v>
      </c>
      <c r="E683" s="110">
        <f t="shared" si="21"/>
        <v>1.1293427504845077E-2</v>
      </c>
      <c r="F683" s="110">
        <f t="shared" si="20"/>
        <v>-2.0172910662824339E-2</v>
      </c>
    </row>
    <row r="684" spans="2:6" x14ac:dyDescent="0.3">
      <c r="B684" s="108">
        <v>44508</v>
      </c>
      <c r="C684" s="109">
        <v>6196.57</v>
      </c>
      <c r="D684" s="110">
        <v>32.1</v>
      </c>
      <c r="E684" s="110">
        <f t="shared" si="21"/>
        <v>-3.7572709704595253E-3</v>
      </c>
      <c r="F684" s="110">
        <f t="shared" si="20"/>
        <v>-5.5882352941176383E-2</v>
      </c>
    </row>
    <row r="685" spans="2:6" x14ac:dyDescent="0.3">
      <c r="B685" s="108">
        <v>44509</v>
      </c>
      <c r="C685" s="109">
        <v>6177.21</v>
      </c>
      <c r="D685" s="110">
        <v>31.9</v>
      </c>
      <c r="E685" s="110">
        <f t="shared" si="21"/>
        <v>-3.1243090935791917E-3</v>
      </c>
      <c r="F685" s="110">
        <f t="shared" si="20"/>
        <v>-6.230529595015688E-3</v>
      </c>
    </row>
    <row r="686" spans="2:6" x14ac:dyDescent="0.3">
      <c r="B686" s="108">
        <v>44510</v>
      </c>
      <c r="C686" s="109">
        <v>6212.76</v>
      </c>
      <c r="D686" s="110">
        <v>33.1</v>
      </c>
      <c r="E686" s="110">
        <f t="shared" si="21"/>
        <v>5.7550253269680329E-3</v>
      </c>
      <c r="F686" s="110">
        <f t="shared" si="20"/>
        <v>3.7617554858934366E-2</v>
      </c>
    </row>
    <row r="687" spans="2:6" x14ac:dyDescent="0.3">
      <c r="B687" s="108">
        <v>44511</v>
      </c>
      <c r="C687" s="109">
        <v>6208.39</v>
      </c>
      <c r="D687" s="110">
        <v>33</v>
      </c>
      <c r="E687" s="110">
        <f t="shared" si="21"/>
        <v>-7.0339108544348328E-4</v>
      </c>
      <c r="F687" s="110">
        <f t="shared" si="20"/>
        <v>-3.0211480362538623E-3</v>
      </c>
    </row>
    <row r="688" spans="2:6" x14ac:dyDescent="0.3">
      <c r="B688" s="108">
        <v>44514</v>
      </c>
      <c r="C688" s="109">
        <v>6266.01</v>
      </c>
      <c r="D688" s="110">
        <v>31.2</v>
      </c>
      <c r="E688" s="110">
        <f t="shared" si="21"/>
        <v>9.2809891131195865E-3</v>
      </c>
      <c r="F688" s="110">
        <f t="shared" si="20"/>
        <v>-5.4545454545454564E-2</v>
      </c>
    </row>
    <row r="689" spans="2:6" x14ac:dyDescent="0.3">
      <c r="B689" s="108">
        <v>44515</v>
      </c>
      <c r="C689" s="109">
        <v>6273.33</v>
      </c>
      <c r="D689" s="110">
        <v>30</v>
      </c>
      <c r="E689" s="110">
        <f t="shared" si="21"/>
        <v>1.1682075196177699E-3</v>
      </c>
      <c r="F689" s="110">
        <f t="shared" si="20"/>
        <v>-3.8461538461538436E-2</v>
      </c>
    </row>
    <row r="690" spans="2:6" x14ac:dyDescent="0.3">
      <c r="B690" s="108">
        <v>44516</v>
      </c>
      <c r="C690" s="109">
        <v>6307.35</v>
      </c>
      <c r="D690" s="110">
        <v>30.1</v>
      </c>
      <c r="E690" s="110">
        <f t="shared" si="21"/>
        <v>5.4229571854182979E-3</v>
      </c>
      <c r="F690" s="110">
        <f t="shared" si="20"/>
        <v>3.3333333333334103E-3</v>
      </c>
    </row>
    <row r="691" spans="2:6" x14ac:dyDescent="0.3">
      <c r="B691" s="108">
        <v>44517</v>
      </c>
      <c r="C691" s="109">
        <v>6346.52</v>
      </c>
      <c r="D691" s="110">
        <v>28.9</v>
      </c>
      <c r="E691" s="110">
        <f t="shared" si="21"/>
        <v>6.210215066549285E-3</v>
      </c>
      <c r="F691" s="110">
        <f t="shared" si="20"/>
        <v>-3.9867109634551534E-2</v>
      </c>
    </row>
    <row r="692" spans="2:6" x14ac:dyDescent="0.3">
      <c r="B692" s="108">
        <v>44518</v>
      </c>
      <c r="C692" s="109">
        <v>6405.04</v>
      </c>
      <c r="D692" s="110">
        <v>29.7</v>
      </c>
      <c r="E692" s="110">
        <f t="shared" si="21"/>
        <v>9.2208013210388629E-3</v>
      </c>
      <c r="F692" s="110">
        <f t="shared" si="20"/>
        <v>2.7681660899653959E-2</v>
      </c>
    </row>
    <row r="693" spans="2:6" x14ac:dyDescent="0.3">
      <c r="B693" s="108">
        <v>44521</v>
      </c>
      <c r="C693" s="109">
        <v>6424.21</v>
      </c>
      <c r="D693" s="110">
        <v>27.9</v>
      </c>
      <c r="E693" s="110">
        <f t="shared" si="21"/>
        <v>2.9929555475063374E-3</v>
      </c>
      <c r="F693" s="110">
        <f t="shared" si="20"/>
        <v>-6.0606060606060663E-2</v>
      </c>
    </row>
    <row r="694" spans="2:6" x14ac:dyDescent="0.3">
      <c r="B694" s="108">
        <v>44522</v>
      </c>
      <c r="C694" s="109">
        <v>6404.03</v>
      </c>
      <c r="D694" s="110">
        <v>27.8</v>
      </c>
      <c r="E694" s="110">
        <f t="shared" si="21"/>
        <v>-3.1412422694775399E-3</v>
      </c>
      <c r="F694" s="110">
        <f t="shared" si="20"/>
        <v>-3.5842293906809264E-3</v>
      </c>
    </row>
    <row r="695" spans="2:6" x14ac:dyDescent="0.3">
      <c r="B695" s="108">
        <v>44523</v>
      </c>
      <c r="C695" s="109">
        <v>6379.67</v>
      </c>
      <c r="D695" s="110">
        <v>27.3</v>
      </c>
      <c r="E695" s="110">
        <f t="shared" si="21"/>
        <v>-3.8038547602056161E-3</v>
      </c>
      <c r="F695" s="110">
        <f t="shared" si="20"/>
        <v>-1.7985611510791366E-2</v>
      </c>
    </row>
    <row r="696" spans="2:6" x14ac:dyDescent="0.3">
      <c r="B696" s="108">
        <v>44524</v>
      </c>
      <c r="C696" s="109">
        <v>6417.19</v>
      </c>
      <c r="D696" s="110">
        <v>27.5</v>
      </c>
      <c r="E696" s="110">
        <f t="shared" si="21"/>
        <v>5.8811819420125921E-3</v>
      </c>
      <c r="F696" s="110">
        <f t="shared" si="20"/>
        <v>7.3260073260073E-3</v>
      </c>
    </row>
    <row r="697" spans="2:6" x14ac:dyDescent="0.3">
      <c r="B697" s="108">
        <v>44528</v>
      </c>
      <c r="C697" s="109">
        <v>6425.25</v>
      </c>
      <c r="D697" s="110">
        <v>26.7</v>
      </c>
      <c r="E697" s="110">
        <f t="shared" si="21"/>
        <v>1.2560014585825119E-3</v>
      </c>
      <c r="F697" s="110">
        <f t="shared" si="20"/>
        <v>-2.9090909090909167E-2</v>
      </c>
    </row>
    <row r="698" spans="2:6" x14ac:dyDescent="0.3">
      <c r="B698" s="108">
        <v>44529</v>
      </c>
      <c r="C698" s="109">
        <v>6481.56</v>
      </c>
      <c r="D698" s="110">
        <v>27.1</v>
      </c>
      <c r="E698" s="110">
        <f t="shared" si="21"/>
        <v>8.7638613283529399E-3</v>
      </c>
      <c r="F698" s="110">
        <f t="shared" si="20"/>
        <v>1.4981273408239737E-2</v>
      </c>
    </row>
    <row r="699" spans="2:6" x14ac:dyDescent="0.3">
      <c r="B699" s="108">
        <v>44530</v>
      </c>
      <c r="C699" s="109">
        <v>6535.87</v>
      </c>
      <c r="D699" s="110">
        <v>28.4</v>
      </c>
      <c r="E699" s="110">
        <f t="shared" si="21"/>
        <v>8.3791556353716157E-3</v>
      </c>
      <c r="F699" s="110">
        <f t="shared" si="20"/>
        <v>4.7970479704796842E-2</v>
      </c>
    </row>
    <row r="700" spans="2:6" x14ac:dyDescent="0.3">
      <c r="B700" s="108">
        <v>44531</v>
      </c>
      <c r="C700" s="109">
        <v>6596.07</v>
      </c>
      <c r="D700" s="110">
        <v>28</v>
      </c>
      <c r="E700" s="110">
        <f t="shared" si="21"/>
        <v>9.2107095153362017E-3</v>
      </c>
      <c r="F700" s="110">
        <f t="shared" si="20"/>
        <v>-1.4084507042253502E-2</v>
      </c>
    </row>
    <row r="701" spans="2:6" x14ac:dyDescent="0.3">
      <c r="B701" s="108">
        <v>44532</v>
      </c>
      <c r="C701" s="109">
        <v>6628.14</v>
      </c>
      <c r="D701" s="110">
        <v>27.7</v>
      </c>
      <c r="E701" s="110">
        <f t="shared" si="21"/>
        <v>4.8619860007550475E-3</v>
      </c>
      <c r="F701" s="110">
        <f t="shared" si="20"/>
        <v>-1.0714285714285787E-2</v>
      </c>
    </row>
    <row r="702" spans="2:6" x14ac:dyDescent="0.3">
      <c r="B702" s="108">
        <v>44535</v>
      </c>
      <c r="C702" s="109">
        <v>6617.83</v>
      </c>
      <c r="D702" s="110">
        <v>28.5</v>
      </c>
      <c r="E702" s="110">
        <f t="shared" si="21"/>
        <v>-1.5554891719246067E-3</v>
      </c>
      <c r="F702" s="110">
        <f t="shared" si="20"/>
        <v>2.8880866425992746E-2</v>
      </c>
    </row>
    <row r="703" spans="2:6" x14ac:dyDescent="0.3">
      <c r="B703" s="108">
        <v>44536</v>
      </c>
      <c r="C703" s="109">
        <v>6623.31</v>
      </c>
      <c r="D703" s="110">
        <v>29.3</v>
      </c>
      <c r="E703" s="110">
        <f t="shared" si="21"/>
        <v>8.2806599746443332E-4</v>
      </c>
      <c r="F703" s="110">
        <f t="shared" si="20"/>
        <v>2.8070175438596578E-2</v>
      </c>
    </row>
    <row r="704" spans="2:6" x14ac:dyDescent="0.3">
      <c r="B704" s="108">
        <v>44537</v>
      </c>
      <c r="C704" s="109">
        <v>6699.39</v>
      </c>
      <c r="D704" s="110">
        <v>29.5</v>
      </c>
      <c r="E704" s="110">
        <f t="shared" si="21"/>
        <v>1.1486703778020413E-2</v>
      </c>
      <c r="F704" s="110">
        <f t="shared" si="20"/>
        <v>6.8259385665527805E-3</v>
      </c>
    </row>
    <row r="705" spans="2:6" x14ac:dyDescent="0.3">
      <c r="B705" s="108">
        <v>44538</v>
      </c>
      <c r="C705" s="109">
        <v>6748.92</v>
      </c>
      <c r="D705" s="110">
        <v>30.5</v>
      </c>
      <c r="E705" s="110">
        <f t="shared" si="21"/>
        <v>7.3932104266209997E-3</v>
      </c>
      <c r="F705" s="110">
        <f t="shared" si="20"/>
        <v>3.3898305084745672E-2</v>
      </c>
    </row>
    <row r="706" spans="2:6" x14ac:dyDescent="0.3">
      <c r="B706" s="108">
        <v>44539</v>
      </c>
      <c r="C706" s="109">
        <v>6787.16</v>
      </c>
      <c r="D706" s="110">
        <v>33.5</v>
      </c>
      <c r="E706" s="110">
        <f t="shared" si="21"/>
        <v>5.6660917598667648E-3</v>
      </c>
      <c r="F706" s="110">
        <f t="shared" si="20"/>
        <v>9.8360655737705027E-2</v>
      </c>
    </row>
    <row r="707" spans="2:6" x14ac:dyDescent="0.3">
      <c r="B707" s="108">
        <v>44542</v>
      </c>
      <c r="C707" s="109">
        <v>6771.84</v>
      </c>
      <c r="D707" s="110">
        <v>31.7</v>
      </c>
      <c r="E707" s="110">
        <f t="shared" si="21"/>
        <v>-2.2572033074216291E-3</v>
      </c>
      <c r="F707" s="110">
        <f t="shared" si="20"/>
        <v>-5.3731343283582089E-2</v>
      </c>
    </row>
    <row r="708" spans="2:6" x14ac:dyDescent="0.3">
      <c r="B708" s="108">
        <v>44543</v>
      </c>
      <c r="C708" s="109">
        <v>6760.61</v>
      </c>
      <c r="D708" s="110">
        <v>30.5</v>
      </c>
      <c r="E708" s="110">
        <f t="shared" si="21"/>
        <v>-1.6583380587846808E-3</v>
      </c>
      <c r="F708" s="110">
        <f t="shared" ref="F708:F771" si="22">D708/D707 - 1</f>
        <v>-3.7854889589905349E-2</v>
      </c>
    </row>
    <row r="709" spans="2:6" x14ac:dyDescent="0.3">
      <c r="B709" s="108">
        <v>44544</v>
      </c>
      <c r="C709" s="109">
        <v>6842.23</v>
      </c>
      <c r="D709" s="110">
        <v>30.8</v>
      </c>
      <c r="E709" s="110">
        <f t="shared" ref="E709:E772" si="23">C709/C708 - 1</f>
        <v>1.2072875080799017E-2</v>
      </c>
      <c r="F709" s="110">
        <f t="shared" si="22"/>
        <v>9.8360655737705915E-3</v>
      </c>
    </row>
    <row r="710" spans="2:6" x14ac:dyDescent="0.3">
      <c r="B710" s="108">
        <v>44545</v>
      </c>
      <c r="C710" s="109">
        <v>6862.41</v>
      </c>
      <c r="D710" s="110">
        <v>30.5</v>
      </c>
      <c r="E710" s="110">
        <f t="shared" si="23"/>
        <v>2.9493308468147017E-3</v>
      </c>
      <c r="F710" s="110">
        <f t="shared" si="22"/>
        <v>-9.7402597402597157E-3</v>
      </c>
    </row>
    <row r="711" spans="2:6" x14ac:dyDescent="0.3">
      <c r="B711" s="108">
        <v>44549</v>
      </c>
      <c r="C711" s="109">
        <v>6884.67</v>
      </c>
      <c r="D711" s="110">
        <v>29.4</v>
      </c>
      <c r="E711" s="110">
        <f t="shared" si="23"/>
        <v>3.2437583880882137E-3</v>
      </c>
      <c r="F711" s="110">
        <f t="shared" si="22"/>
        <v>-3.6065573770491799E-2</v>
      </c>
    </row>
    <row r="712" spans="2:6" x14ac:dyDescent="0.3">
      <c r="B712" s="108">
        <v>44550</v>
      </c>
      <c r="C712" s="109">
        <v>6878.75</v>
      </c>
      <c r="D712" s="110">
        <v>28.7</v>
      </c>
      <c r="E712" s="110">
        <f t="shared" si="23"/>
        <v>-8.5988144675053224E-4</v>
      </c>
      <c r="F712" s="110">
        <f t="shared" si="22"/>
        <v>-2.3809523809523836E-2</v>
      </c>
    </row>
    <row r="713" spans="2:6" x14ac:dyDescent="0.3">
      <c r="B713" s="108">
        <v>44551</v>
      </c>
      <c r="C713" s="109">
        <v>6851.32</v>
      </c>
      <c r="D713" s="110">
        <v>28.9</v>
      </c>
      <c r="E713" s="110">
        <f t="shared" si="23"/>
        <v>-3.9876431037616511E-3</v>
      </c>
      <c r="F713" s="110">
        <f t="shared" si="22"/>
        <v>6.9686411149825211E-3</v>
      </c>
    </row>
    <row r="714" spans="2:6" x14ac:dyDescent="0.3">
      <c r="B714" s="108">
        <v>44552</v>
      </c>
      <c r="C714" s="109">
        <v>6823.6</v>
      </c>
      <c r="D714" s="110">
        <v>30.4</v>
      </c>
      <c r="E714" s="110">
        <f t="shared" si="23"/>
        <v>-4.0459356737094776E-3</v>
      </c>
      <c r="F714" s="110">
        <f t="shared" si="22"/>
        <v>5.1903114186851118E-2</v>
      </c>
    </row>
    <row r="715" spans="2:6" x14ac:dyDescent="0.3">
      <c r="B715" s="108">
        <v>44553</v>
      </c>
      <c r="C715" s="109">
        <v>6869.24</v>
      </c>
      <c r="D715" s="110">
        <v>29.7</v>
      </c>
      <c r="E715" s="110">
        <f t="shared" si="23"/>
        <v>6.688551497743056E-3</v>
      </c>
      <c r="F715" s="110">
        <f t="shared" si="22"/>
        <v>-2.3026315789473673E-2</v>
      </c>
    </row>
    <row r="716" spans="2:6" x14ac:dyDescent="0.3">
      <c r="B716" s="108">
        <v>44556</v>
      </c>
      <c r="C716" s="109">
        <v>6916.38</v>
      </c>
      <c r="D716" s="110">
        <v>29</v>
      </c>
      <c r="E716" s="110">
        <f t="shared" si="23"/>
        <v>6.8624767805463005E-3</v>
      </c>
      <c r="F716" s="110">
        <f t="shared" si="22"/>
        <v>-2.3569023569023573E-2</v>
      </c>
    </row>
    <row r="717" spans="2:6" x14ac:dyDescent="0.3">
      <c r="B717" s="108">
        <v>44557</v>
      </c>
      <c r="C717" s="109">
        <v>6981.05</v>
      </c>
      <c r="D717" s="110">
        <v>29.4</v>
      </c>
      <c r="E717" s="110">
        <f t="shared" si="23"/>
        <v>9.3502670472125349E-3</v>
      </c>
      <c r="F717" s="110">
        <f t="shared" si="22"/>
        <v>1.379310344827589E-2</v>
      </c>
    </row>
    <row r="718" spans="2:6" x14ac:dyDescent="0.3">
      <c r="B718" s="108">
        <v>44558</v>
      </c>
      <c r="C718" s="109">
        <v>7052.82</v>
      </c>
      <c r="D718" s="110">
        <v>30.3</v>
      </c>
      <c r="E718" s="110">
        <f t="shared" si="23"/>
        <v>1.0280688435120755E-2</v>
      </c>
      <c r="F718" s="110">
        <f t="shared" si="22"/>
        <v>3.0612244897959329E-2</v>
      </c>
    </row>
    <row r="719" spans="2:6" x14ac:dyDescent="0.3">
      <c r="B719" s="108">
        <v>44559</v>
      </c>
      <c r="C719" s="109">
        <v>7075.49</v>
      </c>
      <c r="D719" s="110">
        <v>29.6</v>
      </c>
      <c r="E719" s="110">
        <f t="shared" si="23"/>
        <v>3.2143171100353918E-3</v>
      </c>
      <c r="F719" s="110">
        <f t="shared" si="22"/>
        <v>-2.3102310231023049E-2</v>
      </c>
    </row>
    <row r="720" spans="2:6" x14ac:dyDescent="0.3">
      <c r="B720" s="108">
        <v>44560</v>
      </c>
      <c r="C720" s="109">
        <v>7140.87</v>
      </c>
      <c r="D720" s="110">
        <v>29.8</v>
      </c>
      <c r="E720" s="110">
        <f t="shared" si="23"/>
        <v>9.2403494316295465E-3</v>
      </c>
      <c r="F720" s="110">
        <f t="shared" si="22"/>
        <v>6.7567567567567988E-3</v>
      </c>
    </row>
    <row r="721" spans="2:6" x14ac:dyDescent="0.3">
      <c r="B721" s="108">
        <v>44563</v>
      </c>
      <c r="C721" s="109">
        <v>7196.32</v>
      </c>
      <c r="D721" s="110">
        <v>30</v>
      </c>
      <c r="E721" s="110">
        <f t="shared" si="23"/>
        <v>7.7651602675863352E-3</v>
      </c>
      <c r="F721" s="110">
        <f t="shared" si="22"/>
        <v>6.7114093959730337E-3</v>
      </c>
    </row>
    <row r="722" spans="2:6" x14ac:dyDescent="0.3">
      <c r="B722" s="108">
        <v>44564</v>
      </c>
      <c r="C722" s="109">
        <v>7258.74</v>
      </c>
      <c r="D722" s="110">
        <v>30.2</v>
      </c>
      <c r="E722" s="110">
        <f t="shared" si="23"/>
        <v>8.6738777597439309E-3</v>
      </c>
      <c r="F722" s="110">
        <f t="shared" si="22"/>
        <v>6.6666666666665986E-3</v>
      </c>
    </row>
    <row r="723" spans="2:6" x14ac:dyDescent="0.3">
      <c r="B723" s="108">
        <v>44565</v>
      </c>
      <c r="C723" s="109">
        <v>7202.09</v>
      </c>
      <c r="D723" s="110">
        <v>30.6</v>
      </c>
      <c r="E723" s="110">
        <f t="shared" si="23"/>
        <v>-7.804384783033913E-3</v>
      </c>
      <c r="F723" s="110">
        <f t="shared" si="22"/>
        <v>1.3245033112582849E-2</v>
      </c>
    </row>
    <row r="724" spans="2:6" x14ac:dyDescent="0.3">
      <c r="B724" s="108">
        <v>44566</v>
      </c>
      <c r="C724" s="109">
        <v>7218.05</v>
      </c>
      <c r="D724" s="110">
        <v>32.700000000000003</v>
      </c>
      <c r="E724" s="110">
        <f t="shared" si="23"/>
        <v>2.2160234043173688E-3</v>
      </c>
      <c r="F724" s="110">
        <f t="shared" si="22"/>
        <v>6.8627450980392135E-2</v>
      </c>
    </row>
    <row r="725" spans="2:6" x14ac:dyDescent="0.3">
      <c r="B725" s="108">
        <v>44567</v>
      </c>
      <c r="C725" s="109">
        <v>7140.5</v>
      </c>
      <c r="D725" s="110">
        <v>31.6</v>
      </c>
      <c r="E725" s="110">
        <f t="shared" si="23"/>
        <v>-1.0743898975485111E-2</v>
      </c>
      <c r="F725" s="110">
        <f t="shared" si="22"/>
        <v>-3.3639143730886945E-2</v>
      </c>
    </row>
    <row r="726" spans="2:6" x14ac:dyDescent="0.3">
      <c r="B726" s="108">
        <v>44571</v>
      </c>
      <c r="C726" s="109">
        <v>7196.55</v>
      </c>
      <c r="D726" s="110">
        <v>31</v>
      </c>
      <c r="E726" s="110">
        <f t="shared" si="23"/>
        <v>7.849590364820358E-3</v>
      </c>
      <c r="F726" s="110">
        <f t="shared" si="22"/>
        <v>-1.8987341772151889E-2</v>
      </c>
    </row>
    <row r="727" spans="2:6" x14ac:dyDescent="0.3">
      <c r="B727" s="108">
        <v>44572</v>
      </c>
      <c r="C727" s="109">
        <v>7228.31</v>
      </c>
      <c r="D727" s="110">
        <v>31.6</v>
      </c>
      <c r="E727" s="110">
        <f t="shared" si="23"/>
        <v>4.4132257817981468E-3</v>
      </c>
      <c r="F727" s="110">
        <f t="shared" si="22"/>
        <v>1.9354838709677358E-2</v>
      </c>
    </row>
    <row r="728" spans="2:6" x14ac:dyDescent="0.3">
      <c r="B728" s="108">
        <v>44573</v>
      </c>
      <c r="C728" s="109">
        <v>7191.8</v>
      </c>
      <c r="D728" s="110">
        <v>30.6</v>
      </c>
      <c r="E728" s="110">
        <f t="shared" si="23"/>
        <v>-5.0509731873702446E-3</v>
      </c>
      <c r="F728" s="110">
        <f t="shared" si="22"/>
        <v>-3.1645569620253111E-2</v>
      </c>
    </row>
    <row r="729" spans="2:6" x14ac:dyDescent="0.3">
      <c r="B729" s="108">
        <v>44574</v>
      </c>
      <c r="C729" s="109">
        <v>7205.82</v>
      </c>
      <c r="D729" s="110">
        <v>30.5</v>
      </c>
      <c r="E729" s="110">
        <f t="shared" si="23"/>
        <v>1.9494424205344085E-3</v>
      </c>
      <c r="F729" s="110">
        <f t="shared" si="22"/>
        <v>-3.2679738562092497E-3</v>
      </c>
    </row>
    <row r="730" spans="2:6" x14ac:dyDescent="0.3">
      <c r="B730" s="108">
        <v>44577</v>
      </c>
      <c r="C730" s="109">
        <v>7258.57</v>
      </c>
      <c r="D730" s="110">
        <v>30.5</v>
      </c>
      <c r="E730" s="110">
        <f t="shared" si="23"/>
        <v>7.320471507753501E-3</v>
      </c>
      <c r="F730" s="110">
        <f t="shared" si="22"/>
        <v>0</v>
      </c>
    </row>
    <row r="731" spans="2:6" x14ac:dyDescent="0.3">
      <c r="B731" s="108">
        <v>44578</v>
      </c>
      <c r="C731" s="109">
        <v>7241.84</v>
      </c>
      <c r="D731" s="110">
        <v>30.3</v>
      </c>
      <c r="E731" s="110">
        <f t="shared" si="23"/>
        <v>-2.3048617014094219E-3</v>
      </c>
      <c r="F731" s="110">
        <f t="shared" si="22"/>
        <v>-6.5573770491803574E-3</v>
      </c>
    </row>
    <row r="732" spans="2:6" x14ac:dyDescent="0.3">
      <c r="B732" s="108">
        <v>44579</v>
      </c>
      <c r="C732" s="109">
        <v>7250.6</v>
      </c>
      <c r="D732" s="110">
        <v>30.4</v>
      </c>
      <c r="E732" s="110">
        <f t="shared" si="23"/>
        <v>1.2096373297394436E-3</v>
      </c>
      <c r="F732" s="110">
        <f t="shared" si="22"/>
        <v>3.3003300330032292E-3</v>
      </c>
    </row>
    <row r="733" spans="2:6" x14ac:dyDescent="0.3">
      <c r="B733" s="108">
        <v>44580</v>
      </c>
      <c r="C733" s="109">
        <v>7237.14</v>
      </c>
      <c r="D733" s="110">
        <v>30.3</v>
      </c>
      <c r="E733" s="110">
        <f t="shared" si="23"/>
        <v>-1.8563980911924238E-3</v>
      </c>
      <c r="F733" s="110">
        <f t="shared" si="22"/>
        <v>-3.2894736842105088E-3</v>
      </c>
    </row>
    <row r="734" spans="2:6" x14ac:dyDescent="0.3">
      <c r="B734" s="108">
        <v>44581</v>
      </c>
      <c r="C734" s="109">
        <v>7251.71</v>
      </c>
      <c r="D734" s="110">
        <v>30.6</v>
      </c>
      <c r="E734" s="110">
        <f t="shared" si="23"/>
        <v>2.013226219196973E-3</v>
      </c>
      <c r="F734" s="110">
        <f t="shared" si="22"/>
        <v>9.9009900990099098E-3</v>
      </c>
    </row>
    <row r="735" spans="2:6" x14ac:dyDescent="0.3">
      <c r="B735" s="108">
        <v>44584</v>
      </c>
      <c r="C735" s="109">
        <v>7297.24</v>
      </c>
      <c r="D735" s="110">
        <v>29.9</v>
      </c>
      <c r="E735" s="110">
        <f t="shared" si="23"/>
        <v>6.2785191354866043E-3</v>
      </c>
      <c r="F735" s="110">
        <f t="shared" si="22"/>
        <v>-2.2875816993464193E-2</v>
      </c>
    </row>
    <row r="736" spans="2:6" x14ac:dyDescent="0.3">
      <c r="B736" s="108">
        <v>44585</v>
      </c>
      <c r="C736" s="109">
        <v>7302.85</v>
      </c>
      <c r="D736" s="110">
        <v>29.5</v>
      </c>
      <c r="E736" s="110">
        <f t="shared" si="23"/>
        <v>7.687838141545722E-4</v>
      </c>
      <c r="F736" s="110">
        <f t="shared" si="22"/>
        <v>-1.3377926421404673E-2</v>
      </c>
    </row>
    <row r="737" spans="2:6" x14ac:dyDescent="0.3">
      <c r="B737" s="108">
        <v>44586</v>
      </c>
      <c r="C737" s="109">
        <v>7329.03</v>
      </c>
      <c r="D737" s="110">
        <v>29.6</v>
      </c>
      <c r="E737" s="110">
        <f t="shared" si="23"/>
        <v>3.5849017849194365E-3</v>
      </c>
      <c r="F737" s="110">
        <f t="shared" si="22"/>
        <v>3.3898305084745228E-3</v>
      </c>
    </row>
    <row r="738" spans="2:6" x14ac:dyDescent="0.3">
      <c r="B738" s="108">
        <v>44587</v>
      </c>
      <c r="C738" s="109">
        <v>7356.04</v>
      </c>
      <c r="D738" s="110">
        <v>29.4</v>
      </c>
      <c r="E738" s="110">
        <f t="shared" si="23"/>
        <v>3.6853444453086581E-3</v>
      </c>
      <c r="F738" s="110">
        <f t="shared" si="22"/>
        <v>-6.7567567567567988E-3</v>
      </c>
    </row>
    <row r="739" spans="2:6" x14ac:dyDescent="0.3">
      <c r="B739" s="108">
        <v>44588</v>
      </c>
      <c r="C739" s="109">
        <v>7327.54</v>
      </c>
      <c r="D739" s="110">
        <v>29.2</v>
      </c>
      <c r="E739" s="110">
        <f t="shared" si="23"/>
        <v>-3.8743671866928731E-3</v>
      </c>
      <c r="F739" s="110">
        <f t="shared" si="22"/>
        <v>-6.8027210884353817E-3</v>
      </c>
    </row>
    <row r="740" spans="2:6" x14ac:dyDescent="0.3">
      <c r="B740" s="108">
        <v>44591</v>
      </c>
      <c r="C740" s="109">
        <v>7331.39</v>
      </c>
      <c r="D740" s="110">
        <v>28.6</v>
      </c>
      <c r="E740" s="110">
        <f t="shared" si="23"/>
        <v>5.2541507791170616E-4</v>
      </c>
      <c r="F740" s="110">
        <f t="shared" si="22"/>
        <v>-2.0547945205479423E-2</v>
      </c>
    </row>
    <row r="741" spans="2:6" x14ac:dyDescent="0.3">
      <c r="B741" s="108">
        <v>44592</v>
      </c>
      <c r="C741" s="109">
        <v>7351.04</v>
      </c>
      <c r="D741" s="110">
        <v>28.2</v>
      </c>
      <c r="E741" s="110">
        <f t="shared" si="23"/>
        <v>2.6802557223117862E-3</v>
      </c>
      <c r="F741" s="110">
        <f t="shared" si="22"/>
        <v>-1.3986013986014068E-2</v>
      </c>
    </row>
    <row r="742" spans="2:6" x14ac:dyDescent="0.3">
      <c r="B742" s="108">
        <v>44593</v>
      </c>
      <c r="C742" s="109">
        <v>7342.96</v>
      </c>
      <c r="D742" s="110">
        <v>28.5</v>
      </c>
      <c r="E742" s="110">
        <f t="shared" si="23"/>
        <v>-1.0991641998955304E-3</v>
      </c>
      <c r="F742" s="110">
        <f t="shared" si="22"/>
        <v>1.0638297872340496E-2</v>
      </c>
    </row>
    <row r="743" spans="2:6" x14ac:dyDescent="0.3">
      <c r="B743" s="108">
        <v>44594</v>
      </c>
      <c r="C743" s="109">
        <v>7367.99</v>
      </c>
      <c r="D743" s="110">
        <v>29.1</v>
      </c>
      <c r="E743" s="110">
        <f t="shared" si="23"/>
        <v>3.4087071153867665E-3</v>
      </c>
      <c r="F743" s="110">
        <f t="shared" si="22"/>
        <v>2.1052631578947434E-2</v>
      </c>
    </row>
    <row r="744" spans="2:6" x14ac:dyDescent="0.3">
      <c r="B744" s="108">
        <v>44595</v>
      </c>
      <c r="C744" s="109">
        <v>7345.57</v>
      </c>
      <c r="D744" s="110">
        <v>29.3</v>
      </c>
      <c r="E744" s="110">
        <f t="shared" si="23"/>
        <v>-3.0428922949135018E-3</v>
      </c>
      <c r="F744" s="110">
        <f t="shared" si="22"/>
        <v>6.8728522336769515E-3</v>
      </c>
    </row>
    <row r="745" spans="2:6" x14ac:dyDescent="0.3">
      <c r="B745" s="108">
        <v>44598</v>
      </c>
      <c r="C745" s="109">
        <v>7313.98</v>
      </c>
      <c r="D745" s="110">
        <v>29.2</v>
      </c>
      <c r="E745" s="110">
        <f t="shared" si="23"/>
        <v>-4.3005512165835702E-3</v>
      </c>
      <c r="F745" s="110">
        <f t="shared" si="22"/>
        <v>-3.4129692832765013E-3</v>
      </c>
    </row>
    <row r="746" spans="2:6" x14ac:dyDescent="0.3">
      <c r="B746" s="108">
        <v>44599</v>
      </c>
      <c r="C746" s="109">
        <v>7248.44</v>
      </c>
      <c r="D746" s="110">
        <v>28.8</v>
      </c>
      <c r="E746" s="110">
        <f t="shared" si="23"/>
        <v>-8.960921413512235E-3</v>
      </c>
      <c r="F746" s="110">
        <f t="shared" si="22"/>
        <v>-1.3698630136986245E-2</v>
      </c>
    </row>
    <row r="747" spans="2:6" x14ac:dyDescent="0.3">
      <c r="B747" s="108">
        <v>44600</v>
      </c>
      <c r="C747" s="109">
        <v>7243.26</v>
      </c>
      <c r="D747" s="110">
        <v>28.7</v>
      </c>
      <c r="E747" s="110">
        <f t="shared" si="23"/>
        <v>-7.1463652868741789E-4</v>
      </c>
      <c r="F747" s="110">
        <f t="shared" si="22"/>
        <v>-3.4722222222223209E-3</v>
      </c>
    </row>
    <row r="748" spans="2:6" x14ac:dyDescent="0.3">
      <c r="B748" s="108">
        <v>44601</v>
      </c>
      <c r="C748" s="109">
        <v>7186.46</v>
      </c>
      <c r="D748" s="110">
        <v>28.8</v>
      </c>
      <c r="E748" s="110">
        <f t="shared" si="23"/>
        <v>-7.8417729033611883E-3</v>
      </c>
      <c r="F748" s="110">
        <f t="shared" si="22"/>
        <v>3.4843205574912606E-3</v>
      </c>
    </row>
    <row r="749" spans="2:6" x14ac:dyDescent="0.3">
      <c r="B749" s="108">
        <v>44602</v>
      </c>
      <c r="C749" s="109">
        <v>7097.27</v>
      </c>
      <c r="D749" s="110">
        <v>30.1</v>
      </c>
      <c r="E749" s="110">
        <f t="shared" si="23"/>
        <v>-1.2410839272743446E-2</v>
      </c>
      <c r="F749" s="110">
        <f t="shared" si="22"/>
        <v>4.513888888888884E-2</v>
      </c>
    </row>
    <row r="750" spans="2:6" x14ac:dyDescent="0.3">
      <c r="B750" s="108">
        <v>44605</v>
      </c>
      <c r="C750" s="109">
        <v>7020.61</v>
      </c>
      <c r="D750" s="110">
        <v>29.7</v>
      </c>
      <c r="E750" s="110">
        <f t="shared" si="23"/>
        <v>-1.0801336288460361E-2</v>
      </c>
      <c r="F750" s="110">
        <f t="shared" si="22"/>
        <v>-1.3289036544850585E-2</v>
      </c>
    </row>
    <row r="751" spans="2:6" x14ac:dyDescent="0.3">
      <c r="B751" s="108">
        <v>44606</v>
      </c>
      <c r="C751" s="109">
        <v>7076.23</v>
      </c>
      <c r="D751" s="110">
        <v>29.2</v>
      </c>
      <c r="E751" s="110">
        <f t="shared" si="23"/>
        <v>7.922388510400058E-3</v>
      </c>
      <c r="F751" s="110">
        <f t="shared" si="22"/>
        <v>-1.6835016835016869E-2</v>
      </c>
    </row>
    <row r="752" spans="2:6" x14ac:dyDescent="0.3">
      <c r="B752" s="108">
        <v>44607</v>
      </c>
      <c r="C752" s="109">
        <v>7005.7</v>
      </c>
      <c r="D752" s="110">
        <v>29</v>
      </c>
      <c r="E752" s="110">
        <f t="shared" si="23"/>
        <v>-9.967171784975859E-3</v>
      </c>
      <c r="F752" s="110">
        <f t="shared" si="22"/>
        <v>-6.8493150684931781E-3</v>
      </c>
    </row>
    <row r="753" spans="2:6" x14ac:dyDescent="0.3">
      <c r="B753" s="108">
        <v>44608</v>
      </c>
      <c r="C753" s="109">
        <v>6885.29</v>
      </c>
      <c r="D753" s="110">
        <v>29.2</v>
      </c>
      <c r="E753" s="110">
        <f t="shared" si="23"/>
        <v>-1.718743309019799E-2</v>
      </c>
      <c r="F753" s="110">
        <f t="shared" si="22"/>
        <v>6.8965517241379448E-3</v>
      </c>
    </row>
    <row r="754" spans="2:6" x14ac:dyDescent="0.3">
      <c r="B754" s="108">
        <v>44609</v>
      </c>
      <c r="C754" s="109">
        <v>7005.78</v>
      </c>
      <c r="D754" s="110">
        <v>28.8</v>
      </c>
      <c r="E754" s="110">
        <f t="shared" si="23"/>
        <v>1.7499626014300107E-2</v>
      </c>
      <c r="F754" s="110">
        <f t="shared" si="22"/>
        <v>-1.3698630136986245E-2</v>
      </c>
    </row>
    <row r="755" spans="2:6" x14ac:dyDescent="0.3">
      <c r="B755" s="108">
        <v>44612</v>
      </c>
      <c r="C755" s="109">
        <v>7011.88</v>
      </c>
      <c r="D755" s="110">
        <v>28.4</v>
      </c>
      <c r="E755" s="110">
        <f t="shared" si="23"/>
        <v>8.7070961406165992E-4</v>
      </c>
      <c r="F755" s="110">
        <f t="shared" si="22"/>
        <v>-1.3888888888888951E-2</v>
      </c>
    </row>
    <row r="756" spans="2:6" x14ac:dyDescent="0.3">
      <c r="B756" s="108">
        <v>44614</v>
      </c>
      <c r="C756" s="109">
        <v>7062.35</v>
      </c>
      <c r="D756" s="110">
        <v>28.6</v>
      </c>
      <c r="E756" s="110">
        <f t="shared" si="23"/>
        <v>7.197784331734125E-3</v>
      </c>
      <c r="F756" s="110">
        <f t="shared" si="22"/>
        <v>7.0422535211267512E-3</v>
      </c>
    </row>
    <row r="757" spans="2:6" x14ac:dyDescent="0.3">
      <c r="B757" s="108">
        <v>44615</v>
      </c>
      <c r="C757" s="109">
        <v>7000.94</v>
      </c>
      <c r="D757" s="110">
        <v>29</v>
      </c>
      <c r="E757" s="110">
        <f t="shared" si="23"/>
        <v>-8.6954059201258538E-3</v>
      </c>
      <c r="F757" s="110">
        <f t="shared" si="22"/>
        <v>1.3986013986013957E-2</v>
      </c>
    </row>
    <row r="758" spans="2:6" x14ac:dyDescent="0.3">
      <c r="B758" s="108">
        <v>44616</v>
      </c>
      <c r="C758" s="109">
        <v>6998.03</v>
      </c>
      <c r="D758" s="110">
        <v>28.4</v>
      </c>
      <c r="E758" s="110">
        <f t="shared" si="23"/>
        <v>-4.1565846871993717E-4</v>
      </c>
      <c r="F758" s="110">
        <f t="shared" si="22"/>
        <v>-2.0689655172413834E-2</v>
      </c>
    </row>
    <row r="759" spans="2:6" x14ac:dyDescent="0.3">
      <c r="B759" s="108">
        <v>44619</v>
      </c>
      <c r="C759" s="109">
        <v>6954.35</v>
      </c>
      <c r="D759" s="110">
        <v>27.2</v>
      </c>
      <c r="E759" s="110">
        <f t="shared" si="23"/>
        <v>-6.2417566086454546E-3</v>
      </c>
      <c r="F759" s="110">
        <f t="shared" si="22"/>
        <v>-4.2253521126760507E-2</v>
      </c>
    </row>
    <row r="760" spans="2:6" x14ac:dyDescent="0.3">
      <c r="B760" s="108">
        <v>44620</v>
      </c>
      <c r="C760" s="109">
        <v>6898.27</v>
      </c>
      <c r="D760" s="110">
        <v>27.4</v>
      </c>
      <c r="E760" s="110">
        <f t="shared" si="23"/>
        <v>-8.0640174854587077E-3</v>
      </c>
      <c r="F760" s="110">
        <f t="shared" si="22"/>
        <v>7.3529411764705621E-3</v>
      </c>
    </row>
    <row r="761" spans="2:6" x14ac:dyDescent="0.3">
      <c r="B761" s="108">
        <v>44621</v>
      </c>
      <c r="C761" s="109">
        <v>6906.71</v>
      </c>
      <c r="D761" s="110">
        <v>27.5</v>
      </c>
      <c r="E761" s="110">
        <f t="shared" si="23"/>
        <v>1.2234951661793669E-3</v>
      </c>
      <c r="F761" s="110">
        <f t="shared" si="22"/>
        <v>3.6496350364965124E-3</v>
      </c>
    </row>
    <row r="762" spans="2:6" x14ac:dyDescent="0.3">
      <c r="B762" s="108">
        <v>44622</v>
      </c>
      <c r="C762" s="109">
        <v>6855.87</v>
      </c>
      <c r="D762" s="110">
        <v>27</v>
      </c>
      <c r="E762" s="110">
        <f t="shared" si="23"/>
        <v>-7.3609576773890906E-3</v>
      </c>
      <c r="F762" s="110">
        <f t="shared" si="22"/>
        <v>-1.8181818181818188E-2</v>
      </c>
    </row>
    <row r="763" spans="2:6" x14ac:dyDescent="0.3">
      <c r="B763" s="108">
        <v>44623</v>
      </c>
      <c r="C763" s="109">
        <v>6799.64</v>
      </c>
      <c r="D763" s="110">
        <v>27.4</v>
      </c>
      <c r="E763" s="110">
        <f t="shared" si="23"/>
        <v>-8.2017307796092842E-3</v>
      </c>
      <c r="F763" s="110">
        <f t="shared" si="22"/>
        <v>1.4814814814814836E-2</v>
      </c>
    </row>
    <row r="764" spans="2:6" x14ac:dyDescent="0.3">
      <c r="B764" s="108">
        <v>44626</v>
      </c>
      <c r="C764" s="109">
        <v>6868.08</v>
      </c>
      <c r="D764" s="110">
        <v>27</v>
      </c>
      <c r="E764" s="110">
        <f t="shared" si="23"/>
        <v>1.0065238747933636E-2</v>
      </c>
      <c r="F764" s="110">
        <f t="shared" si="22"/>
        <v>-1.4598540145985384E-2</v>
      </c>
    </row>
    <row r="765" spans="2:6" x14ac:dyDescent="0.3">
      <c r="B765" s="108">
        <v>44627</v>
      </c>
      <c r="C765" s="109">
        <v>6982.18</v>
      </c>
      <c r="D765" s="110">
        <v>26.1</v>
      </c>
      <c r="E765" s="110">
        <f t="shared" si="23"/>
        <v>1.6613085462021449E-2</v>
      </c>
      <c r="F765" s="110">
        <f t="shared" si="22"/>
        <v>-3.3333333333333326E-2</v>
      </c>
    </row>
    <row r="766" spans="2:6" x14ac:dyDescent="0.3">
      <c r="B766" s="108">
        <v>44628</v>
      </c>
      <c r="C766" s="109">
        <v>6995.92</v>
      </c>
      <c r="D766" s="110">
        <v>26.1</v>
      </c>
      <c r="E766" s="110">
        <f t="shared" si="23"/>
        <v>1.9678667694043028E-3</v>
      </c>
      <c r="F766" s="110">
        <f t="shared" si="22"/>
        <v>0</v>
      </c>
    </row>
    <row r="767" spans="2:6" x14ac:dyDescent="0.3">
      <c r="B767" s="108">
        <v>44629</v>
      </c>
      <c r="C767" s="109">
        <v>6930.07</v>
      </c>
      <c r="D767" s="110">
        <v>26.9</v>
      </c>
      <c r="E767" s="110">
        <f t="shared" si="23"/>
        <v>-9.4126290752324371E-3</v>
      </c>
      <c r="F767" s="110">
        <f t="shared" si="22"/>
        <v>3.0651340996168397E-2</v>
      </c>
    </row>
    <row r="768" spans="2:6" x14ac:dyDescent="0.3">
      <c r="B768" s="108">
        <v>44630</v>
      </c>
      <c r="C768" s="109">
        <v>6941.36</v>
      </c>
      <c r="D768" s="110">
        <v>27.3</v>
      </c>
      <c r="E768" s="110">
        <f t="shared" si="23"/>
        <v>1.6291321732679886E-3</v>
      </c>
      <c r="F768" s="110">
        <f t="shared" si="22"/>
        <v>1.4869888475836479E-2</v>
      </c>
    </row>
    <row r="769" spans="2:6" x14ac:dyDescent="0.3">
      <c r="B769" s="108">
        <v>44633</v>
      </c>
      <c r="C769" s="109">
        <v>7056.57</v>
      </c>
      <c r="D769" s="110">
        <v>29.3</v>
      </c>
      <c r="E769" s="110">
        <f t="shared" si="23"/>
        <v>1.6597611995343931E-2</v>
      </c>
      <c r="F769" s="110">
        <f t="shared" si="22"/>
        <v>7.3260073260073222E-2</v>
      </c>
    </row>
    <row r="770" spans="2:6" x14ac:dyDescent="0.3">
      <c r="B770" s="108">
        <v>44634</v>
      </c>
      <c r="C770" s="109">
        <v>7060.77</v>
      </c>
      <c r="D770" s="110">
        <v>28.8</v>
      </c>
      <c r="E770" s="110">
        <f t="shared" si="23"/>
        <v>5.9519001441210584E-4</v>
      </c>
      <c r="F770" s="110">
        <f t="shared" si="22"/>
        <v>-1.7064846416382284E-2</v>
      </c>
    </row>
    <row r="771" spans="2:6" x14ac:dyDescent="0.3">
      <c r="B771" s="108">
        <v>44635</v>
      </c>
      <c r="C771" s="109">
        <v>7091.81</v>
      </c>
      <c r="D771" s="110">
        <v>28.9</v>
      </c>
      <c r="E771" s="110">
        <f t="shared" si="23"/>
        <v>4.3961211029392988E-3</v>
      </c>
      <c r="F771" s="110">
        <f t="shared" si="22"/>
        <v>3.4722222222220989E-3</v>
      </c>
    </row>
    <row r="772" spans="2:6" x14ac:dyDescent="0.3">
      <c r="B772" s="108">
        <v>44636</v>
      </c>
      <c r="C772" s="109">
        <v>7085.67</v>
      </c>
      <c r="D772" s="110">
        <v>28.4</v>
      </c>
      <c r="E772" s="110">
        <f t="shared" si="23"/>
        <v>-8.6578743649368128E-4</v>
      </c>
      <c r="F772" s="110">
        <f t="shared" ref="F772:F835" si="24">D772/D771 - 1</f>
        <v>-1.730103806228378E-2</v>
      </c>
    </row>
    <row r="773" spans="2:6" x14ac:dyDescent="0.3">
      <c r="B773" s="108">
        <v>44640</v>
      </c>
      <c r="C773" s="109">
        <v>7022.29</v>
      </c>
      <c r="D773" s="110">
        <v>27.9</v>
      </c>
      <c r="E773" s="110">
        <f t="shared" ref="E773:E836" si="25">C773/C772 - 1</f>
        <v>-8.944813969603449E-3</v>
      </c>
      <c r="F773" s="110">
        <f t="shared" si="24"/>
        <v>-1.7605633802816878E-2</v>
      </c>
    </row>
    <row r="774" spans="2:6" x14ac:dyDescent="0.3">
      <c r="B774" s="108">
        <v>44641</v>
      </c>
      <c r="C774" s="109">
        <v>7013</v>
      </c>
      <c r="D774" s="110">
        <v>27.7</v>
      </c>
      <c r="E774" s="110">
        <f t="shared" si="25"/>
        <v>-1.3229302691857292E-3</v>
      </c>
      <c r="F774" s="110">
        <f t="shared" si="24"/>
        <v>-7.1684587813619638E-3</v>
      </c>
    </row>
    <row r="775" spans="2:6" x14ac:dyDescent="0.3">
      <c r="B775" s="108">
        <v>44642</v>
      </c>
      <c r="C775" s="109">
        <v>6917.91</v>
      </c>
      <c r="D775" s="110">
        <v>28.5</v>
      </c>
      <c r="E775" s="110">
        <f t="shared" si="25"/>
        <v>-1.3559104520176835E-2</v>
      </c>
      <c r="F775" s="110">
        <f t="shared" si="24"/>
        <v>2.8880866425992746E-2</v>
      </c>
    </row>
    <row r="776" spans="2:6" x14ac:dyDescent="0.3">
      <c r="B776" s="108">
        <v>44643</v>
      </c>
      <c r="C776" s="109">
        <v>6852.08</v>
      </c>
      <c r="D776" s="110">
        <v>28.3</v>
      </c>
      <c r="E776" s="110">
        <f t="shared" si="25"/>
        <v>-9.5158797960656072E-3</v>
      </c>
      <c r="F776" s="110">
        <f t="shared" si="24"/>
        <v>-7.0175438596491446E-3</v>
      </c>
    </row>
    <row r="777" spans="2:6" x14ac:dyDescent="0.3">
      <c r="B777" s="108">
        <v>44644</v>
      </c>
      <c r="C777" s="109">
        <v>6773.89</v>
      </c>
      <c r="D777" s="110">
        <v>28.3</v>
      </c>
      <c r="E777" s="110">
        <f t="shared" si="25"/>
        <v>-1.1411133553607011E-2</v>
      </c>
      <c r="F777" s="110">
        <f t="shared" si="24"/>
        <v>0</v>
      </c>
    </row>
    <row r="778" spans="2:6" x14ac:dyDescent="0.3">
      <c r="B778" s="108">
        <v>44647</v>
      </c>
      <c r="C778" s="109">
        <v>6795.51</v>
      </c>
      <c r="D778" s="110">
        <v>28.4</v>
      </c>
      <c r="E778" s="110">
        <f t="shared" si="25"/>
        <v>3.1916668265945525E-3</v>
      </c>
      <c r="F778" s="110">
        <f t="shared" si="24"/>
        <v>3.5335689045936647E-3</v>
      </c>
    </row>
    <row r="779" spans="2:6" x14ac:dyDescent="0.3">
      <c r="B779" s="108">
        <v>44648</v>
      </c>
      <c r="C779" s="109">
        <v>6703.25</v>
      </c>
      <c r="D779" s="110">
        <v>29</v>
      </c>
      <c r="E779" s="110">
        <f t="shared" si="25"/>
        <v>-1.3576611615610967E-2</v>
      </c>
      <c r="F779" s="110">
        <f t="shared" si="24"/>
        <v>2.1126760563380254E-2</v>
      </c>
    </row>
    <row r="780" spans="2:6" x14ac:dyDescent="0.3">
      <c r="B780" s="108">
        <v>44649</v>
      </c>
      <c r="C780" s="109">
        <v>6847</v>
      </c>
      <c r="D780" s="110">
        <v>28.5</v>
      </c>
      <c r="E780" s="110">
        <f t="shared" si="25"/>
        <v>2.1444821541789505E-2</v>
      </c>
      <c r="F780" s="110">
        <f t="shared" si="24"/>
        <v>-1.7241379310344862E-2</v>
      </c>
    </row>
    <row r="781" spans="2:6" x14ac:dyDescent="0.3">
      <c r="B781" s="108">
        <v>44650</v>
      </c>
      <c r="C781" s="109">
        <v>6936.2</v>
      </c>
      <c r="D781" s="110">
        <v>28</v>
      </c>
      <c r="E781" s="110">
        <f t="shared" si="25"/>
        <v>1.3027603329925475E-2</v>
      </c>
      <c r="F781" s="110">
        <f t="shared" si="24"/>
        <v>-1.7543859649122862E-2</v>
      </c>
    </row>
    <row r="782" spans="2:6" x14ac:dyDescent="0.3">
      <c r="B782" s="108">
        <v>44651</v>
      </c>
      <c r="C782" s="109">
        <v>6965.63</v>
      </c>
      <c r="D782" s="110">
        <v>27.9</v>
      </c>
      <c r="E782" s="110">
        <f t="shared" si="25"/>
        <v>4.2429572388340553E-3</v>
      </c>
      <c r="F782" s="110">
        <f t="shared" si="24"/>
        <v>-3.5714285714286698E-3</v>
      </c>
    </row>
    <row r="783" spans="2:6" x14ac:dyDescent="0.3">
      <c r="B783" s="108">
        <v>44654</v>
      </c>
      <c r="C783" s="109">
        <v>6978.53</v>
      </c>
      <c r="D783" s="110">
        <v>27.9</v>
      </c>
      <c r="E783" s="110">
        <f t="shared" si="25"/>
        <v>1.8519502184295433E-3</v>
      </c>
      <c r="F783" s="110">
        <f t="shared" si="24"/>
        <v>0</v>
      </c>
    </row>
    <row r="784" spans="2:6" x14ac:dyDescent="0.3">
      <c r="B784" s="108">
        <v>44655</v>
      </c>
      <c r="C784" s="109">
        <v>7048.99</v>
      </c>
      <c r="D784" s="110">
        <v>27.5</v>
      </c>
      <c r="E784" s="110">
        <f t="shared" si="25"/>
        <v>1.0096682252566103E-2</v>
      </c>
      <c r="F784" s="110">
        <f t="shared" si="24"/>
        <v>-1.4336917562723928E-2</v>
      </c>
    </row>
    <row r="785" spans="2:6" x14ac:dyDescent="0.3">
      <c r="B785" s="108">
        <v>44656</v>
      </c>
      <c r="C785" s="109">
        <v>6952.13</v>
      </c>
      <c r="D785" s="110">
        <v>27.3</v>
      </c>
      <c r="E785" s="110">
        <f t="shared" si="25"/>
        <v>-1.3740975657505539E-2</v>
      </c>
      <c r="F785" s="110">
        <f t="shared" si="24"/>
        <v>-7.2727272727272085E-3</v>
      </c>
    </row>
    <row r="786" spans="2:6" x14ac:dyDescent="0.3">
      <c r="B786" s="108">
        <v>44657</v>
      </c>
      <c r="C786" s="109">
        <v>6984.74</v>
      </c>
      <c r="D786" s="110">
        <v>27</v>
      </c>
      <c r="E786" s="110">
        <f t="shared" si="25"/>
        <v>4.6906487651985351E-3</v>
      </c>
      <c r="F786" s="110">
        <f t="shared" si="24"/>
        <v>-1.0989010989011061E-2</v>
      </c>
    </row>
    <row r="787" spans="2:6" x14ac:dyDescent="0.3">
      <c r="B787" s="108">
        <v>44658</v>
      </c>
      <c r="C787" s="109">
        <v>6920.35</v>
      </c>
      <c r="D787" s="110">
        <v>27</v>
      </c>
      <c r="E787" s="110">
        <f t="shared" si="25"/>
        <v>-9.2186681250839841E-3</v>
      </c>
      <c r="F787" s="110">
        <f t="shared" si="24"/>
        <v>0</v>
      </c>
    </row>
    <row r="788" spans="2:6" x14ac:dyDescent="0.3">
      <c r="B788" s="108">
        <v>44661</v>
      </c>
      <c r="C788" s="109">
        <v>6882.02</v>
      </c>
      <c r="D788" s="110">
        <v>27.3</v>
      </c>
      <c r="E788" s="110">
        <f t="shared" si="25"/>
        <v>-5.5387372025981207E-3</v>
      </c>
      <c r="F788" s="110">
        <f t="shared" si="24"/>
        <v>1.1111111111111072E-2</v>
      </c>
    </row>
    <row r="789" spans="2:6" x14ac:dyDescent="0.3">
      <c r="B789" s="108">
        <v>44662</v>
      </c>
      <c r="C789" s="109">
        <v>6837.8</v>
      </c>
      <c r="D789" s="110">
        <v>27.6</v>
      </c>
      <c r="E789" s="110">
        <f t="shared" si="25"/>
        <v>-6.4254390426067287E-3</v>
      </c>
      <c r="F789" s="110">
        <f t="shared" si="24"/>
        <v>1.098901098901095E-2</v>
      </c>
    </row>
    <row r="790" spans="2:6" x14ac:dyDescent="0.3">
      <c r="B790" s="108">
        <v>44663</v>
      </c>
      <c r="C790" s="109">
        <v>6868.17</v>
      </c>
      <c r="D790" s="110">
        <v>27.1</v>
      </c>
      <c r="E790" s="110">
        <f t="shared" si="25"/>
        <v>4.4414870279914087E-3</v>
      </c>
      <c r="F790" s="110">
        <f t="shared" si="24"/>
        <v>-1.8115942028985477E-2</v>
      </c>
    </row>
    <row r="791" spans="2:6" x14ac:dyDescent="0.3">
      <c r="B791" s="108">
        <v>44664</v>
      </c>
      <c r="C791" s="109">
        <v>6783.19</v>
      </c>
      <c r="D791" s="110">
        <v>26.7</v>
      </c>
      <c r="E791" s="110">
        <f t="shared" si="25"/>
        <v>-1.2373019304996902E-2</v>
      </c>
      <c r="F791" s="110">
        <f t="shared" si="24"/>
        <v>-1.4760147601476148E-2</v>
      </c>
    </row>
    <row r="792" spans="2:6" x14ac:dyDescent="0.3">
      <c r="B792" s="108">
        <v>44668</v>
      </c>
      <c r="C792" s="109">
        <v>6736.55</v>
      </c>
      <c r="D792" s="110">
        <v>26.7</v>
      </c>
      <c r="E792" s="110">
        <f t="shared" si="25"/>
        <v>-6.8758209632929779E-3</v>
      </c>
      <c r="F792" s="110">
        <f t="shared" si="24"/>
        <v>0</v>
      </c>
    </row>
    <row r="793" spans="2:6" x14ac:dyDescent="0.3">
      <c r="B793" s="108">
        <v>44669</v>
      </c>
      <c r="C793" s="109">
        <v>6757.25</v>
      </c>
      <c r="D793" s="110">
        <v>26.2</v>
      </c>
      <c r="E793" s="110">
        <f t="shared" si="25"/>
        <v>3.0727894842315084E-3</v>
      </c>
      <c r="F793" s="110">
        <f t="shared" si="24"/>
        <v>-1.8726591760299671E-2</v>
      </c>
    </row>
    <row r="794" spans="2:6" x14ac:dyDescent="0.3">
      <c r="B794" s="108">
        <v>44670</v>
      </c>
      <c r="C794" s="109">
        <v>6754.44</v>
      </c>
      <c r="D794" s="110">
        <v>26.7</v>
      </c>
      <c r="E794" s="110">
        <f t="shared" si="25"/>
        <v>-4.1584964297614047E-4</v>
      </c>
      <c r="F794" s="110">
        <f t="shared" si="24"/>
        <v>1.9083969465648831E-2</v>
      </c>
    </row>
    <row r="795" spans="2:6" x14ac:dyDescent="0.3">
      <c r="B795" s="108">
        <v>44671</v>
      </c>
      <c r="C795" s="109">
        <v>6702.61</v>
      </c>
      <c r="D795" s="110">
        <v>26.8</v>
      </c>
      <c r="E795" s="110">
        <f t="shared" si="25"/>
        <v>-7.6734710797637939E-3</v>
      </c>
      <c r="F795" s="110">
        <f t="shared" si="24"/>
        <v>3.7453183520599342E-3</v>
      </c>
    </row>
    <row r="796" spans="2:6" x14ac:dyDescent="0.3">
      <c r="B796" s="108">
        <v>44672</v>
      </c>
      <c r="C796" s="109">
        <v>6629.87</v>
      </c>
      <c r="D796" s="110">
        <v>27.1</v>
      </c>
      <c r="E796" s="110">
        <f t="shared" si="25"/>
        <v>-1.085248880659917E-2</v>
      </c>
      <c r="F796" s="110">
        <f t="shared" si="24"/>
        <v>1.1194029850746245E-2</v>
      </c>
    </row>
    <row r="797" spans="2:6" x14ac:dyDescent="0.3">
      <c r="B797" s="108">
        <v>44675</v>
      </c>
      <c r="C797" s="109">
        <v>6669.21</v>
      </c>
      <c r="D797" s="110">
        <v>27.1</v>
      </c>
      <c r="E797" s="110">
        <f t="shared" si="25"/>
        <v>5.933751340523985E-3</v>
      </c>
      <c r="F797" s="110">
        <f t="shared" si="24"/>
        <v>0</v>
      </c>
    </row>
    <row r="798" spans="2:6" x14ac:dyDescent="0.3">
      <c r="B798" s="108">
        <v>44676</v>
      </c>
      <c r="C798" s="109">
        <v>6742.63</v>
      </c>
      <c r="D798" s="110">
        <v>27.5</v>
      </c>
      <c r="E798" s="110">
        <f t="shared" si="25"/>
        <v>1.1008800142745523E-2</v>
      </c>
      <c r="F798" s="110">
        <f t="shared" si="24"/>
        <v>1.4760147601476037E-2</v>
      </c>
    </row>
    <row r="799" spans="2:6" x14ac:dyDescent="0.3">
      <c r="B799" s="108">
        <v>44677</v>
      </c>
      <c r="C799" s="109">
        <v>6731.14</v>
      </c>
      <c r="D799" s="110">
        <v>27.3</v>
      </c>
      <c r="E799" s="110">
        <f t="shared" si="25"/>
        <v>-1.704082828213882E-3</v>
      </c>
      <c r="F799" s="110">
        <f t="shared" si="24"/>
        <v>-7.2727272727272085E-3</v>
      </c>
    </row>
    <row r="800" spans="2:6" x14ac:dyDescent="0.3">
      <c r="B800" s="108">
        <v>44678</v>
      </c>
      <c r="C800" s="109">
        <v>6756.65</v>
      </c>
      <c r="D800" s="110">
        <v>27</v>
      </c>
      <c r="E800" s="110">
        <f t="shared" si="25"/>
        <v>3.7898483763521007E-3</v>
      </c>
      <c r="F800" s="110">
        <f t="shared" si="24"/>
        <v>-1.0989010989011061E-2</v>
      </c>
    </row>
    <row r="801" spans="2:6" x14ac:dyDescent="0.3">
      <c r="B801" s="108">
        <v>44679</v>
      </c>
      <c r="C801" s="109">
        <v>6853.13</v>
      </c>
      <c r="D801" s="110">
        <v>26.9</v>
      </c>
      <c r="E801" s="110">
        <f t="shared" si="25"/>
        <v>1.4279265612396674E-2</v>
      </c>
      <c r="F801" s="110">
        <f t="shared" si="24"/>
        <v>-3.7037037037037646E-3</v>
      </c>
    </row>
    <row r="802" spans="2:6" x14ac:dyDescent="0.3">
      <c r="B802" s="108">
        <v>44686</v>
      </c>
      <c r="C802" s="109">
        <v>6882.3</v>
      </c>
      <c r="D802" s="110">
        <v>27</v>
      </c>
      <c r="E802" s="110">
        <f t="shared" si="25"/>
        <v>4.256449242900695E-3</v>
      </c>
      <c r="F802" s="110">
        <f t="shared" si="24"/>
        <v>3.7174721189592308E-3</v>
      </c>
    </row>
    <row r="803" spans="2:6" x14ac:dyDescent="0.3">
      <c r="B803" s="108">
        <v>44689</v>
      </c>
      <c r="C803" s="109">
        <v>6892.99</v>
      </c>
      <c r="D803" s="110">
        <v>27.9</v>
      </c>
      <c r="E803" s="110">
        <f t="shared" si="25"/>
        <v>1.5532598114003093E-3</v>
      </c>
      <c r="F803" s="110">
        <f t="shared" si="24"/>
        <v>3.3333333333333215E-2</v>
      </c>
    </row>
    <row r="804" spans="2:6" x14ac:dyDescent="0.3">
      <c r="B804" s="108">
        <v>44690</v>
      </c>
      <c r="C804" s="109">
        <v>6929.93</v>
      </c>
      <c r="D804" s="110">
        <v>28.2</v>
      </c>
      <c r="E804" s="110">
        <f t="shared" si="25"/>
        <v>5.3590676905088674E-3</v>
      </c>
      <c r="F804" s="110">
        <f t="shared" si="24"/>
        <v>1.0752688172043001E-2</v>
      </c>
    </row>
    <row r="805" spans="2:6" x14ac:dyDescent="0.3">
      <c r="B805" s="108">
        <v>44691</v>
      </c>
      <c r="C805" s="109">
        <v>6987.45</v>
      </c>
      <c r="D805" s="110">
        <v>28</v>
      </c>
      <c r="E805" s="110">
        <f t="shared" si="25"/>
        <v>8.3002281408324219E-3</v>
      </c>
      <c r="F805" s="110">
        <f t="shared" si="24"/>
        <v>-7.0921985815602939E-3</v>
      </c>
    </row>
    <row r="806" spans="2:6" x14ac:dyDescent="0.3">
      <c r="B806" s="108">
        <v>44692</v>
      </c>
      <c r="C806" s="109">
        <v>6994.15</v>
      </c>
      <c r="D806" s="110">
        <v>27.2</v>
      </c>
      <c r="E806" s="110">
        <f t="shared" si="25"/>
        <v>9.5886195965610987E-4</v>
      </c>
      <c r="F806" s="110">
        <f t="shared" si="24"/>
        <v>-2.8571428571428581E-2</v>
      </c>
    </row>
    <row r="807" spans="2:6" x14ac:dyDescent="0.3">
      <c r="B807" s="108">
        <v>44693</v>
      </c>
      <c r="C807" s="109">
        <v>7049.15</v>
      </c>
      <c r="D807" s="110">
        <v>26.8</v>
      </c>
      <c r="E807" s="110">
        <f t="shared" si="25"/>
        <v>7.863714675836242E-3</v>
      </c>
      <c r="F807" s="110">
        <f t="shared" si="24"/>
        <v>-1.4705882352941124E-2</v>
      </c>
    </row>
    <row r="808" spans="2:6" x14ac:dyDescent="0.3">
      <c r="B808" s="108">
        <v>44697</v>
      </c>
      <c r="C808" s="109">
        <v>6996.06</v>
      </c>
      <c r="D808" s="110">
        <v>26.3</v>
      </c>
      <c r="E808" s="110">
        <f t="shared" si="25"/>
        <v>-7.5314044955773207E-3</v>
      </c>
      <c r="F808" s="110">
        <f t="shared" si="24"/>
        <v>-1.8656716417910446E-2</v>
      </c>
    </row>
    <row r="809" spans="2:6" x14ac:dyDescent="0.3">
      <c r="B809" s="108">
        <v>44698</v>
      </c>
      <c r="C809" s="109">
        <v>7017.22</v>
      </c>
      <c r="D809" s="110">
        <v>26</v>
      </c>
      <c r="E809" s="110">
        <f t="shared" si="25"/>
        <v>3.0245595377969003E-3</v>
      </c>
      <c r="F809" s="110">
        <f t="shared" si="24"/>
        <v>-1.1406844106463865E-2</v>
      </c>
    </row>
    <row r="810" spans="2:6" x14ac:dyDescent="0.3">
      <c r="B810" s="108">
        <v>44699</v>
      </c>
      <c r="C810" s="109">
        <v>7019.59</v>
      </c>
      <c r="D810" s="110">
        <v>25.3</v>
      </c>
      <c r="E810" s="110">
        <f t="shared" si="25"/>
        <v>3.377405867279748E-4</v>
      </c>
      <c r="F810" s="110">
        <f t="shared" si="24"/>
        <v>-2.6923076923076938E-2</v>
      </c>
    </row>
    <row r="811" spans="2:6" x14ac:dyDescent="0.3">
      <c r="B811" s="108">
        <v>44700</v>
      </c>
      <c r="C811" s="109">
        <v>7055.27</v>
      </c>
      <c r="D811" s="110">
        <v>25.1</v>
      </c>
      <c r="E811" s="110">
        <f t="shared" si="25"/>
        <v>5.0829179481992615E-3</v>
      </c>
      <c r="F811" s="110">
        <f t="shared" si="24"/>
        <v>-7.905138339920903E-3</v>
      </c>
    </row>
    <row r="812" spans="2:6" x14ac:dyDescent="0.3">
      <c r="B812" s="108">
        <v>44703</v>
      </c>
      <c r="C812" s="109">
        <v>7055.7</v>
      </c>
      <c r="D812" s="110">
        <v>23.9</v>
      </c>
      <c r="E812" s="110">
        <f t="shared" si="25"/>
        <v>6.0947348577533589E-5</v>
      </c>
      <c r="F812" s="110">
        <f t="shared" si="24"/>
        <v>-4.7808764940239112E-2</v>
      </c>
    </row>
    <row r="813" spans="2:6" x14ac:dyDescent="0.3">
      <c r="B813" s="108">
        <v>44704</v>
      </c>
      <c r="C813" s="109">
        <v>7089.43</v>
      </c>
      <c r="D813" s="110">
        <v>24.9</v>
      </c>
      <c r="E813" s="110">
        <f t="shared" si="25"/>
        <v>4.7805320520997174E-3</v>
      </c>
      <c r="F813" s="110">
        <f t="shared" si="24"/>
        <v>4.1841004184100417E-2</v>
      </c>
    </row>
    <row r="814" spans="2:6" x14ac:dyDescent="0.3">
      <c r="B814" s="108">
        <v>44705</v>
      </c>
      <c r="C814" s="109">
        <v>7105.69</v>
      </c>
      <c r="D814" s="110">
        <v>24.5</v>
      </c>
      <c r="E814" s="110">
        <f t="shared" si="25"/>
        <v>2.2935553351961513E-3</v>
      </c>
      <c r="F814" s="110">
        <f t="shared" si="24"/>
        <v>-1.6064257028112428E-2</v>
      </c>
    </row>
    <row r="815" spans="2:6" x14ac:dyDescent="0.3">
      <c r="B815" s="108">
        <v>44706</v>
      </c>
      <c r="C815" s="109">
        <v>7073</v>
      </c>
      <c r="D815" s="110">
        <v>24.1</v>
      </c>
      <c r="E815" s="110">
        <f t="shared" si="25"/>
        <v>-4.6005384417275863E-3</v>
      </c>
      <c r="F815" s="110">
        <f t="shared" si="24"/>
        <v>-1.6326530612244872E-2</v>
      </c>
    </row>
    <row r="816" spans="2:6" x14ac:dyDescent="0.3">
      <c r="B816" s="108">
        <v>44707</v>
      </c>
      <c r="C816" s="109">
        <v>7019.25</v>
      </c>
      <c r="D816" s="110">
        <v>24.4</v>
      </c>
      <c r="E816" s="110">
        <f t="shared" si="25"/>
        <v>-7.599321362929401E-3</v>
      </c>
      <c r="F816" s="110">
        <f t="shared" si="24"/>
        <v>1.2448132780082943E-2</v>
      </c>
    </row>
    <row r="817" spans="2:6" x14ac:dyDescent="0.3">
      <c r="B817" s="108">
        <v>44710</v>
      </c>
      <c r="C817" s="109">
        <v>7032.57</v>
      </c>
      <c r="D817" s="110">
        <v>25.4</v>
      </c>
      <c r="E817" s="110">
        <f t="shared" si="25"/>
        <v>1.8976386366065245E-3</v>
      </c>
      <c r="F817" s="110">
        <f t="shared" si="24"/>
        <v>4.0983606557376984E-2</v>
      </c>
    </row>
    <row r="818" spans="2:6" x14ac:dyDescent="0.3">
      <c r="B818" s="108">
        <v>44711</v>
      </c>
      <c r="C818" s="109">
        <v>7032.44</v>
      </c>
      <c r="D818" s="110">
        <v>25.2</v>
      </c>
      <c r="E818" s="110">
        <f t="shared" si="25"/>
        <v>-1.8485418559643918E-5</v>
      </c>
      <c r="F818" s="110">
        <f t="shared" si="24"/>
        <v>-7.8740157480314821E-3</v>
      </c>
    </row>
    <row r="819" spans="2:6" x14ac:dyDescent="0.3">
      <c r="B819" s="108">
        <v>44712</v>
      </c>
      <c r="C819" s="109">
        <v>7027.55</v>
      </c>
      <c r="D819" s="110">
        <v>25.2</v>
      </c>
      <c r="E819" s="110">
        <f t="shared" si="25"/>
        <v>-6.9534898271428336E-4</v>
      </c>
      <c r="F819" s="110">
        <f t="shared" si="24"/>
        <v>0</v>
      </c>
    </row>
    <row r="820" spans="2:6" x14ac:dyDescent="0.3">
      <c r="B820" s="108">
        <v>44713</v>
      </c>
      <c r="C820" s="109">
        <v>6991.55</v>
      </c>
      <c r="D820" s="110">
        <v>25.7</v>
      </c>
      <c r="E820" s="110">
        <f t="shared" si="25"/>
        <v>-5.1226956763025244E-3</v>
      </c>
      <c r="F820" s="110">
        <f t="shared" si="24"/>
        <v>1.9841269841269771E-2</v>
      </c>
    </row>
    <row r="821" spans="2:6" x14ac:dyDescent="0.3">
      <c r="B821" s="108">
        <v>44714</v>
      </c>
      <c r="C821" s="109">
        <v>6926.29</v>
      </c>
      <c r="D821" s="110">
        <v>26</v>
      </c>
      <c r="E821" s="110">
        <f t="shared" si="25"/>
        <v>-9.3341247648948134E-3</v>
      </c>
      <c r="F821" s="110">
        <f t="shared" si="24"/>
        <v>1.1673151750972721E-2</v>
      </c>
    </row>
    <row r="822" spans="2:6" x14ac:dyDescent="0.3">
      <c r="B822" s="108">
        <v>44717</v>
      </c>
      <c r="C822" s="109">
        <v>6997.6</v>
      </c>
      <c r="D822" s="110">
        <v>26.4</v>
      </c>
      <c r="E822" s="110">
        <f t="shared" si="25"/>
        <v>1.0295555051838878E-2</v>
      </c>
      <c r="F822" s="110">
        <f t="shared" si="24"/>
        <v>1.538461538461533E-2</v>
      </c>
    </row>
    <row r="823" spans="2:6" x14ac:dyDescent="0.3">
      <c r="B823" s="108">
        <v>44718</v>
      </c>
      <c r="C823" s="109">
        <v>7016.75</v>
      </c>
      <c r="D823" s="110">
        <v>26.1</v>
      </c>
      <c r="E823" s="110">
        <f t="shared" si="25"/>
        <v>2.7366525665941666E-3</v>
      </c>
      <c r="F823" s="110">
        <f t="shared" si="24"/>
        <v>-1.1363636363636243E-2</v>
      </c>
    </row>
    <row r="824" spans="2:6" x14ac:dyDescent="0.3">
      <c r="B824" s="108">
        <v>44719</v>
      </c>
      <c r="C824" s="109">
        <v>7023.52</v>
      </c>
      <c r="D824" s="110">
        <v>25.6</v>
      </c>
      <c r="E824" s="110">
        <f t="shared" si="25"/>
        <v>9.6483414686288071E-4</v>
      </c>
      <c r="F824" s="110">
        <f t="shared" si="24"/>
        <v>-1.9157088122605415E-2</v>
      </c>
    </row>
    <row r="825" spans="2:6" x14ac:dyDescent="0.3">
      <c r="B825" s="108">
        <v>44720</v>
      </c>
      <c r="C825" s="109">
        <v>7064.29</v>
      </c>
      <c r="D825" s="110">
        <v>26.2</v>
      </c>
      <c r="E825" s="110">
        <f t="shared" si="25"/>
        <v>5.8047816479485093E-3</v>
      </c>
      <c r="F825" s="110">
        <f t="shared" si="24"/>
        <v>2.34375E-2</v>
      </c>
    </row>
    <row r="826" spans="2:6" x14ac:dyDescent="0.3">
      <c r="B826" s="108">
        <v>44721</v>
      </c>
      <c r="C826" s="109">
        <v>7051.8</v>
      </c>
      <c r="D826" s="110">
        <v>26.5</v>
      </c>
      <c r="E826" s="110">
        <f t="shared" si="25"/>
        <v>-1.768047461245148E-3</v>
      </c>
      <c r="F826" s="110">
        <f t="shared" si="24"/>
        <v>1.1450381679389388E-2</v>
      </c>
    </row>
    <row r="827" spans="2:6" x14ac:dyDescent="0.3">
      <c r="B827" s="108">
        <v>44724</v>
      </c>
      <c r="C827" s="109">
        <v>7072.78</v>
      </c>
      <c r="D827" s="110">
        <v>26</v>
      </c>
      <c r="E827" s="110">
        <f t="shared" si="25"/>
        <v>2.9751269179498774E-3</v>
      </c>
      <c r="F827" s="110">
        <f t="shared" si="24"/>
        <v>-1.8867924528301883E-2</v>
      </c>
    </row>
    <row r="828" spans="2:6" x14ac:dyDescent="0.3">
      <c r="B828" s="108">
        <v>44725</v>
      </c>
      <c r="C828" s="109">
        <v>7081.38</v>
      </c>
      <c r="D828" s="110">
        <v>25.7</v>
      </c>
      <c r="E828" s="110">
        <f t="shared" si="25"/>
        <v>1.2159292385738318E-3</v>
      </c>
      <c r="F828" s="110">
        <f t="shared" si="24"/>
        <v>-1.1538461538461608E-2</v>
      </c>
    </row>
    <row r="829" spans="2:6" x14ac:dyDescent="0.3">
      <c r="B829" s="108">
        <v>44726</v>
      </c>
      <c r="C829" s="109">
        <v>7085.94</v>
      </c>
      <c r="D829" s="110">
        <v>25.4</v>
      </c>
      <c r="E829" s="110">
        <f t="shared" si="25"/>
        <v>6.4394228243647156E-4</v>
      </c>
      <c r="F829" s="110">
        <f t="shared" si="24"/>
        <v>-1.1673151750972832E-2</v>
      </c>
    </row>
    <row r="830" spans="2:6" x14ac:dyDescent="0.3">
      <c r="B830" s="108">
        <v>44727</v>
      </c>
      <c r="C830" s="109">
        <v>7089.52</v>
      </c>
      <c r="D830" s="110">
        <v>25.5</v>
      </c>
      <c r="E830" s="110">
        <f t="shared" si="25"/>
        <v>5.0522584159629069E-4</v>
      </c>
      <c r="F830" s="110">
        <f t="shared" si="24"/>
        <v>3.937007874015741E-3</v>
      </c>
    </row>
    <row r="831" spans="2:6" x14ac:dyDescent="0.3">
      <c r="B831" s="108">
        <v>44728</v>
      </c>
      <c r="C831" s="109">
        <v>7060.73</v>
      </c>
      <c r="D831" s="110">
        <v>26.3</v>
      </c>
      <c r="E831" s="110">
        <f t="shared" si="25"/>
        <v>-4.0609237296743705E-3</v>
      </c>
      <c r="F831" s="110">
        <f t="shared" si="24"/>
        <v>3.1372549019607954E-2</v>
      </c>
    </row>
    <row r="832" spans="2:6" x14ac:dyDescent="0.3">
      <c r="B832" s="108">
        <v>44731</v>
      </c>
      <c r="C832" s="109">
        <v>7036.77</v>
      </c>
      <c r="D832" s="110">
        <v>25.8</v>
      </c>
      <c r="E832" s="110">
        <f t="shared" si="25"/>
        <v>-3.3934168280048693E-3</v>
      </c>
      <c r="F832" s="110">
        <f t="shared" si="24"/>
        <v>-1.9011406844106515E-2</v>
      </c>
    </row>
    <row r="833" spans="2:6" x14ac:dyDescent="0.3">
      <c r="B833" s="108">
        <v>44732</v>
      </c>
      <c r="C833" s="109">
        <v>7043.69</v>
      </c>
      <c r="D833" s="110">
        <v>25.3</v>
      </c>
      <c r="E833" s="110">
        <f t="shared" si="25"/>
        <v>9.8340573871236181E-4</v>
      </c>
      <c r="F833" s="110">
        <f t="shared" si="24"/>
        <v>-1.9379844961240345E-2</v>
      </c>
    </row>
    <row r="834" spans="2:6" x14ac:dyDescent="0.3">
      <c r="B834" s="108">
        <v>44733</v>
      </c>
      <c r="C834" s="109">
        <v>6991.35</v>
      </c>
      <c r="D834" s="110">
        <v>24.9</v>
      </c>
      <c r="E834" s="110">
        <f t="shared" si="25"/>
        <v>-7.430764272703505E-3</v>
      </c>
      <c r="F834" s="110">
        <f t="shared" si="24"/>
        <v>-1.5810276679842028E-2</v>
      </c>
    </row>
    <row r="835" spans="2:6" x14ac:dyDescent="0.3">
      <c r="B835" s="108">
        <v>44734</v>
      </c>
      <c r="C835" s="109">
        <v>6926.62</v>
      </c>
      <c r="D835" s="110">
        <v>25.1</v>
      </c>
      <c r="E835" s="110">
        <f t="shared" si="25"/>
        <v>-9.2585838214365168E-3</v>
      </c>
      <c r="F835" s="110">
        <f t="shared" si="24"/>
        <v>8.0321285140563248E-3</v>
      </c>
    </row>
    <row r="836" spans="2:6" x14ac:dyDescent="0.3">
      <c r="B836" s="108">
        <v>44735</v>
      </c>
      <c r="C836" s="109">
        <v>6917.9</v>
      </c>
      <c r="D836" s="110">
        <v>25</v>
      </c>
      <c r="E836" s="110">
        <f t="shared" si="25"/>
        <v>-1.2589112727420249E-3</v>
      </c>
      <c r="F836" s="110">
        <f t="shared" ref="F836:F880" si="26">D836/D835 - 1</f>
        <v>-3.9840637450200278E-3</v>
      </c>
    </row>
    <row r="837" spans="2:6" x14ac:dyDescent="0.3">
      <c r="B837" s="108">
        <v>44738</v>
      </c>
      <c r="C837" s="109">
        <v>6948.67</v>
      </c>
      <c r="D837" s="110">
        <v>24.8</v>
      </c>
      <c r="E837" s="110">
        <f t="shared" ref="E837:E880" si="27">C837/C836 - 1</f>
        <v>4.4478815825612639E-3</v>
      </c>
      <c r="F837" s="110">
        <f t="shared" si="26"/>
        <v>-8.0000000000000071E-3</v>
      </c>
    </row>
    <row r="838" spans="2:6" x14ac:dyDescent="0.3">
      <c r="B838" s="108">
        <v>44739</v>
      </c>
      <c r="C838" s="109">
        <v>6839.44</v>
      </c>
      <c r="D838" s="110">
        <v>24.7</v>
      </c>
      <c r="E838" s="110">
        <f t="shared" si="27"/>
        <v>-1.5719554965194837E-2</v>
      </c>
      <c r="F838" s="110">
        <f t="shared" si="26"/>
        <v>-4.0322580645162365E-3</v>
      </c>
    </row>
    <row r="839" spans="2:6" x14ac:dyDescent="0.3">
      <c r="B839" s="108">
        <v>44740</v>
      </c>
      <c r="C839" s="109">
        <v>6676.14</v>
      </c>
      <c r="D839" s="110">
        <v>25.4</v>
      </c>
      <c r="E839" s="110">
        <f t="shared" si="27"/>
        <v>-2.387622378440335E-2</v>
      </c>
      <c r="F839" s="110">
        <f t="shared" si="26"/>
        <v>2.8340080971659853E-2</v>
      </c>
    </row>
    <row r="840" spans="2:6" x14ac:dyDescent="0.3">
      <c r="B840" s="108">
        <v>44741</v>
      </c>
      <c r="C840" s="109">
        <v>6739.44</v>
      </c>
      <c r="D840" s="110">
        <v>26</v>
      </c>
      <c r="E840" s="110">
        <f t="shared" si="27"/>
        <v>9.4815267504875234E-3</v>
      </c>
      <c r="F840" s="110">
        <f t="shared" si="26"/>
        <v>2.3622047244094446E-2</v>
      </c>
    </row>
    <row r="841" spans="2:6" x14ac:dyDescent="0.3">
      <c r="B841" s="108">
        <v>44742</v>
      </c>
      <c r="C841" s="109">
        <v>6753.78</v>
      </c>
      <c r="D841" s="110">
        <v>25.5</v>
      </c>
      <c r="E841" s="110">
        <f t="shared" si="27"/>
        <v>2.1277732274491701E-3</v>
      </c>
      <c r="F841" s="110">
        <f t="shared" si="26"/>
        <v>-1.9230769230769273E-2</v>
      </c>
    </row>
    <row r="842" spans="2:6" x14ac:dyDescent="0.3">
      <c r="B842" s="108">
        <v>44745</v>
      </c>
      <c r="C842" s="109">
        <v>6699.83</v>
      </c>
      <c r="D842" s="110">
        <v>25.3</v>
      </c>
      <c r="E842" s="110">
        <f t="shared" si="27"/>
        <v>-7.9881192458148842E-3</v>
      </c>
      <c r="F842" s="110">
        <f t="shared" si="26"/>
        <v>-7.8431372549019329E-3</v>
      </c>
    </row>
    <row r="843" spans="2:6" x14ac:dyDescent="0.3">
      <c r="B843" s="108">
        <v>44746</v>
      </c>
      <c r="C843" s="109">
        <v>6696.52</v>
      </c>
      <c r="D843" s="110">
        <v>25.6</v>
      </c>
      <c r="E843" s="110">
        <f t="shared" si="27"/>
        <v>-4.9404238615002871E-4</v>
      </c>
      <c r="F843" s="110">
        <f t="shared" si="26"/>
        <v>1.1857707509881354E-2</v>
      </c>
    </row>
    <row r="844" spans="2:6" x14ac:dyDescent="0.3">
      <c r="B844" s="108">
        <v>44747</v>
      </c>
      <c r="C844" s="109">
        <v>6638.63</v>
      </c>
      <c r="D844" s="110">
        <v>26.1</v>
      </c>
      <c r="E844" s="110">
        <f t="shared" si="27"/>
        <v>-8.6447886364858784E-3</v>
      </c>
      <c r="F844" s="110">
        <f t="shared" si="26"/>
        <v>1.953125E-2</v>
      </c>
    </row>
    <row r="845" spans="2:6" x14ac:dyDescent="0.3">
      <c r="B845" s="108">
        <v>44748</v>
      </c>
      <c r="C845" s="109">
        <v>6456.51</v>
      </c>
      <c r="D845" s="110">
        <v>26.2</v>
      </c>
      <c r="E845" s="110">
        <f t="shared" si="27"/>
        <v>-2.7433371041916788E-2</v>
      </c>
      <c r="F845" s="110">
        <f t="shared" si="26"/>
        <v>3.8314176245208831E-3</v>
      </c>
    </row>
    <row r="846" spans="2:6" x14ac:dyDescent="0.3">
      <c r="B846" s="108">
        <v>44749</v>
      </c>
      <c r="C846" s="109">
        <v>6474.28</v>
      </c>
      <c r="D846" s="110">
        <v>26</v>
      </c>
      <c r="E846" s="110">
        <f t="shared" si="27"/>
        <v>2.7522608963665984E-3</v>
      </c>
      <c r="F846" s="110">
        <f t="shared" si="26"/>
        <v>-7.6335877862595547E-3</v>
      </c>
    </row>
    <row r="847" spans="2:6" x14ac:dyDescent="0.3">
      <c r="B847" s="108">
        <v>44754</v>
      </c>
      <c r="C847" s="109">
        <v>6630.02</v>
      </c>
      <c r="D847" s="110">
        <v>27</v>
      </c>
      <c r="E847" s="110">
        <f t="shared" si="27"/>
        <v>2.4055184514726102E-2</v>
      </c>
      <c r="F847" s="110">
        <f t="shared" si="26"/>
        <v>3.8461538461538547E-2</v>
      </c>
    </row>
    <row r="848" spans="2:6" x14ac:dyDescent="0.3">
      <c r="B848" s="108">
        <v>44755</v>
      </c>
      <c r="C848" s="109">
        <v>6668.14</v>
      </c>
      <c r="D848" s="110">
        <v>26.5</v>
      </c>
      <c r="E848" s="110">
        <f t="shared" si="27"/>
        <v>5.7496055818835323E-3</v>
      </c>
      <c r="F848" s="110">
        <f t="shared" si="26"/>
        <v>-1.851851851851849E-2</v>
      </c>
    </row>
    <row r="849" spans="2:6" x14ac:dyDescent="0.3">
      <c r="B849" s="108">
        <v>44756</v>
      </c>
      <c r="C849" s="109">
        <v>6765.73</v>
      </c>
      <c r="D849" s="110">
        <v>26</v>
      </c>
      <c r="E849" s="110">
        <f t="shared" si="27"/>
        <v>1.4635265606300907E-2</v>
      </c>
      <c r="F849" s="110">
        <f t="shared" si="26"/>
        <v>-1.8867924528301883E-2</v>
      </c>
    </row>
    <row r="850" spans="2:6" x14ac:dyDescent="0.3">
      <c r="B850" s="108">
        <v>44759</v>
      </c>
      <c r="C850" s="109">
        <v>6763.93</v>
      </c>
      <c r="D850" s="110">
        <v>25.5</v>
      </c>
      <c r="E850" s="110">
        <f t="shared" si="27"/>
        <v>-2.6604667936780402E-4</v>
      </c>
      <c r="F850" s="110">
        <f t="shared" si="26"/>
        <v>-1.9230769230769273E-2</v>
      </c>
    </row>
    <row r="851" spans="2:6" x14ac:dyDescent="0.3">
      <c r="B851" s="108">
        <v>44760</v>
      </c>
      <c r="C851" s="109">
        <v>6765.47</v>
      </c>
      <c r="D851" s="110">
        <v>25</v>
      </c>
      <c r="E851" s="110">
        <f t="shared" si="27"/>
        <v>2.2767828762271236E-4</v>
      </c>
      <c r="F851" s="110">
        <f t="shared" si="26"/>
        <v>-1.9607843137254943E-2</v>
      </c>
    </row>
    <row r="852" spans="2:6" x14ac:dyDescent="0.3">
      <c r="B852" s="108">
        <v>44761</v>
      </c>
      <c r="C852" s="109">
        <v>6765.58</v>
      </c>
      <c r="D852" s="110">
        <v>24.6</v>
      </c>
      <c r="E852" s="110">
        <f t="shared" si="27"/>
        <v>1.6259033001286838E-5</v>
      </c>
      <c r="F852" s="110">
        <f t="shared" si="26"/>
        <v>-1.5999999999999903E-2</v>
      </c>
    </row>
    <row r="853" spans="2:6" x14ac:dyDescent="0.3">
      <c r="B853" s="108">
        <v>44762</v>
      </c>
      <c r="C853" s="109">
        <v>6698.04</v>
      </c>
      <c r="D853" s="110">
        <v>24.9</v>
      </c>
      <c r="E853" s="110">
        <f t="shared" si="27"/>
        <v>-9.9828839508216971E-3</v>
      </c>
      <c r="F853" s="110">
        <f t="shared" si="26"/>
        <v>1.2195121951219301E-2</v>
      </c>
    </row>
    <row r="854" spans="2:6" x14ac:dyDescent="0.3">
      <c r="B854" s="108">
        <v>44763</v>
      </c>
      <c r="C854" s="109">
        <v>6691.77</v>
      </c>
      <c r="D854" s="110">
        <v>25</v>
      </c>
      <c r="E854" s="110">
        <f t="shared" si="27"/>
        <v>-9.3609473816214095E-4</v>
      </c>
      <c r="F854" s="110">
        <f t="shared" si="26"/>
        <v>4.0160642570281624E-3</v>
      </c>
    </row>
    <row r="855" spans="2:6" x14ac:dyDescent="0.3">
      <c r="B855" s="108">
        <v>44766</v>
      </c>
      <c r="C855" s="109">
        <v>6771.66</v>
      </c>
      <c r="D855" s="110">
        <v>24.6</v>
      </c>
      <c r="E855" s="110">
        <f t="shared" si="27"/>
        <v>1.1938545407268908E-2</v>
      </c>
      <c r="F855" s="110">
        <f t="shared" si="26"/>
        <v>-1.5999999999999903E-2</v>
      </c>
    </row>
    <row r="856" spans="2:6" x14ac:dyDescent="0.3">
      <c r="B856" s="108">
        <v>44767</v>
      </c>
      <c r="C856" s="109">
        <v>6750.4</v>
      </c>
      <c r="D856" s="110">
        <v>25.6</v>
      </c>
      <c r="E856" s="110">
        <f t="shared" si="27"/>
        <v>-3.1395551460056126E-3</v>
      </c>
      <c r="F856" s="110">
        <f t="shared" si="26"/>
        <v>4.0650406504064929E-2</v>
      </c>
    </row>
    <row r="857" spans="2:6" x14ac:dyDescent="0.3">
      <c r="B857" s="108">
        <v>44768</v>
      </c>
      <c r="C857" s="109">
        <v>6752.87</v>
      </c>
      <c r="D857" s="110">
        <v>25.2</v>
      </c>
      <c r="E857" s="110">
        <f t="shared" si="27"/>
        <v>3.6590424271154554E-4</v>
      </c>
      <c r="F857" s="110">
        <f t="shared" si="26"/>
        <v>-1.5625000000000111E-2</v>
      </c>
    </row>
    <row r="858" spans="2:6" x14ac:dyDescent="0.3">
      <c r="B858" s="108">
        <v>44769</v>
      </c>
      <c r="C858" s="109">
        <v>6741.55</v>
      </c>
      <c r="D858" s="110">
        <v>24.7</v>
      </c>
      <c r="E858" s="110">
        <f t="shared" si="27"/>
        <v>-1.676324288783837E-3</v>
      </c>
      <c r="F858" s="110">
        <f t="shared" si="26"/>
        <v>-1.9841269841269882E-2</v>
      </c>
    </row>
    <row r="859" spans="2:6" x14ac:dyDescent="0.3">
      <c r="B859" s="108">
        <v>44770</v>
      </c>
      <c r="C859" s="109">
        <v>6758.16</v>
      </c>
      <c r="D859" s="110">
        <v>24.3</v>
      </c>
      <c r="E859" s="110">
        <f t="shared" si="27"/>
        <v>2.463825084735749E-3</v>
      </c>
      <c r="F859" s="110">
        <f t="shared" si="26"/>
        <v>-1.6194331983805599E-2</v>
      </c>
    </row>
    <row r="860" spans="2:6" x14ac:dyDescent="0.3">
      <c r="B860" s="108">
        <v>44773</v>
      </c>
      <c r="C860" s="109">
        <v>6765.3</v>
      </c>
      <c r="D860" s="110">
        <v>25</v>
      </c>
      <c r="E860" s="110">
        <f t="shared" si="27"/>
        <v>1.0565005859584087E-3</v>
      </c>
      <c r="F860" s="110">
        <f t="shared" si="26"/>
        <v>2.8806584362139898E-2</v>
      </c>
    </row>
    <row r="861" spans="2:6" x14ac:dyDescent="0.3">
      <c r="B861" s="108">
        <v>44774</v>
      </c>
      <c r="C861" s="109">
        <v>6753.76</v>
      </c>
      <c r="D861" s="110">
        <v>25.1</v>
      </c>
      <c r="E861" s="110">
        <f t="shared" si="27"/>
        <v>-1.7057632329682271E-3</v>
      </c>
      <c r="F861" s="110">
        <f t="shared" si="26"/>
        <v>4.0000000000000036E-3</v>
      </c>
    </row>
    <row r="862" spans="2:6" x14ac:dyDescent="0.3">
      <c r="B862" s="108">
        <v>44775</v>
      </c>
      <c r="C862" s="109">
        <v>6757.83</v>
      </c>
      <c r="D862" s="110">
        <v>25.6</v>
      </c>
      <c r="E862" s="110">
        <f t="shared" si="27"/>
        <v>6.0262727724991194E-4</v>
      </c>
      <c r="F862" s="110">
        <f t="shared" si="26"/>
        <v>1.9920318725099584E-2</v>
      </c>
    </row>
    <row r="863" spans="2:6" x14ac:dyDescent="0.3">
      <c r="B863" s="108">
        <v>44776</v>
      </c>
      <c r="C863" s="109">
        <v>6771.91</v>
      </c>
      <c r="D863" s="110">
        <v>25.2</v>
      </c>
      <c r="E863" s="110">
        <f t="shared" si="27"/>
        <v>2.0835090554216507E-3</v>
      </c>
      <c r="F863" s="110">
        <f t="shared" si="26"/>
        <v>-1.5625000000000111E-2</v>
      </c>
    </row>
    <row r="864" spans="2:6" x14ac:dyDescent="0.3">
      <c r="B864" s="108">
        <v>44777</v>
      </c>
      <c r="C864" s="109">
        <v>6718.91</v>
      </c>
      <c r="D864" s="110">
        <v>25.8</v>
      </c>
      <c r="E864" s="110">
        <f t="shared" si="27"/>
        <v>-7.8264477820880751E-3</v>
      </c>
      <c r="F864" s="110">
        <f t="shared" si="26"/>
        <v>2.3809523809523947E-2</v>
      </c>
    </row>
    <row r="865" spans="2:6" x14ac:dyDescent="0.3">
      <c r="B865" s="108">
        <v>44780</v>
      </c>
      <c r="C865" s="109">
        <v>6694.3</v>
      </c>
      <c r="D865" s="110">
        <v>26.6</v>
      </c>
      <c r="E865" s="110">
        <f t="shared" si="27"/>
        <v>-3.6627964952647973E-3</v>
      </c>
      <c r="F865" s="110">
        <f t="shared" si="26"/>
        <v>3.1007751937984551E-2</v>
      </c>
    </row>
    <row r="866" spans="2:6" x14ac:dyDescent="0.3">
      <c r="B866" s="108">
        <v>44781</v>
      </c>
      <c r="C866" s="109">
        <v>6662.48</v>
      </c>
      <c r="D866" s="110">
        <v>29.2</v>
      </c>
      <c r="E866" s="110">
        <f t="shared" si="27"/>
        <v>-4.7532975815246514E-3</v>
      </c>
      <c r="F866" s="110">
        <f t="shared" si="26"/>
        <v>9.7744360902255467E-2</v>
      </c>
    </row>
    <row r="867" spans="2:6" x14ac:dyDescent="0.3">
      <c r="B867" s="108">
        <v>44783</v>
      </c>
      <c r="C867" s="109">
        <v>6641.23</v>
      </c>
      <c r="D867" s="110">
        <v>27.3</v>
      </c>
      <c r="E867" s="110">
        <f t="shared" si="27"/>
        <v>-3.1895030078890052E-3</v>
      </c>
      <c r="F867" s="110">
        <f t="shared" si="26"/>
        <v>-6.5068493150684859E-2</v>
      </c>
    </row>
    <row r="868" spans="2:6" x14ac:dyDescent="0.3">
      <c r="B868" s="108">
        <v>44784</v>
      </c>
      <c r="C868" s="109">
        <v>6662.45</v>
      </c>
      <c r="D868" s="110">
        <v>26.2</v>
      </c>
      <c r="E868" s="110">
        <f t="shared" si="27"/>
        <v>3.1951912522227843E-3</v>
      </c>
      <c r="F868" s="110">
        <f t="shared" si="26"/>
        <v>-4.0293040293040372E-2</v>
      </c>
    </row>
    <row r="869" spans="2:6" x14ac:dyDescent="0.3">
      <c r="B869" s="108">
        <v>44787</v>
      </c>
      <c r="C869" s="109">
        <v>6638.56</v>
      </c>
      <c r="D869" s="110">
        <v>27.2</v>
      </c>
      <c r="E869" s="110">
        <f t="shared" si="27"/>
        <v>-3.5857679982588264E-3</v>
      </c>
      <c r="F869" s="110">
        <f t="shared" si="26"/>
        <v>3.8167938931297662E-2</v>
      </c>
    </row>
    <row r="870" spans="2:6" x14ac:dyDescent="0.3">
      <c r="B870" s="108">
        <v>44789</v>
      </c>
      <c r="C870" s="109">
        <v>6574.07</v>
      </c>
      <c r="D870" s="110">
        <v>27.3</v>
      </c>
      <c r="E870" s="110">
        <f t="shared" si="27"/>
        <v>-9.7144561471163016E-3</v>
      </c>
      <c r="F870" s="110">
        <f t="shared" si="26"/>
        <v>3.6764705882352811E-3</v>
      </c>
    </row>
    <row r="871" spans="2:6" x14ac:dyDescent="0.3">
      <c r="B871" s="108">
        <v>44790</v>
      </c>
      <c r="C871" s="109">
        <v>6584.97</v>
      </c>
      <c r="D871" s="110">
        <v>28.1</v>
      </c>
      <c r="E871" s="110">
        <f t="shared" si="27"/>
        <v>1.6580291965251348E-3</v>
      </c>
      <c r="F871" s="110">
        <f t="shared" si="26"/>
        <v>2.9304029304029422E-2</v>
      </c>
    </row>
    <row r="872" spans="2:6" x14ac:dyDescent="0.3">
      <c r="B872" s="108">
        <v>44794</v>
      </c>
      <c r="C872" s="109">
        <v>6554.87</v>
      </c>
      <c r="D872" s="110">
        <v>27.6</v>
      </c>
      <c r="E872" s="110">
        <f t="shared" si="27"/>
        <v>-4.5710155095619598E-3</v>
      </c>
      <c r="F872" s="110">
        <f t="shared" si="26"/>
        <v>-1.7793594306049876E-2</v>
      </c>
    </row>
    <row r="873" spans="2:6" x14ac:dyDescent="0.3">
      <c r="B873" s="108">
        <v>44795</v>
      </c>
      <c r="C873" s="109">
        <v>6482.38</v>
      </c>
      <c r="D873" s="110">
        <v>26.7</v>
      </c>
      <c r="E873" s="110">
        <f t="shared" si="27"/>
        <v>-1.1058953114249426E-2</v>
      </c>
      <c r="F873" s="110">
        <f t="shared" si="26"/>
        <v>-3.2608695652173947E-2</v>
      </c>
    </row>
    <row r="874" spans="2:6" x14ac:dyDescent="0.3">
      <c r="B874" s="108">
        <v>44796</v>
      </c>
      <c r="C874" s="109">
        <v>6530.06</v>
      </c>
      <c r="D874" s="110">
        <v>26.5</v>
      </c>
      <c r="E874" s="110">
        <f t="shared" si="27"/>
        <v>7.3553231991954071E-3</v>
      </c>
      <c r="F874" s="110">
        <f t="shared" si="26"/>
        <v>-7.4906367041198685E-3</v>
      </c>
    </row>
    <row r="875" spans="2:6" x14ac:dyDescent="0.3">
      <c r="B875" s="108">
        <v>44797</v>
      </c>
      <c r="C875" s="109">
        <v>6606.41</v>
      </c>
      <c r="D875" s="110">
        <v>26.3</v>
      </c>
      <c r="E875" s="110">
        <f t="shared" si="27"/>
        <v>1.1692082461723041E-2</v>
      </c>
      <c r="F875" s="110">
        <f t="shared" si="26"/>
        <v>-7.547169811320753E-3</v>
      </c>
    </row>
    <row r="876" spans="2:6" x14ac:dyDescent="0.3">
      <c r="B876" s="108">
        <v>44798</v>
      </c>
      <c r="C876" s="109">
        <v>6662.36</v>
      </c>
      <c r="D876" s="110">
        <v>26.9</v>
      </c>
      <c r="E876" s="110">
        <f t="shared" si="27"/>
        <v>8.4690474856994324E-3</v>
      </c>
      <c r="F876" s="110">
        <f t="shared" si="26"/>
        <v>2.281368821292773E-2</v>
      </c>
    </row>
    <row r="877" spans="2:6" x14ac:dyDescent="0.3">
      <c r="B877" s="108">
        <v>44801</v>
      </c>
      <c r="C877" s="109">
        <v>6683.23</v>
      </c>
      <c r="D877" s="110">
        <v>27.1</v>
      </c>
      <c r="E877" s="110">
        <f t="shared" si="27"/>
        <v>3.1325236102521803E-3</v>
      </c>
      <c r="F877" s="110">
        <f t="shared" si="26"/>
        <v>7.4349442379182396E-3</v>
      </c>
    </row>
    <row r="878" spans="2:6" x14ac:dyDescent="0.3">
      <c r="B878" s="108">
        <v>44802</v>
      </c>
      <c r="C878" s="109">
        <v>6666.91</v>
      </c>
      <c r="D878" s="110">
        <v>27.1</v>
      </c>
      <c r="E878" s="110">
        <f t="shared" si="27"/>
        <v>-2.4419330174181297E-3</v>
      </c>
      <c r="F878" s="110">
        <f t="shared" si="26"/>
        <v>0</v>
      </c>
    </row>
    <row r="879" spans="2:6" x14ac:dyDescent="0.3">
      <c r="B879" s="108">
        <v>44803</v>
      </c>
      <c r="C879" s="109">
        <v>6677.56</v>
      </c>
      <c r="D879" s="110">
        <v>28.4</v>
      </c>
      <c r="E879" s="110">
        <f t="shared" si="27"/>
        <v>1.5974416933781654E-3</v>
      </c>
      <c r="F879" s="110">
        <f t="shared" si="26"/>
        <v>4.7970479704796842E-2</v>
      </c>
    </row>
    <row r="880" spans="2:6" x14ac:dyDescent="0.3">
      <c r="B880" s="108">
        <v>44804</v>
      </c>
      <c r="C880" s="109">
        <v>6677.64</v>
      </c>
      <c r="D880" s="110">
        <v>27.9</v>
      </c>
      <c r="E880" s="110">
        <f t="shared" si="27"/>
        <v>1.1980423987090205E-5</v>
      </c>
      <c r="F880" s="110">
        <f t="shared" si="26"/>
        <v>-1.7605633802816878E-2</v>
      </c>
    </row>
  </sheetData>
  <mergeCells count="2">
    <mergeCell ref="I10:J10"/>
    <mergeCell ref="H22:Q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B684C-7726-4E35-B51F-E7FE1EFDE4D4}">
  <dimension ref="B1:S1084"/>
  <sheetViews>
    <sheetView zoomScale="85" zoomScaleNormal="85" workbookViewId="0">
      <selection activeCell="G16" sqref="G16"/>
    </sheetView>
  </sheetViews>
  <sheetFormatPr defaultColWidth="7.69921875" defaultRowHeight="15.6" x14ac:dyDescent="0.3"/>
  <cols>
    <col min="1" max="1" width="4.5" style="124" customWidth="1"/>
    <col min="2" max="2" width="15" style="121" customWidth="1"/>
    <col min="3" max="3" width="16.69921875" style="121" customWidth="1"/>
    <col min="4" max="4" width="21.69921875" style="121" customWidth="1"/>
    <col min="5" max="5" width="19.19921875" style="139" customWidth="1"/>
    <col min="6" max="6" width="23.09765625" style="139" customWidth="1"/>
    <col min="7" max="7" width="7.69921875" style="124"/>
    <col min="8" max="8" width="24.19921875" style="124" customWidth="1"/>
    <col min="9" max="9" width="16.59765625" style="124" customWidth="1"/>
    <col min="10" max="10" width="24.09765625" style="124" customWidth="1"/>
    <col min="11" max="16384" width="7.69921875" style="124"/>
  </cols>
  <sheetData>
    <row r="1" spans="2:12" x14ac:dyDescent="0.3">
      <c r="B1" s="105" t="s">
        <v>22</v>
      </c>
      <c r="C1" s="105" t="s">
        <v>23</v>
      </c>
      <c r="D1" s="105" t="s">
        <v>64</v>
      </c>
      <c r="E1" s="122" t="s">
        <v>24</v>
      </c>
      <c r="F1" s="123" t="s">
        <v>67</v>
      </c>
    </row>
    <row r="2" spans="2:12" x14ac:dyDescent="0.3">
      <c r="B2" s="108">
        <v>43101</v>
      </c>
      <c r="C2" s="125">
        <v>6254.41</v>
      </c>
      <c r="D2" s="110">
        <v>16.149999999999999</v>
      </c>
      <c r="E2" s="126"/>
      <c r="F2" s="126"/>
      <c r="H2" s="127"/>
    </row>
    <row r="3" spans="2:12" x14ac:dyDescent="0.3">
      <c r="B3" s="108">
        <v>43102</v>
      </c>
      <c r="C3" s="125">
        <v>6279.96</v>
      </c>
      <c r="D3" s="110">
        <v>16.329999999999998</v>
      </c>
      <c r="E3" s="126">
        <f t="shared" ref="E3:E66" si="0">C3/C2-1</f>
        <v>4.0851175410629992E-3</v>
      </c>
      <c r="F3" s="126">
        <f>D3/D2-1</f>
        <v>1.1145510835913308E-2</v>
      </c>
    </row>
    <row r="4" spans="2:12" x14ac:dyDescent="0.3">
      <c r="B4" s="108">
        <v>43103</v>
      </c>
      <c r="C4" s="125">
        <v>6318.27</v>
      </c>
      <c r="D4" s="110">
        <v>16.690000000000001</v>
      </c>
      <c r="E4" s="126">
        <f t="shared" si="0"/>
        <v>6.1003573271167788E-3</v>
      </c>
      <c r="F4" s="126">
        <f t="shared" ref="F4:F66" si="1">D4/D3-1</f>
        <v>2.2045315370484042E-2</v>
      </c>
      <c r="H4" s="122" t="s">
        <v>65</v>
      </c>
      <c r="I4" s="122" t="s">
        <v>25</v>
      </c>
      <c r="J4" s="126"/>
      <c r="K4" s="126"/>
    </row>
    <row r="5" spans="2:12" x14ac:dyDescent="0.3">
      <c r="B5" s="108">
        <v>43104</v>
      </c>
      <c r="C5" s="125">
        <v>6302.84</v>
      </c>
      <c r="D5" s="110">
        <v>16.690000000000001</v>
      </c>
      <c r="E5" s="126">
        <f t="shared" si="0"/>
        <v>-2.4421241890580925E-3</v>
      </c>
      <c r="F5" s="126">
        <f t="shared" si="1"/>
        <v>0</v>
      </c>
      <c r="H5" s="126">
        <f>_xlfn.COVARIANCE.P(E3:E1076,F3:F1076/_xlfn.VAR.P(E3:E1076))</f>
        <v>-4.1304362535607243E-2</v>
      </c>
      <c r="I5" s="126">
        <v>0.75800000000000001</v>
      </c>
      <c r="J5" s="122" t="s">
        <v>72</v>
      </c>
      <c r="K5" s="126"/>
    </row>
    <row r="6" spans="2:12" x14ac:dyDescent="0.3">
      <c r="B6" s="108">
        <v>43107</v>
      </c>
      <c r="C6" s="125">
        <v>6268.42</v>
      </c>
      <c r="D6" s="110">
        <v>16.87</v>
      </c>
      <c r="E6" s="126">
        <f t="shared" si="0"/>
        <v>-5.4610302657215337E-3</v>
      </c>
      <c r="F6" s="126">
        <f t="shared" si="1"/>
        <v>1.0784901138406244E-2</v>
      </c>
      <c r="H6" s="126"/>
      <c r="I6" s="126"/>
      <c r="J6" s="126"/>
      <c r="K6" s="126"/>
    </row>
    <row r="7" spans="2:12" x14ac:dyDescent="0.3">
      <c r="B7" s="108">
        <v>43108</v>
      </c>
      <c r="C7" s="125">
        <v>6210.5</v>
      </c>
      <c r="D7" s="110">
        <v>16.96</v>
      </c>
      <c r="E7" s="126">
        <f t="shared" si="0"/>
        <v>-9.239967966409357E-3</v>
      </c>
      <c r="F7" s="126">
        <f t="shared" si="1"/>
        <v>5.3349140486069757E-3</v>
      </c>
      <c r="H7" s="126"/>
      <c r="I7" s="126"/>
      <c r="J7" s="126"/>
      <c r="K7" s="126"/>
    </row>
    <row r="8" spans="2:12" x14ac:dyDescent="0.3">
      <c r="B8" s="108">
        <v>43109</v>
      </c>
      <c r="C8" s="125">
        <v>6198.53</v>
      </c>
      <c r="D8" s="110">
        <v>16.329999999999998</v>
      </c>
      <c r="E8" s="126">
        <f t="shared" si="0"/>
        <v>-1.9273810482248743E-3</v>
      </c>
      <c r="F8" s="126">
        <f t="shared" si="1"/>
        <v>-3.7146226415094463E-2</v>
      </c>
      <c r="H8" s="122" t="s">
        <v>26</v>
      </c>
      <c r="I8" s="126"/>
      <c r="J8" s="122" t="s">
        <v>66</v>
      </c>
      <c r="K8" s="126"/>
    </row>
    <row r="9" spans="2:12" x14ac:dyDescent="0.3">
      <c r="B9" s="108">
        <v>43110</v>
      </c>
      <c r="C9" s="125">
        <v>6172.44</v>
      </c>
      <c r="D9" s="110">
        <v>16.329999999999998</v>
      </c>
      <c r="E9" s="126">
        <f t="shared" si="0"/>
        <v>-4.2090624712634028E-3</v>
      </c>
      <c r="F9" s="126">
        <f t="shared" si="1"/>
        <v>0</v>
      </c>
      <c r="H9" s="126">
        <f>AVERAGE(E3:E1076)</f>
        <v>4.1456963390176273E-5</v>
      </c>
      <c r="I9" s="126"/>
      <c r="J9" s="126">
        <f>AVERAGE(F3:F1076)</f>
        <v>-1.3762752415774023E-3</v>
      </c>
      <c r="K9" s="126"/>
    </row>
    <row r="10" spans="2:12" x14ac:dyDescent="0.3">
      <c r="B10" s="108">
        <v>43111</v>
      </c>
      <c r="C10" s="125">
        <v>6179.32</v>
      </c>
      <c r="D10" s="110">
        <v>16.239999999999998</v>
      </c>
      <c r="E10" s="126">
        <f t="shared" si="0"/>
        <v>1.1146321389920999E-3</v>
      </c>
      <c r="F10" s="126">
        <f t="shared" si="1"/>
        <v>-5.511328842620955E-3</v>
      </c>
      <c r="H10" s="126">
        <f>H9*100</f>
        <v>4.1456963390176273E-3</v>
      </c>
      <c r="I10" s="128" t="s">
        <v>43</v>
      </c>
      <c r="J10" s="129"/>
      <c r="K10" s="126"/>
    </row>
    <row r="11" spans="2:12" x14ac:dyDescent="0.3">
      <c r="B11" s="108">
        <v>43114</v>
      </c>
      <c r="C11" s="125">
        <v>6117.89</v>
      </c>
      <c r="D11" s="110">
        <v>16.149999999999999</v>
      </c>
      <c r="E11" s="126">
        <f t="shared" si="0"/>
        <v>-9.9412233061242361E-3</v>
      </c>
      <c r="F11" s="126">
        <f t="shared" si="1"/>
        <v>-5.5418719211822731E-3</v>
      </c>
      <c r="H11" s="126"/>
      <c r="I11" s="126"/>
      <c r="J11" s="126"/>
      <c r="K11" s="126"/>
    </row>
    <row r="12" spans="2:12" x14ac:dyDescent="0.3">
      <c r="B12" s="108">
        <v>43115</v>
      </c>
      <c r="C12" s="125">
        <v>6057.85</v>
      </c>
      <c r="D12" s="110">
        <v>16.05</v>
      </c>
      <c r="E12" s="126">
        <f t="shared" si="0"/>
        <v>-9.8138410465046233E-3</v>
      </c>
      <c r="F12" s="126">
        <f t="shared" si="1"/>
        <v>-6.1919504643961343E-3</v>
      </c>
      <c r="H12" s="126"/>
      <c r="I12" s="126"/>
      <c r="J12" s="130" t="s">
        <v>28</v>
      </c>
      <c r="K12" s="130"/>
      <c r="L12" s="131"/>
    </row>
    <row r="13" spans="2:12" x14ac:dyDescent="0.3">
      <c r="B13" s="108">
        <v>43116</v>
      </c>
      <c r="C13" s="125">
        <v>6128.8</v>
      </c>
      <c r="D13" s="110">
        <v>15.69</v>
      </c>
      <c r="E13" s="126">
        <f t="shared" si="0"/>
        <v>1.1712076066591193E-2</v>
      </c>
      <c r="F13" s="126">
        <f t="shared" si="1"/>
        <v>-2.2429906542056122E-2</v>
      </c>
      <c r="H13" s="122" t="s">
        <v>29</v>
      </c>
      <c r="I13" s="126"/>
      <c r="J13" s="132">
        <f>AVERAGE(J9,H17)</f>
        <v>0.10210738024223527</v>
      </c>
      <c r="K13" s="132"/>
    </row>
    <row r="14" spans="2:12" x14ac:dyDescent="0.3">
      <c r="B14" s="108">
        <v>43117</v>
      </c>
      <c r="C14" s="125">
        <v>6098.32</v>
      </c>
      <c r="D14" s="110">
        <v>15.78</v>
      </c>
      <c r="E14" s="126">
        <f t="shared" si="0"/>
        <v>-4.9732410912414204E-3</v>
      </c>
      <c r="F14" s="126">
        <f t="shared" si="1"/>
        <v>5.7361376673039643E-3</v>
      </c>
      <c r="H14" s="132">
        <f xml:space="preserve"> (((C242 / C2) -1) + ((C478 / C243) - 1) + ((C677/ C479) -1) + ((C917 / C678) - 1) + 0.68 * ((C1076 / C918) - 1) )/ 4.68</f>
        <v>2.5154518503582763E-2</v>
      </c>
      <c r="I14" s="132"/>
      <c r="J14" s="126"/>
      <c r="K14" s="126"/>
    </row>
    <row r="15" spans="2:12" x14ac:dyDescent="0.3">
      <c r="B15" s="108">
        <v>43118</v>
      </c>
      <c r="C15" s="125">
        <v>6122.23</v>
      </c>
      <c r="D15" s="110">
        <v>16.05</v>
      </c>
      <c r="E15" s="126">
        <f t="shared" si="0"/>
        <v>3.9207519447979067E-3</v>
      </c>
      <c r="F15" s="126">
        <f t="shared" si="1"/>
        <v>1.7110266159695797E-2</v>
      </c>
      <c r="H15" s="126"/>
      <c r="I15" s="126"/>
      <c r="J15" s="126"/>
      <c r="K15" s="126"/>
    </row>
    <row r="16" spans="2:12" ht="23.4" customHeight="1" x14ac:dyDescent="0.3">
      <c r="B16" s="108">
        <v>43121</v>
      </c>
      <c r="C16" s="125">
        <v>6147.19</v>
      </c>
      <c r="D16" s="110">
        <v>15.87</v>
      </c>
      <c r="E16" s="126">
        <f t="shared" si="0"/>
        <v>4.0769458187621677E-3</v>
      </c>
      <c r="F16" s="126">
        <f t="shared" si="1"/>
        <v>-1.1214953271028172E-2</v>
      </c>
      <c r="G16" s="133"/>
      <c r="H16" s="134" t="s">
        <v>66</v>
      </c>
      <c r="I16" s="135" t="s">
        <v>30</v>
      </c>
      <c r="J16" s="136"/>
      <c r="K16" s="137"/>
    </row>
    <row r="17" spans="2:19" x14ac:dyDescent="0.3">
      <c r="B17" s="108">
        <v>43122</v>
      </c>
      <c r="C17" s="125">
        <v>6195</v>
      </c>
      <c r="D17" s="110">
        <v>15.78</v>
      </c>
      <c r="E17" s="126">
        <f t="shared" si="0"/>
        <v>7.7775373788675495E-3</v>
      </c>
      <c r="F17" s="126">
        <f t="shared" si="1"/>
        <v>-5.671077504725841E-3</v>
      </c>
      <c r="H17" s="126">
        <f>(((D242 / D2) -1) + ((D478 / D243) - 1) + ((D677/ D479) -1) + ((D917 / D678) - 1) + 0.68 * ((D1076 / D918) - 1) )/ 4.68</f>
        <v>0.20559103572604795</v>
      </c>
      <c r="I17" s="128">
        <f>H17/H14</f>
        <v>8.1731254643878621</v>
      </c>
      <c r="J17" s="138"/>
      <c r="K17" s="129"/>
    </row>
    <row r="18" spans="2:19" x14ac:dyDescent="0.3">
      <c r="B18" s="108">
        <v>43123</v>
      </c>
      <c r="C18" s="125">
        <v>6206.72</v>
      </c>
      <c r="D18" s="110">
        <v>15.78</v>
      </c>
      <c r="E18" s="126">
        <f t="shared" si="0"/>
        <v>1.8918482647296564E-3</v>
      </c>
      <c r="F18" s="126">
        <f t="shared" si="1"/>
        <v>0</v>
      </c>
    </row>
    <row r="19" spans="2:19" x14ac:dyDescent="0.3">
      <c r="B19" s="108">
        <v>43124</v>
      </c>
      <c r="C19" s="125">
        <v>6200.68</v>
      </c>
      <c r="D19" s="110">
        <v>15.51</v>
      </c>
      <c r="E19" s="126">
        <f t="shared" si="0"/>
        <v>-9.7313879150340288E-4</v>
      </c>
      <c r="F19" s="126">
        <f t="shared" si="1"/>
        <v>-1.7110266159695797E-2</v>
      </c>
    </row>
    <row r="20" spans="2:19" x14ac:dyDescent="0.3">
      <c r="B20" s="108">
        <v>43125</v>
      </c>
      <c r="C20" s="125">
        <v>6215.8</v>
      </c>
      <c r="D20" s="110">
        <v>15.24</v>
      </c>
      <c r="E20" s="126">
        <f t="shared" si="0"/>
        <v>2.4384422353678215E-3</v>
      </c>
      <c r="F20" s="126">
        <f t="shared" si="1"/>
        <v>-1.7408123791102459E-2</v>
      </c>
    </row>
    <row r="21" spans="2:19" x14ac:dyDescent="0.3">
      <c r="B21" s="108">
        <v>43128</v>
      </c>
      <c r="C21" s="125">
        <v>6144.72</v>
      </c>
      <c r="D21" s="110">
        <v>15.06</v>
      </c>
      <c r="E21" s="126">
        <f t="shared" si="0"/>
        <v>-1.1435374368544693E-2</v>
      </c>
      <c r="F21" s="126">
        <f t="shared" si="1"/>
        <v>-1.1811023622047223E-2</v>
      </c>
    </row>
    <row r="22" spans="2:19" x14ac:dyDescent="0.3">
      <c r="B22" s="108">
        <v>43129</v>
      </c>
      <c r="C22" s="125">
        <v>6176.44</v>
      </c>
      <c r="D22" s="110">
        <v>15.15</v>
      </c>
      <c r="E22" s="126">
        <f t="shared" si="0"/>
        <v>5.1621554765717281E-3</v>
      </c>
      <c r="F22" s="126">
        <f t="shared" si="1"/>
        <v>5.9760956175298752E-3</v>
      </c>
    </row>
    <row r="23" spans="2:19" x14ac:dyDescent="0.3">
      <c r="B23" s="108">
        <v>43130</v>
      </c>
      <c r="C23" s="125">
        <v>6127.8</v>
      </c>
      <c r="D23" s="110">
        <v>15.33</v>
      </c>
      <c r="E23" s="126">
        <f t="shared" si="0"/>
        <v>-7.8750866194764457E-3</v>
      </c>
      <c r="F23" s="126">
        <f t="shared" si="1"/>
        <v>1.1881188118811892E-2</v>
      </c>
    </row>
    <row r="24" spans="2:19" x14ac:dyDescent="0.3">
      <c r="B24" s="108">
        <v>43131</v>
      </c>
      <c r="C24" s="125">
        <v>6039.78</v>
      </c>
      <c r="D24" s="110">
        <v>14.51</v>
      </c>
      <c r="E24" s="126">
        <f t="shared" si="0"/>
        <v>-1.43640458239499E-2</v>
      </c>
      <c r="F24" s="126">
        <f t="shared" si="1"/>
        <v>-5.348988910632746E-2</v>
      </c>
      <c r="H24" s="119" t="s">
        <v>80</v>
      </c>
      <c r="I24" s="119"/>
      <c r="J24" s="119"/>
      <c r="K24" s="119"/>
      <c r="L24" s="119"/>
      <c r="M24" s="119"/>
      <c r="N24" s="119"/>
      <c r="O24" s="119"/>
      <c r="P24" s="119"/>
      <c r="Q24" s="119"/>
      <c r="R24" s="119"/>
      <c r="S24" s="119"/>
    </row>
    <row r="25" spans="2:19" x14ac:dyDescent="0.3">
      <c r="B25" s="108">
        <v>43132</v>
      </c>
      <c r="C25" s="125">
        <v>6021.44</v>
      </c>
      <c r="D25" s="110">
        <v>14.51</v>
      </c>
      <c r="E25" s="126">
        <f t="shared" si="0"/>
        <v>-3.036534443307537E-3</v>
      </c>
      <c r="F25" s="126">
        <f t="shared" si="1"/>
        <v>0</v>
      </c>
      <c r="H25" s="119"/>
      <c r="I25" s="119"/>
      <c r="J25" s="119"/>
      <c r="K25" s="119"/>
      <c r="L25" s="119"/>
      <c r="M25" s="119"/>
      <c r="N25" s="119"/>
      <c r="O25" s="119"/>
      <c r="P25" s="119"/>
      <c r="Q25" s="119"/>
      <c r="R25" s="119"/>
      <c r="S25" s="119"/>
    </row>
    <row r="26" spans="2:19" x14ac:dyDescent="0.3">
      <c r="B26" s="108">
        <v>43135</v>
      </c>
      <c r="C26" s="125">
        <v>5888.29</v>
      </c>
      <c r="D26" s="110">
        <v>14.51</v>
      </c>
      <c r="E26" s="126">
        <f t="shared" si="0"/>
        <v>-2.2112650794494315E-2</v>
      </c>
      <c r="F26" s="126">
        <f t="shared" si="1"/>
        <v>0</v>
      </c>
      <c r="H26" s="119"/>
      <c r="I26" s="119"/>
      <c r="J26" s="119"/>
      <c r="K26" s="119"/>
      <c r="L26" s="119"/>
      <c r="M26" s="119"/>
      <c r="N26" s="119"/>
      <c r="O26" s="119"/>
      <c r="P26" s="119"/>
      <c r="Q26" s="119"/>
      <c r="R26" s="119"/>
      <c r="S26" s="119"/>
    </row>
    <row r="27" spans="2:19" x14ac:dyDescent="0.3">
      <c r="B27" s="108">
        <v>43136</v>
      </c>
      <c r="C27" s="125">
        <v>5869.78</v>
      </c>
      <c r="D27" s="110">
        <v>13.97</v>
      </c>
      <c r="E27" s="126">
        <f t="shared" si="0"/>
        <v>-3.1435272379587431E-3</v>
      </c>
      <c r="F27" s="126">
        <f t="shared" si="1"/>
        <v>-3.7215713301171571E-2</v>
      </c>
      <c r="H27" s="119"/>
      <c r="I27" s="119"/>
      <c r="J27" s="119"/>
      <c r="K27" s="119"/>
      <c r="L27" s="119"/>
      <c r="M27" s="119"/>
      <c r="N27" s="119"/>
      <c r="O27" s="119"/>
      <c r="P27" s="119"/>
      <c r="Q27" s="119"/>
      <c r="R27" s="119"/>
      <c r="S27" s="119"/>
    </row>
    <row r="28" spans="2:19" x14ac:dyDescent="0.3">
      <c r="B28" s="108">
        <v>43137</v>
      </c>
      <c r="C28" s="125">
        <v>5949.24</v>
      </c>
      <c r="D28" s="110">
        <v>14.6</v>
      </c>
      <c r="E28" s="126">
        <f t="shared" si="0"/>
        <v>1.3537134270790396E-2</v>
      </c>
      <c r="F28" s="126">
        <f t="shared" si="1"/>
        <v>4.509663564781663E-2</v>
      </c>
      <c r="H28" s="119"/>
      <c r="I28" s="119"/>
      <c r="J28" s="119"/>
      <c r="K28" s="119"/>
      <c r="L28" s="119"/>
      <c r="M28" s="119"/>
      <c r="N28" s="119"/>
      <c r="O28" s="119"/>
      <c r="P28" s="119"/>
      <c r="Q28" s="119"/>
      <c r="R28" s="119"/>
      <c r="S28" s="119"/>
    </row>
    <row r="29" spans="2:19" x14ac:dyDescent="0.3">
      <c r="B29" s="108">
        <v>43138</v>
      </c>
      <c r="C29" s="125">
        <v>5936.34</v>
      </c>
      <c r="D29" s="110">
        <v>14.33</v>
      </c>
      <c r="E29" s="126">
        <f t="shared" si="0"/>
        <v>-2.1683441918630697E-3</v>
      </c>
      <c r="F29" s="126">
        <f t="shared" si="1"/>
        <v>-1.8493150684931514E-2</v>
      </c>
      <c r="H29" s="119"/>
      <c r="I29" s="119"/>
      <c r="J29" s="119"/>
      <c r="K29" s="119"/>
      <c r="L29" s="119"/>
      <c r="M29" s="119"/>
      <c r="N29" s="119"/>
      <c r="O29" s="119"/>
      <c r="P29" s="119"/>
      <c r="Q29" s="119"/>
      <c r="R29" s="119"/>
      <c r="S29" s="119"/>
    </row>
    <row r="30" spans="2:19" x14ac:dyDescent="0.3">
      <c r="B30" s="108">
        <v>43139</v>
      </c>
      <c r="C30" s="125">
        <v>5965.62</v>
      </c>
      <c r="D30" s="110">
        <v>14.6</v>
      </c>
      <c r="E30" s="126">
        <f t="shared" si="0"/>
        <v>4.9323320429759399E-3</v>
      </c>
      <c r="F30" s="126">
        <f t="shared" si="1"/>
        <v>1.8841591067690233E-2</v>
      </c>
      <c r="H30" s="119"/>
      <c r="I30" s="119"/>
      <c r="J30" s="119"/>
      <c r="K30" s="119"/>
      <c r="L30" s="119"/>
      <c r="M30" s="119"/>
      <c r="N30" s="119"/>
      <c r="O30" s="119"/>
      <c r="P30" s="119"/>
      <c r="Q30" s="119"/>
      <c r="R30" s="119"/>
      <c r="S30" s="119"/>
    </row>
    <row r="31" spans="2:19" x14ac:dyDescent="0.3">
      <c r="B31" s="108">
        <v>43142</v>
      </c>
      <c r="C31" s="125">
        <v>6093.95</v>
      </c>
      <c r="D31" s="110">
        <v>14.78</v>
      </c>
      <c r="E31" s="126">
        <f t="shared" si="0"/>
        <v>2.1511594771373321E-2</v>
      </c>
      <c r="F31" s="126">
        <f t="shared" si="1"/>
        <v>1.2328767123287676E-2</v>
      </c>
      <c r="H31" s="119"/>
      <c r="I31" s="119"/>
      <c r="J31" s="119"/>
      <c r="K31" s="119"/>
      <c r="L31" s="119"/>
      <c r="M31" s="119"/>
      <c r="N31" s="119"/>
      <c r="O31" s="119"/>
      <c r="P31" s="119"/>
      <c r="Q31" s="119"/>
      <c r="R31" s="119"/>
      <c r="S31" s="119"/>
    </row>
    <row r="32" spans="2:19" x14ac:dyDescent="0.3">
      <c r="B32" s="108">
        <v>43143</v>
      </c>
      <c r="C32" s="125">
        <v>6082.29</v>
      </c>
      <c r="D32" s="110">
        <v>14.78</v>
      </c>
      <c r="E32" s="126">
        <f t="shared" si="0"/>
        <v>-1.9133730995495313E-3</v>
      </c>
      <c r="F32" s="126">
        <f t="shared" si="1"/>
        <v>0</v>
      </c>
      <c r="H32" s="119"/>
      <c r="I32" s="119"/>
      <c r="J32" s="119"/>
      <c r="K32" s="119"/>
      <c r="L32" s="119"/>
      <c r="M32" s="119"/>
      <c r="N32" s="119"/>
      <c r="O32" s="119"/>
      <c r="P32" s="119"/>
      <c r="Q32" s="119"/>
      <c r="R32" s="119"/>
      <c r="S32" s="119"/>
    </row>
    <row r="33" spans="2:9" x14ac:dyDescent="0.3">
      <c r="B33" s="108">
        <v>43144</v>
      </c>
      <c r="C33" s="125">
        <v>6088.37</v>
      </c>
      <c r="D33" s="110">
        <v>14.78</v>
      </c>
      <c r="E33" s="126">
        <f t="shared" si="0"/>
        <v>9.9962349707105602E-4</v>
      </c>
      <c r="F33" s="126">
        <f t="shared" si="1"/>
        <v>0</v>
      </c>
    </row>
    <row r="34" spans="2:9" x14ac:dyDescent="0.3">
      <c r="B34" s="108">
        <v>43145</v>
      </c>
      <c r="C34" s="125">
        <v>6102.3</v>
      </c>
      <c r="D34" s="110">
        <v>15.06</v>
      </c>
      <c r="E34" s="126">
        <f t="shared" si="0"/>
        <v>2.2879687009824679E-3</v>
      </c>
      <c r="F34" s="126">
        <f t="shared" si="1"/>
        <v>1.8944519621109768E-2</v>
      </c>
    </row>
    <row r="35" spans="2:9" x14ac:dyDescent="0.3">
      <c r="B35" s="108">
        <v>43146</v>
      </c>
      <c r="C35" s="125">
        <v>6050.19</v>
      </c>
      <c r="D35" s="110">
        <v>14.97</v>
      </c>
      <c r="E35" s="126">
        <f t="shared" si="0"/>
        <v>-8.5394031758517785E-3</v>
      </c>
      <c r="F35" s="126">
        <f t="shared" si="1"/>
        <v>-5.9760956175298752E-3</v>
      </c>
    </row>
    <row r="36" spans="2:9" x14ac:dyDescent="0.3">
      <c r="B36" s="108">
        <v>43149</v>
      </c>
      <c r="C36" s="125">
        <v>5950.75</v>
      </c>
      <c r="D36" s="110">
        <v>14.6</v>
      </c>
      <c r="E36" s="126">
        <f t="shared" si="0"/>
        <v>-1.6435847469252973E-2</v>
      </c>
      <c r="F36" s="126">
        <f t="shared" si="1"/>
        <v>-2.4716098864395519E-2</v>
      </c>
    </row>
    <row r="37" spans="2:9" x14ac:dyDescent="0.3">
      <c r="B37" s="108">
        <v>43150</v>
      </c>
      <c r="C37" s="125">
        <v>5940.24</v>
      </c>
      <c r="D37" s="110">
        <v>14.6</v>
      </c>
      <c r="E37" s="126">
        <f t="shared" si="0"/>
        <v>-1.7661639289165976E-3</v>
      </c>
      <c r="F37" s="126">
        <f t="shared" si="1"/>
        <v>0</v>
      </c>
      <c r="I37" s="139"/>
    </row>
    <row r="38" spans="2:9" x14ac:dyDescent="0.3">
      <c r="B38" s="108">
        <v>43151</v>
      </c>
      <c r="C38" s="125">
        <v>5909.03</v>
      </c>
      <c r="D38" s="110">
        <v>14.97</v>
      </c>
      <c r="E38" s="126">
        <f t="shared" si="0"/>
        <v>-5.2539964715230258E-3</v>
      </c>
      <c r="F38" s="126">
        <f t="shared" si="1"/>
        <v>2.5342465753424692E-2</v>
      </c>
    </row>
    <row r="39" spans="2:9" x14ac:dyDescent="0.3">
      <c r="B39" s="108">
        <v>43153</v>
      </c>
      <c r="C39" s="125">
        <v>5906.98</v>
      </c>
      <c r="D39" s="110">
        <v>14.69</v>
      </c>
      <c r="E39" s="126">
        <f t="shared" si="0"/>
        <v>-3.4692665293634128E-4</v>
      </c>
      <c r="F39" s="126">
        <f t="shared" si="1"/>
        <v>-1.8704074816299321E-2</v>
      </c>
      <c r="I39" s="140"/>
    </row>
    <row r="40" spans="2:9" x14ac:dyDescent="0.3">
      <c r="B40" s="108">
        <v>43156</v>
      </c>
      <c r="C40" s="125">
        <v>5832.12</v>
      </c>
      <c r="D40" s="110">
        <v>14.51</v>
      </c>
      <c r="E40" s="126">
        <f t="shared" si="0"/>
        <v>-1.2673142621102418E-2</v>
      </c>
      <c r="F40" s="126">
        <f t="shared" si="1"/>
        <v>-1.2253233492171556E-2</v>
      </c>
    </row>
    <row r="41" spans="2:9" x14ac:dyDescent="0.3">
      <c r="B41" s="108">
        <v>43157</v>
      </c>
      <c r="C41" s="125">
        <v>5774.57</v>
      </c>
      <c r="D41" s="110">
        <v>14.51</v>
      </c>
      <c r="E41" s="126">
        <f t="shared" si="0"/>
        <v>-9.8677667812048231E-3</v>
      </c>
      <c r="F41" s="126">
        <f t="shared" si="1"/>
        <v>0</v>
      </c>
    </row>
    <row r="42" spans="2:9" x14ac:dyDescent="0.3">
      <c r="B42" s="108">
        <v>43158</v>
      </c>
      <c r="C42" s="125">
        <v>5798.42</v>
      </c>
      <c r="D42" s="110">
        <v>14.33</v>
      </c>
      <c r="E42" s="126">
        <f t="shared" si="0"/>
        <v>4.1301776582498562E-3</v>
      </c>
      <c r="F42" s="126">
        <f t="shared" si="1"/>
        <v>-1.2405237767057153E-2</v>
      </c>
    </row>
    <row r="43" spans="2:9" x14ac:dyDescent="0.3">
      <c r="B43" s="108">
        <v>43159</v>
      </c>
      <c r="C43" s="125">
        <v>5804.94</v>
      </c>
      <c r="D43" s="110">
        <v>14.51</v>
      </c>
      <c r="E43" s="126">
        <f t="shared" si="0"/>
        <v>1.1244442451563419E-3</v>
      </c>
      <c r="F43" s="126">
        <f t="shared" si="1"/>
        <v>1.2561060711793415E-2</v>
      </c>
    </row>
    <row r="44" spans="2:9" x14ac:dyDescent="0.3">
      <c r="B44" s="108">
        <v>43160</v>
      </c>
      <c r="C44" s="125">
        <v>5870.83</v>
      </c>
      <c r="D44" s="110">
        <v>14.33</v>
      </c>
      <c r="E44" s="126">
        <f t="shared" si="0"/>
        <v>1.1350677181848567E-2</v>
      </c>
      <c r="F44" s="126">
        <f t="shared" si="1"/>
        <v>-1.2405237767057153E-2</v>
      </c>
    </row>
    <row r="45" spans="2:9" x14ac:dyDescent="0.3">
      <c r="B45" s="108">
        <v>43163</v>
      </c>
      <c r="C45" s="125">
        <v>5883.38</v>
      </c>
      <c r="D45" s="110">
        <v>14.6</v>
      </c>
      <c r="E45" s="126">
        <f t="shared" si="0"/>
        <v>2.1376875160752373E-3</v>
      </c>
      <c r="F45" s="126">
        <f t="shared" si="1"/>
        <v>1.8841591067690233E-2</v>
      </c>
    </row>
    <row r="46" spans="2:9" x14ac:dyDescent="0.3">
      <c r="B46" s="108">
        <v>43164</v>
      </c>
      <c r="C46" s="125">
        <v>5835.33</v>
      </c>
      <c r="D46" s="110">
        <v>14.51</v>
      </c>
      <c r="E46" s="126">
        <f t="shared" si="0"/>
        <v>-8.1670740288746213E-3</v>
      </c>
      <c r="F46" s="126">
        <f t="shared" si="1"/>
        <v>-6.164383561643838E-3</v>
      </c>
    </row>
    <row r="47" spans="2:9" x14ac:dyDescent="0.3">
      <c r="B47" s="108">
        <v>43165</v>
      </c>
      <c r="C47" s="125">
        <v>5847.81</v>
      </c>
      <c r="D47" s="110">
        <v>14.42</v>
      </c>
      <c r="E47" s="126">
        <f t="shared" si="0"/>
        <v>2.1386965261604995E-3</v>
      </c>
      <c r="F47" s="126">
        <f t="shared" si="1"/>
        <v>-6.2026188835285767E-3</v>
      </c>
    </row>
    <row r="48" spans="2:9" x14ac:dyDescent="0.3">
      <c r="B48" s="108">
        <v>43166</v>
      </c>
      <c r="C48" s="125">
        <v>5822.18</v>
      </c>
      <c r="D48" s="110">
        <v>14.51</v>
      </c>
      <c r="E48" s="126">
        <f t="shared" si="0"/>
        <v>-4.3828373356863404E-3</v>
      </c>
      <c r="F48" s="126">
        <f t="shared" si="1"/>
        <v>6.2413314840499279E-3</v>
      </c>
    </row>
    <row r="49" spans="2:6" x14ac:dyDescent="0.3">
      <c r="B49" s="108">
        <v>43167</v>
      </c>
      <c r="C49" s="125">
        <v>5827.98</v>
      </c>
      <c r="D49" s="110">
        <v>14.42</v>
      </c>
      <c r="E49" s="126">
        <f t="shared" si="0"/>
        <v>9.9619043038856603E-4</v>
      </c>
      <c r="F49" s="126">
        <f t="shared" si="1"/>
        <v>-6.2026188835285767E-3</v>
      </c>
    </row>
    <row r="50" spans="2:6" x14ac:dyDescent="0.3">
      <c r="B50" s="108">
        <v>43170</v>
      </c>
      <c r="C50" s="125">
        <v>5773.36</v>
      </c>
      <c r="D50" s="110">
        <v>14.51</v>
      </c>
      <c r="E50" s="126">
        <f t="shared" si="0"/>
        <v>-9.3720294167104479E-3</v>
      </c>
      <c r="F50" s="126">
        <f t="shared" si="1"/>
        <v>6.2413314840499279E-3</v>
      </c>
    </row>
    <row r="51" spans="2:6" x14ac:dyDescent="0.3">
      <c r="B51" s="108">
        <v>43171</v>
      </c>
      <c r="C51" s="125">
        <v>5705.57</v>
      </c>
      <c r="D51" s="110">
        <v>14.33</v>
      </c>
      <c r="E51" s="126">
        <f t="shared" si="0"/>
        <v>-1.174186262419108E-2</v>
      </c>
      <c r="F51" s="126">
        <f t="shared" si="1"/>
        <v>-1.2405237767057153E-2</v>
      </c>
    </row>
    <row r="52" spans="2:6" x14ac:dyDescent="0.3">
      <c r="B52" s="108">
        <v>43172</v>
      </c>
      <c r="C52" s="125">
        <v>5623.64</v>
      </c>
      <c r="D52" s="110">
        <v>14.24</v>
      </c>
      <c r="E52" s="126">
        <f t="shared" si="0"/>
        <v>-1.4359652059303341E-2</v>
      </c>
      <c r="F52" s="126">
        <f t="shared" si="1"/>
        <v>-6.2805303558967074E-3</v>
      </c>
    </row>
    <row r="53" spans="2:6" x14ac:dyDescent="0.3">
      <c r="B53" s="108">
        <v>43173</v>
      </c>
      <c r="C53" s="125">
        <v>5635.05</v>
      </c>
      <c r="D53" s="110">
        <v>14.15</v>
      </c>
      <c r="E53" s="126">
        <f t="shared" si="0"/>
        <v>2.0289349958388936E-3</v>
      </c>
      <c r="F53" s="126">
        <f t="shared" si="1"/>
        <v>-6.3202247191010974E-3</v>
      </c>
    </row>
    <row r="54" spans="2:6" x14ac:dyDescent="0.3">
      <c r="B54" s="108">
        <v>43174</v>
      </c>
      <c r="C54" s="125">
        <v>5720.59</v>
      </c>
      <c r="D54" s="110">
        <v>14.24</v>
      </c>
      <c r="E54" s="126">
        <f t="shared" si="0"/>
        <v>1.5179989529817917E-2</v>
      </c>
      <c r="F54" s="126">
        <f t="shared" si="1"/>
        <v>6.3604240282686408E-3</v>
      </c>
    </row>
    <row r="55" spans="2:6" x14ac:dyDescent="0.3">
      <c r="B55" s="108">
        <v>43177</v>
      </c>
      <c r="C55" s="125">
        <v>5721.69</v>
      </c>
      <c r="D55" s="110">
        <v>14.33</v>
      </c>
      <c r="E55" s="126">
        <f t="shared" si="0"/>
        <v>1.9228785842018148E-4</v>
      </c>
      <c r="F55" s="126">
        <f t="shared" si="1"/>
        <v>6.3202247191012084E-3</v>
      </c>
    </row>
    <row r="56" spans="2:6" x14ac:dyDescent="0.3">
      <c r="B56" s="108">
        <v>43178</v>
      </c>
      <c r="C56" s="125">
        <v>5663.76</v>
      </c>
      <c r="D56" s="110">
        <v>14.06</v>
      </c>
      <c r="E56" s="126">
        <f t="shared" si="0"/>
        <v>-1.0124631009369556E-2</v>
      </c>
      <c r="F56" s="126">
        <f t="shared" si="1"/>
        <v>-1.8841591067690122E-2</v>
      </c>
    </row>
    <row r="57" spans="2:6" x14ac:dyDescent="0.3">
      <c r="B57" s="108">
        <v>43179</v>
      </c>
      <c r="C57" s="125">
        <v>5648.9</v>
      </c>
      <c r="D57" s="110">
        <v>14.15</v>
      </c>
      <c r="E57" s="126">
        <f t="shared" si="0"/>
        <v>-2.6236987442971316E-3</v>
      </c>
      <c r="F57" s="126">
        <f t="shared" si="1"/>
        <v>6.4011379800852364E-3</v>
      </c>
    </row>
    <row r="58" spans="2:6" x14ac:dyDescent="0.3">
      <c r="B58" s="108">
        <v>43180</v>
      </c>
      <c r="C58" s="125">
        <v>5572.05</v>
      </c>
      <c r="D58" s="110">
        <v>13.88</v>
      </c>
      <c r="E58" s="126">
        <f t="shared" si="0"/>
        <v>-1.360441855936545E-2</v>
      </c>
      <c r="F58" s="126">
        <f t="shared" si="1"/>
        <v>-1.9081272084805589E-2</v>
      </c>
    </row>
    <row r="59" spans="2:6" x14ac:dyDescent="0.3">
      <c r="B59" s="108">
        <v>43181</v>
      </c>
      <c r="C59" s="125">
        <v>5580.58</v>
      </c>
      <c r="D59" s="110">
        <v>14.06</v>
      </c>
      <c r="E59" s="126">
        <f t="shared" si="0"/>
        <v>1.5308548918260279E-3</v>
      </c>
      <c r="F59" s="126">
        <f t="shared" si="1"/>
        <v>1.2968299711815456E-2</v>
      </c>
    </row>
    <row r="60" spans="2:6" x14ac:dyDescent="0.3">
      <c r="B60" s="108">
        <v>43184</v>
      </c>
      <c r="C60" s="125">
        <v>5570.18</v>
      </c>
      <c r="D60" s="110">
        <v>13.97</v>
      </c>
      <c r="E60" s="126">
        <f t="shared" si="0"/>
        <v>-1.8636055750477221E-3</v>
      </c>
      <c r="F60" s="126">
        <f t="shared" si="1"/>
        <v>-6.4011379800853474E-3</v>
      </c>
    </row>
    <row r="61" spans="2:6" x14ac:dyDescent="0.3">
      <c r="B61" s="108">
        <v>43186</v>
      </c>
      <c r="C61" s="125">
        <v>5491.79</v>
      </c>
      <c r="D61" s="110">
        <v>13.79</v>
      </c>
      <c r="E61" s="126">
        <f t="shared" si="0"/>
        <v>-1.4073153829858298E-2</v>
      </c>
      <c r="F61" s="126">
        <f t="shared" si="1"/>
        <v>-1.2884753042233466E-2</v>
      </c>
    </row>
    <row r="62" spans="2:6" x14ac:dyDescent="0.3">
      <c r="B62" s="108">
        <v>43187</v>
      </c>
      <c r="C62" s="125">
        <v>5488.86</v>
      </c>
      <c r="D62" s="110">
        <v>13.7</v>
      </c>
      <c r="E62" s="126">
        <f t="shared" si="0"/>
        <v>-5.3352367807224521E-4</v>
      </c>
      <c r="F62" s="126">
        <f t="shared" si="1"/>
        <v>-6.526468455402501E-3</v>
      </c>
    </row>
    <row r="63" spans="2:6" x14ac:dyDescent="0.3">
      <c r="B63" s="108">
        <v>43188</v>
      </c>
      <c r="C63" s="125">
        <v>5597.44</v>
      </c>
      <c r="D63" s="110">
        <v>13.79</v>
      </c>
      <c r="E63" s="126">
        <f t="shared" si="0"/>
        <v>1.9781885491704898E-2</v>
      </c>
      <c r="F63" s="126">
        <f t="shared" si="1"/>
        <v>6.5693430656934559E-3</v>
      </c>
    </row>
    <row r="64" spans="2:6" x14ac:dyDescent="0.3">
      <c r="B64" s="108">
        <v>43191</v>
      </c>
      <c r="C64" s="125">
        <v>5747.14</v>
      </c>
      <c r="D64" s="110">
        <v>13.97</v>
      </c>
      <c r="E64" s="126">
        <f t="shared" si="0"/>
        <v>2.6744368854333622E-2</v>
      </c>
      <c r="F64" s="126">
        <f t="shared" si="1"/>
        <v>1.3052936910805002E-2</v>
      </c>
    </row>
    <row r="65" spans="2:6" x14ac:dyDescent="0.3">
      <c r="B65" s="108">
        <v>43192</v>
      </c>
      <c r="C65" s="125">
        <v>5827.51</v>
      </c>
      <c r="D65" s="110">
        <v>14.33</v>
      </c>
      <c r="E65" s="126">
        <f t="shared" si="0"/>
        <v>1.3984346996941177E-2</v>
      </c>
      <c r="F65" s="126">
        <f t="shared" si="1"/>
        <v>2.5769506084466709E-2</v>
      </c>
    </row>
    <row r="66" spans="2:6" x14ac:dyDescent="0.3">
      <c r="B66" s="108">
        <v>43193</v>
      </c>
      <c r="C66" s="125">
        <v>5790.28</v>
      </c>
      <c r="D66" s="110">
        <v>14.15</v>
      </c>
      <c r="E66" s="126">
        <f t="shared" si="0"/>
        <v>-6.3886634257170893E-3</v>
      </c>
      <c r="F66" s="126">
        <f t="shared" si="1"/>
        <v>-1.2561060711793415E-2</v>
      </c>
    </row>
    <row r="67" spans="2:6" x14ac:dyDescent="0.3">
      <c r="B67" s="108">
        <v>43194</v>
      </c>
      <c r="C67" s="125">
        <v>5793.05</v>
      </c>
      <c r="D67" s="110">
        <v>14.24</v>
      </c>
      <c r="E67" s="126">
        <f t="shared" ref="E67:E130" si="2">C67/C66-1</f>
        <v>4.783879190644047E-4</v>
      </c>
      <c r="F67" s="126">
        <f t="shared" ref="F67:F130" si="3">D67/D66-1</f>
        <v>6.3604240282686408E-3</v>
      </c>
    </row>
    <row r="68" spans="2:6" x14ac:dyDescent="0.3">
      <c r="B68" s="108">
        <v>43195</v>
      </c>
      <c r="C68" s="125">
        <v>5841.19</v>
      </c>
      <c r="D68" s="110">
        <v>14.33</v>
      </c>
      <c r="E68" s="126">
        <f t="shared" si="2"/>
        <v>8.3099576216327797E-3</v>
      </c>
      <c r="F68" s="126">
        <f t="shared" si="3"/>
        <v>6.3202247191012084E-3</v>
      </c>
    </row>
    <row r="69" spans="2:6" x14ac:dyDescent="0.3">
      <c r="B69" s="108">
        <v>43198</v>
      </c>
      <c r="C69" s="125">
        <v>5865.38</v>
      </c>
      <c r="D69" s="110">
        <v>14.33</v>
      </c>
      <c r="E69" s="126">
        <f t="shared" si="2"/>
        <v>4.1412794310748957E-3</v>
      </c>
      <c r="F69" s="126">
        <f t="shared" si="3"/>
        <v>0</v>
      </c>
    </row>
    <row r="70" spans="2:6" x14ac:dyDescent="0.3">
      <c r="B70" s="108">
        <v>43199</v>
      </c>
      <c r="C70" s="125">
        <v>5879.41</v>
      </c>
      <c r="D70" s="110">
        <v>14.42</v>
      </c>
      <c r="E70" s="126">
        <f t="shared" si="2"/>
        <v>2.3920018822309874E-3</v>
      </c>
      <c r="F70" s="126">
        <f t="shared" si="3"/>
        <v>6.2805303558968184E-3</v>
      </c>
    </row>
    <row r="71" spans="2:6" x14ac:dyDescent="0.3">
      <c r="B71" s="108">
        <v>43200</v>
      </c>
      <c r="C71" s="125">
        <v>5859.6</v>
      </c>
      <c r="D71" s="110">
        <v>14.51</v>
      </c>
      <c r="E71" s="126">
        <f t="shared" si="2"/>
        <v>-3.3693857036674046E-3</v>
      </c>
      <c r="F71" s="126">
        <f t="shared" si="3"/>
        <v>6.2413314840499279E-3</v>
      </c>
    </row>
    <row r="72" spans="2:6" x14ac:dyDescent="0.3">
      <c r="B72" s="108">
        <v>43201</v>
      </c>
      <c r="C72" s="125">
        <v>5833.26</v>
      </c>
      <c r="D72" s="110">
        <v>14.6</v>
      </c>
      <c r="E72" s="126">
        <f t="shared" si="2"/>
        <v>-4.4951873848044777E-3</v>
      </c>
      <c r="F72" s="126">
        <f t="shared" si="3"/>
        <v>6.2026188835286877E-3</v>
      </c>
    </row>
    <row r="73" spans="2:6" x14ac:dyDescent="0.3">
      <c r="B73" s="108">
        <v>43202</v>
      </c>
      <c r="C73" s="125">
        <v>5813.13</v>
      </c>
      <c r="D73" s="110">
        <v>14.06</v>
      </c>
      <c r="E73" s="126">
        <f t="shared" si="2"/>
        <v>-3.4509005256065928E-3</v>
      </c>
      <c r="F73" s="126">
        <f t="shared" si="3"/>
        <v>-3.6986301369862917E-2</v>
      </c>
    </row>
    <row r="74" spans="2:6" x14ac:dyDescent="0.3">
      <c r="B74" s="108">
        <v>43205</v>
      </c>
      <c r="C74" s="125">
        <v>5773.6</v>
      </c>
      <c r="D74" s="110">
        <v>14.15</v>
      </c>
      <c r="E74" s="126">
        <f t="shared" si="2"/>
        <v>-6.800123169445671E-3</v>
      </c>
      <c r="F74" s="126">
        <f t="shared" si="3"/>
        <v>6.4011379800852364E-3</v>
      </c>
    </row>
    <row r="75" spans="2:6" x14ac:dyDescent="0.3">
      <c r="B75" s="108">
        <v>43206</v>
      </c>
      <c r="C75" s="125">
        <v>5784.67</v>
      </c>
      <c r="D75" s="110">
        <v>14.06</v>
      </c>
      <c r="E75" s="126">
        <f t="shared" si="2"/>
        <v>1.9173479285021777E-3</v>
      </c>
      <c r="F75" s="126">
        <f t="shared" si="3"/>
        <v>-6.3604240282685298E-3</v>
      </c>
    </row>
    <row r="76" spans="2:6" x14ac:dyDescent="0.3">
      <c r="B76" s="108">
        <v>43207</v>
      </c>
      <c r="C76" s="125">
        <v>5777.95</v>
      </c>
      <c r="D76" s="110">
        <v>13.88</v>
      </c>
      <c r="E76" s="126">
        <f t="shared" si="2"/>
        <v>-1.1616911595648816E-3</v>
      </c>
      <c r="F76" s="126">
        <f t="shared" si="3"/>
        <v>-1.2802275960170695E-2</v>
      </c>
    </row>
    <row r="77" spans="2:6" x14ac:dyDescent="0.3">
      <c r="B77" s="108">
        <v>43208</v>
      </c>
      <c r="C77" s="125">
        <v>5822.99</v>
      </c>
      <c r="D77" s="110">
        <v>14.42</v>
      </c>
      <c r="E77" s="126">
        <f t="shared" si="2"/>
        <v>7.7951522598844747E-3</v>
      </c>
      <c r="F77" s="126">
        <f t="shared" si="3"/>
        <v>3.8904899135446591E-2</v>
      </c>
    </row>
    <row r="78" spans="2:6" x14ac:dyDescent="0.3">
      <c r="B78" s="108">
        <v>43209</v>
      </c>
      <c r="C78" s="125">
        <v>5843.46</v>
      </c>
      <c r="D78" s="110">
        <v>14.51</v>
      </c>
      <c r="E78" s="126">
        <f t="shared" si="2"/>
        <v>3.5153761212023404E-3</v>
      </c>
      <c r="F78" s="126">
        <f t="shared" si="3"/>
        <v>6.2413314840499279E-3</v>
      </c>
    </row>
    <row r="79" spans="2:6" x14ac:dyDescent="0.3">
      <c r="B79" s="108">
        <v>43212</v>
      </c>
      <c r="C79" s="125">
        <v>5813.28</v>
      </c>
      <c r="D79" s="110">
        <v>14.33</v>
      </c>
      <c r="E79" s="126">
        <f t="shared" si="2"/>
        <v>-5.1647482826955304E-3</v>
      </c>
      <c r="F79" s="126">
        <f t="shared" si="3"/>
        <v>-1.2405237767057153E-2</v>
      </c>
    </row>
    <row r="80" spans="2:6" x14ac:dyDescent="0.3">
      <c r="B80" s="108">
        <v>43213</v>
      </c>
      <c r="C80" s="125">
        <v>5806.13</v>
      </c>
      <c r="D80" s="110">
        <v>14.42</v>
      </c>
      <c r="E80" s="126">
        <f t="shared" si="2"/>
        <v>-1.2299424765364053E-3</v>
      </c>
      <c r="F80" s="126">
        <f t="shared" si="3"/>
        <v>6.2805303558968184E-3</v>
      </c>
    </row>
    <row r="81" spans="2:6" x14ac:dyDescent="0.3">
      <c r="B81" s="108">
        <v>43214</v>
      </c>
      <c r="C81" s="125">
        <v>5777.35</v>
      </c>
      <c r="D81" s="110">
        <v>14.15</v>
      </c>
      <c r="E81" s="126">
        <f t="shared" si="2"/>
        <v>-4.9568301088676048E-3</v>
      </c>
      <c r="F81" s="126">
        <f t="shared" si="3"/>
        <v>-1.8723994452149784E-2</v>
      </c>
    </row>
    <row r="82" spans="2:6" x14ac:dyDescent="0.3">
      <c r="B82" s="108">
        <v>43215</v>
      </c>
      <c r="C82" s="125">
        <v>5802.02</v>
      </c>
      <c r="D82" s="110">
        <v>14.24</v>
      </c>
      <c r="E82" s="126">
        <f t="shared" si="2"/>
        <v>4.2701238457079072E-3</v>
      </c>
      <c r="F82" s="126">
        <f t="shared" si="3"/>
        <v>6.3604240282686408E-3</v>
      </c>
    </row>
    <row r="83" spans="2:6" x14ac:dyDescent="0.3">
      <c r="B83" s="108">
        <v>43216</v>
      </c>
      <c r="C83" s="125">
        <v>5813.79</v>
      </c>
      <c r="D83" s="110">
        <v>14.33</v>
      </c>
      <c r="E83" s="126">
        <f t="shared" si="2"/>
        <v>2.0286038310795007E-3</v>
      </c>
      <c r="F83" s="126">
        <f t="shared" si="3"/>
        <v>6.3202247191012084E-3</v>
      </c>
    </row>
    <row r="84" spans="2:6" x14ac:dyDescent="0.3">
      <c r="B84" s="108">
        <v>43220</v>
      </c>
      <c r="C84" s="125">
        <v>5739.22</v>
      </c>
      <c r="D84" s="110">
        <v>14.33</v>
      </c>
      <c r="E84" s="126">
        <f t="shared" si="2"/>
        <v>-1.2826400678387029E-2</v>
      </c>
      <c r="F84" s="126">
        <f t="shared" si="3"/>
        <v>0</v>
      </c>
    </row>
    <row r="85" spans="2:6" x14ac:dyDescent="0.3">
      <c r="B85" s="108">
        <v>43223</v>
      </c>
      <c r="C85" s="125">
        <v>5698.68</v>
      </c>
      <c r="D85" s="110">
        <v>14.51</v>
      </c>
      <c r="E85" s="126">
        <f t="shared" si="2"/>
        <v>-7.063677642606514E-3</v>
      </c>
      <c r="F85" s="126">
        <f t="shared" si="3"/>
        <v>1.2561060711793415E-2</v>
      </c>
    </row>
    <row r="86" spans="2:6" x14ac:dyDescent="0.3">
      <c r="B86" s="108">
        <v>43226</v>
      </c>
      <c r="C86" s="125">
        <v>5694.27</v>
      </c>
      <c r="D86" s="110">
        <v>14.69</v>
      </c>
      <c r="E86" s="126">
        <f t="shared" si="2"/>
        <v>-7.7386342100271843E-4</v>
      </c>
      <c r="F86" s="126">
        <f t="shared" si="3"/>
        <v>1.2405237767057153E-2</v>
      </c>
    </row>
    <row r="87" spans="2:6" x14ac:dyDescent="0.3">
      <c r="B87" s="108">
        <v>43227</v>
      </c>
      <c r="C87" s="125">
        <v>5683.53</v>
      </c>
      <c r="D87" s="110">
        <v>14.42</v>
      </c>
      <c r="E87" s="126">
        <f t="shared" si="2"/>
        <v>-1.8861065597522986E-3</v>
      </c>
      <c r="F87" s="126">
        <f t="shared" si="3"/>
        <v>-1.8379850238257278E-2</v>
      </c>
    </row>
    <row r="88" spans="2:6" x14ac:dyDescent="0.3">
      <c r="B88" s="108">
        <v>43228</v>
      </c>
      <c r="C88" s="125">
        <v>5642.46</v>
      </c>
      <c r="D88" s="110">
        <v>14.42</v>
      </c>
      <c r="E88" s="126">
        <f t="shared" si="2"/>
        <v>-7.2261429076647676E-3</v>
      </c>
      <c r="F88" s="126">
        <f t="shared" si="3"/>
        <v>0</v>
      </c>
    </row>
    <row r="89" spans="2:6" x14ac:dyDescent="0.3">
      <c r="B89" s="108">
        <v>43229</v>
      </c>
      <c r="C89" s="125">
        <v>5627.33</v>
      </c>
      <c r="D89" s="110">
        <v>14.33</v>
      </c>
      <c r="E89" s="126">
        <f t="shared" si="2"/>
        <v>-2.6814545428767156E-3</v>
      </c>
      <c r="F89" s="126">
        <f t="shared" si="3"/>
        <v>-6.2413314840499279E-3</v>
      </c>
    </row>
    <row r="90" spans="2:6" x14ac:dyDescent="0.3">
      <c r="B90" s="108">
        <v>43230</v>
      </c>
      <c r="C90" s="125">
        <v>5587.21</v>
      </c>
      <c r="D90" s="110">
        <v>14.33</v>
      </c>
      <c r="E90" s="126">
        <f t="shared" si="2"/>
        <v>-7.1294912507352537E-3</v>
      </c>
      <c r="F90" s="126">
        <f t="shared" si="3"/>
        <v>0</v>
      </c>
    </row>
    <row r="91" spans="2:6" x14ac:dyDescent="0.3">
      <c r="B91" s="108">
        <v>43233</v>
      </c>
      <c r="C91" s="125">
        <v>5558.66</v>
      </c>
      <c r="D91" s="110">
        <v>14.24</v>
      </c>
      <c r="E91" s="126">
        <f t="shared" si="2"/>
        <v>-5.1098848978291533E-3</v>
      </c>
      <c r="F91" s="126">
        <f t="shared" si="3"/>
        <v>-6.2805303558967074E-3</v>
      </c>
    </row>
    <row r="92" spans="2:6" x14ac:dyDescent="0.3">
      <c r="B92" s="108">
        <v>43234</v>
      </c>
      <c r="C92" s="125">
        <v>5557.57</v>
      </c>
      <c r="D92" s="110">
        <v>14.15</v>
      </c>
      <c r="E92" s="126">
        <f t="shared" si="2"/>
        <v>-1.9609042467072513E-4</v>
      </c>
      <c r="F92" s="126">
        <f t="shared" si="3"/>
        <v>-6.3202247191010974E-3</v>
      </c>
    </row>
    <row r="93" spans="2:6" x14ac:dyDescent="0.3">
      <c r="B93" s="108">
        <v>43235</v>
      </c>
      <c r="C93" s="125">
        <v>5548.89</v>
      </c>
      <c r="D93" s="110">
        <v>14.15</v>
      </c>
      <c r="E93" s="126">
        <f t="shared" si="2"/>
        <v>-1.5618336791078935E-3</v>
      </c>
      <c r="F93" s="126">
        <f t="shared" si="3"/>
        <v>0</v>
      </c>
    </row>
    <row r="94" spans="2:6" x14ac:dyDescent="0.3">
      <c r="B94" s="108">
        <v>43236</v>
      </c>
      <c r="C94" s="125">
        <v>5511.76</v>
      </c>
      <c r="D94" s="110">
        <v>14.33</v>
      </c>
      <c r="E94" s="126">
        <f t="shared" si="2"/>
        <v>-6.691428375765307E-3</v>
      </c>
      <c r="F94" s="126">
        <f t="shared" si="3"/>
        <v>1.272084805653706E-2</v>
      </c>
    </row>
    <row r="95" spans="2:6" x14ac:dyDescent="0.3">
      <c r="B95" s="108">
        <v>43237</v>
      </c>
      <c r="C95" s="125">
        <v>5443.3</v>
      </c>
      <c r="D95" s="110">
        <v>14.24</v>
      </c>
      <c r="E95" s="126">
        <f t="shared" si="2"/>
        <v>-1.2420714980332925E-2</v>
      </c>
      <c r="F95" s="126">
        <f t="shared" si="3"/>
        <v>-6.2805303558967074E-3</v>
      </c>
    </row>
    <row r="96" spans="2:6" x14ac:dyDescent="0.3">
      <c r="B96" s="108">
        <v>43241</v>
      </c>
      <c r="C96" s="125">
        <v>5390.7</v>
      </c>
      <c r="D96" s="110">
        <v>13.24</v>
      </c>
      <c r="E96" s="126">
        <f t="shared" si="2"/>
        <v>-9.663255745595567E-3</v>
      </c>
      <c r="F96" s="126">
        <f t="shared" si="3"/>
        <v>-7.02247191011236E-2</v>
      </c>
    </row>
    <row r="97" spans="2:6" x14ac:dyDescent="0.3">
      <c r="B97" s="108">
        <v>43242</v>
      </c>
      <c r="C97" s="125">
        <v>5413.28</v>
      </c>
      <c r="D97" s="110">
        <v>12.86</v>
      </c>
      <c r="E97" s="126">
        <f t="shared" si="2"/>
        <v>4.1886953456879983E-3</v>
      </c>
      <c r="F97" s="126">
        <f t="shared" si="3"/>
        <v>-2.8700906344410915E-2</v>
      </c>
    </row>
    <row r="98" spans="2:6" x14ac:dyDescent="0.3">
      <c r="B98" s="108">
        <v>43243</v>
      </c>
      <c r="C98" s="125">
        <v>5391.89</v>
      </c>
      <c r="D98" s="110">
        <v>12.38</v>
      </c>
      <c r="E98" s="126">
        <f t="shared" si="2"/>
        <v>-3.9513936097891333E-3</v>
      </c>
      <c r="F98" s="126">
        <f t="shared" si="3"/>
        <v>-3.732503888024874E-2</v>
      </c>
    </row>
    <row r="99" spans="2:6" x14ac:dyDescent="0.3">
      <c r="B99" s="108">
        <v>43244</v>
      </c>
      <c r="C99" s="125">
        <v>5361.09</v>
      </c>
      <c r="D99" s="110">
        <v>13.33</v>
      </c>
      <c r="E99" s="126">
        <f t="shared" si="2"/>
        <v>-5.7122827060641646E-3</v>
      </c>
      <c r="F99" s="126">
        <f t="shared" si="3"/>
        <v>7.6736672051696209E-2</v>
      </c>
    </row>
    <row r="100" spans="2:6" x14ac:dyDescent="0.3">
      <c r="B100" s="108">
        <v>43247</v>
      </c>
      <c r="C100" s="125">
        <v>5429.69</v>
      </c>
      <c r="D100" s="110">
        <v>12.95</v>
      </c>
      <c r="E100" s="126">
        <f t="shared" si="2"/>
        <v>1.2795905310300615E-2</v>
      </c>
      <c r="F100" s="126">
        <f t="shared" si="3"/>
        <v>-2.8507126781695535E-2</v>
      </c>
    </row>
    <row r="101" spans="2:6" x14ac:dyDescent="0.3">
      <c r="B101" s="108">
        <v>43248</v>
      </c>
      <c r="C101" s="125">
        <v>5456.82</v>
      </c>
      <c r="D101" s="110">
        <v>12.95</v>
      </c>
      <c r="E101" s="126">
        <f t="shared" si="2"/>
        <v>4.9966020159530888E-3</v>
      </c>
      <c r="F101" s="126">
        <f t="shared" si="3"/>
        <v>0</v>
      </c>
    </row>
    <row r="102" spans="2:6" x14ac:dyDescent="0.3">
      <c r="B102" s="108">
        <v>43249</v>
      </c>
      <c r="C102" s="125">
        <v>5417.42</v>
      </c>
      <c r="D102" s="110">
        <v>12.57</v>
      </c>
      <c r="E102" s="126">
        <f t="shared" si="2"/>
        <v>-7.2203224588679449E-3</v>
      </c>
      <c r="F102" s="126">
        <f t="shared" si="3"/>
        <v>-2.9343629343629218E-2</v>
      </c>
    </row>
    <row r="103" spans="2:6" x14ac:dyDescent="0.3">
      <c r="B103" s="108">
        <v>43250</v>
      </c>
      <c r="C103" s="125">
        <v>5409.69</v>
      </c>
      <c r="D103" s="110">
        <v>12.76</v>
      </c>
      <c r="E103" s="126">
        <f t="shared" si="2"/>
        <v>-1.4268784772087928E-3</v>
      </c>
      <c r="F103" s="126">
        <f t="shared" si="3"/>
        <v>1.511535401750197E-2</v>
      </c>
    </row>
    <row r="104" spans="2:6" x14ac:dyDescent="0.3">
      <c r="B104" s="108">
        <v>43251</v>
      </c>
      <c r="C104" s="125">
        <v>5395.75</v>
      </c>
      <c r="D104" s="110">
        <v>12.67</v>
      </c>
      <c r="E104" s="126">
        <f t="shared" si="2"/>
        <v>-2.5768574539390965E-3</v>
      </c>
      <c r="F104" s="126">
        <f t="shared" si="3"/>
        <v>-7.0532915360501658E-3</v>
      </c>
    </row>
    <row r="105" spans="2:6" x14ac:dyDescent="0.3">
      <c r="B105" s="108">
        <v>43254</v>
      </c>
      <c r="C105" s="125">
        <v>5343.87</v>
      </c>
      <c r="D105" s="110">
        <v>12.29</v>
      </c>
      <c r="E105" s="126">
        <f t="shared" si="2"/>
        <v>-9.6149747486448112E-3</v>
      </c>
      <c r="F105" s="126">
        <f t="shared" si="3"/>
        <v>-2.9992107340173657E-2</v>
      </c>
    </row>
    <row r="106" spans="2:6" x14ac:dyDescent="0.3">
      <c r="B106" s="108">
        <v>43255</v>
      </c>
      <c r="C106" s="125">
        <v>5316.96</v>
      </c>
      <c r="D106" s="110">
        <v>12.57</v>
      </c>
      <c r="E106" s="126">
        <f t="shared" si="2"/>
        <v>-5.0356763918283365E-3</v>
      </c>
      <c r="F106" s="126">
        <f t="shared" si="3"/>
        <v>2.2782750203417468E-2</v>
      </c>
    </row>
    <row r="107" spans="2:6" x14ac:dyDescent="0.3">
      <c r="B107" s="108">
        <v>43256</v>
      </c>
      <c r="C107" s="125">
        <v>5313.7</v>
      </c>
      <c r="D107" s="110">
        <v>12.48</v>
      </c>
      <c r="E107" s="126">
        <f t="shared" si="2"/>
        <v>-6.1313231621085151E-4</v>
      </c>
      <c r="F107" s="126">
        <f t="shared" si="3"/>
        <v>-7.1599045346062429E-3</v>
      </c>
    </row>
    <row r="108" spans="2:6" x14ac:dyDescent="0.3">
      <c r="B108" s="108">
        <v>43257</v>
      </c>
      <c r="C108" s="125">
        <v>5346.8</v>
      </c>
      <c r="D108" s="110">
        <v>12.67</v>
      </c>
      <c r="E108" s="126">
        <f t="shared" si="2"/>
        <v>6.2291811731938207E-3</v>
      </c>
      <c r="F108" s="126">
        <f t="shared" si="3"/>
        <v>1.5224358974359031E-2</v>
      </c>
    </row>
    <row r="109" spans="2:6" x14ac:dyDescent="0.3">
      <c r="B109" s="108">
        <v>43258</v>
      </c>
      <c r="C109" s="125">
        <v>5398.75</v>
      </c>
      <c r="D109" s="110">
        <v>12.67</v>
      </c>
      <c r="E109" s="126">
        <f t="shared" si="2"/>
        <v>9.7160918680332387E-3</v>
      </c>
      <c r="F109" s="126">
        <f t="shared" si="3"/>
        <v>0</v>
      </c>
    </row>
    <row r="110" spans="2:6" x14ac:dyDescent="0.3">
      <c r="B110" s="108">
        <v>43261</v>
      </c>
      <c r="C110" s="125">
        <v>5366.66</v>
      </c>
      <c r="D110" s="110">
        <v>12.86</v>
      </c>
      <c r="E110" s="126">
        <f t="shared" si="2"/>
        <v>-5.9439685112294693E-3</v>
      </c>
      <c r="F110" s="126">
        <f t="shared" si="3"/>
        <v>1.4996053670086829E-2</v>
      </c>
    </row>
    <row r="111" spans="2:6" x14ac:dyDescent="0.3">
      <c r="B111" s="108">
        <v>43262</v>
      </c>
      <c r="C111" s="125">
        <v>5323.29</v>
      </c>
      <c r="D111" s="110">
        <v>13.05</v>
      </c>
      <c r="E111" s="126">
        <f t="shared" si="2"/>
        <v>-8.081376498604298E-3</v>
      </c>
      <c r="F111" s="126">
        <f t="shared" si="3"/>
        <v>1.4774494556765161E-2</v>
      </c>
    </row>
    <row r="112" spans="2:6" x14ac:dyDescent="0.3">
      <c r="B112" s="108">
        <v>43263</v>
      </c>
      <c r="C112" s="125">
        <v>5326.44</v>
      </c>
      <c r="D112" s="110">
        <v>12.86</v>
      </c>
      <c r="E112" s="126">
        <f t="shared" si="2"/>
        <v>5.9173931910527777E-4</v>
      </c>
      <c r="F112" s="126">
        <f t="shared" si="3"/>
        <v>-1.4559386973180155E-2</v>
      </c>
    </row>
    <row r="113" spans="2:6" x14ac:dyDescent="0.3">
      <c r="B113" s="108">
        <v>43269</v>
      </c>
      <c r="C113" s="125">
        <v>5365.22</v>
      </c>
      <c r="D113" s="110">
        <v>12.95</v>
      </c>
      <c r="E113" s="126">
        <f t="shared" si="2"/>
        <v>7.2806602533777021E-3</v>
      </c>
      <c r="F113" s="126">
        <f t="shared" si="3"/>
        <v>6.9984447900466318E-3</v>
      </c>
    </row>
    <row r="114" spans="2:6" x14ac:dyDescent="0.3">
      <c r="B114" s="108">
        <v>43270</v>
      </c>
      <c r="C114" s="125">
        <v>5341.29</v>
      </c>
      <c r="D114" s="110">
        <v>12.76</v>
      </c>
      <c r="E114" s="126">
        <f t="shared" si="2"/>
        <v>-4.4602085282616777E-3</v>
      </c>
      <c r="F114" s="126">
        <f t="shared" si="3"/>
        <v>-1.4671814671814665E-2</v>
      </c>
    </row>
    <row r="115" spans="2:6" x14ac:dyDescent="0.3">
      <c r="B115" s="108">
        <v>43271</v>
      </c>
      <c r="C115" s="125">
        <v>5344.96</v>
      </c>
      <c r="D115" s="110">
        <v>12.86</v>
      </c>
      <c r="E115" s="126">
        <f t="shared" si="2"/>
        <v>6.8709993278770476E-4</v>
      </c>
      <c r="F115" s="126">
        <f t="shared" si="3"/>
        <v>7.8369905956112706E-3</v>
      </c>
    </row>
    <row r="116" spans="2:6" x14ac:dyDescent="0.3">
      <c r="B116" s="108">
        <v>43272</v>
      </c>
      <c r="C116" s="125">
        <v>5384.87</v>
      </c>
      <c r="D116" s="110">
        <v>12.76</v>
      </c>
      <c r="E116" s="126">
        <f t="shared" si="2"/>
        <v>7.4668472729448876E-3</v>
      </c>
      <c r="F116" s="126">
        <f t="shared" si="3"/>
        <v>-7.7760497667185291E-3</v>
      </c>
    </row>
    <row r="117" spans="2:6" x14ac:dyDescent="0.3">
      <c r="B117" s="108">
        <v>43275</v>
      </c>
      <c r="C117" s="125">
        <v>5441.75</v>
      </c>
      <c r="D117" s="110">
        <v>13.05</v>
      </c>
      <c r="E117" s="126">
        <f t="shared" si="2"/>
        <v>1.0562929095781382E-2</v>
      </c>
      <c r="F117" s="126">
        <f t="shared" si="3"/>
        <v>2.2727272727272707E-2</v>
      </c>
    </row>
    <row r="118" spans="2:6" x14ac:dyDescent="0.3">
      <c r="B118" s="108">
        <v>43276</v>
      </c>
      <c r="C118" s="125">
        <v>5521.99</v>
      </c>
      <c r="D118" s="110">
        <v>12.76</v>
      </c>
      <c r="E118" s="126">
        <f t="shared" si="2"/>
        <v>1.4745256581063071E-2</v>
      </c>
      <c r="F118" s="126">
        <f t="shared" si="3"/>
        <v>-2.2222222222222254E-2</v>
      </c>
    </row>
    <row r="119" spans="2:6" x14ac:dyDescent="0.3">
      <c r="B119" s="108">
        <v>43277</v>
      </c>
      <c r="C119" s="125">
        <v>5433.78</v>
      </c>
      <c r="D119" s="110">
        <v>12.76</v>
      </c>
      <c r="E119" s="126">
        <f t="shared" si="2"/>
        <v>-1.5974313607956536E-2</v>
      </c>
      <c r="F119" s="126">
        <f t="shared" si="3"/>
        <v>0</v>
      </c>
    </row>
    <row r="120" spans="2:6" x14ac:dyDescent="0.3">
      <c r="B120" s="108">
        <v>43278</v>
      </c>
      <c r="C120" s="125">
        <v>5411.27</v>
      </c>
      <c r="D120" s="110">
        <v>12.95</v>
      </c>
      <c r="E120" s="126">
        <f t="shared" si="2"/>
        <v>-4.1426042276277997E-3</v>
      </c>
      <c r="F120" s="126">
        <f t="shared" si="3"/>
        <v>1.4890282131661436E-2</v>
      </c>
    </row>
    <row r="121" spans="2:6" x14ac:dyDescent="0.3">
      <c r="B121" s="108">
        <v>43279</v>
      </c>
      <c r="C121" s="125">
        <v>5429.04</v>
      </c>
      <c r="D121" s="110">
        <v>12.67</v>
      </c>
      <c r="E121" s="126">
        <f t="shared" si="2"/>
        <v>3.2838871466400743E-3</v>
      </c>
      <c r="F121" s="126">
        <f t="shared" si="3"/>
        <v>-2.1621621621621623E-2</v>
      </c>
    </row>
    <row r="122" spans="2:6" x14ac:dyDescent="0.3">
      <c r="B122" s="108">
        <v>43283</v>
      </c>
      <c r="C122" s="125">
        <v>5405.46</v>
      </c>
      <c r="D122" s="110">
        <v>12.67</v>
      </c>
      <c r="E122" s="126">
        <f t="shared" si="2"/>
        <v>-4.3433093143538937E-3</v>
      </c>
      <c r="F122" s="126">
        <f t="shared" si="3"/>
        <v>0</v>
      </c>
    </row>
    <row r="123" spans="2:6" x14ac:dyDescent="0.3">
      <c r="B123" s="108">
        <v>43284</v>
      </c>
      <c r="C123" s="125">
        <v>5322.41</v>
      </c>
      <c r="D123" s="110">
        <v>12.67</v>
      </c>
      <c r="E123" s="126">
        <f t="shared" si="2"/>
        <v>-1.5364094822642338E-2</v>
      </c>
      <c r="F123" s="126">
        <f t="shared" si="3"/>
        <v>0</v>
      </c>
    </row>
    <row r="124" spans="2:6" x14ac:dyDescent="0.3">
      <c r="B124" s="108">
        <v>43285</v>
      </c>
      <c r="C124" s="125">
        <v>5273.16</v>
      </c>
      <c r="D124" s="110">
        <v>12.86</v>
      </c>
      <c r="E124" s="126">
        <f t="shared" si="2"/>
        <v>-9.2533269703010124E-3</v>
      </c>
      <c r="F124" s="126">
        <f t="shared" si="3"/>
        <v>1.4996053670086829E-2</v>
      </c>
    </row>
    <row r="125" spans="2:6" x14ac:dyDescent="0.3">
      <c r="B125" s="108">
        <v>43286</v>
      </c>
      <c r="C125" s="125">
        <v>5309.11</v>
      </c>
      <c r="D125" s="110">
        <v>12.86</v>
      </c>
      <c r="E125" s="126">
        <f t="shared" si="2"/>
        <v>6.8175439394972948E-3</v>
      </c>
      <c r="F125" s="126">
        <f t="shared" si="3"/>
        <v>0</v>
      </c>
    </row>
    <row r="126" spans="2:6" x14ac:dyDescent="0.3">
      <c r="B126" s="108">
        <v>43289</v>
      </c>
      <c r="C126" s="125">
        <v>5362.27</v>
      </c>
      <c r="D126" s="110">
        <v>12.86</v>
      </c>
      <c r="E126" s="126">
        <f t="shared" si="2"/>
        <v>1.0012977693059755E-2</v>
      </c>
      <c r="F126" s="126">
        <f t="shared" si="3"/>
        <v>0</v>
      </c>
    </row>
    <row r="127" spans="2:6" x14ac:dyDescent="0.3">
      <c r="B127" s="108">
        <v>43290</v>
      </c>
      <c r="C127" s="125">
        <v>5366.02</v>
      </c>
      <c r="D127" s="110">
        <v>12.86</v>
      </c>
      <c r="E127" s="126">
        <f t="shared" si="2"/>
        <v>6.993306939038213E-4</v>
      </c>
      <c r="F127" s="126">
        <f t="shared" si="3"/>
        <v>0</v>
      </c>
    </row>
    <row r="128" spans="2:6" x14ac:dyDescent="0.3">
      <c r="B128" s="108">
        <v>43291</v>
      </c>
      <c r="C128" s="125">
        <v>5341.27</v>
      </c>
      <c r="D128" s="110">
        <v>12.95</v>
      </c>
      <c r="E128" s="126">
        <f t="shared" si="2"/>
        <v>-4.6123570169325223E-3</v>
      </c>
      <c r="F128" s="126">
        <f t="shared" si="3"/>
        <v>6.9984447900466318E-3</v>
      </c>
    </row>
    <row r="129" spans="2:6" x14ac:dyDescent="0.3">
      <c r="B129" s="108">
        <v>43292</v>
      </c>
      <c r="C129" s="125">
        <v>5371.3</v>
      </c>
      <c r="D129" s="110">
        <v>13.14</v>
      </c>
      <c r="E129" s="126">
        <f t="shared" si="2"/>
        <v>5.6222583767531198E-3</v>
      </c>
      <c r="F129" s="126">
        <f t="shared" si="3"/>
        <v>1.4671814671814776E-2</v>
      </c>
    </row>
    <row r="130" spans="2:6" x14ac:dyDescent="0.3">
      <c r="B130" s="108">
        <v>43293</v>
      </c>
      <c r="C130" s="125">
        <v>5379.24</v>
      </c>
      <c r="D130" s="110">
        <v>12.57</v>
      </c>
      <c r="E130" s="126">
        <f t="shared" si="2"/>
        <v>1.4782268724515824E-3</v>
      </c>
      <c r="F130" s="126">
        <f t="shared" si="3"/>
        <v>-4.337899543378998E-2</v>
      </c>
    </row>
    <row r="131" spans="2:6" x14ac:dyDescent="0.3">
      <c r="B131" s="108">
        <v>43296</v>
      </c>
      <c r="C131" s="125">
        <v>5358.9</v>
      </c>
      <c r="D131" s="110">
        <v>12.76</v>
      </c>
      <c r="E131" s="126">
        <f t="shared" ref="E131:E194" si="4">C131/C130-1</f>
        <v>-3.7812032926585193E-3</v>
      </c>
      <c r="F131" s="126">
        <f t="shared" ref="F131:F194" si="5">D131/D130-1</f>
        <v>1.511535401750197E-2</v>
      </c>
    </row>
    <row r="132" spans="2:6" x14ac:dyDescent="0.3">
      <c r="B132" s="108">
        <v>43297</v>
      </c>
      <c r="C132" s="125">
        <v>5336.74</v>
      </c>
      <c r="D132" s="110">
        <v>12.67</v>
      </c>
      <c r="E132" s="126">
        <f t="shared" si="4"/>
        <v>-4.1351769952788775E-3</v>
      </c>
      <c r="F132" s="126">
        <f t="shared" si="5"/>
        <v>-7.0532915360501658E-3</v>
      </c>
    </row>
    <row r="133" spans="2:6" x14ac:dyDescent="0.3">
      <c r="B133" s="108">
        <v>43298</v>
      </c>
      <c r="C133" s="125">
        <v>5339.91</v>
      </c>
      <c r="D133" s="110">
        <v>12.48</v>
      </c>
      <c r="E133" s="126">
        <f t="shared" si="4"/>
        <v>5.9399558531980645E-4</v>
      </c>
      <c r="F133" s="126">
        <f t="shared" si="5"/>
        <v>-1.4996053670086829E-2</v>
      </c>
    </row>
    <row r="134" spans="2:6" x14ac:dyDescent="0.3">
      <c r="B134" s="108">
        <v>43299</v>
      </c>
      <c r="C134" s="125">
        <v>5325.48</v>
      </c>
      <c r="D134" s="110">
        <v>12.38</v>
      </c>
      <c r="E134" s="126">
        <f t="shared" si="4"/>
        <v>-2.7022927352708948E-3</v>
      </c>
      <c r="F134" s="126">
        <f t="shared" si="5"/>
        <v>-8.0128205128204844E-3</v>
      </c>
    </row>
    <row r="135" spans="2:6" x14ac:dyDescent="0.3">
      <c r="B135" s="108">
        <v>43300</v>
      </c>
      <c r="C135" s="125">
        <v>5334.18</v>
      </c>
      <c r="D135" s="110">
        <v>12.48</v>
      </c>
      <c r="E135" s="126">
        <f t="shared" si="4"/>
        <v>1.6336555578089218E-3</v>
      </c>
      <c r="F135" s="126">
        <f t="shared" si="5"/>
        <v>8.0775444264942209E-3</v>
      </c>
    </row>
    <row r="136" spans="2:6" x14ac:dyDescent="0.3">
      <c r="B136" s="108">
        <v>43303</v>
      </c>
      <c r="C136" s="125">
        <v>5337.42</v>
      </c>
      <c r="D136" s="110">
        <v>12.38</v>
      </c>
      <c r="E136" s="126">
        <f t="shared" si="4"/>
        <v>6.0740357468258566E-4</v>
      </c>
      <c r="F136" s="126">
        <f t="shared" si="5"/>
        <v>-8.0128205128204844E-3</v>
      </c>
    </row>
    <row r="137" spans="2:6" x14ac:dyDescent="0.3">
      <c r="B137" s="108">
        <v>43304</v>
      </c>
      <c r="C137" s="125">
        <v>5339.18</v>
      </c>
      <c r="D137" s="110">
        <v>12.48</v>
      </c>
      <c r="E137" s="126">
        <f t="shared" si="4"/>
        <v>3.2974733110768817E-4</v>
      </c>
      <c r="F137" s="126">
        <f t="shared" si="5"/>
        <v>8.0775444264942209E-3</v>
      </c>
    </row>
    <row r="138" spans="2:6" x14ac:dyDescent="0.3">
      <c r="B138" s="108">
        <v>43305</v>
      </c>
      <c r="C138" s="125">
        <v>5348.06</v>
      </c>
      <c r="D138" s="110">
        <v>12.48</v>
      </c>
      <c r="E138" s="126">
        <f t="shared" si="4"/>
        <v>1.6631767424961641E-3</v>
      </c>
      <c r="F138" s="126">
        <f t="shared" si="5"/>
        <v>0</v>
      </c>
    </row>
    <row r="139" spans="2:6" x14ac:dyDescent="0.3">
      <c r="B139" s="108">
        <v>43306</v>
      </c>
      <c r="C139" s="125">
        <v>5335.38</v>
      </c>
      <c r="D139" s="110">
        <v>12.57</v>
      </c>
      <c r="E139" s="126">
        <f t="shared" si="4"/>
        <v>-2.3709532054614346E-3</v>
      </c>
      <c r="F139" s="126">
        <f t="shared" si="5"/>
        <v>7.2115384615385469E-3</v>
      </c>
    </row>
    <row r="140" spans="2:6" x14ac:dyDescent="0.3">
      <c r="B140" s="108">
        <v>43307</v>
      </c>
      <c r="C140" s="125">
        <v>5319.44</v>
      </c>
      <c r="D140" s="110">
        <v>12.29</v>
      </c>
      <c r="E140" s="126">
        <f t="shared" si="4"/>
        <v>-2.9876035071542129E-3</v>
      </c>
      <c r="F140" s="126">
        <f t="shared" si="5"/>
        <v>-2.2275258552108324E-2</v>
      </c>
    </row>
    <row r="141" spans="2:6" x14ac:dyDescent="0.3">
      <c r="B141" s="108">
        <v>43310</v>
      </c>
      <c r="C141" s="125">
        <v>5305.17</v>
      </c>
      <c r="D141" s="110">
        <v>12.29</v>
      </c>
      <c r="E141" s="126">
        <f t="shared" si="4"/>
        <v>-2.682613207405149E-3</v>
      </c>
      <c r="F141" s="126">
        <f t="shared" si="5"/>
        <v>0</v>
      </c>
    </row>
    <row r="142" spans="2:6" x14ac:dyDescent="0.3">
      <c r="B142" s="108">
        <v>43311</v>
      </c>
      <c r="C142" s="125">
        <v>5280.07</v>
      </c>
      <c r="D142" s="110">
        <v>12.29</v>
      </c>
      <c r="E142" s="126">
        <f t="shared" si="4"/>
        <v>-4.7312338718646929E-3</v>
      </c>
      <c r="F142" s="126">
        <f t="shared" si="5"/>
        <v>0</v>
      </c>
    </row>
    <row r="143" spans="2:6" x14ac:dyDescent="0.3">
      <c r="B143" s="108">
        <v>43312</v>
      </c>
      <c r="C143" s="125">
        <v>5262.91</v>
      </c>
      <c r="D143" s="110">
        <v>12.29</v>
      </c>
      <c r="E143" s="126">
        <f t="shared" si="4"/>
        <v>-3.2499569134499806E-3</v>
      </c>
      <c r="F143" s="126">
        <f t="shared" si="5"/>
        <v>0</v>
      </c>
    </row>
    <row r="144" spans="2:6" x14ac:dyDescent="0.3">
      <c r="B144" s="108">
        <v>43313</v>
      </c>
      <c r="C144" s="125">
        <v>5302.63</v>
      </c>
      <c r="D144" s="110">
        <v>12.48</v>
      </c>
      <c r="E144" s="126">
        <f t="shared" si="4"/>
        <v>7.5471554710226929E-3</v>
      </c>
      <c r="F144" s="126">
        <f t="shared" si="5"/>
        <v>1.5459723352319044E-2</v>
      </c>
    </row>
    <row r="145" spans="2:6" x14ac:dyDescent="0.3">
      <c r="B145" s="108">
        <v>43314</v>
      </c>
      <c r="C145" s="125">
        <v>5348.2</v>
      </c>
      <c r="D145" s="110">
        <v>13.05</v>
      </c>
      <c r="E145" s="126">
        <f t="shared" si="4"/>
        <v>8.5938487128085495E-3</v>
      </c>
      <c r="F145" s="126">
        <f t="shared" si="5"/>
        <v>4.5673076923076872E-2</v>
      </c>
    </row>
    <row r="146" spans="2:6" x14ac:dyDescent="0.3">
      <c r="B146" s="108">
        <v>43317</v>
      </c>
      <c r="C146" s="125">
        <v>5399.79</v>
      </c>
      <c r="D146" s="110">
        <v>13.71</v>
      </c>
      <c r="E146" s="126">
        <f t="shared" si="4"/>
        <v>9.6462361168243582E-3</v>
      </c>
      <c r="F146" s="126">
        <f t="shared" si="5"/>
        <v>5.0574712643678188E-2</v>
      </c>
    </row>
    <row r="147" spans="2:6" x14ac:dyDescent="0.3">
      <c r="B147" s="108">
        <v>43318</v>
      </c>
      <c r="C147" s="125">
        <v>5357.02</v>
      </c>
      <c r="D147" s="110">
        <v>13.43</v>
      </c>
      <c r="E147" s="126">
        <f t="shared" si="4"/>
        <v>-7.9206783967523675E-3</v>
      </c>
      <c r="F147" s="126">
        <f t="shared" si="5"/>
        <v>-2.0423048869438465E-2</v>
      </c>
    </row>
    <row r="148" spans="2:6" x14ac:dyDescent="0.3">
      <c r="B148" s="108">
        <v>43319</v>
      </c>
      <c r="C148" s="125">
        <v>5353.41</v>
      </c>
      <c r="D148" s="110">
        <v>13.33</v>
      </c>
      <c r="E148" s="126">
        <f t="shared" si="4"/>
        <v>-6.7388212103003386E-4</v>
      </c>
      <c r="F148" s="126">
        <f t="shared" si="5"/>
        <v>-7.446016381235987E-3</v>
      </c>
    </row>
    <row r="149" spans="2:6" x14ac:dyDescent="0.3">
      <c r="B149" s="108">
        <v>43320</v>
      </c>
      <c r="C149" s="125">
        <v>5381.88</v>
      </c>
      <c r="D149" s="110">
        <v>13.43</v>
      </c>
      <c r="E149" s="126">
        <f t="shared" si="4"/>
        <v>5.3181056560211992E-3</v>
      </c>
      <c r="F149" s="126">
        <f t="shared" si="5"/>
        <v>7.5018754688671585E-3</v>
      </c>
    </row>
    <row r="150" spans="2:6" x14ac:dyDescent="0.3">
      <c r="B150" s="108">
        <v>43321</v>
      </c>
      <c r="C150" s="125">
        <v>5405.95</v>
      </c>
      <c r="D150" s="110">
        <v>13.33</v>
      </c>
      <c r="E150" s="126">
        <f t="shared" si="4"/>
        <v>4.4724148438834987E-3</v>
      </c>
      <c r="F150" s="126">
        <f t="shared" si="5"/>
        <v>-7.446016381235987E-3</v>
      </c>
    </row>
    <row r="151" spans="2:6" x14ac:dyDescent="0.3">
      <c r="B151" s="108">
        <v>43324</v>
      </c>
      <c r="C151" s="125">
        <v>5407</v>
      </c>
      <c r="D151" s="110">
        <v>13.24</v>
      </c>
      <c r="E151" s="126">
        <f t="shared" si="4"/>
        <v>1.9423043128408146E-4</v>
      </c>
      <c r="F151" s="126">
        <f t="shared" si="5"/>
        <v>-6.7516879219804427E-3</v>
      </c>
    </row>
    <row r="152" spans="2:6" x14ac:dyDescent="0.3">
      <c r="B152" s="108">
        <v>43325</v>
      </c>
      <c r="C152" s="125">
        <v>5407.18</v>
      </c>
      <c r="D152" s="110">
        <v>13.43</v>
      </c>
      <c r="E152" s="126">
        <f t="shared" si="4"/>
        <v>3.3290179397127417E-5</v>
      </c>
      <c r="F152" s="126">
        <f t="shared" si="5"/>
        <v>1.4350453172205402E-2</v>
      </c>
    </row>
    <row r="153" spans="2:6" x14ac:dyDescent="0.3">
      <c r="B153" s="108">
        <v>43326</v>
      </c>
      <c r="C153" s="125">
        <v>5378.72</v>
      </c>
      <c r="D153" s="110">
        <v>13.62</v>
      </c>
      <c r="E153" s="126">
        <f t="shared" si="4"/>
        <v>-5.2633720349609669E-3</v>
      </c>
      <c r="F153" s="126">
        <f t="shared" si="5"/>
        <v>1.4147431124348353E-2</v>
      </c>
    </row>
    <row r="154" spans="2:6" x14ac:dyDescent="0.3">
      <c r="B154" s="108">
        <v>43328</v>
      </c>
      <c r="C154" s="125">
        <v>5408.45</v>
      </c>
      <c r="D154" s="110">
        <v>14.29</v>
      </c>
      <c r="E154" s="126">
        <f t="shared" si="4"/>
        <v>5.5273373590742914E-3</v>
      </c>
      <c r="F154" s="126">
        <f t="shared" si="5"/>
        <v>4.9192364170337788E-2</v>
      </c>
    </row>
    <row r="155" spans="2:6" x14ac:dyDescent="0.3">
      <c r="B155" s="108">
        <v>43331</v>
      </c>
      <c r="C155" s="125">
        <v>5467.74</v>
      </c>
      <c r="D155" s="110">
        <v>14.57</v>
      </c>
      <c r="E155" s="126">
        <f t="shared" si="4"/>
        <v>1.0962475385738912E-2</v>
      </c>
      <c r="F155" s="126">
        <f t="shared" si="5"/>
        <v>1.9594121763470973E-2</v>
      </c>
    </row>
    <row r="156" spans="2:6" x14ac:dyDescent="0.3">
      <c r="B156" s="108">
        <v>43332</v>
      </c>
      <c r="C156" s="125">
        <v>5538.5</v>
      </c>
      <c r="D156" s="110">
        <v>14.38</v>
      </c>
      <c r="E156" s="126">
        <f t="shared" si="4"/>
        <v>1.2941361513166383E-2</v>
      </c>
      <c r="F156" s="126">
        <f t="shared" si="5"/>
        <v>-1.3040494166094652E-2</v>
      </c>
    </row>
    <row r="157" spans="2:6" x14ac:dyDescent="0.3">
      <c r="B157" s="108">
        <v>43338</v>
      </c>
      <c r="C157" s="125">
        <v>5571.19</v>
      </c>
      <c r="D157" s="110">
        <v>14.1</v>
      </c>
      <c r="E157" s="126">
        <f t="shared" si="4"/>
        <v>5.9023201227768052E-3</v>
      </c>
      <c r="F157" s="126">
        <f t="shared" si="5"/>
        <v>-1.9471488178025131E-2</v>
      </c>
    </row>
    <row r="158" spans="2:6" x14ac:dyDescent="0.3">
      <c r="B158" s="108">
        <v>43339</v>
      </c>
      <c r="C158" s="125">
        <v>5596.91</v>
      </c>
      <c r="D158" s="110">
        <v>13.52</v>
      </c>
      <c r="E158" s="126">
        <f t="shared" si="4"/>
        <v>4.6166079419298622E-3</v>
      </c>
      <c r="F158" s="126">
        <f t="shared" si="5"/>
        <v>-4.1134751773049705E-2</v>
      </c>
    </row>
    <row r="159" spans="2:6" x14ac:dyDescent="0.3">
      <c r="B159" s="108">
        <v>43340</v>
      </c>
      <c r="C159" s="125">
        <v>5584.97</v>
      </c>
      <c r="D159" s="110">
        <v>13.71</v>
      </c>
      <c r="E159" s="126">
        <f t="shared" si="4"/>
        <v>-2.1333199926387714E-3</v>
      </c>
      <c r="F159" s="126">
        <f t="shared" si="5"/>
        <v>1.4053254437869978E-2</v>
      </c>
    </row>
    <row r="160" spans="2:6" x14ac:dyDescent="0.3">
      <c r="B160" s="108">
        <v>43341</v>
      </c>
      <c r="C160" s="125">
        <v>5619.41</v>
      </c>
      <c r="D160" s="110">
        <v>13.71</v>
      </c>
      <c r="E160" s="126">
        <f t="shared" si="4"/>
        <v>6.1665505812922294E-3</v>
      </c>
      <c r="F160" s="126">
        <f t="shared" si="5"/>
        <v>0</v>
      </c>
    </row>
    <row r="161" spans="2:6" x14ac:dyDescent="0.3">
      <c r="B161" s="108">
        <v>43342</v>
      </c>
      <c r="C161" s="125">
        <v>5610.79</v>
      </c>
      <c r="D161" s="110">
        <v>13.81</v>
      </c>
      <c r="E161" s="126">
        <f t="shared" si="4"/>
        <v>-1.5339688686178965E-3</v>
      </c>
      <c r="F161" s="126">
        <f t="shared" si="5"/>
        <v>7.2939460247993804E-3</v>
      </c>
    </row>
    <row r="162" spans="2:6" x14ac:dyDescent="0.3">
      <c r="B162" s="108">
        <v>43346</v>
      </c>
      <c r="C162" s="125">
        <v>5600.64</v>
      </c>
      <c r="D162" s="110">
        <v>13.52</v>
      </c>
      <c r="E162" s="126">
        <f t="shared" si="4"/>
        <v>-1.8090144168645406E-3</v>
      </c>
      <c r="F162" s="126">
        <f t="shared" si="5"/>
        <v>-2.0999275887038427E-2</v>
      </c>
    </row>
    <row r="163" spans="2:6" x14ac:dyDescent="0.3">
      <c r="B163" s="108">
        <v>43347</v>
      </c>
      <c r="C163" s="125">
        <v>5590.42</v>
      </c>
      <c r="D163" s="110">
        <v>13.43</v>
      </c>
      <c r="E163" s="126">
        <f t="shared" si="4"/>
        <v>-1.8247914524054387E-3</v>
      </c>
      <c r="F163" s="126">
        <f t="shared" si="5"/>
        <v>-6.6568047337277614E-3</v>
      </c>
    </row>
    <row r="164" spans="2:6" x14ac:dyDescent="0.3">
      <c r="B164" s="108">
        <v>43348</v>
      </c>
      <c r="C164" s="125">
        <v>5552.8</v>
      </c>
      <c r="D164" s="110">
        <v>13.33</v>
      </c>
      <c r="E164" s="126">
        <f t="shared" si="4"/>
        <v>-6.7293691708315562E-3</v>
      </c>
      <c r="F164" s="126">
        <f t="shared" si="5"/>
        <v>-7.446016381235987E-3</v>
      </c>
    </row>
    <row r="165" spans="2:6" x14ac:dyDescent="0.3">
      <c r="B165" s="108">
        <v>43349</v>
      </c>
      <c r="C165" s="125">
        <v>5562.23</v>
      </c>
      <c r="D165" s="110">
        <v>13.24</v>
      </c>
      <c r="E165" s="126">
        <f t="shared" si="4"/>
        <v>1.6982423281945991E-3</v>
      </c>
      <c r="F165" s="126">
        <f t="shared" si="5"/>
        <v>-6.7516879219804427E-3</v>
      </c>
    </row>
    <row r="166" spans="2:6" x14ac:dyDescent="0.3">
      <c r="B166" s="108">
        <v>43352</v>
      </c>
      <c r="C166" s="125">
        <v>5574.24</v>
      </c>
      <c r="D166" s="110">
        <v>13.33</v>
      </c>
      <c r="E166" s="126">
        <f t="shared" si="4"/>
        <v>2.1592059299957445E-3</v>
      </c>
      <c r="F166" s="126">
        <f t="shared" si="5"/>
        <v>6.7975830815709681E-3</v>
      </c>
    </row>
    <row r="167" spans="2:6" x14ac:dyDescent="0.3">
      <c r="B167" s="108">
        <v>43353</v>
      </c>
      <c r="C167" s="125">
        <v>5549.78</v>
      </c>
      <c r="D167" s="110">
        <v>13.24</v>
      </c>
      <c r="E167" s="126">
        <f t="shared" si="4"/>
        <v>-4.3880421366858657E-3</v>
      </c>
      <c r="F167" s="126">
        <f t="shared" si="5"/>
        <v>-6.7516879219804427E-3</v>
      </c>
    </row>
    <row r="168" spans="2:6" x14ac:dyDescent="0.3">
      <c r="B168" s="108">
        <v>43354</v>
      </c>
      <c r="C168" s="125">
        <v>5540.11</v>
      </c>
      <c r="D168" s="110">
        <v>13.24</v>
      </c>
      <c r="E168" s="126">
        <f t="shared" si="4"/>
        <v>-1.742411410902811E-3</v>
      </c>
      <c r="F168" s="126">
        <f t="shared" si="5"/>
        <v>0</v>
      </c>
    </row>
    <row r="169" spans="2:6" x14ac:dyDescent="0.3">
      <c r="B169" s="108">
        <v>43355</v>
      </c>
      <c r="C169" s="125">
        <v>5543.93</v>
      </c>
      <c r="D169" s="110">
        <v>13.24</v>
      </c>
      <c r="E169" s="126">
        <f t="shared" si="4"/>
        <v>6.8951699514996356E-4</v>
      </c>
      <c r="F169" s="126">
        <f t="shared" si="5"/>
        <v>0</v>
      </c>
    </row>
    <row r="170" spans="2:6" x14ac:dyDescent="0.3">
      <c r="B170" s="108">
        <v>43356</v>
      </c>
      <c r="C170" s="125">
        <v>5528.85</v>
      </c>
      <c r="D170" s="110">
        <v>13.05</v>
      </c>
      <c r="E170" s="126">
        <f t="shared" si="4"/>
        <v>-2.7200920646545113E-3</v>
      </c>
      <c r="F170" s="126">
        <f t="shared" si="5"/>
        <v>-1.4350453172205402E-2</v>
      </c>
    </row>
    <row r="171" spans="2:6" x14ac:dyDescent="0.3">
      <c r="B171" s="108">
        <v>43359</v>
      </c>
      <c r="C171" s="125">
        <v>5500.61</v>
      </c>
      <c r="D171" s="110">
        <v>13.24</v>
      </c>
      <c r="E171" s="126">
        <f t="shared" si="4"/>
        <v>-5.1077529685198408E-3</v>
      </c>
      <c r="F171" s="126">
        <f t="shared" si="5"/>
        <v>1.4559386973179933E-2</v>
      </c>
    </row>
    <row r="172" spans="2:6" x14ac:dyDescent="0.3">
      <c r="B172" s="108">
        <v>43360</v>
      </c>
      <c r="C172" s="125">
        <v>5464.17</v>
      </c>
      <c r="D172" s="110">
        <v>13.24</v>
      </c>
      <c r="E172" s="126">
        <f t="shared" si="4"/>
        <v>-6.6247198038035249E-3</v>
      </c>
      <c r="F172" s="126">
        <f t="shared" si="5"/>
        <v>0</v>
      </c>
    </row>
    <row r="173" spans="2:6" x14ac:dyDescent="0.3">
      <c r="B173" s="108">
        <v>43361</v>
      </c>
      <c r="C173" s="125">
        <v>5443.8</v>
      </c>
      <c r="D173" s="110">
        <v>13.62</v>
      </c>
      <c r="E173" s="126">
        <f t="shared" si="4"/>
        <v>-3.7279220814872005E-3</v>
      </c>
      <c r="F173" s="126">
        <f t="shared" si="5"/>
        <v>2.8700906344410804E-2</v>
      </c>
    </row>
    <row r="174" spans="2:6" x14ac:dyDescent="0.3">
      <c r="B174" s="108">
        <v>43362</v>
      </c>
      <c r="C174" s="125">
        <v>5472.6</v>
      </c>
      <c r="D174" s="110">
        <v>13.62</v>
      </c>
      <c r="E174" s="126">
        <f t="shared" si="4"/>
        <v>5.2904221315992483E-3</v>
      </c>
      <c r="F174" s="126">
        <f t="shared" si="5"/>
        <v>0</v>
      </c>
    </row>
    <row r="175" spans="2:6" x14ac:dyDescent="0.3">
      <c r="B175" s="108">
        <v>43363</v>
      </c>
      <c r="C175" s="125">
        <v>5516.5</v>
      </c>
      <c r="D175" s="110">
        <v>13.14</v>
      </c>
      <c r="E175" s="126">
        <f t="shared" si="4"/>
        <v>8.0217812374372421E-3</v>
      </c>
      <c r="F175" s="126">
        <f t="shared" si="5"/>
        <v>-3.5242290748898619E-2</v>
      </c>
    </row>
    <row r="176" spans="2:6" x14ac:dyDescent="0.3">
      <c r="B176" s="108">
        <v>43366</v>
      </c>
      <c r="C176" s="125">
        <v>5467.05</v>
      </c>
      <c r="D176" s="110">
        <v>13.05</v>
      </c>
      <c r="E176" s="126">
        <f t="shared" si="4"/>
        <v>-8.9640170397896624E-3</v>
      </c>
      <c r="F176" s="126">
        <f t="shared" si="5"/>
        <v>-6.8493150684931781E-3</v>
      </c>
    </row>
    <row r="177" spans="2:6" x14ac:dyDescent="0.3">
      <c r="B177" s="108">
        <v>43367</v>
      </c>
      <c r="C177" s="125">
        <v>5415.24</v>
      </c>
      <c r="D177" s="110">
        <v>13.14</v>
      </c>
      <c r="E177" s="126">
        <f t="shared" si="4"/>
        <v>-9.4767744944714849E-3</v>
      </c>
      <c r="F177" s="126">
        <f t="shared" si="5"/>
        <v>6.8965517241379448E-3</v>
      </c>
    </row>
    <row r="178" spans="2:6" x14ac:dyDescent="0.3">
      <c r="B178" s="108">
        <v>43368</v>
      </c>
      <c r="C178" s="125">
        <v>5357.54</v>
      </c>
      <c r="D178" s="110">
        <v>12.76</v>
      </c>
      <c r="E178" s="126">
        <f t="shared" si="4"/>
        <v>-1.065511408543296E-2</v>
      </c>
      <c r="F178" s="126">
        <f t="shared" si="5"/>
        <v>-2.8919330289193357E-2</v>
      </c>
    </row>
    <row r="179" spans="2:6" x14ac:dyDescent="0.3">
      <c r="B179" s="108">
        <v>43369</v>
      </c>
      <c r="C179" s="125">
        <v>5386.88</v>
      </c>
      <c r="D179" s="110">
        <v>13.9</v>
      </c>
      <c r="E179" s="126">
        <f t="shared" si="4"/>
        <v>5.4763940166568936E-3</v>
      </c>
      <c r="F179" s="126">
        <f t="shared" si="5"/>
        <v>8.9341692789968619E-2</v>
      </c>
    </row>
    <row r="180" spans="2:6" x14ac:dyDescent="0.3">
      <c r="B180" s="108">
        <v>43370</v>
      </c>
      <c r="C180" s="125">
        <v>5390.85</v>
      </c>
      <c r="D180" s="110">
        <v>13.52</v>
      </c>
      <c r="E180" s="126">
        <f t="shared" si="4"/>
        <v>7.3697576333620063E-4</v>
      </c>
      <c r="F180" s="126">
        <f t="shared" si="5"/>
        <v>-2.7338129496402908E-2</v>
      </c>
    </row>
    <row r="181" spans="2:6" x14ac:dyDescent="0.3">
      <c r="B181" s="108">
        <v>43373</v>
      </c>
      <c r="C181" s="125">
        <v>5342.88</v>
      </c>
      <c r="D181" s="110">
        <v>14.1</v>
      </c>
      <c r="E181" s="126">
        <f t="shared" si="4"/>
        <v>-8.8984111967500557E-3</v>
      </c>
      <c r="F181" s="126">
        <f t="shared" si="5"/>
        <v>4.2899408284023721E-2</v>
      </c>
    </row>
    <row r="182" spans="2:6" x14ac:dyDescent="0.3">
      <c r="B182" s="108">
        <v>43374</v>
      </c>
      <c r="C182" s="125">
        <v>5368.95</v>
      </c>
      <c r="D182" s="110">
        <v>15.33</v>
      </c>
      <c r="E182" s="126">
        <f t="shared" si="4"/>
        <v>4.8793908903062011E-3</v>
      </c>
      <c r="F182" s="126">
        <f t="shared" si="5"/>
        <v>8.7234042553191449E-2</v>
      </c>
    </row>
    <row r="183" spans="2:6" x14ac:dyDescent="0.3">
      <c r="B183" s="108">
        <v>43375</v>
      </c>
      <c r="C183" s="125">
        <v>5369.91</v>
      </c>
      <c r="D183" s="110">
        <v>14.86</v>
      </c>
      <c r="E183" s="126">
        <f t="shared" si="4"/>
        <v>1.7880591177044103E-4</v>
      </c>
      <c r="F183" s="126">
        <f t="shared" si="5"/>
        <v>-3.0658838878017014E-2</v>
      </c>
    </row>
    <row r="184" spans="2:6" x14ac:dyDescent="0.3">
      <c r="B184" s="108">
        <v>43376</v>
      </c>
      <c r="C184" s="125">
        <v>5380.93</v>
      </c>
      <c r="D184" s="110">
        <v>14.67</v>
      </c>
      <c r="E184" s="126">
        <f t="shared" si="4"/>
        <v>2.0521759210117008E-3</v>
      </c>
      <c r="F184" s="126">
        <f t="shared" si="5"/>
        <v>-1.2786002691789977E-2</v>
      </c>
    </row>
    <row r="185" spans="2:6" x14ac:dyDescent="0.3">
      <c r="B185" s="108">
        <v>43377</v>
      </c>
      <c r="C185" s="125">
        <v>5422.65</v>
      </c>
      <c r="D185" s="110">
        <v>14.95</v>
      </c>
      <c r="E185" s="126">
        <f t="shared" si="4"/>
        <v>7.7533065845494242E-3</v>
      </c>
      <c r="F185" s="126">
        <f t="shared" si="5"/>
        <v>1.9086571233810412E-2</v>
      </c>
    </row>
    <row r="186" spans="2:6" x14ac:dyDescent="0.3">
      <c r="B186" s="108">
        <v>43380</v>
      </c>
      <c r="C186" s="125">
        <v>5418.27</v>
      </c>
      <c r="D186" s="110">
        <v>14.67</v>
      </c>
      <c r="E186" s="126">
        <f t="shared" si="4"/>
        <v>-8.077231611849367E-4</v>
      </c>
      <c r="F186" s="126">
        <f t="shared" si="5"/>
        <v>-1.8729096989966498E-2</v>
      </c>
    </row>
    <row r="187" spans="2:6" x14ac:dyDescent="0.3">
      <c r="B187" s="108">
        <v>43381</v>
      </c>
      <c r="C187" s="125">
        <v>5410.81</v>
      </c>
      <c r="D187" s="110">
        <v>15.05</v>
      </c>
      <c r="E187" s="126">
        <f t="shared" si="4"/>
        <v>-1.3768232295547911E-3</v>
      </c>
      <c r="F187" s="126">
        <f t="shared" si="5"/>
        <v>2.5903203817314369E-2</v>
      </c>
    </row>
    <row r="188" spans="2:6" x14ac:dyDescent="0.3">
      <c r="B188" s="108">
        <v>43382</v>
      </c>
      <c r="C188" s="125">
        <v>5440.94</v>
      </c>
      <c r="D188" s="110">
        <v>14.86</v>
      </c>
      <c r="E188" s="126">
        <f t="shared" si="4"/>
        <v>5.5684823529191796E-3</v>
      </c>
      <c r="F188" s="126">
        <f t="shared" si="5"/>
        <v>-1.2624584717608078E-2</v>
      </c>
    </row>
    <row r="189" spans="2:6" x14ac:dyDescent="0.3">
      <c r="B189" s="108">
        <v>43383</v>
      </c>
      <c r="C189" s="125">
        <v>5455.81</v>
      </c>
      <c r="D189" s="110">
        <v>14.76</v>
      </c>
      <c r="E189" s="126">
        <f t="shared" si="4"/>
        <v>2.7329836388567674E-3</v>
      </c>
      <c r="F189" s="126">
        <f t="shared" si="5"/>
        <v>-6.7294751009421283E-3</v>
      </c>
    </row>
    <row r="190" spans="2:6" x14ac:dyDescent="0.3">
      <c r="B190" s="108">
        <v>43384</v>
      </c>
      <c r="C190" s="125">
        <v>5436.15</v>
      </c>
      <c r="D190" s="110">
        <v>14.76</v>
      </c>
      <c r="E190" s="126">
        <f t="shared" si="4"/>
        <v>-3.6034979223984465E-3</v>
      </c>
      <c r="F190" s="126">
        <f t="shared" si="5"/>
        <v>0</v>
      </c>
    </row>
    <row r="191" spans="2:6" x14ac:dyDescent="0.3">
      <c r="B191" s="108">
        <v>43387</v>
      </c>
      <c r="C191" s="125">
        <v>5435.01</v>
      </c>
      <c r="D191" s="110">
        <v>14.86</v>
      </c>
      <c r="E191" s="126">
        <f t="shared" si="4"/>
        <v>-2.0970723765889598E-4</v>
      </c>
      <c r="F191" s="126">
        <f t="shared" si="5"/>
        <v>6.7750677506774881E-3</v>
      </c>
    </row>
    <row r="192" spans="2:6" x14ac:dyDescent="0.3">
      <c r="B192" s="108">
        <v>43388</v>
      </c>
      <c r="C192" s="125">
        <v>5446.4</v>
      </c>
      <c r="D192" s="110">
        <v>14.48</v>
      </c>
      <c r="E192" s="126">
        <f t="shared" si="4"/>
        <v>2.0956723170701963E-3</v>
      </c>
      <c r="F192" s="126">
        <f t="shared" si="5"/>
        <v>-2.5572005383580065E-2</v>
      </c>
    </row>
    <row r="193" spans="2:6" x14ac:dyDescent="0.3">
      <c r="B193" s="108">
        <v>43389</v>
      </c>
      <c r="C193" s="125">
        <v>5384.41</v>
      </c>
      <c r="D193" s="110">
        <v>14.86</v>
      </c>
      <c r="E193" s="126">
        <f t="shared" si="4"/>
        <v>-1.1381830199764909E-2</v>
      </c>
      <c r="F193" s="126">
        <f t="shared" si="5"/>
        <v>2.6243093922651894E-2</v>
      </c>
    </row>
    <row r="194" spans="2:6" x14ac:dyDescent="0.3">
      <c r="B194" s="108">
        <v>43390</v>
      </c>
      <c r="C194" s="125">
        <v>5399.88</v>
      </c>
      <c r="D194" s="110">
        <v>14.57</v>
      </c>
      <c r="E194" s="126">
        <f t="shared" si="4"/>
        <v>2.8731095886085356E-3</v>
      </c>
      <c r="F194" s="126">
        <f t="shared" si="5"/>
        <v>-1.9515477792732105E-2</v>
      </c>
    </row>
    <row r="195" spans="2:6" x14ac:dyDescent="0.3">
      <c r="B195" s="108">
        <v>43391</v>
      </c>
      <c r="C195" s="125">
        <v>5380.78</v>
      </c>
      <c r="D195" s="110">
        <v>14.29</v>
      </c>
      <c r="E195" s="126">
        <f t="shared" ref="E195:E258" si="6">C195/C194-1</f>
        <v>-3.5371156396069026E-3</v>
      </c>
      <c r="F195" s="126">
        <f t="shared" ref="F195:F258" si="7">D195/D194-1</f>
        <v>-1.9217570350034352E-2</v>
      </c>
    </row>
    <row r="196" spans="2:6" x14ac:dyDescent="0.3">
      <c r="B196" s="108">
        <v>43394</v>
      </c>
      <c r="C196" s="125">
        <v>5381.51</v>
      </c>
      <c r="D196" s="110">
        <v>14.29</v>
      </c>
      <c r="E196" s="126">
        <f t="shared" si="6"/>
        <v>1.3566806299469825E-4</v>
      </c>
      <c r="F196" s="126">
        <f t="shared" si="7"/>
        <v>0</v>
      </c>
    </row>
    <row r="197" spans="2:6" x14ac:dyDescent="0.3">
      <c r="B197" s="108">
        <v>43395</v>
      </c>
      <c r="C197" s="125">
        <v>5331.16</v>
      </c>
      <c r="D197" s="110">
        <v>14.48</v>
      </c>
      <c r="E197" s="126">
        <f t="shared" si="6"/>
        <v>-9.3561100880608095E-3</v>
      </c>
      <c r="F197" s="126">
        <f t="shared" si="7"/>
        <v>1.3296011196641144E-2</v>
      </c>
    </row>
    <row r="198" spans="2:6" x14ac:dyDescent="0.3">
      <c r="B198" s="108">
        <v>43396</v>
      </c>
      <c r="C198" s="125">
        <v>5251.95</v>
      </c>
      <c r="D198" s="110">
        <v>14.48</v>
      </c>
      <c r="E198" s="126">
        <f t="shared" si="6"/>
        <v>-1.4857929606314602E-2</v>
      </c>
      <c r="F198" s="126">
        <f t="shared" si="7"/>
        <v>0</v>
      </c>
    </row>
    <row r="199" spans="2:6" x14ac:dyDescent="0.3">
      <c r="B199" s="108">
        <v>43397</v>
      </c>
      <c r="C199" s="125">
        <v>5252.67</v>
      </c>
      <c r="D199" s="110">
        <v>14.19</v>
      </c>
      <c r="E199" s="126">
        <f t="shared" si="6"/>
        <v>1.3709193728050906E-4</v>
      </c>
      <c r="F199" s="126">
        <f t="shared" si="7"/>
        <v>-2.0027624309392311E-2</v>
      </c>
    </row>
    <row r="200" spans="2:6" x14ac:dyDescent="0.3">
      <c r="B200" s="108">
        <v>43398</v>
      </c>
      <c r="C200" s="125">
        <v>5276.33</v>
      </c>
      <c r="D200" s="110">
        <v>14.57</v>
      </c>
      <c r="E200" s="126">
        <f t="shared" si="6"/>
        <v>4.5043758697957959E-3</v>
      </c>
      <c r="F200" s="126">
        <f t="shared" si="7"/>
        <v>2.6779422128259345E-2</v>
      </c>
    </row>
    <row r="201" spans="2:6" x14ac:dyDescent="0.3">
      <c r="B201" s="108">
        <v>43401</v>
      </c>
      <c r="C201" s="125">
        <v>5282.04</v>
      </c>
      <c r="D201" s="110">
        <v>13.81</v>
      </c>
      <c r="E201" s="126">
        <f t="shared" si="6"/>
        <v>1.0821915990850695E-3</v>
      </c>
      <c r="F201" s="126">
        <f t="shared" si="7"/>
        <v>-5.2161976664378829E-2</v>
      </c>
    </row>
    <row r="202" spans="2:6" x14ac:dyDescent="0.3">
      <c r="B202" s="108">
        <v>43402</v>
      </c>
      <c r="C202" s="125">
        <v>5212.2299999999996</v>
      </c>
      <c r="D202" s="110">
        <v>13.62</v>
      </c>
      <c r="E202" s="126">
        <f t="shared" si="6"/>
        <v>-1.3216484540064188E-2</v>
      </c>
      <c r="F202" s="126">
        <f t="shared" si="7"/>
        <v>-1.3758146270818394E-2</v>
      </c>
    </row>
    <row r="203" spans="2:6" x14ac:dyDescent="0.3">
      <c r="B203" s="108">
        <v>43403</v>
      </c>
      <c r="C203" s="125">
        <v>5246.51</v>
      </c>
      <c r="D203" s="110">
        <v>14.57</v>
      </c>
      <c r="E203" s="126">
        <f t="shared" si="6"/>
        <v>6.5768394717808931E-3</v>
      </c>
      <c r="F203" s="126">
        <f t="shared" si="7"/>
        <v>6.9750367107195288E-2</v>
      </c>
    </row>
    <row r="204" spans="2:6" x14ac:dyDescent="0.3">
      <c r="B204" s="108">
        <v>43404</v>
      </c>
      <c r="C204" s="125">
        <v>5299.07</v>
      </c>
      <c r="D204" s="110">
        <v>13.9</v>
      </c>
      <c r="E204" s="126">
        <f t="shared" si="6"/>
        <v>1.0018088214832188E-2</v>
      </c>
      <c r="F204" s="126">
        <f t="shared" si="7"/>
        <v>-4.5984900480439239E-2</v>
      </c>
    </row>
    <row r="205" spans="2:6" x14ac:dyDescent="0.3">
      <c r="B205" s="108">
        <v>43405</v>
      </c>
      <c r="C205" s="125">
        <v>5284.12</v>
      </c>
      <c r="D205" s="110">
        <v>14</v>
      </c>
      <c r="E205" s="126">
        <f t="shared" si="6"/>
        <v>-2.8212497664684699E-3</v>
      </c>
      <c r="F205" s="126">
        <f t="shared" si="7"/>
        <v>7.194244604316502E-3</v>
      </c>
    </row>
    <row r="206" spans="2:6" x14ac:dyDescent="0.3">
      <c r="B206" s="108">
        <v>43408</v>
      </c>
      <c r="C206" s="125">
        <v>5258.47</v>
      </c>
      <c r="D206" s="110">
        <v>13.9</v>
      </c>
      <c r="E206" s="126">
        <f t="shared" si="6"/>
        <v>-4.8541668243717861E-3</v>
      </c>
      <c r="F206" s="126">
        <f t="shared" si="7"/>
        <v>-7.1428571428571175E-3</v>
      </c>
    </row>
    <row r="207" spans="2:6" x14ac:dyDescent="0.3">
      <c r="B207" s="108">
        <v>43409</v>
      </c>
      <c r="C207" s="125">
        <v>5238.9799999999996</v>
      </c>
      <c r="D207" s="110">
        <v>13.9</v>
      </c>
      <c r="E207" s="126">
        <f t="shared" si="6"/>
        <v>-3.7064012916305789E-3</v>
      </c>
      <c r="F207" s="126">
        <f t="shared" si="7"/>
        <v>0</v>
      </c>
    </row>
    <row r="208" spans="2:6" x14ac:dyDescent="0.3">
      <c r="B208" s="108">
        <v>43410</v>
      </c>
      <c r="C208" s="125">
        <v>5224.9399999999996</v>
      </c>
      <c r="D208" s="110">
        <v>13.71</v>
      </c>
      <c r="E208" s="126">
        <f t="shared" si="6"/>
        <v>-2.6799109750371697E-3</v>
      </c>
      <c r="F208" s="126">
        <f t="shared" si="7"/>
        <v>-1.3669064748201398E-2</v>
      </c>
    </row>
    <row r="209" spans="2:6" x14ac:dyDescent="0.3">
      <c r="B209" s="108">
        <v>43411</v>
      </c>
      <c r="C209" s="125">
        <v>5204.3500000000004</v>
      </c>
      <c r="D209" s="110">
        <v>13.9</v>
      </c>
      <c r="E209" s="126">
        <f t="shared" si="6"/>
        <v>-3.940715108690096E-3</v>
      </c>
      <c r="F209" s="126">
        <f t="shared" si="7"/>
        <v>1.3858497447118756E-2</v>
      </c>
    </row>
    <row r="210" spans="2:6" x14ac:dyDescent="0.3">
      <c r="B210" s="108">
        <v>43412</v>
      </c>
      <c r="C210" s="125">
        <v>5242.21</v>
      </c>
      <c r="D210" s="110">
        <v>14</v>
      </c>
      <c r="E210" s="126">
        <f t="shared" si="6"/>
        <v>7.2746836780768209E-3</v>
      </c>
      <c r="F210" s="126">
        <f t="shared" si="7"/>
        <v>7.194244604316502E-3</v>
      </c>
    </row>
    <row r="211" spans="2:6" x14ac:dyDescent="0.3">
      <c r="B211" s="108">
        <v>43415</v>
      </c>
      <c r="C211" s="125">
        <v>5259.11</v>
      </c>
      <c r="D211" s="110">
        <v>13.81</v>
      </c>
      <c r="E211" s="126">
        <f t="shared" si="6"/>
        <v>3.223831170441338E-3</v>
      </c>
      <c r="F211" s="126">
        <f t="shared" si="7"/>
        <v>-1.3571428571428568E-2</v>
      </c>
    </row>
    <row r="212" spans="2:6" x14ac:dyDescent="0.3">
      <c r="B212" s="108">
        <v>43416</v>
      </c>
      <c r="C212" s="125">
        <v>5278.97</v>
      </c>
      <c r="D212" s="110">
        <v>13.81</v>
      </c>
      <c r="E212" s="126">
        <f t="shared" si="6"/>
        <v>3.7763043556799936E-3</v>
      </c>
      <c r="F212" s="126">
        <f t="shared" si="7"/>
        <v>0</v>
      </c>
    </row>
    <row r="213" spans="2:6" x14ac:dyDescent="0.3">
      <c r="B213" s="108">
        <v>43417</v>
      </c>
      <c r="C213" s="125">
        <v>5239.0600000000004</v>
      </c>
      <c r="D213" s="110">
        <v>13.81</v>
      </c>
      <c r="E213" s="126">
        <f t="shared" si="6"/>
        <v>-7.5601869304049441E-3</v>
      </c>
      <c r="F213" s="126">
        <f t="shared" si="7"/>
        <v>0</v>
      </c>
    </row>
    <row r="214" spans="2:6" x14ac:dyDescent="0.3">
      <c r="B214" s="108">
        <v>43418</v>
      </c>
      <c r="C214" s="125">
        <v>5258.58</v>
      </c>
      <c r="D214" s="110">
        <v>13.52</v>
      </c>
      <c r="E214" s="126">
        <f t="shared" si="6"/>
        <v>3.7258592190201334E-3</v>
      </c>
      <c r="F214" s="126">
        <f t="shared" si="7"/>
        <v>-2.0999275887038427E-2</v>
      </c>
    </row>
    <row r="215" spans="2:6" x14ac:dyDescent="0.3">
      <c r="B215" s="108">
        <v>43419</v>
      </c>
      <c r="C215" s="125">
        <v>5245.58</v>
      </c>
      <c r="D215" s="110">
        <v>13.81</v>
      </c>
      <c r="E215" s="126">
        <f t="shared" si="6"/>
        <v>-2.4721502763103143E-3</v>
      </c>
      <c r="F215" s="126">
        <f t="shared" si="7"/>
        <v>2.1449704142011861E-2</v>
      </c>
    </row>
    <row r="216" spans="2:6" x14ac:dyDescent="0.3">
      <c r="B216" s="108">
        <v>43422</v>
      </c>
      <c r="C216" s="125">
        <v>5244.62</v>
      </c>
      <c r="D216" s="110">
        <v>14.1</v>
      </c>
      <c r="E216" s="126">
        <f t="shared" si="6"/>
        <v>-1.8301122087549526E-4</v>
      </c>
      <c r="F216" s="126">
        <f t="shared" si="7"/>
        <v>2.0999275887038316E-2</v>
      </c>
    </row>
    <row r="217" spans="2:6" x14ac:dyDescent="0.3">
      <c r="B217" s="108">
        <v>43423</v>
      </c>
      <c r="C217" s="125">
        <v>5256.06</v>
      </c>
      <c r="D217" s="110">
        <v>13.71</v>
      </c>
      <c r="E217" s="126">
        <f t="shared" si="6"/>
        <v>2.1812829146821144E-3</v>
      </c>
      <c r="F217" s="126">
        <f t="shared" si="7"/>
        <v>-2.765957446808498E-2</v>
      </c>
    </row>
    <row r="218" spans="2:6" x14ac:dyDescent="0.3">
      <c r="B218" s="108">
        <v>43424</v>
      </c>
      <c r="C218" s="125">
        <v>5257.1</v>
      </c>
      <c r="D218" s="110">
        <v>13.9</v>
      </c>
      <c r="E218" s="126">
        <f t="shared" si="6"/>
        <v>1.9786684322475878E-4</v>
      </c>
      <c r="F218" s="126">
        <f t="shared" si="7"/>
        <v>1.3858497447118756E-2</v>
      </c>
    </row>
    <row r="219" spans="2:6" x14ac:dyDescent="0.3">
      <c r="B219" s="108">
        <v>43426</v>
      </c>
      <c r="C219" s="125">
        <v>5298.83</v>
      </c>
      <c r="D219" s="110">
        <v>13.9</v>
      </c>
      <c r="E219" s="126">
        <f t="shared" si="6"/>
        <v>7.9378364497535436E-3</v>
      </c>
      <c r="F219" s="126">
        <f t="shared" si="7"/>
        <v>0</v>
      </c>
    </row>
    <row r="220" spans="2:6" x14ac:dyDescent="0.3">
      <c r="B220" s="108">
        <v>43429</v>
      </c>
      <c r="C220" s="125">
        <v>5305.95</v>
      </c>
      <c r="D220" s="110">
        <v>13.71</v>
      </c>
      <c r="E220" s="126">
        <f t="shared" si="6"/>
        <v>1.3436928529504399E-3</v>
      </c>
      <c r="F220" s="126">
        <f t="shared" si="7"/>
        <v>-1.3669064748201398E-2</v>
      </c>
    </row>
    <row r="221" spans="2:6" x14ac:dyDescent="0.3">
      <c r="B221" s="108">
        <v>43430</v>
      </c>
      <c r="C221" s="125">
        <v>5276.24</v>
      </c>
      <c r="D221" s="110">
        <v>13.71</v>
      </c>
      <c r="E221" s="126">
        <f t="shared" si="6"/>
        <v>-5.5993742873566843E-3</v>
      </c>
      <c r="F221" s="126">
        <f t="shared" si="7"/>
        <v>0</v>
      </c>
    </row>
    <row r="222" spans="2:6" x14ac:dyDescent="0.3">
      <c r="B222" s="108">
        <v>43431</v>
      </c>
      <c r="C222" s="125">
        <v>5279.25</v>
      </c>
      <c r="D222" s="110">
        <v>13.71</v>
      </c>
      <c r="E222" s="126">
        <f t="shared" si="6"/>
        <v>5.7048200991616227E-4</v>
      </c>
      <c r="F222" s="126">
        <f t="shared" si="7"/>
        <v>0</v>
      </c>
    </row>
    <row r="223" spans="2:6" x14ac:dyDescent="0.3">
      <c r="B223" s="108">
        <v>43432</v>
      </c>
      <c r="C223" s="125">
        <v>5288.54</v>
      </c>
      <c r="D223" s="110">
        <v>13.71</v>
      </c>
      <c r="E223" s="126">
        <f t="shared" si="6"/>
        <v>1.7597196571481621E-3</v>
      </c>
      <c r="F223" s="126">
        <f t="shared" si="7"/>
        <v>0</v>
      </c>
    </row>
    <row r="224" spans="2:6" x14ac:dyDescent="0.3">
      <c r="B224" s="108">
        <v>43433</v>
      </c>
      <c r="C224" s="125">
        <v>5286.72</v>
      </c>
      <c r="D224" s="110">
        <v>14.57</v>
      </c>
      <c r="E224" s="126">
        <f t="shared" si="6"/>
        <v>-3.4414034875407395E-4</v>
      </c>
      <c r="F224" s="126">
        <f t="shared" si="7"/>
        <v>6.2727935813274849E-2</v>
      </c>
    </row>
    <row r="225" spans="2:6" x14ac:dyDescent="0.3">
      <c r="B225" s="108">
        <v>43436</v>
      </c>
      <c r="C225" s="125">
        <v>5281.25</v>
      </c>
      <c r="D225" s="110">
        <v>14.29</v>
      </c>
      <c r="E225" s="126">
        <f t="shared" si="6"/>
        <v>-1.0346679983052054E-3</v>
      </c>
      <c r="F225" s="126">
        <f t="shared" si="7"/>
        <v>-1.9217570350034352E-2</v>
      </c>
    </row>
    <row r="226" spans="2:6" x14ac:dyDescent="0.3">
      <c r="B226" s="108">
        <v>43437</v>
      </c>
      <c r="C226" s="125">
        <v>5290.76</v>
      </c>
      <c r="D226" s="110">
        <v>14.29</v>
      </c>
      <c r="E226" s="126">
        <f t="shared" si="6"/>
        <v>1.8007100591717062E-3</v>
      </c>
      <c r="F226" s="126">
        <f t="shared" si="7"/>
        <v>0</v>
      </c>
    </row>
    <row r="227" spans="2:6" x14ac:dyDescent="0.3">
      <c r="B227" s="108">
        <v>43438</v>
      </c>
      <c r="C227" s="125">
        <v>5296.55</v>
      </c>
      <c r="D227" s="110">
        <v>14.29</v>
      </c>
      <c r="E227" s="126">
        <f t="shared" si="6"/>
        <v>1.0943607345637041E-3</v>
      </c>
      <c r="F227" s="126">
        <f t="shared" si="7"/>
        <v>0</v>
      </c>
    </row>
    <row r="228" spans="2:6" x14ac:dyDescent="0.3">
      <c r="B228" s="108">
        <v>43439</v>
      </c>
      <c r="C228" s="125">
        <v>5345.42</v>
      </c>
      <c r="D228" s="110">
        <v>14.48</v>
      </c>
      <c r="E228" s="126">
        <f t="shared" si="6"/>
        <v>9.2267608160028214E-3</v>
      </c>
      <c r="F228" s="126">
        <f t="shared" si="7"/>
        <v>1.3296011196641144E-2</v>
      </c>
    </row>
    <row r="229" spans="2:6" x14ac:dyDescent="0.3">
      <c r="B229" s="108">
        <v>43440</v>
      </c>
      <c r="C229" s="125">
        <v>5361.11</v>
      </c>
      <c r="D229" s="110">
        <v>14.57</v>
      </c>
      <c r="E229" s="126">
        <f t="shared" si="6"/>
        <v>2.9352230507611043E-3</v>
      </c>
      <c r="F229" s="126">
        <f t="shared" si="7"/>
        <v>6.2154696132596943E-3</v>
      </c>
    </row>
    <row r="230" spans="2:6" x14ac:dyDescent="0.3">
      <c r="B230" s="108">
        <v>43443</v>
      </c>
      <c r="C230" s="125">
        <v>5332.8</v>
      </c>
      <c r="D230" s="110">
        <v>14.38</v>
      </c>
      <c r="E230" s="126">
        <f t="shared" si="6"/>
        <v>-5.2806228560875468E-3</v>
      </c>
      <c r="F230" s="126">
        <f t="shared" si="7"/>
        <v>-1.3040494166094652E-2</v>
      </c>
    </row>
    <row r="231" spans="2:6" x14ac:dyDescent="0.3">
      <c r="B231" s="108">
        <v>43444</v>
      </c>
      <c r="C231" s="125">
        <v>5306.22</v>
      </c>
      <c r="D231" s="110">
        <v>14.57</v>
      </c>
      <c r="E231" s="126">
        <f t="shared" si="6"/>
        <v>-4.9842484248424634E-3</v>
      </c>
      <c r="F231" s="126">
        <f t="shared" si="7"/>
        <v>1.3212795549374157E-2</v>
      </c>
    </row>
    <row r="232" spans="2:6" x14ac:dyDescent="0.3">
      <c r="B232" s="108">
        <v>43445</v>
      </c>
      <c r="C232" s="125">
        <v>5295.69</v>
      </c>
      <c r="D232" s="110">
        <v>14.38</v>
      </c>
      <c r="E232" s="126">
        <f t="shared" si="6"/>
        <v>-1.98446351640158E-3</v>
      </c>
      <c r="F232" s="126">
        <f t="shared" si="7"/>
        <v>-1.3040494166094652E-2</v>
      </c>
    </row>
    <row r="233" spans="2:6" x14ac:dyDescent="0.3">
      <c r="B233" s="108">
        <v>43446</v>
      </c>
      <c r="C233" s="125">
        <v>5275.76</v>
      </c>
      <c r="D233" s="110">
        <v>14.29</v>
      </c>
      <c r="E233" s="126">
        <f t="shared" si="6"/>
        <v>-3.763437814524484E-3</v>
      </c>
      <c r="F233" s="126">
        <f t="shared" si="7"/>
        <v>-6.2586926286509748E-3</v>
      </c>
    </row>
    <row r="234" spans="2:6" x14ac:dyDescent="0.3">
      <c r="B234" s="108">
        <v>43447</v>
      </c>
      <c r="C234" s="125">
        <v>5265.84</v>
      </c>
      <c r="D234" s="110">
        <v>15.05</v>
      </c>
      <c r="E234" s="126">
        <f t="shared" si="6"/>
        <v>-1.8802978149119465E-3</v>
      </c>
      <c r="F234" s="126">
        <f t="shared" si="7"/>
        <v>5.3184044786564133E-2</v>
      </c>
    </row>
    <row r="235" spans="2:6" x14ac:dyDescent="0.3">
      <c r="B235" s="108">
        <v>43451</v>
      </c>
      <c r="C235" s="125">
        <v>5251.01</v>
      </c>
      <c r="D235" s="110">
        <v>14.86</v>
      </c>
      <c r="E235" s="126">
        <f t="shared" si="6"/>
        <v>-2.8162648314419281E-3</v>
      </c>
      <c r="F235" s="126">
        <f t="shared" si="7"/>
        <v>-1.2624584717608078E-2</v>
      </c>
    </row>
    <row r="236" spans="2:6" x14ac:dyDescent="0.3">
      <c r="B236" s="108">
        <v>43452</v>
      </c>
      <c r="C236" s="125">
        <v>5218.01</v>
      </c>
      <c r="D236" s="110">
        <v>14.48</v>
      </c>
      <c r="E236" s="126">
        <f t="shared" si="6"/>
        <v>-6.2845052666058443E-3</v>
      </c>
      <c r="F236" s="126">
        <f t="shared" si="7"/>
        <v>-2.5572005383580065E-2</v>
      </c>
    </row>
    <row r="237" spans="2:6" x14ac:dyDescent="0.3">
      <c r="B237" s="108">
        <v>43453</v>
      </c>
      <c r="C237" s="125">
        <v>5233.59</v>
      </c>
      <c r="D237" s="110">
        <v>15.24</v>
      </c>
      <c r="E237" s="126">
        <f t="shared" si="6"/>
        <v>2.9858125990558371E-3</v>
      </c>
      <c r="F237" s="126">
        <f t="shared" si="7"/>
        <v>5.2486187845303789E-2</v>
      </c>
    </row>
    <row r="238" spans="2:6" x14ac:dyDescent="0.3">
      <c r="B238" s="108">
        <v>43454</v>
      </c>
      <c r="C238" s="125">
        <v>5242.5600000000004</v>
      </c>
      <c r="D238" s="110">
        <v>15.24</v>
      </c>
      <c r="E238" s="126">
        <f t="shared" si="6"/>
        <v>1.7139286799310316E-3</v>
      </c>
      <c r="F238" s="126">
        <f t="shared" si="7"/>
        <v>0</v>
      </c>
    </row>
    <row r="239" spans="2:6" x14ac:dyDescent="0.3">
      <c r="B239" s="108">
        <v>43457</v>
      </c>
      <c r="C239" s="125">
        <v>5265.31</v>
      </c>
      <c r="D239" s="110">
        <v>14.95</v>
      </c>
      <c r="E239" s="126">
        <f t="shared" si="6"/>
        <v>4.3394830006713292E-3</v>
      </c>
      <c r="F239" s="126">
        <f t="shared" si="7"/>
        <v>-1.902887139107623E-2</v>
      </c>
    </row>
    <row r="240" spans="2:6" x14ac:dyDescent="0.3">
      <c r="B240" s="108">
        <v>43458</v>
      </c>
      <c r="C240" s="125">
        <v>5281.77</v>
      </c>
      <c r="D240" s="110">
        <v>14.38</v>
      </c>
      <c r="E240" s="126">
        <f t="shared" si="6"/>
        <v>3.1261217288249821E-3</v>
      </c>
      <c r="F240" s="126">
        <f t="shared" si="7"/>
        <v>-3.8127090301003252E-2</v>
      </c>
    </row>
    <row r="241" spans="2:6" x14ac:dyDescent="0.3">
      <c r="B241" s="108">
        <v>43460</v>
      </c>
      <c r="C241" s="125">
        <v>5300.09</v>
      </c>
      <c r="D241" s="110">
        <v>14.67</v>
      </c>
      <c r="E241" s="126">
        <f t="shared" si="6"/>
        <v>3.4685342224292093E-3</v>
      </c>
      <c r="F241" s="126">
        <f t="shared" si="7"/>
        <v>2.0166898470097339E-2</v>
      </c>
    </row>
    <row r="242" spans="2:6" x14ac:dyDescent="0.3">
      <c r="B242" s="108">
        <v>43461</v>
      </c>
      <c r="C242" s="125">
        <v>5349.18</v>
      </c>
      <c r="D242" s="110">
        <v>15.05</v>
      </c>
      <c r="E242" s="126">
        <f t="shared" si="6"/>
        <v>9.2621068698832687E-3</v>
      </c>
      <c r="F242" s="126">
        <f t="shared" si="7"/>
        <v>2.5903203817314369E-2</v>
      </c>
    </row>
    <row r="243" spans="2:6" x14ac:dyDescent="0.3">
      <c r="B243" s="108">
        <v>43466</v>
      </c>
      <c r="C243" s="125">
        <v>5385.64</v>
      </c>
      <c r="D243" s="110">
        <v>15.24</v>
      </c>
      <c r="E243" s="126">
        <f t="shared" si="6"/>
        <v>6.8159979660433745E-3</v>
      </c>
      <c r="F243" s="126">
        <f t="shared" si="7"/>
        <v>1.2624584717607856E-2</v>
      </c>
    </row>
    <row r="244" spans="2:6" x14ac:dyDescent="0.3">
      <c r="B244" s="108">
        <v>43467</v>
      </c>
      <c r="C244" s="125">
        <v>5465.25</v>
      </c>
      <c r="D244" s="110">
        <v>15.33</v>
      </c>
      <c r="E244" s="126">
        <f t="shared" si="6"/>
        <v>1.4781901501028649E-2</v>
      </c>
      <c r="F244" s="126">
        <f t="shared" si="7"/>
        <v>5.9055118110236116E-3</v>
      </c>
    </row>
    <row r="245" spans="2:6" x14ac:dyDescent="0.3">
      <c r="B245" s="108">
        <v>43468</v>
      </c>
      <c r="C245" s="125">
        <v>5496.43</v>
      </c>
      <c r="D245" s="110">
        <v>15.9</v>
      </c>
      <c r="E245" s="126">
        <f t="shared" si="6"/>
        <v>5.7051370019669534E-3</v>
      </c>
      <c r="F245" s="126">
        <f t="shared" si="7"/>
        <v>3.7181996086105729E-2</v>
      </c>
    </row>
    <row r="246" spans="2:6" x14ac:dyDescent="0.3">
      <c r="B246" s="108">
        <v>43471</v>
      </c>
      <c r="C246" s="125">
        <v>5590.47</v>
      </c>
      <c r="D246" s="110">
        <v>15.62</v>
      </c>
      <c r="E246" s="126">
        <f t="shared" si="6"/>
        <v>1.7109287301029896E-2</v>
      </c>
      <c r="F246" s="126">
        <f t="shared" si="7"/>
        <v>-1.7610062893081868E-2</v>
      </c>
    </row>
    <row r="247" spans="2:6" x14ac:dyDescent="0.3">
      <c r="B247" s="108">
        <v>43472</v>
      </c>
      <c r="C247" s="125">
        <v>5687</v>
      </c>
      <c r="D247" s="110">
        <v>15.24</v>
      </c>
      <c r="E247" s="126">
        <f t="shared" si="6"/>
        <v>1.7266884537435967E-2</v>
      </c>
      <c r="F247" s="126">
        <f t="shared" si="7"/>
        <v>-2.4327784891165161E-2</v>
      </c>
    </row>
    <row r="248" spans="2:6" x14ac:dyDescent="0.3">
      <c r="B248" s="108">
        <v>43473</v>
      </c>
      <c r="C248" s="125">
        <v>5655.18</v>
      </c>
      <c r="D248" s="110">
        <v>16</v>
      </c>
      <c r="E248" s="126">
        <f t="shared" si="6"/>
        <v>-5.5952171619482183E-3</v>
      </c>
      <c r="F248" s="126">
        <f t="shared" si="7"/>
        <v>4.986876640419946E-2</v>
      </c>
    </row>
    <row r="249" spans="2:6" x14ac:dyDescent="0.3">
      <c r="B249" s="108">
        <v>43474</v>
      </c>
      <c r="C249" s="125">
        <v>5770.77</v>
      </c>
      <c r="D249" s="110">
        <v>16.38</v>
      </c>
      <c r="E249" s="126">
        <f t="shared" si="6"/>
        <v>2.0439667702884856E-2</v>
      </c>
      <c r="F249" s="126">
        <f t="shared" si="7"/>
        <v>2.3749999999999938E-2</v>
      </c>
    </row>
    <row r="250" spans="2:6" x14ac:dyDescent="0.3">
      <c r="B250" s="108">
        <v>43475</v>
      </c>
      <c r="C250" s="125">
        <v>5798.59</v>
      </c>
      <c r="D250" s="110">
        <v>16.670000000000002</v>
      </c>
      <c r="E250" s="126">
        <f t="shared" si="6"/>
        <v>4.8208471313186951E-3</v>
      </c>
      <c r="F250" s="126">
        <f t="shared" si="7"/>
        <v>1.7704517704517864E-2</v>
      </c>
    </row>
    <row r="251" spans="2:6" x14ac:dyDescent="0.3">
      <c r="B251" s="108">
        <v>43478</v>
      </c>
      <c r="C251" s="125">
        <v>5797.3</v>
      </c>
      <c r="D251" s="110">
        <v>18</v>
      </c>
      <c r="E251" s="126">
        <f t="shared" si="6"/>
        <v>-2.224678758111498E-4</v>
      </c>
      <c r="F251" s="126">
        <f t="shared" si="7"/>
        <v>7.9784043191361675E-2</v>
      </c>
    </row>
    <row r="252" spans="2:6" x14ac:dyDescent="0.3">
      <c r="B252" s="108">
        <v>43479</v>
      </c>
      <c r="C252" s="125">
        <v>5860.21</v>
      </c>
      <c r="D252" s="110">
        <v>17.899999999999999</v>
      </c>
      <c r="E252" s="126">
        <f t="shared" si="6"/>
        <v>1.0851603332585835E-2</v>
      </c>
      <c r="F252" s="126">
        <f t="shared" si="7"/>
        <v>-5.5555555555556468E-3</v>
      </c>
    </row>
    <row r="253" spans="2:6" x14ac:dyDescent="0.3">
      <c r="B253" s="108">
        <v>43480</v>
      </c>
      <c r="C253" s="125">
        <v>5836.23</v>
      </c>
      <c r="D253" s="110">
        <v>18.38</v>
      </c>
      <c r="E253" s="126">
        <f t="shared" si="6"/>
        <v>-4.0920035288838363E-3</v>
      </c>
      <c r="F253" s="126">
        <f t="shared" si="7"/>
        <v>2.681564245810053E-2</v>
      </c>
    </row>
    <row r="254" spans="2:6" x14ac:dyDescent="0.3">
      <c r="B254" s="108">
        <v>43481</v>
      </c>
      <c r="C254" s="125">
        <v>5863.27</v>
      </c>
      <c r="D254" s="110">
        <v>20.190000000000001</v>
      </c>
      <c r="E254" s="126">
        <f t="shared" si="6"/>
        <v>4.6331278924924835E-3</v>
      </c>
      <c r="F254" s="126">
        <f t="shared" si="7"/>
        <v>9.8476605005440865E-2</v>
      </c>
    </row>
    <row r="255" spans="2:6" x14ac:dyDescent="0.3">
      <c r="B255" s="108">
        <v>43482</v>
      </c>
      <c r="C255" s="125">
        <v>5839.48</v>
      </c>
      <c r="D255" s="110">
        <v>21.81</v>
      </c>
      <c r="E255" s="126">
        <f t="shared" si="6"/>
        <v>-4.0574628151186509E-3</v>
      </c>
      <c r="F255" s="126">
        <f t="shared" si="7"/>
        <v>8.0237741456166356E-2</v>
      </c>
    </row>
    <row r="256" spans="2:6" x14ac:dyDescent="0.3">
      <c r="B256" s="108">
        <v>43485</v>
      </c>
      <c r="C256" s="125">
        <v>5825.57</v>
      </c>
      <c r="D256" s="110">
        <v>21.62</v>
      </c>
      <c r="E256" s="126">
        <f t="shared" si="6"/>
        <v>-2.3820614164274945E-3</v>
      </c>
      <c r="F256" s="126">
        <f t="shared" si="7"/>
        <v>-8.7116001834020018E-3</v>
      </c>
    </row>
    <row r="257" spans="2:6" x14ac:dyDescent="0.3">
      <c r="B257" s="108">
        <v>43486</v>
      </c>
      <c r="C257" s="125">
        <v>5887.27</v>
      </c>
      <c r="D257" s="110">
        <v>22.48</v>
      </c>
      <c r="E257" s="126">
        <f t="shared" si="6"/>
        <v>1.0591238282262605E-2</v>
      </c>
      <c r="F257" s="126">
        <f t="shared" si="7"/>
        <v>3.9777983348751045E-2</v>
      </c>
    </row>
    <row r="258" spans="2:6" x14ac:dyDescent="0.3">
      <c r="B258" s="108">
        <v>43487</v>
      </c>
      <c r="C258" s="125">
        <v>5859.3</v>
      </c>
      <c r="D258" s="110">
        <v>22.1</v>
      </c>
      <c r="E258" s="126">
        <f t="shared" si="6"/>
        <v>-4.7509286987007515E-3</v>
      </c>
      <c r="F258" s="126">
        <f t="shared" si="7"/>
        <v>-1.6903914590747249E-2</v>
      </c>
    </row>
    <row r="259" spans="2:6" x14ac:dyDescent="0.3">
      <c r="B259" s="108">
        <v>43488</v>
      </c>
      <c r="C259" s="125">
        <v>5865.46</v>
      </c>
      <c r="D259" s="110">
        <v>24</v>
      </c>
      <c r="E259" s="126">
        <f t="shared" ref="E259:E322" si="8">C259/C258-1</f>
        <v>1.0513201235642367E-3</v>
      </c>
      <c r="F259" s="126">
        <f t="shared" ref="F259:F322" si="9">D259/D258-1</f>
        <v>8.5972850678732948E-2</v>
      </c>
    </row>
    <row r="260" spans="2:6" x14ac:dyDescent="0.3">
      <c r="B260" s="108">
        <v>43489</v>
      </c>
      <c r="C260" s="125">
        <v>5925.24</v>
      </c>
      <c r="D260" s="110">
        <v>25.14</v>
      </c>
      <c r="E260" s="126">
        <f t="shared" si="8"/>
        <v>1.0191869009421151E-2</v>
      </c>
      <c r="F260" s="126">
        <f t="shared" si="9"/>
        <v>4.7500000000000098E-2</v>
      </c>
    </row>
    <row r="261" spans="2:6" x14ac:dyDescent="0.3">
      <c r="B261" s="108">
        <v>43492</v>
      </c>
      <c r="C261" s="125">
        <v>5950.01</v>
      </c>
      <c r="D261" s="110">
        <v>24.48</v>
      </c>
      <c r="E261" s="126">
        <f t="shared" si="8"/>
        <v>4.1804213837752791E-3</v>
      </c>
      <c r="F261" s="126">
        <f t="shared" si="9"/>
        <v>-2.6252983293556076E-2</v>
      </c>
    </row>
    <row r="262" spans="2:6" x14ac:dyDescent="0.3">
      <c r="B262" s="108">
        <v>43493</v>
      </c>
      <c r="C262" s="125">
        <v>5939.45</v>
      </c>
      <c r="D262" s="110">
        <v>22.95</v>
      </c>
      <c r="E262" s="126">
        <f t="shared" si="8"/>
        <v>-1.7747869331312671E-3</v>
      </c>
      <c r="F262" s="126">
        <f t="shared" si="9"/>
        <v>-6.25E-2</v>
      </c>
    </row>
    <row r="263" spans="2:6" x14ac:dyDescent="0.3">
      <c r="B263" s="108">
        <v>43494</v>
      </c>
      <c r="C263" s="125">
        <v>5904.22</v>
      </c>
      <c r="D263" s="110">
        <v>23.05</v>
      </c>
      <c r="E263" s="126">
        <f t="shared" si="8"/>
        <v>-5.9315256463139399E-3</v>
      </c>
      <c r="F263" s="126">
        <f t="shared" si="9"/>
        <v>4.3572984749455923E-3</v>
      </c>
    </row>
    <row r="264" spans="2:6" x14ac:dyDescent="0.3">
      <c r="B264" s="108">
        <v>43495</v>
      </c>
      <c r="C264" s="125">
        <v>5924.53</v>
      </c>
      <c r="D264" s="110">
        <v>23.33</v>
      </c>
      <c r="E264" s="126">
        <f t="shared" si="8"/>
        <v>3.4399124693862415E-3</v>
      </c>
      <c r="F264" s="126">
        <f t="shared" si="9"/>
        <v>1.2147505422993365E-2</v>
      </c>
    </row>
    <row r="265" spans="2:6" x14ac:dyDescent="0.3">
      <c r="B265" s="108">
        <v>43496</v>
      </c>
      <c r="C265" s="125">
        <v>5884.11</v>
      </c>
      <c r="D265" s="110">
        <v>23.33</v>
      </c>
      <c r="E265" s="126">
        <f t="shared" si="8"/>
        <v>-6.8224821209446063E-3</v>
      </c>
      <c r="F265" s="126">
        <f t="shared" si="9"/>
        <v>0</v>
      </c>
    </row>
    <row r="266" spans="2:6" x14ac:dyDescent="0.3">
      <c r="B266" s="108">
        <v>43499</v>
      </c>
      <c r="C266" s="125">
        <v>5821.01</v>
      </c>
      <c r="D266" s="110">
        <v>23.81</v>
      </c>
      <c r="E266" s="126">
        <f t="shared" si="8"/>
        <v>-1.0723796801895169E-2</v>
      </c>
      <c r="F266" s="126">
        <f t="shared" si="9"/>
        <v>2.0574367766823753E-2</v>
      </c>
    </row>
    <row r="267" spans="2:6" x14ac:dyDescent="0.3">
      <c r="B267" s="108">
        <v>43500</v>
      </c>
      <c r="C267" s="125">
        <v>5801.33</v>
      </c>
      <c r="D267" s="110">
        <v>21.52</v>
      </c>
      <c r="E267" s="126">
        <f t="shared" si="8"/>
        <v>-3.3808565867435858E-3</v>
      </c>
      <c r="F267" s="126">
        <f t="shared" si="9"/>
        <v>-9.6178076438471205E-2</v>
      </c>
    </row>
    <row r="268" spans="2:6" x14ac:dyDescent="0.3">
      <c r="B268" s="108">
        <v>43501</v>
      </c>
      <c r="C268" s="125">
        <v>5828.07</v>
      </c>
      <c r="D268" s="110">
        <v>20.76</v>
      </c>
      <c r="E268" s="126">
        <f t="shared" si="8"/>
        <v>4.6092878701953222E-3</v>
      </c>
      <c r="F268" s="126">
        <f t="shared" si="9"/>
        <v>-3.5315985130111471E-2</v>
      </c>
    </row>
    <row r="269" spans="2:6" x14ac:dyDescent="0.3">
      <c r="B269" s="108">
        <v>43502</v>
      </c>
      <c r="C269" s="125">
        <v>5800.24</v>
      </c>
      <c r="D269" s="110">
        <v>20.76</v>
      </c>
      <c r="E269" s="126">
        <f t="shared" si="8"/>
        <v>-4.7751657066575914E-3</v>
      </c>
      <c r="F269" s="126">
        <f t="shared" si="9"/>
        <v>0</v>
      </c>
    </row>
    <row r="270" spans="2:6" x14ac:dyDescent="0.3">
      <c r="B270" s="108">
        <v>43503</v>
      </c>
      <c r="C270" s="125">
        <v>5786</v>
      </c>
      <c r="D270" s="110">
        <v>19.05</v>
      </c>
      <c r="E270" s="126">
        <f t="shared" si="8"/>
        <v>-2.4550708246554587E-3</v>
      </c>
      <c r="F270" s="126">
        <f t="shared" si="9"/>
        <v>-8.236994219653182E-2</v>
      </c>
    </row>
    <row r="271" spans="2:6" x14ac:dyDescent="0.3">
      <c r="B271" s="108">
        <v>43506</v>
      </c>
      <c r="C271" s="125">
        <v>5811.92</v>
      </c>
      <c r="D271" s="110">
        <v>17.329999999999998</v>
      </c>
      <c r="E271" s="126">
        <f t="shared" si="8"/>
        <v>4.4797787763566355E-3</v>
      </c>
      <c r="F271" s="126">
        <f t="shared" si="9"/>
        <v>-9.028871391076132E-2</v>
      </c>
    </row>
    <row r="272" spans="2:6" x14ac:dyDescent="0.3">
      <c r="B272" s="108">
        <v>43507</v>
      </c>
      <c r="C272" s="125">
        <v>5763.73</v>
      </c>
      <c r="D272" s="110">
        <v>18.29</v>
      </c>
      <c r="E272" s="126">
        <f t="shared" si="8"/>
        <v>-8.2915800630429803E-3</v>
      </c>
      <c r="F272" s="126">
        <f t="shared" si="9"/>
        <v>5.539526832083097E-2</v>
      </c>
    </row>
    <row r="273" spans="2:6" x14ac:dyDescent="0.3">
      <c r="B273" s="108">
        <v>43508</v>
      </c>
      <c r="C273" s="125">
        <v>5733.91</v>
      </c>
      <c r="D273" s="110">
        <v>17.43</v>
      </c>
      <c r="E273" s="126">
        <f t="shared" si="8"/>
        <v>-5.1737329819404598E-3</v>
      </c>
      <c r="F273" s="126">
        <f t="shared" si="9"/>
        <v>-4.7020229633679578E-2</v>
      </c>
    </row>
    <row r="274" spans="2:6" x14ac:dyDescent="0.3">
      <c r="B274" s="108">
        <v>43509</v>
      </c>
      <c r="C274" s="125">
        <v>5731.95</v>
      </c>
      <c r="D274" s="110">
        <v>18.57</v>
      </c>
      <c r="E274" s="126">
        <f t="shared" si="8"/>
        <v>-3.4182608377186785E-4</v>
      </c>
      <c r="F274" s="126">
        <f t="shared" si="9"/>
        <v>6.5404475043029375E-2</v>
      </c>
    </row>
    <row r="275" spans="2:6" x14ac:dyDescent="0.3">
      <c r="B275" s="108">
        <v>43510</v>
      </c>
      <c r="C275" s="125">
        <v>5748.31</v>
      </c>
      <c r="D275" s="110">
        <v>20.38</v>
      </c>
      <c r="E275" s="126">
        <f t="shared" si="8"/>
        <v>2.8541770252707988E-3</v>
      </c>
      <c r="F275" s="126">
        <f t="shared" si="9"/>
        <v>9.7469036079698368E-2</v>
      </c>
    </row>
    <row r="276" spans="2:6" x14ac:dyDescent="0.3">
      <c r="B276" s="108">
        <v>43513</v>
      </c>
      <c r="C276" s="125">
        <v>5750.29</v>
      </c>
      <c r="D276" s="110">
        <v>20</v>
      </c>
      <c r="E276" s="126">
        <f t="shared" si="8"/>
        <v>3.4444906415975751E-4</v>
      </c>
      <c r="F276" s="126">
        <f t="shared" si="9"/>
        <v>-1.8645731108930308E-2</v>
      </c>
    </row>
    <row r="277" spans="2:6" x14ac:dyDescent="0.3">
      <c r="B277" s="108">
        <v>43514</v>
      </c>
      <c r="C277" s="125">
        <v>5775.82</v>
      </c>
      <c r="D277" s="110">
        <v>18.760000000000002</v>
      </c>
      <c r="E277" s="126">
        <f t="shared" si="8"/>
        <v>4.4397760808585485E-3</v>
      </c>
      <c r="F277" s="126">
        <f t="shared" si="9"/>
        <v>-6.1999999999999944E-2</v>
      </c>
    </row>
    <row r="278" spans="2:6" x14ac:dyDescent="0.3">
      <c r="B278" s="108">
        <v>43515</v>
      </c>
      <c r="C278" s="125">
        <v>5724.52</v>
      </c>
      <c r="D278" s="110">
        <v>19.05</v>
      </c>
      <c r="E278" s="126">
        <f t="shared" si="8"/>
        <v>-8.881855736501354E-3</v>
      </c>
      <c r="F278" s="126">
        <f t="shared" si="9"/>
        <v>1.5458422174839948E-2</v>
      </c>
    </row>
    <row r="279" spans="2:6" x14ac:dyDescent="0.3">
      <c r="B279" s="108">
        <v>43516</v>
      </c>
      <c r="C279" s="125">
        <v>5735.92</v>
      </c>
      <c r="D279" s="110">
        <v>18.86</v>
      </c>
      <c r="E279" s="126">
        <f t="shared" si="8"/>
        <v>1.9914333428827646E-3</v>
      </c>
      <c r="F279" s="126">
        <f t="shared" si="9"/>
        <v>-9.9737532808399365E-3</v>
      </c>
    </row>
    <row r="280" spans="2:6" x14ac:dyDescent="0.3">
      <c r="B280" s="108">
        <v>43520</v>
      </c>
      <c r="C280" s="125">
        <v>5745.83</v>
      </c>
      <c r="D280" s="110">
        <v>20.67</v>
      </c>
      <c r="E280" s="126">
        <f t="shared" si="8"/>
        <v>1.7277088941267671E-3</v>
      </c>
      <c r="F280" s="126">
        <f t="shared" si="9"/>
        <v>9.5970307529162469E-2</v>
      </c>
    </row>
    <row r="281" spans="2:6" x14ac:dyDescent="0.3">
      <c r="B281" s="108">
        <v>43521</v>
      </c>
      <c r="C281" s="125">
        <v>5714.27</v>
      </c>
      <c r="D281" s="110">
        <v>21.14</v>
      </c>
      <c r="E281" s="126">
        <f t="shared" si="8"/>
        <v>-5.4926790385374513E-3</v>
      </c>
      <c r="F281" s="126">
        <f t="shared" si="9"/>
        <v>2.2738268021286867E-2</v>
      </c>
    </row>
    <row r="282" spans="2:6" x14ac:dyDescent="0.3">
      <c r="B282" s="108">
        <v>43522</v>
      </c>
      <c r="C282" s="125">
        <v>5755.79</v>
      </c>
      <c r="D282" s="110">
        <v>20.86</v>
      </c>
      <c r="E282" s="126">
        <f t="shared" si="8"/>
        <v>7.2660199815548498E-3</v>
      </c>
      <c r="F282" s="126">
        <f t="shared" si="9"/>
        <v>-1.3245033112582849E-2</v>
      </c>
    </row>
    <row r="283" spans="2:6" x14ac:dyDescent="0.3">
      <c r="B283" s="108">
        <v>43523</v>
      </c>
      <c r="C283" s="125">
        <v>5738.64</v>
      </c>
      <c r="D283" s="110">
        <v>20.38</v>
      </c>
      <c r="E283" s="126">
        <f t="shared" si="8"/>
        <v>-2.9796083595822198E-3</v>
      </c>
      <c r="F283" s="126">
        <f t="shared" si="9"/>
        <v>-2.3010546500479401E-2</v>
      </c>
    </row>
    <row r="284" spans="2:6" x14ac:dyDescent="0.3">
      <c r="B284" s="108">
        <v>43527</v>
      </c>
      <c r="C284" s="125">
        <v>5711.82</v>
      </c>
      <c r="D284" s="110">
        <v>19.329999999999998</v>
      </c>
      <c r="E284" s="126">
        <f t="shared" si="8"/>
        <v>-4.6735811969387253E-3</v>
      </c>
      <c r="F284" s="126">
        <f t="shared" si="9"/>
        <v>-5.1521099116781155E-2</v>
      </c>
    </row>
    <row r="285" spans="2:6" x14ac:dyDescent="0.3">
      <c r="B285" s="108">
        <v>43528</v>
      </c>
      <c r="C285" s="125">
        <v>5711.82</v>
      </c>
      <c r="D285" s="110">
        <v>19.05</v>
      </c>
      <c r="E285" s="126">
        <f t="shared" si="8"/>
        <v>0</v>
      </c>
      <c r="F285" s="126">
        <f t="shared" si="9"/>
        <v>-1.4485256078634157E-2</v>
      </c>
    </row>
    <row r="286" spans="2:6" x14ac:dyDescent="0.3">
      <c r="B286" s="108">
        <v>43529</v>
      </c>
      <c r="C286" s="125">
        <v>5723.07</v>
      </c>
      <c r="D286" s="110">
        <v>18</v>
      </c>
      <c r="E286" s="126">
        <f t="shared" si="8"/>
        <v>1.9695998823492378E-3</v>
      </c>
      <c r="F286" s="126">
        <f t="shared" si="9"/>
        <v>-5.5118110236220486E-2</v>
      </c>
    </row>
    <row r="287" spans="2:6" x14ac:dyDescent="0.3">
      <c r="B287" s="108">
        <v>43530</v>
      </c>
      <c r="C287" s="125">
        <v>5682.41</v>
      </c>
      <c r="D287" s="110">
        <v>18</v>
      </c>
      <c r="E287" s="126">
        <f t="shared" si="8"/>
        <v>-7.1045784867213024E-3</v>
      </c>
      <c r="F287" s="126">
        <f t="shared" si="9"/>
        <v>0</v>
      </c>
    </row>
    <row r="288" spans="2:6" x14ac:dyDescent="0.3">
      <c r="B288" s="108">
        <v>43531</v>
      </c>
      <c r="C288" s="125">
        <v>5687.48</v>
      </c>
      <c r="D288" s="110">
        <v>18.57</v>
      </c>
      <c r="E288" s="126">
        <f t="shared" si="8"/>
        <v>8.922270656288589E-4</v>
      </c>
      <c r="F288" s="126">
        <f t="shared" si="9"/>
        <v>3.1666666666666732E-2</v>
      </c>
    </row>
    <row r="289" spans="2:6" x14ac:dyDescent="0.3">
      <c r="B289" s="108">
        <v>43534</v>
      </c>
      <c r="C289" s="125">
        <v>5686.38</v>
      </c>
      <c r="D289" s="110">
        <v>18.86</v>
      </c>
      <c r="E289" s="126">
        <f t="shared" si="8"/>
        <v>-1.9340727352001874E-4</v>
      </c>
      <c r="F289" s="126">
        <f t="shared" si="9"/>
        <v>1.5616585891222279E-2</v>
      </c>
    </row>
    <row r="290" spans="2:6" x14ac:dyDescent="0.3">
      <c r="B290" s="108">
        <v>43535</v>
      </c>
      <c r="C290" s="125">
        <v>5688.45</v>
      </c>
      <c r="D290" s="110">
        <v>18.48</v>
      </c>
      <c r="E290" s="126">
        <f t="shared" si="8"/>
        <v>3.6402772941657169E-4</v>
      </c>
      <c r="F290" s="126">
        <f t="shared" si="9"/>
        <v>-2.0148462354188656E-2</v>
      </c>
    </row>
    <row r="291" spans="2:6" x14ac:dyDescent="0.3">
      <c r="B291" s="108">
        <v>43536</v>
      </c>
      <c r="C291" s="125">
        <v>5710.06</v>
      </c>
      <c r="D291" s="110">
        <v>18.29</v>
      </c>
      <c r="E291" s="126">
        <f t="shared" si="8"/>
        <v>3.7989258936970138E-3</v>
      </c>
      <c r="F291" s="126">
        <f t="shared" si="9"/>
        <v>-1.0281385281385336E-2</v>
      </c>
    </row>
    <row r="292" spans="2:6" x14ac:dyDescent="0.3">
      <c r="B292" s="108">
        <v>43537</v>
      </c>
      <c r="C292" s="125">
        <v>5690.82</v>
      </c>
      <c r="D292" s="110">
        <v>17.43</v>
      </c>
      <c r="E292" s="126">
        <f t="shared" si="8"/>
        <v>-3.3694917391412504E-3</v>
      </c>
      <c r="F292" s="126">
        <f t="shared" si="9"/>
        <v>-4.7020229633679578E-2</v>
      </c>
    </row>
    <row r="293" spans="2:6" x14ac:dyDescent="0.3">
      <c r="B293" s="108">
        <v>43538</v>
      </c>
      <c r="C293" s="125">
        <v>5682.43</v>
      </c>
      <c r="D293" s="110">
        <v>16.670000000000002</v>
      </c>
      <c r="E293" s="126">
        <f t="shared" si="8"/>
        <v>-1.474304230321688E-3</v>
      </c>
      <c r="F293" s="126">
        <f t="shared" si="9"/>
        <v>-4.3602983362019399E-2</v>
      </c>
    </row>
    <row r="294" spans="2:6" x14ac:dyDescent="0.3">
      <c r="B294" s="108">
        <v>43542</v>
      </c>
      <c r="C294" s="125">
        <v>5653.21</v>
      </c>
      <c r="D294" s="110">
        <v>16</v>
      </c>
      <c r="E294" s="126">
        <f t="shared" si="8"/>
        <v>-5.1421662915337452E-3</v>
      </c>
      <c r="F294" s="126">
        <f t="shared" si="9"/>
        <v>-4.0191961607678572E-2</v>
      </c>
    </row>
    <row r="295" spans="2:6" x14ac:dyDescent="0.3">
      <c r="B295" s="108">
        <v>43543</v>
      </c>
      <c r="C295" s="125">
        <v>5655.81</v>
      </c>
      <c r="D295" s="110">
        <v>16.86</v>
      </c>
      <c r="E295" s="126">
        <f t="shared" si="8"/>
        <v>4.5991569391556908E-4</v>
      </c>
      <c r="F295" s="126">
        <f t="shared" si="9"/>
        <v>5.3749999999999964E-2</v>
      </c>
    </row>
    <row r="296" spans="2:6" x14ac:dyDescent="0.3">
      <c r="B296" s="108">
        <v>43544</v>
      </c>
      <c r="C296" s="125">
        <v>5604.9</v>
      </c>
      <c r="D296" s="110">
        <v>16.48</v>
      </c>
      <c r="E296" s="126">
        <f t="shared" si="8"/>
        <v>-9.0013631999661392E-3</v>
      </c>
      <c r="F296" s="126">
        <f t="shared" si="9"/>
        <v>-2.2538552787663035E-2</v>
      </c>
    </row>
    <row r="297" spans="2:6" x14ac:dyDescent="0.3">
      <c r="B297" s="108">
        <v>43545</v>
      </c>
      <c r="C297" s="125">
        <v>5631.29</v>
      </c>
      <c r="D297" s="110">
        <v>16.57</v>
      </c>
      <c r="E297" s="126">
        <f t="shared" si="8"/>
        <v>4.7083801673535319E-3</v>
      </c>
      <c r="F297" s="126">
        <f t="shared" si="9"/>
        <v>5.4611650485436591E-3</v>
      </c>
    </row>
    <row r="298" spans="2:6" x14ac:dyDescent="0.3">
      <c r="B298" s="108">
        <v>43548</v>
      </c>
      <c r="C298" s="125">
        <v>5600.55</v>
      </c>
      <c r="D298" s="110">
        <v>16.100000000000001</v>
      </c>
      <c r="E298" s="126">
        <f t="shared" si="8"/>
        <v>-5.4587847544700363E-3</v>
      </c>
      <c r="F298" s="126">
        <f t="shared" si="9"/>
        <v>-2.836451418225705E-2</v>
      </c>
    </row>
    <row r="299" spans="2:6" x14ac:dyDescent="0.3">
      <c r="B299" s="108">
        <v>43549</v>
      </c>
      <c r="C299" s="125">
        <v>5570.15</v>
      </c>
      <c r="D299" s="110">
        <v>16</v>
      </c>
      <c r="E299" s="126">
        <f t="shared" si="8"/>
        <v>-5.4280383176653624E-3</v>
      </c>
      <c r="F299" s="126">
        <f t="shared" si="9"/>
        <v>-6.2111801242237252E-3</v>
      </c>
    </row>
    <row r="300" spans="2:6" x14ac:dyDescent="0.3">
      <c r="B300" s="108">
        <v>43551</v>
      </c>
      <c r="C300" s="125">
        <v>5512.07</v>
      </c>
      <c r="D300" s="110">
        <v>15.43</v>
      </c>
      <c r="E300" s="126">
        <f t="shared" si="8"/>
        <v>-1.0427008249328962E-2</v>
      </c>
      <c r="F300" s="126">
        <f t="shared" si="9"/>
        <v>-3.5625000000000018E-2</v>
      </c>
    </row>
    <row r="301" spans="2:6" x14ac:dyDescent="0.3">
      <c r="B301" s="108">
        <v>43552</v>
      </c>
      <c r="C301" s="125">
        <v>5530.07</v>
      </c>
      <c r="D301" s="110">
        <v>16.100000000000001</v>
      </c>
      <c r="E301" s="126">
        <f t="shared" si="8"/>
        <v>3.2655608510052669E-3</v>
      </c>
      <c r="F301" s="126">
        <f t="shared" si="9"/>
        <v>4.3421905379131598E-2</v>
      </c>
    </row>
    <row r="302" spans="2:6" x14ac:dyDescent="0.3">
      <c r="B302" s="108">
        <v>43555</v>
      </c>
      <c r="C302" s="125">
        <v>5502.48</v>
      </c>
      <c r="D302" s="110">
        <v>16.190000000000001</v>
      </c>
      <c r="E302" s="126">
        <f t="shared" si="8"/>
        <v>-4.9890869374167313E-3</v>
      </c>
      <c r="F302" s="126">
        <f t="shared" si="9"/>
        <v>5.5900621118012417E-3</v>
      </c>
    </row>
    <row r="303" spans="2:6" x14ac:dyDescent="0.3">
      <c r="B303" s="108">
        <v>43556</v>
      </c>
      <c r="C303" s="125">
        <v>5505.49</v>
      </c>
      <c r="D303" s="110">
        <v>17.329999999999998</v>
      </c>
      <c r="E303" s="126">
        <f t="shared" si="8"/>
        <v>5.4702606824563738E-4</v>
      </c>
      <c r="F303" s="126">
        <f t="shared" si="9"/>
        <v>7.0413835701049754E-2</v>
      </c>
    </row>
    <row r="304" spans="2:6" x14ac:dyDescent="0.3">
      <c r="B304" s="108">
        <v>43557</v>
      </c>
      <c r="C304" s="125">
        <v>5491.9</v>
      </c>
      <c r="D304" s="110">
        <v>16.760000000000002</v>
      </c>
      <c r="E304" s="126">
        <f t="shared" si="8"/>
        <v>-2.4684451338573554E-3</v>
      </c>
      <c r="F304" s="126">
        <f t="shared" si="9"/>
        <v>-3.2890940565493132E-2</v>
      </c>
    </row>
    <row r="305" spans="2:6" x14ac:dyDescent="0.3">
      <c r="B305" s="108">
        <v>43558</v>
      </c>
      <c r="C305" s="125">
        <v>5503.08</v>
      </c>
      <c r="D305" s="110">
        <v>16.190000000000001</v>
      </c>
      <c r="E305" s="126">
        <f t="shared" si="8"/>
        <v>2.03572534095664E-3</v>
      </c>
      <c r="F305" s="126">
        <f t="shared" si="9"/>
        <v>-3.4009546539379487E-2</v>
      </c>
    </row>
    <row r="306" spans="2:6" x14ac:dyDescent="0.3">
      <c r="B306" s="108">
        <v>43559</v>
      </c>
      <c r="C306" s="125">
        <v>5522.17</v>
      </c>
      <c r="D306" s="110">
        <v>16.100000000000001</v>
      </c>
      <c r="E306" s="126">
        <f t="shared" si="8"/>
        <v>3.4689664696860856E-3</v>
      </c>
      <c r="F306" s="126">
        <f t="shared" si="9"/>
        <v>-5.5589870290302379E-3</v>
      </c>
    </row>
    <row r="307" spans="2:6" x14ac:dyDescent="0.3">
      <c r="B307" s="108">
        <v>43562</v>
      </c>
      <c r="C307" s="125">
        <v>5452.19</v>
      </c>
      <c r="D307" s="110">
        <v>15.71</v>
      </c>
      <c r="E307" s="126">
        <f t="shared" si="8"/>
        <v>-1.2672554448704076E-2</v>
      </c>
      <c r="F307" s="126">
        <f t="shared" si="9"/>
        <v>-2.4223602484472084E-2</v>
      </c>
    </row>
    <row r="308" spans="2:6" x14ac:dyDescent="0.3">
      <c r="B308" s="108">
        <v>43563</v>
      </c>
      <c r="C308" s="125">
        <v>5459.91</v>
      </c>
      <c r="D308" s="110">
        <v>15.24</v>
      </c>
      <c r="E308" s="126">
        <f t="shared" si="8"/>
        <v>1.4159447854900087E-3</v>
      </c>
      <c r="F308" s="126">
        <f t="shared" si="9"/>
        <v>-2.9917250159134379E-2</v>
      </c>
    </row>
    <row r="309" spans="2:6" x14ac:dyDescent="0.3">
      <c r="B309" s="108">
        <v>43564</v>
      </c>
      <c r="C309" s="125">
        <v>5433.89</v>
      </c>
      <c r="D309" s="110">
        <v>14.86</v>
      </c>
      <c r="E309" s="126">
        <f t="shared" si="8"/>
        <v>-4.7656463201773969E-3</v>
      </c>
      <c r="F309" s="126">
        <f t="shared" si="9"/>
        <v>-2.4934383202099841E-2</v>
      </c>
    </row>
    <row r="310" spans="2:6" x14ac:dyDescent="0.3">
      <c r="B310" s="108">
        <v>43565</v>
      </c>
      <c r="C310" s="125">
        <v>5372.23</v>
      </c>
      <c r="D310" s="110">
        <v>14.76</v>
      </c>
      <c r="E310" s="126">
        <f t="shared" si="8"/>
        <v>-1.1347303681156773E-2</v>
      </c>
      <c r="F310" s="126">
        <f t="shared" si="9"/>
        <v>-6.7294751009421283E-3</v>
      </c>
    </row>
    <row r="311" spans="2:6" x14ac:dyDescent="0.3">
      <c r="B311" s="108">
        <v>43566</v>
      </c>
      <c r="C311" s="125">
        <v>5318.75</v>
      </c>
      <c r="D311" s="110">
        <v>14.76</v>
      </c>
      <c r="E311" s="126">
        <f t="shared" si="8"/>
        <v>-9.9548976868077954E-3</v>
      </c>
      <c r="F311" s="126">
        <f t="shared" si="9"/>
        <v>0</v>
      </c>
    </row>
    <row r="312" spans="2:6" x14ac:dyDescent="0.3">
      <c r="B312" s="108">
        <v>43570</v>
      </c>
      <c r="C312" s="125">
        <v>5261.6</v>
      </c>
      <c r="D312" s="110">
        <v>14.67</v>
      </c>
      <c r="E312" s="126">
        <f t="shared" si="8"/>
        <v>-1.0745005875440583E-2</v>
      </c>
      <c r="F312" s="126">
        <f t="shared" si="9"/>
        <v>-6.0975609756097615E-3</v>
      </c>
    </row>
    <row r="313" spans="2:6" x14ac:dyDescent="0.3">
      <c r="B313" s="108">
        <v>43571</v>
      </c>
      <c r="C313" s="125">
        <v>5326.39</v>
      </c>
      <c r="D313" s="110">
        <v>14.29</v>
      </c>
      <c r="E313" s="126">
        <f t="shared" si="8"/>
        <v>1.2313744868481136E-2</v>
      </c>
      <c r="F313" s="126">
        <f t="shared" si="9"/>
        <v>-2.5903203817314258E-2</v>
      </c>
    </row>
    <row r="314" spans="2:6" x14ac:dyDescent="0.3">
      <c r="B314" s="108">
        <v>43572</v>
      </c>
      <c r="C314" s="125">
        <v>5309.47</v>
      </c>
      <c r="D314" s="110">
        <v>15.33</v>
      </c>
      <c r="E314" s="126">
        <f t="shared" si="8"/>
        <v>-3.1766355824489612E-3</v>
      </c>
      <c r="F314" s="126">
        <f t="shared" si="9"/>
        <v>7.2778166550035106E-2</v>
      </c>
    </row>
    <row r="315" spans="2:6" x14ac:dyDescent="0.3">
      <c r="B315" s="108">
        <v>43573</v>
      </c>
      <c r="C315" s="125">
        <v>5248.91</v>
      </c>
      <c r="D315" s="110">
        <v>15.43</v>
      </c>
      <c r="E315" s="126">
        <f t="shared" si="8"/>
        <v>-1.1406034877304183E-2</v>
      </c>
      <c r="F315" s="126">
        <f t="shared" si="9"/>
        <v>6.5231572080886036E-3</v>
      </c>
    </row>
    <row r="316" spans="2:6" x14ac:dyDescent="0.3">
      <c r="B316" s="108">
        <v>43576</v>
      </c>
      <c r="C316" s="125">
        <v>5259.41</v>
      </c>
      <c r="D316" s="110">
        <v>14.76</v>
      </c>
      <c r="E316" s="126">
        <f t="shared" si="8"/>
        <v>2.0004153243244893E-3</v>
      </c>
      <c r="F316" s="126">
        <f t="shared" si="9"/>
        <v>-4.3421905379131598E-2</v>
      </c>
    </row>
    <row r="317" spans="2:6" x14ac:dyDescent="0.3">
      <c r="B317" s="108">
        <v>43578</v>
      </c>
      <c r="C317" s="125">
        <v>5321.41</v>
      </c>
      <c r="D317" s="110">
        <v>14.29</v>
      </c>
      <c r="E317" s="126">
        <f t="shared" si="8"/>
        <v>1.1788394515734657E-2</v>
      </c>
      <c r="F317" s="126">
        <f t="shared" si="9"/>
        <v>-3.1842818428184372E-2</v>
      </c>
    </row>
    <row r="318" spans="2:6" x14ac:dyDescent="0.3">
      <c r="B318" s="108">
        <v>43579</v>
      </c>
      <c r="C318" s="125">
        <v>5323.73</v>
      </c>
      <c r="D318" s="110">
        <v>14.19</v>
      </c>
      <c r="E318" s="126">
        <f t="shared" si="8"/>
        <v>4.3597467588463168E-4</v>
      </c>
      <c r="F318" s="126">
        <f t="shared" si="9"/>
        <v>-6.9979006298109825E-3</v>
      </c>
    </row>
    <row r="319" spans="2:6" x14ac:dyDescent="0.3">
      <c r="B319" s="108">
        <v>43580</v>
      </c>
      <c r="C319" s="125">
        <v>5260.85</v>
      </c>
      <c r="D319" s="110">
        <v>14.19</v>
      </c>
      <c r="E319" s="126">
        <f t="shared" si="8"/>
        <v>-1.1811267663837E-2</v>
      </c>
      <c r="F319" s="126">
        <f t="shared" si="9"/>
        <v>0</v>
      </c>
    </row>
    <row r="320" spans="2:6" x14ac:dyDescent="0.3">
      <c r="B320" s="108">
        <v>43583</v>
      </c>
      <c r="C320" s="125">
        <v>5240.3599999999997</v>
      </c>
      <c r="D320" s="110">
        <v>15.14</v>
      </c>
      <c r="E320" s="126">
        <f t="shared" si="8"/>
        <v>-3.8948078732525815E-3</v>
      </c>
      <c r="F320" s="126">
        <f t="shared" si="9"/>
        <v>6.6948555320648362E-2</v>
      </c>
    </row>
    <row r="321" spans="2:6" x14ac:dyDescent="0.3">
      <c r="B321" s="108">
        <v>43584</v>
      </c>
      <c r="C321" s="125">
        <v>5266.17</v>
      </c>
      <c r="D321" s="110">
        <v>15.43</v>
      </c>
      <c r="E321" s="126">
        <f t="shared" si="8"/>
        <v>4.9252341442191927E-3</v>
      </c>
      <c r="F321" s="126">
        <f t="shared" si="9"/>
        <v>1.9154557463672228E-2</v>
      </c>
    </row>
    <row r="322" spans="2:6" x14ac:dyDescent="0.3">
      <c r="B322" s="108">
        <v>43585</v>
      </c>
      <c r="C322" s="125">
        <v>5238.1899999999996</v>
      </c>
      <c r="D322" s="110">
        <v>15.14</v>
      </c>
      <c r="E322" s="126">
        <f t="shared" si="8"/>
        <v>-5.3131592789447124E-3</v>
      </c>
      <c r="F322" s="126">
        <f t="shared" si="9"/>
        <v>-1.8794556059624101E-2</v>
      </c>
    </row>
    <row r="323" spans="2:6" x14ac:dyDescent="0.3">
      <c r="B323" s="108">
        <v>43587</v>
      </c>
      <c r="C323" s="125">
        <v>5175.46</v>
      </c>
      <c r="D323" s="110">
        <v>15.71</v>
      </c>
      <c r="E323" s="126">
        <f t="shared" ref="E323:E386" si="10">C323/C322-1</f>
        <v>-1.1975510624853136E-2</v>
      </c>
      <c r="F323" s="126">
        <f t="shared" ref="F323:F386" si="11">D323/D322-1</f>
        <v>3.7648612945838877E-2</v>
      </c>
    </row>
    <row r="324" spans="2:6" x14ac:dyDescent="0.3">
      <c r="B324" s="108">
        <v>43590</v>
      </c>
      <c r="C324" s="125">
        <v>5202.8500000000004</v>
      </c>
      <c r="D324" s="110">
        <v>16.760000000000002</v>
      </c>
      <c r="E324" s="126">
        <f t="shared" si="10"/>
        <v>5.2922831980153351E-3</v>
      </c>
      <c r="F324" s="126">
        <f t="shared" si="11"/>
        <v>6.6836409929980967E-2</v>
      </c>
    </row>
    <row r="325" spans="2:6" x14ac:dyDescent="0.3">
      <c r="B325" s="108">
        <v>43591</v>
      </c>
      <c r="C325" s="125">
        <v>5286.75</v>
      </c>
      <c r="D325" s="110">
        <v>16.57</v>
      </c>
      <c r="E325" s="126">
        <f t="shared" si="10"/>
        <v>1.6125777218255255E-2</v>
      </c>
      <c r="F325" s="126">
        <f t="shared" si="11"/>
        <v>-1.1336515513126533E-2</v>
      </c>
    </row>
    <row r="326" spans="2:6" x14ac:dyDescent="0.3">
      <c r="B326" s="108">
        <v>43592</v>
      </c>
      <c r="C326" s="125">
        <v>5394.9</v>
      </c>
      <c r="D326" s="110">
        <v>16.100000000000001</v>
      </c>
      <c r="E326" s="126">
        <f t="shared" si="10"/>
        <v>2.0456802383316708E-2</v>
      </c>
      <c r="F326" s="126">
        <f t="shared" si="11"/>
        <v>-2.836451418225705E-2</v>
      </c>
    </row>
    <row r="327" spans="2:6" x14ac:dyDescent="0.3">
      <c r="B327" s="108">
        <v>43593</v>
      </c>
      <c r="C327" s="125">
        <v>5342.08</v>
      </c>
      <c r="D327" s="110">
        <v>16.57</v>
      </c>
      <c r="E327" s="126">
        <f t="shared" si="10"/>
        <v>-9.7907282804129414E-3</v>
      </c>
      <c r="F327" s="126">
        <f t="shared" si="11"/>
        <v>2.9192546583850953E-2</v>
      </c>
    </row>
    <row r="328" spans="2:6" x14ac:dyDescent="0.3">
      <c r="B328" s="108">
        <v>43594</v>
      </c>
      <c r="C328" s="125">
        <v>5289.99</v>
      </c>
      <c r="D328" s="110">
        <v>16.38</v>
      </c>
      <c r="E328" s="126">
        <f t="shared" si="10"/>
        <v>-9.7508835509764191E-3</v>
      </c>
      <c r="F328" s="126">
        <f t="shared" si="11"/>
        <v>-1.1466505733252919E-2</v>
      </c>
    </row>
    <row r="329" spans="2:6" x14ac:dyDescent="0.3">
      <c r="B329" s="108">
        <v>43597</v>
      </c>
      <c r="C329" s="125">
        <v>5272.38</v>
      </c>
      <c r="D329" s="110">
        <v>16.38</v>
      </c>
      <c r="E329" s="126">
        <f t="shared" si="10"/>
        <v>-3.328928788145058E-3</v>
      </c>
      <c r="F329" s="126">
        <f t="shared" si="11"/>
        <v>0</v>
      </c>
    </row>
    <row r="330" spans="2:6" x14ac:dyDescent="0.3">
      <c r="B330" s="108">
        <v>43598</v>
      </c>
      <c r="C330" s="125">
        <v>5275.83</v>
      </c>
      <c r="D330" s="110">
        <v>16.48</v>
      </c>
      <c r="E330" s="126">
        <f t="shared" si="10"/>
        <v>6.5435344189901379E-4</v>
      </c>
      <c r="F330" s="126">
        <f t="shared" si="11"/>
        <v>6.1050061050060833E-3</v>
      </c>
    </row>
    <row r="331" spans="2:6" x14ac:dyDescent="0.3">
      <c r="B331" s="108">
        <v>43599</v>
      </c>
      <c r="C331" s="125">
        <v>5273.92</v>
      </c>
      <c r="D331" s="110">
        <v>16.29</v>
      </c>
      <c r="E331" s="126">
        <f t="shared" si="10"/>
        <v>-3.6202834435528075E-4</v>
      </c>
      <c r="F331" s="126">
        <f t="shared" si="11"/>
        <v>-1.1529126213592256E-2</v>
      </c>
    </row>
    <row r="332" spans="2:6" x14ac:dyDescent="0.3">
      <c r="B332" s="108">
        <v>43600</v>
      </c>
      <c r="C332" s="125">
        <v>5247.82</v>
      </c>
      <c r="D332" s="110">
        <v>16.190000000000001</v>
      </c>
      <c r="E332" s="126">
        <f t="shared" si="10"/>
        <v>-4.9488805290941462E-3</v>
      </c>
      <c r="F332" s="126">
        <f t="shared" si="11"/>
        <v>-6.1387354205032496E-3</v>
      </c>
    </row>
    <row r="333" spans="2:6" x14ac:dyDescent="0.3">
      <c r="B333" s="108">
        <v>43601</v>
      </c>
      <c r="C333" s="125">
        <v>5217.91</v>
      </c>
      <c r="D333" s="110">
        <v>16.190000000000001</v>
      </c>
      <c r="E333" s="126">
        <f t="shared" si="10"/>
        <v>-5.6995095106158189E-3</v>
      </c>
      <c r="F333" s="126">
        <f t="shared" si="11"/>
        <v>0</v>
      </c>
    </row>
    <row r="334" spans="2:6" x14ac:dyDescent="0.3">
      <c r="B334" s="108">
        <v>43604</v>
      </c>
      <c r="C334" s="125">
        <v>5196.03</v>
      </c>
      <c r="D334" s="110">
        <v>17.239999999999998</v>
      </c>
      <c r="E334" s="126">
        <f t="shared" si="10"/>
        <v>-4.1932497877502639E-3</v>
      </c>
      <c r="F334" s="126">
        <f t="shared" si="11"/>
        <v>6.4854848672019516E-2</v>
      </c>
    </row>
    <row r="335" spans="2:6" x14ac:dyDescent="0.3">
      <c r="B335" s="108">
        <v>43606</v>
      </c>
      <c r="C335" s="125">
        <v>5230.78</v>
      </c>
      <c r="D335" s="110">
        <v>16.899999999999999</v>
      </c>
      <c r="E335" s="126">
        <f t="shared" si="10"/>
        <v>6.6877981843831424E-3</v>
      </c>
      <c r="F335" s="126">
        <f t="shared" si="11"/>
        <v>-1.9721577726218076E-2</v>
      </c>
    </row>
    <row r="336" spans="2:6" x14ac:dyDescent="0.3">
      <c r="B336" s="108">
        <v>43607</v>
      </c>
      <c r="C336" s="125">
        <v>5335.7</v>
      </c>
      <c r="D336" s="110">
        <v>17.5</v>
      </c>
      <c r="E336" s="126">
        <f t="shared" si="10"/>
        <v>2.0058193997835927E-2</v>
      </c>
      <c r="F336" s="126">
        <f t="shared" si="11"/>
        <v>3.5502958579881838E-2</v>
      </c>
    </row>
    <row r="337" spans="2:6" x14ac:dyDescent="0.3">
      <c r="B337" s="108">
        <v>43608</v>
      </c>
      <c r="C337" s="125">
        <v>5276.14</v>
      </c>
      <c r="D337" s="110">
        <v>17.7</v>
      </c>
      <c r="E337" s="126">
        <f t="shared" si="10"/>
        <v>-1.1162546619937319E-2</v>
      </c>
      <c r="F337" s="126">
        <f t="shared" si="11"/>
        <v>1.1428571428571344E-2</v>
      </c>
    </row>
    <row r="338" spans="2:6" x14ac:dyDescent="0.3">
      <c r="B338" s="108">
        <v>43611</v>
      </c>
      <c r="C338" s="125">
        <v>5236.84</v>
      </c>
      <c r="D338" s="110">
        <v>18.100000000000001</v>
      </c>
      <c r="E338" s="126">
        <f t="shared" si="10"/>
        <v>-7.4486272161087275E-3</v>
      </c>
      <c r="F338" s="126">
        <f t="shared" si="11"/>
        <v>2.2598870056497189E-2</v>
      </c>
    </row>
    <row r="339" spans="2:6" x14ac:dyDescent="0.3">
      <c r="B339" s="108">
        <v>43612</v>
      </c>
      <c r="C339" s="125">
        <v>5250.94</v>
      </c>
      <c r="D339" s="110">
        <v>17.7</v>
      </c>
      <c r="E339" s="126">
        <f t="shared" si="10"/>
        <v>2.6924633939551246E-3</v>
      </c>
      <c r="F339" s="126">
        <f t="shared" si="11"/>
        <v>-2.209944751381232E-2</v>
      </c>
    </row>
    <row r="340" spans="2:6" x14ac:dyDescent="0.3">
      <c r="B340" s="108">
        <v>43613</v>
      </c>
      <c r="C340" s="125">
        <v>5250.59</v>
      </c>
      <c r="D340" s="110">
        <v>17.7</v>
      </c>
      <c r="E340" s="126">
        <f t="shared" si="10"/>
        <v>-6.665473229550134E-5</v>
      </c>
      <c r="F340" s="126">
        <f t="shared" si="11"/>
        <v>0</v>
      </c>
    </row>
    <row r="341" spans="2:6" x14ac:dyDescent="0.3">
      <c r="B341" s="108">
        <v>43614</v>
      </c>
      <c r="C341" s="125">
        <v>5253.32</v>
      </c>
      <c r="D341" s="110">
        <v>17.600000000000001</v>
      </c>
      <c r="E341" s="126">
        <f t="shared" si="10"/>
        <v>5.1994156847134931E-4</v>
      </c>
      <c r="F341" s="126">
        <f t="shared" si="11"/>
        <v>-5.6497175141241307E-3</v>
      </c>
    </row>
    <row r="342" spans="2:6" x14ac:dyDescent="0.3">
      <c r="B342" s="108">
        <v>43615</v>
      </c>
      <c r="C342" s="125">
        <v>5253.54</v>
      </c>
      <c r="D342" s="110">
        <v>18.8</v>
      </c>
      <c r="E342" s="126">
        <f t="shared" si="10"/>
        <v>4.1878278878915154E-5</v>
      </c>
      <c r="F342" s="126">
        <f t="shared" si="11"/>
        <v>6.8181818181818121E-2</v>
      </c>
    </row>
    <row r="343" spans="2:6" x14ac:dyDescent="0.3">
      <c r="B343" s="108">
        <v>43625</v>
      </c>
      <c r="C343" s="125">
        <v>5328.76</v>
      </c>
      <c r="D343" s="110">
        <v>18.2</v>
      </c>
      <c r="E343" s="126">
        <f t="shared" si="10"/>
        <v>1.4317964648598913E-2</v>
      </c>
      <c r="F343" s="126">
        <f t="shared" si="11"/>
        <v>-3.1914893617021378E-2</v>
      </c>
    </row>
    <row r="344" spans="2:6" x14ac:dyDescent="0.3">
      <c r="B344" s="108">
        <v>43626</v>
      </c>
      <c r="C344" s="125">
        <v>5354.19</v>
      </c>
      <c r="D344" s="110">
        <v>18</v>
      </c>
      <c r="E344" s="126">
        <f t="shared" si="10"/>
        <v>4.7722171762285548E-3</v>
      </c>
      <c r="F344" s="126">
        <f t="shared" si="11"/>
        <v>-1.098901098901095E-2</v>
      </c>
    </row>
    <row r="345" spans="2:6" x14ac:dyDescent="0.3">
      <c r="B345" s="108">
        <v>43627</v>
      </c>
      <c r="C345" s="125">
        <v>5377.74</v>
      </c>
      <c r="D345" s="110">
        <v>18.600000000000001</v>
      </c>
      <c r="E345" s="126">
        <f t="shared" si="10"/>
        <v>4.3984244115355953E-3</v>
      </c>
      <c r="F345" s="126">
        <f t="shared" si="11"/>
        <v>3.3333333333333437E-2</v>
      </c>
    </row>
    <row r="346" spans="2:6" x14ac:dyDescent="0.3">
      <c r="B346" s="108">
        <v>43628</v>
      </c>
      <c r="C346" s="125">
        <v>5402.96</v>
      </c>
      <c r="D346" s="110">
        <v>20</v>
      </c>
      <c r="E346" s="126">
        <f t="shared" si="10"/>
        <v>4.6897023656777836E-3</v>
      </c>
      <c r="F346" s="126">
        <f t="shared" si="11"/>
        <v>7.5268817204301008E-2</v>
      </c>
    </row>
    <row r="347" spans="2:6" x14ac:dyDescent="0.3">
      <c r="B347" s="108">
        <v>43629</v>
      </c>
      <c r="C347" s="125">
        <v>5431.59</v>
      </c>
      <c r="D347" s="110">
        <v>21</v>
      </c>
      <c r="E347" s="126">
        <f t="shared" si="10"/>
        <v>5.2989472437330321E-3</v>
      </c>
      <c r="F347" s="126">
        <f t="shared" si="11"/>
        <v>5.0000000000000044E-2</v>
      </c>
    </row>
    <row r="348" spans="2:6" x14ac:dyDescent="0.3">
      <c r="B348" s="108">
        <v>43632</v>
      </c>
      <c r="C348" s="125">
        <v>5475.98</v>
      </c>
      <c r="D348" s="110">
        <v>19.899999999999999</v>
      </c>
      <c r="E348" s="126">
        <f t="shared" si="10"/>
        <v>8.172560889168734E-3</v>
      </c>
      <c r="F348" s="126">
        <f t="shared" si="11"/>
        <v>-5.2380952380952417E-2</v>
      </c>
    </row>
    <row r="349" spans="2:6" x14ac:dyDescent="0.3">
      <c r="B349" s="108">
        <v>43633</v>
      </c>
      <c r="C349" s="125">
        <v>5469.63</v>
      </c>
      <c r="D349" s="110">
        <v>21.3</v>
      </c>
      <c r="E349" s="126">
        <f t="shared" si="10"/>
        <v>-1.1596097867412336E-3</v>
      </c>
      <c r="F349" s="126">
        <f t="shared" si="11"/>
        <v>7.0351758793969932E-2</v>
      </c>
    </row>
    <row r="350" spans="2:6" x14ac:dyDescent="0.3">
      <c r="B350" s="108">
        <v>43634</v>
      </c>
      <c r="C350" s="125">
        <v>5474.3</v>
      </c>
      <c r="D350" s="110">
        <v>21.3</v>
      </c>
      <c r="E350" s="126">
        <f t="shared" si="10"/>
        <v>8.5380546764590726E-4</v>
      </c>
      <c r="F350" s="126">
        <f t="shared" si="11"/>
        <v>0</v>
      </c>
    </row>
    <row r="351" spans="2:6" x14ac:dyDescent="0.3">
      <c r="B351" s="108">
        <v>43635</v>
      </c>
      <c r="C351" s="125">
        <v>5430.83</v>
      </c>
      <c r="D351" s="110">
        <v>21.2</v>
      </c>
      <c r="E351" s="126">
        <f t="shared" si="10"/>
        <v>-7.9407412819904044E-3</v>
      </c>
      <c r="F351" s="126">
        <f t="shared" si="11"/>
        <v>-4.6948356807512415E-3</v>
      </c>
    </row>
    <row r="352" spans="2:6" x14ac:dyDescent="0.3">
      <c r="B352" s="108">
        <v>43636</v>
      </c>
      <c r="C352" s="125">
        <v>5375.29</v>
      </c>
      <c r="D352" s="110">
        <v>20.7</v>
      </c>
      <c r="E352" s="126">
        <f t="shared" si="10"/>
        <v>-1.0226797745464311E-2</v>
      </c>
      <c r="F352" s="126">
        <f t="shared" si="11"/>
        <v>-2.3584905660377409E-2</v>
      </c>
    </row>
    <row r="353" spans="2:6" x14ac:dyDescent="0.3">
      <c r="B353" s="108">
        <v>43639</v>
      </c>
      <c r="C353" s="125">
        <v>5400.23</v>
      </c>
      <c r="D353" s="110">
        <v>20.9</v>
      </c>
      <c r="E353" s="126">
        <f t="shared" si="10"/>
        <v>4.6397496693200146E-3</v>
      </c>
      <c r="F353" s="126">
        <f t="shared" si="11"/>
        <v>9.6618357487923134E-3</v>
      </c>
    </row>
    <row r="354" spans="2:6" x14ac:dyDescent="0.3">
      <c r="B354" s="108">
        <v>43640</v>
      </c>
      <c r="C354" s="125">
        <v>5411.4</v>
      </c>
      <c r="D354" s="110">
        <v>20.3</v>
      </c>
      <c r="E354" s="126">
        <f t="shared" si="10"/>
        <v>2.0684304187044145E-3</v>
      </c>
      <c r="F354" s="126">
        <f t="shared" si="11"/>
        <v>-2.8708133971291794E-2</v>
      </c>
    </row>
    <row r="355" spans="2:6" x14ac:dyDescent="0.3">
      <c r="B355" s="108">
        <v>43641</v>
      </c>
      <c r="C355" s="125">
        <v>5395.62</v>
      </c>
      <c r="D355" s="110">
        <v>19.3</v>
      </c>
      <c r="E355" s="126">
        <f t="shared" si="10"/>
        <v>-2.9160660827142193E-3</v>
      </c>
      <c r="F355" s="126">
        <f t="shared" si="11"/>
        <v>-4.9261083743842415E-2</v>
      </c>
    </row>
    <row r="356" spans="2:6" x14ac:dyDescent="0.3">
      <c r="B356" s="108">
        <v>43642</v>
      </c>
      <c r="C356" s="125">
        <v>5383.89</v>
      </c>
      <c r="D356" s="110">
        <v>19.7</v>
      </c>
      <c r="E356" s="126">
        <f t="shared" si="10"/>
        <v>-2.1739855660701801E-3</v>
      </c>
      <c r="F356" s="126">
        <f t="shared" si="11"/>
        <v>2.0725388601036121E-2</v>
      </c>
    </row>
    <row r="357" spans="2:6" x14ac:dyDescent="0.3">
      <c r="B357" s="108">
        <v>43643</v>
      </c>
      <c r="C357" s="125">
        <v>5386.87</v>
      </c>
      <c r="D357" s="110">
        <v>19.3</v>
      </c>
      <c r="E357" s="126">
        <f t="shared" si="10"/>
        <v>5.5350313620805558E-4</v>
      </c>
      <c r="F357" s="126">
        <f t="shared" si="11"/>
        <v>-2.0304568527918732E-2</v>
      </c>
    </row>
    <row r="358" spans="2:6" x14ac:dyDescent="0.3">
      <c r="B358" s="108">
        <v>43646</v>
      </c>
      <c r="C358" s="125">
        <v>5380.96</v>
      </c>
      <c r="D358" s="110">
        <v>18.3</v>
      </c>
      <c r="E358" s="126">
        <f t="shared" si="10"/>
        <v>-1.0971120520821831E-3</v>
      </c>
      <c r="F358" s="126">
        <f t="shared" si="11"/>
        <v>-5.1813471502590636E-2</v>
      </c>
    </row>
    <row r="359" spans="2:6" x14ac:dyDescent="0.3">
      <c r="B359" s="108">
        <v>43648</v>
      </c>
      <c r="C359" s="125">
        <v>5410.7</v>
      </c>
      <c r="D359" s="110">
        <v>18.3</v>
      </c>
      <c r="E359" s="126">
        <f t="shared" si="10"/>
        <v>5.5268948291753439E-3</v>
      </c>
      <c r="F359" s="126">
        <f t="shared" si="11"/>
        <v>0</v>
      </c>
    </row>
    <row r="360" spans="2:6" x14ac:dyDescent="0.3">
      <c r="B360" s="108">
        <v>43649</v>
      </c>
      <c r="C360" s="125">
        <v>5430.04</v>
      </c>
      <c r="D360" s="110">
        <v>19.100000000000001</v>
      </c>
      <c r="E360" s="126">
        <f t="shared" si="10"/>
        <v>3.5743988763006218E-3</v>
      </c>
      <c r="F360" s="126">
        <f t="shared" si="11"/>
        <v>4.3715846994535568E-2</v>
      </c>
    </row>
    <row r="361" spans="2:6" x14ac:dyDescent="0.3">
      <c r="B361" s="108">
        <v>43650</v>
      </c>
      <c r="C361" s="125">
        <v>5421.62</v>
      </c>
      <c r="D361" s="110">
        <v>19.899999999999999</v>
      </c>
      <c r="E361" s="126">
        <f t="shared" si="10"/>
        <v>-1.5506331445072075E-3</v>
      </c>
      <c r="F361" s="126">
        <f t="shared" si="11"/>
        <v>4.1884816753926524E-2</v>
      </c>
    </row>
    <row r="362" spans="2:6" x14ac:dyDescent="0.3">
      <c r="B362" s="108">
        <v>43653</v>
      </c>
      <c r="C362" s="125">
        <v>5384.92</v>
      </c>
      <c r="D362" s="110">
        <v>20</v>
      </c>
      <c r="E362" s="126">
        <f t="shared" si="10"/>
        <v>-6.7691944474160826E-3</v>
      </c>
      <c r="F362" s="126">
        <f t="shared" si="11"/>
        <v>5.0251256281408363E-3</v>
      </c>
    </row>
    <row r="363" spans="2:6" x14ac:dyDescent="0.3">
      <c r="B363" s="108">
        <v>43654</v>
      </c>
      <c r="C363" s="125">
        <v>5372.21</v>
      </c>
      <c r="D363" s="110">
        <v>21</v>
      </c>
      <c r="E363" s="126">
        <f t="shared" si="10"/>
        <v>-2.3602950461659722E-3</v>
      </c>
      <c r="F363" s="126">
        <f t="shared" si="11"/>
        <v>5.0000000000000044E-2</v>
      </c>
    </row>
    <row r="364" spans="2:6" x14ac:dyDescent="0.3">
      <c r="B364" s="108">
        <v>43655</v>
      </c>
      <c r="C364" s="125">
        <v>5380.79</v>
      </c>
      <c r="D364" s="110">
        <v>20.100000000000001</v>
      </c>
      <c r="E364" s="126">
        <f t="shared" si="10"/>
        <v>1.5971080802872351E-3</v>
      </c>
      <c r="F364" s="126">
        <f t="shared" si="11"/>
        <v>-4.2857142857142816E-2</v>
      </c>
    </row>
    <row r="365" spans="2:6" x14ac:dyDescent="0.3">
      <c r="B365" s="108">
        <v>43656</v>
      </c>
      <c r="C365" s="125">
        <v>5333.08</v>
      </c>
      <c r="D365" s="110">
        <v>20.9</v>
      </c>
      <c r="E365" s="126">
        <f t="shared" si="10"/>
        <v>-8.8667277481560003E-3</v>
      </c>
      <c r="F365" s="126">
        <f t="shared" si="11"/>
        <v>3.9800995024875441E-2</v>
      </c>
    </row>
    <row r="366" spans="2:6" x14ac:dyDescent="0.3">
      <c r="B366" s="108">
        <v>43657</v>
      </c>
      <c r="C366" s="125">
        <v>5318.61</v>
      </c>
      <c r="D366" s="110">
        <v>21.7</v>
      </c>
      <c r="E366" s="126">
        <f t="shared" si="10"/>
        <v>-2.7132538795593408E-3</v>
      </c>
      <c r="F366" s="126">
        <f t="shared" si="11"/>
        <v>3.8277511961722466E-2</v>
      </c>
    </row>
    <row r="367" spans="2:6" x14ac:dyDescent="0.3">
      <c r="B367" s="108">
        <v>43660</v>
      </c>
      <c r="C367" s="125">
        <v>5280.04</v>
      </c>
      <c r="D367" s="110">
        <v>21.4</v>
      </c>
      <c r="E367" s="126">
        <f t="shared" si="10"/>
        <v>-7.2518947619771845E-3</v>
      </c>
      <c r="F367" s="126">
        <f t="shared" si="11"/>
        <v>-1.3824884792626779E-2</v>
      </c>
    </row>
    <row r="368" spans="2:6" x14ac:dyDescent="0.3">
      <c r="B368" s="108">
        <v>43661</v>
      </c>
      <c r="C368" s="125">
        <v>5230.63</v>
      </c>
      <c r="D368" s="110">
        <v>20.2</v>
      </c>
      <c r="E368" s="126">
        <f t="shared" si="10"/>
        <v>-9.357883652396537E-3</v>
      </c>
      <c r="F368" s="126">
        <f t="shared" si="11"/>
        <v>-5.6074766355140193E-2</v>
      </c>
    </row>
    <row r="369" spans="2:6" x14ac:dyDescent="0.3">
      <c r="B369" s="108">
        <v>43662</v>
      </c>
      <c r="C369" s="125">
        <v>5222.3</v>
      </c>
      <c r="D369" s="110">
        <v>19.899999999999999</v>
      </c>
      <c r="E369" s="126">
        <f t="shared" si="10"/>
        <v>-1.5925423897312774E-3</v>
      </c>
      <c r="F369" s="126">
        <f t="shared" si="11"/>
        <v>-1.4851485148514865E-2</v>
      </c>
    </row>
    <row r="370" spans="2:6" x14ac:dyDescent="0.3">
      <c r="B370" s="108">
        <v>43663</v>
      </c>
      <c r="C370" s="125">
        <v>5179.49</v>
      </c>
      <c r="D370" s="110">
        <v>20.399999999999999</v>
      </c>
      <c r="E370" s="126">
        <f t="shared" si="10"/>
        <v>-8.1975374834843961E-3</v>
      </c>
      <c r="F370" s="126">
        <f t="shared" si="11"/>
        <v>2.5125628140703515E-2</v>
      </c>
    </row>
    <row r="371" spans="2:6" x14ac:dyDescent="0.3">
      <c r="B371" s="108">
        <v>43664</v>
      </c>
      <c r="C371" s="125">
        <v>5091.4799999999996</v>
      </c>
      <c r="D371" s="110">
        <v>19.8</v>
      </c>
      <c r="E371" s="126">
        <f t="shared" si="10"/>
        <v>-1.69920204498899E-2</v>
      </c>
      <c r="F371" s="126">
        <f t="shared" si="11"/>
        <v>-2.9411764705882248E-2</v>
      </c>
    </row>
    <row r="372" spans="2:6" x14ac:dyDescent="0.3">
      <c r="B372" s="108">
        <v>43667</v>
      </c>
      <c r="C372" s="125">
        <v>5124.4399999999996</v>
      </c>
      <c r="D372" s="110">
        <v>20</v>
      </c>
      <c r="E372" s="126">
        <f t="shared" si="10"/>
        <v>6.4735597507994402E-3</v>
      </c>
      <c r="F372" s="126">
        <f t="shared" si="11"/>
        <v>1.0101010101010166E-2</v>
      </c>
    </row>
    <row r="373" spans="2:6" x14ac:dyDescent="0.3">
      <c r="B373" s="108">
        <v>43668</v>
      </c>
      <c r="C373" s="125">
        <v>5133.13</v>
      </c>
      <c r="D373" s="110">
        <v>19.7</v>
      </c>
      <c r="E373" s="126">
        <f t="shared" si="10"/>
        <v>1.6957950527278776E-3</v>
      </c>
      <c r="F373" s="126">
        <f t="shared" si="11"/>
        <v>-1.5000000000000013E-2</v>
      </c>
    </row>
    <row r="374" spans="2:6" x14ac:dyDescent="0.3">
      <c r="B374" s="108">
        <v>43669</v>
      </c>
      <c r="C374" s="125">
        <v>5130.6899999999996</v>
      </c>
      <c r="D374" s="110">
        <v>20</v>
      </c>
      <c r="E374" s="126">
        <f t="shared" si="10"/>
        <v>-4.7534350386613244E-4</v>
      </c>
      <c r="F374" s="126">
        <f t="shared" si="11"/>
        <v>1.5228426395939021E-2</v>
      </c>
    </row>
    <row r="375" spans="2:6" x14ac:dyDescent="0.3">
      <c r="B375" s="108">
        <v>43670</v>
      </c>
      <c r="C375" s="125">
        <v>5033.74</v>
      </c>
      <c r="D375" s="110">
        <v>20</v>
      </c>
      <c r="E375" s="126">
        <f t="shared" si="10"/>
        <v>-1.889609389770186E-2</v>
      </c>
      <c r="F375" s="126">
        <f t="shared" si="11"/>
        <v>0</v>
      </c>
    </row>
    <row r="376" spans="2:6" x14ac:dyDescent="0.3">
      <c r="B376" s="108">
        <v>43671</v>
      </c>
      <c r="C376" s="125">
        <v>4966.4399999999996</v>
      </c>
      <c r="D376" s="110">
        <v>19.600000000000001</v>
      </c>
      <c r="E376" s="126">
        <f t="shared" si="10"/>
        <v>-1.3369780719703517E-2</v>
      </c>
      <c r="F376" s="126">
        <f t="shared" si="11"/>
        <v>-1.9999999999999907E-2</v>
      </c>
    </row>
    <row r="377" spans="2:6" x14ac:dyDescent="0.3">
      <c r="B377" s="108">
        <v>43674</v>
      </c>
      <c r="C377" s="125">
        <v>5077.75</v>
      </c>
      <c r="D377" s="110">
        <v>18.600000000000001</v>
      </c>
      <c r="E377" s="126">
        <f t="shared" si="10"/>
        <v>2.2412432245230152E-2</v>
      </c>
      <c r="F377" s="126">
        <f t="shared" si="11"/>
        <v>-5.1020408163265252E-2</v>
      </c>
    </row>
    <row r="378" spans="2:6" x14ac:dyDescent="0.3">
      <c r="B378" s="108">
        <v>43675</v>
      </c>
      <c r="C378" s="125">
        <v>5077.28</v>
      </c>
      <c r="D378" s="110">
        <v>19.600000000000001</v>
      </c>
      <c r="E378" s="126">
        <f t="shared" si="10"/>
        <v>-9.2560681404174616E-5</v>
      </c>
      <c r="F378" s="126">
        <f t="shared" si="11"/>
        <v>5.3763440860215006E-2</v>
      </c>
    </row>
    <row r="379" spans="2:6" x14ac:dyDescent="0.3">
      <c r="B379" s="108">
        <v>43676</v>
      </c>
      <c r="C379" s="125">
        <v>5133.25</v>
      </c>
      <c r="D379" s="110">
        <v>19.100000000000001</v>
      </c>
      <c r="E379" s="126">
        <f t="shared" si="10"/>
        <v>1.102361894557724E-2</v>
      </c>
      <c r="F379" s="126">
        <f t="shared" si="11"/>
        <v>-2.5510204081632626E-2</v>
      </c>
    </row>
    <row r="380" spans="2:6" x14ac:dyDescent="0.3">
      <c r="B380" s="108">
        <v>43677</v>
      </c>
      <c r="C380" s="125">
        <v>5133.93</v>
      </c>
      <c r="D380" s="110">
        <v>18.3</v>
      </c>
      <c r="E380" s="126">
        <f t="shared" si="10"/>
        <v>1.3246968294944317E-4</v>
      </c>
      <c r="F380" s="126">
        <f t="shared" si="11"/>
        <v>-4.1884816753926746E-2</v>
      </c>
    </row>
    <row r="381" spans="2:6" x14ac:dyDescent="0.3">
      <c r="B381" s="108">
        <v>43678</v>
      </c>
      <c r="C381" s="125">
        <v>5160.74</v>
      </c>
      <c r="D381" s="110">
        <v>18.5</v>
      </c>
      <c r="E381" s="126">
        <f t="shared" si="10"/>
        <v>5.2221202860185389E-3</v>
      </c>
      <c r="F381" s="126">
        <f t="shared" si="11"/>
        <v>1.0928961748633892E-2</v>
      </c>
    </row>
    <row r="382" spans="2:6" x14ac:dyDescent="0.3">
      <c r="B382" s="108">
        <v>43681</v>
      </c>
      <c r="C382" s="125">
        <v>5125.0200000000004</v>
      </c>
      <c r="D382" s="110">
        <v>19.100000000000001</v>
      </c>
      <c r="E382" s="126">
        <f t="shared" si="10"/>
        <v>-6.921488003658216E-3</v>
      </c>
      <c r="F382" s="126">
        <f t="shared" si="11"/>
        <v>3.2432432432432545E-2</v>
      </c>
    </row>
    <row r="383" spans="2:6" x14ac:dyDescent="0.3">
      <c r="B383" s="108">
        <v>43682</v>
      </c>
      <c r="C383" s="125">
        <v>5138.79</v>
      </c>
      <c r="D383" s="110">
        <v>18.5</v>
      </c>
      <c r="E383" s="126">
        <f t="shared" si="10"/>
        <v>2.6868187831461388E-3</v>
      </c>
      <c r="F383" s="126">
        <f t="shared" si="11"/>
        <v>-3.1413612565445059E-2</v>
      </c>
    </row>
    <row r="384" spans="2:6" x14ac:dyDescent="0.3">
      <c r="B384" s="108">
        <v>43683</v>
      </c>
      <c r="C384" s="125">
        <v>5169.7299999999996</v>
      </c>
      <c r="D384" s="110">
        <v>18</v>
      </c>
      <c r="E384" s="126">
        <f t="shared" si="10"/>
        <v>6.0208726178729854E-3</v>
      </c>
      <c r="F384" s="126">
        <f t="shared" si="11"/>
        <v>-2.7027027027026973E-2</v>
      </c>
    </row>
    <row r="385" spans="2:6" x14ac:dyDescent="0.3">
      <c r="B385" s="108">
        <v>43684</v>
      </c>
      <c r="C385" s="125">
        <v>5172.8599999999997</v>
      </c>
      <c r="D385" s="110">
        <v>18.100000000000001</v>
      </c>
      <c r="E385" s="126">
        <f t="shared" si="10"/>
        <v>6.054474798491416E-4</v>
      </c>
      <c r="F385" s="126">
        <f t="shared" si="11"/>
        <v>5.5555555555555358E-3</v>
      </c>
    </row>
    <row r="386" spans="2:6" x14ac:dyDescent="0.3">
      <c r="B386" s="108">
        <v>43685</v>
      </c>
      <c r="C386" s="125">
        <v>5160.37</v>
      </c>
      <c r="D386" s="110">
        <v>18.8</v>
      </c>
      <c r="E386" s="126">
        <f t="shared" si="10"/>
        <v>-2.4145250403064811E-3</v>
      </c>
      <c r="F386" s="126">
        <f t="shared" si="11"/>
        <v>3.8674033149171283E-2</v>
      </c>
    </row>
    <row r="387" spans="2:6" x14ac:dyDescent="0.3">
      <c r="B387" s="108">
        <v>43695</v>
      </c>
      <c r="C387" s="125">
        <v>5187.29</v>
      </c>
      <c r="D387" s="110">
        <v>19.399999999999999</v>
      </c>
      <c r="E387" s="126">
        <f t="shared" ref="E387:E450" si="12">C387/C386-1</f>
        <v>5.2166801992881151E-3</v>
      </c>
      <c r="F387" s="126">
        <f t="shared" ref="F387:F450" si="13">D387/D386-1</f>
        <v>3.1914893617021267E-2</v>
      </c>
    </row>
    <row r="388" spans="2:6" x14ac:dyDescent="0.3">
      <c r="B388" s="108">
        <v>43696</v>
      </c>
      <c r="C388" s="125">
        <v>5187.2</v>
      </c>
      <c r="D388" s="110">
        <v>19.3</v>
      </c>
      <c r="E388" s="126">
        <f t="shared" si="12"/>
        <v>-1.7350099955848464E-5</v>
      </c>
      <c r="F388" s="126">
        <f t="shared" si="13"/>
        <v>-5.1546391752576026E-3</v>
      </c>
    </row>
    <row r="389" spans="2:6" x14ac:dyDescent="0.3">
      <c r="B389" s="108">
        <v>43697</v>
      </c>
      <c r="C389" s="125">
        <v>5201.42</v>
      </c>
      <c r="D389" s="110">
        <v>19.100000000000001</v>
      </c>
      <c r="E389" s="126">
        <f t="shared" si="12"/>
        <v>2.741363355953208E-3</v>
      </c>
      <c r="F389" s="126">
        <f t="shared" si="13"/>
        <v>-1.0362694300518061E-2</v>
      </c>
    </row>
    <row r="390" spans="2:6" x14ac:dyDescent="0.3">
      <c r="B390" s="108">
        <v>43698</v>
      </c>
      <c r="C390" s="125">
        <v>5216.53</v>
      </c>
      <c r="D390" s="110">
        <v>18.899999999999999</v>
      </c>
      <c r="E390" s="126">
        <f t="shared" si="12"/>
        <v>2.90497594887551E-3</v>
      </c>
      <c r="F390" s="126">
        <f t="shared" si="13"/>
        <v>-1.0471204188481797E-2</v>
      </c>
    </row>
    <row r="391" spans="2:6" x14ac:dyDescent="0.3">
      <c r="B391" s="108">
        <v>43699</v>
      </c>
      <c r="C391" s="125">
        <v>5227.26</v>
      </c>
      <c r="D391" s="110">
        <v>18.8</v>
      </c>
      <c r="E391" s="126">
        <f t="shared" si="12"/>
        <v>2.0569228970217512E-3</v>
      </c>
      <c r="F391" s="126">
        <f t="shared" si="13"/>
        <v>-5.2910052910051242E-3</v>
      </c>
    </row>
    <row r="392" spans="2:6" x14ac:dyDescent="0.3">
      <c r="B392" s="108">
        <v>43702</v>
      </c>
      <c r="C392" s="125">
        <v>5227.49</v>
      </c>
      <c r="D392" s="110">
        <v>18.899999999999999</v>
      </c>
      <c r="E392" s="126">
        <f t="shared" si="12"/>
        <v>4.4000107130681698E-5</v>
      </c>
      <c r="F392" s="126">
        <f t="shared" si="13"/>
        <v>5.3191489361701372E-3</v>
      </c>
    </row>
    <row r="393" spans="2:6" x14ac:dyDescent="0.3">
      <c r="B393" s="108">
        <v>43703</v>
      </c>
      <c r="C393" s="125">
        <v>5223.41</v>
      </c>
      <c r="D393" s="110">
        <v>18.600000000000001</v>
      </c>
      <c r="E393" s="126">
        <f t="shared" si="12"/>
        <v>-7.8048929792307042E-4</v>
      </c>
      <c r="F393" s="126">
        <f t="shared" si="13"/>
        <v>-1.5873015873015706E-2</v>
      </c>
    </row>
    <row r="394" spans="2:6" x14ac:dyDescent="0.3">
      <c r="B394" s="108">
        <v>43704</v>
      </c>
      <c r="C394" s="125">
        <v>5236.8500000000004</v>
      </c>
      <c r="D394" s="110">
        <v>18.3</v>
      </c>
      <c r="E394" s="126">
        <f t="shared" si="12"/>
        <v>2.5730317934071767E-3</v>
      </c>
      <c r="F394" s="126">
        <f t="shared" si="13"/>
        <v>-1.6129032258064502E-2</v>
      </c>
    </row>
    <row r="395" spans="2:6" x14ac:dyDescent="0.3">
      <c r="B395" s="108">
        <v>43705</v>
      </c>
      <c r="C395" s="125">
        <v>5223.72</v>
      </c>
      <c r="D395" s="110">
        <v>18.2</v>
      </c>
      <c r="E395" s="126">
        <f t="shared" si="12"/>
        <v>-2.5072324011572444E-3</v>
      </c>
      <c r="F395" s="126">
        <f t="shared" si="13"/>
        <v>-5.464480874317057E-3</v>
      </c>
    </row>
    <row r="396" spans="2:6" x14ac:dyDescent="0.3">
      <c r="B396" s="108">
        <v>43706</v>
      </c>
      <c r="C396" s="125">
        <v>5165.76</v>
      </c>
      <c r="D396" s="110">
        <v>18.5</v>
      </c>
      <c r="E396" s="126">
        <f t="shared" si="12"/>
        <v>-1.1095541108635198E-2</v>
      </c>
      <c r="F396" s="126">
        <f t="shared" si="13"/>
        <v>1.6483516483516425E-2</v>
      </c>
    </row>
    <row r="397" spans="2:6" x14ac:dyDescent="0.3">
      <c r="B397" s="108">
        <v>43709</v>
      </c>
      <c r="C397" s="125">
        <v>5178.7</v>
      </c>
      <c r="D397" s="110">
        <v>17.899999999999999</v>
      </c>
      <c r="E397" s="126">
        <f t="shared" si="12"/>
        <v>2.5049557083565155E-3</v>
      </c>
      <c r="F397" s="126">
        <f t="shared" si="13"/>
        <v>-3.2432432432432545E-2</v>
      </c>
    </row>
    <row r="398" spans="2:6" x14ac:dyDescent="0.3">
      <c r="B398" s="108">
        <v>43710</v>
      </c>
      <c r="C398" s="125">
        <v>5139.99</v>
      </c>
      <c r="D398" s="110">
        <v>18.3</v>
      </c>
      <c r="E398" s="126">
        <f t="shared" si="12"/>
        <v>-7.4748489003031438E-3</v>
      </c>
      <c r="F398" s="126">
        <f t="shared" si="13"/>
        <v>2.2346368715083997E-2</v>
      </c>
    </row>
    <row r="399" spans="2:6" x14ac:dyDescent="0.3">
      <c r="B399" s="108">
        <v>43711</v>
      </c>
      <c r="C399" s="125">
        <v>5095.7700000000004</v>
      </c>
      <c r="D399" s="110">
        <v>18.100000000000001</v>
      </c>
      <c r="E399" s="126">
        <f t="shared" si="12"/>
        <v>-8.6031295780729655E-3</v>
      </c>
      <c r="F399" s="126">
        <f t="shared" si="13"/>
        <v>-1.0928961748633892E-2</v>
      </c>
    </row>
    <row r="400" spans="2:6" x14ac:dyDescent="0.3">
      <c r="B400" s="108">
        <v>43712</v>
      </c>
      <c r="C400" s="125">
        <v>5070.68</v>
      </c>
      <c r="D400" s="110">
        <v>18.100000000000001</v>
      </c>
      <c r="E400" s="126">
        <f t="shared" si="12"/>
        <v>-4.9236916108851281E-3</v>
      </c>
      <c r="F400" s="126">
        <f t="shared" si="13"/>
        <v>0</v>
      </c>
    </row>
    <row r="401" spans="2:6" x14ac:dyDescent="0.3">
      <c r="B401" s="108">
        <v>43713</v>
      </c>
      <c r="C401" s="125">
        <v>5033.53</v>
      </c>
      <c r="D401" s="110">
        <v>18</v>
      </c>
      <c r="E401" s="126">
        <f t="shared" si="12"/>
        <v>-7.3264335355417431E-3</v>
      </c>
      <c r="F401" s="126">
        <f t="shared" si="13"/>
        <v>-5.5248618784531356E-3</v>
      </c>
    </row>
    <row r="402" spans="2:6" x14ac:dyDescent="0.3">
      <c r="B402" s="108">
        <v>43716</v>
      </c>
      <c r="C402" s="125">
        <v>5007.05</v>
      </c>
      <c r="D402" s="110">
        <v>18</v>
      </c>
      <c r="E402" s="126">
        <f t="shared" si="12"/>
        <v>-5.2607216009439295E-3</v>
      </c>
      <c r="F402" s="126">
        <f t="shared" si="13"/>
        <v>0</v>
      </c>
    </row>
    <row r="403" spans="2:6" x14ac:dyDescent="0.3">
      <c r="B403" s="108">
        <v>43717</v>
      </c>
      <c r="C403" s="125">
        <v>4986.37</v>
      </c>
      <c r="D403" s="110">
        <v>17.899999999999999</v>
      </c>
      <c r="E403" s="126">
        <f t="shared" si="12"/>
        <v>-4.1301764512038375E-3</v>
      </c>
      <c r="F403" s="126">
        <f t="shared" si="13"/>
        <v>-5.5555555555556468E-3</v>
      </c>
    </row>
    <row r="404" spans="2:6" x14ac:dyDescent="0.3">
      <c r="B404" s="108">
        <v>43719</v>
      </c>
      <c r="C404" s="125">
        <v>5013.01</v>
      </c>
      <c r="D404" s="110">
        <v>17.3</v>
      </c>
      <c r="E404" s="126">
        <f t="shared" si="12"/>
        <v>5.3425638289978927E-3</v>
      </c>
      <c r="F404" s="126">
        <f t="shared" si="13"/>
        <v>-3.3519553072625552E-2</v>
      </c>
    </row>
    <row r="405" spans="2:6" x14ac:dyDescent="0.3">
      <c r="B405" s="108">
        <v>43720</v>
      </c>
      <c r="C405" s="125">
        <v>5033.79</v>
      </c>
      <c r="D405" s="110">
        <v>17.5</v>
      </c>
      <c r="E405" s="126">
        <f t="shared" si="12"/>
        <v>4.1452141527744679E-3</v>
      </c>
      <c r="F405" s="126">
        <f t="shared" si="13"/>
        <v>1.156069364161838E-2</v>
      </c>
    </row>
    <row r="406" spans="2:6" x14ac:dyDescent="0.3">
      <c r="B406" s="108">
        <v>43723</v>
      </c>
      <c r="C406" s="125">
        <v>5008.96</v>
      </c>
      <c r="D406" s="110">
        <v>19</v>
      </c>
      <c r="E406" s="126">
        <f t="shared" si="12"/>
        <v>-4.9326650495947755E-3</v>
      </c>
      <c r="F406" s="126">
        <f t="shared" si="13"/>
        <v>8.5714285714285632E-2</v>
      </c>
    </row>
    <row r="407" spans="2:6" x14ac:dyDescent="0.3">
      <c r="B407" s="108">
        <v>43724</v>
      </c>
      <c r="C407" s="125">
        <v>4933.17</v>
      </c>
      <c r="D407" s="110">
        <v>18.399999999999999</v>
      </c>
      <c r="E407" s="126">
        <f t="shared" si="12"/>
        <v>-1.5130885453267684E-2</v>
      </c>
      <c r="F407" s="126">
        <f t="shared" si="13"/>
        <v>-3.1578947368421151E-2</v>
      </c>
    </row>
    <row r="408" spans="2:6" x14ac:dyDescent="0.3">
      <c r="B408" s="108">
        <v>43725</v>
      </c>
      <c r="C408" s="125">
        <v>4933.8900000000003</v>
      </c>
      <c r="D408" s="110">
        <v>18.2</v>
      </c>
      <c r="E408" s="126">
        <f t="shared" si="12"/>
        <v>1.4595077810009016E-4</v>
      </c>
      <c r="F408" s="126">
        <f t="shared" si="13"/>
        <v>-1.0869565217391242E-2</v>
      </c>
    </row>
    <row r="409" spans="2:6" x14ac:dyDescent="0.3">
      <c r="B409" s="108">
        <v>43726</v>
      </c>
      <c r="C409" s="125">
        <v>4942.2299999999996</v>
      </c>
      <c r="D409" s="110">
        <v>19.600000000000001</v>
      </c>
      <c r="E409" s="126">
        <f t="shared" si="12"/>
        <v>1.6903498051232813E-3</v>
      </c>
      <c r="F409" s="126">
        <f t="shared" si="13"/>
        <v>7.6923076923077094E-2</v>
      </c>
    </row>
    <row r="410" spans="2:6" x14ac:dyDescent="0.3">
      <c r="B410" s="108">
        <v>43727</v>
      </c>
      <c r="C410" s="125">
        <v>4959.7299999999996</v>
      </c>
      <c r="D410" s="110">
        <v>18.8</v>
      </c>
      <c r="E410" s="126">
        <f t="shared" si="12"/>
        <v>3.5409116937090701E-3</v>
      </c>
      <c r="F410" s="126">
        <f t="shared" si="13"/>
        <v>-4.081632653061229E-2</v>
      </c>
    </row>
    <row r="411" spans="2:6" x14ac:dyDescent="0.3">
      <c r="B411" s="108">
        <v>43730</v>
      </c>
      <c r="C411" s="125">
        <v>4928.9799999999996</v>
      </c>
      <c r="D411" s="110">
        <v>18.7</v>
      </c>
      <c r="E411" s="126">
        <f t="shared" si="12"/>
        <v>-6.1999342706154925E-3</v>
      </c>
      <c r="F411" s="126">
        <f t="shared" si="13"/>
        <v>-5.3191489361702482E-3</v>
      </c>
    </row>
    <row r="412" spans="2:6" x14ac:dyDescent="0.3">
      <c r="B412" s="108">
        <v>43731</v>
      </c>
      <c r="C412" s="125">
        <v>4888.01</v>
      </c>
      <c r="D412" s="110">
        <v>19.600000000000001</v>
      </c>
      <c r="E412" s="126">
        <f t="shared" si="12"/>
        <v>-8.3120645650822667E-3</v>
      </c>
      <c r="F412" s="126">
        <f t="shared" si="13"/>
        <v>4.8128342245989497E-2</v>
      </c>
    </row>
    <row r="413" spans="2:6" x14ac:dyDescent="0.3">
      <c r="B413" s="108">
        <v>43732</v>
      </c>
      <c r="C413" s="125">
        <v>4855.9799999999996</v>
      </c>
      <c r="D413" s="110">
        <v>19.899999999999999</v>
      </c>
      <c r="E413" s="126">
        <f t="shared" si="12"/>
        <v>-6.5527689182306448E-3</v>
      </c>
      <c r="F413" s="126">
        <f t="shared" si="13"/>
        <v>1.5306122448979442E-2</v>
      </c>
    </row>
    <row r="414" spans="2:6" x14ac:dyDescent="0.3">
      <c r="B414" s="108">
        <v>43733</v>
      </c>
      <c r="C414" s="125">
        <v>4920.96</v>
      </c>
      <c r="D414" s="110">
        <v>20.399999999999999</v>
      </c>
      <c r="E414" s="126">
        <f t="shared" si="12"/>
        <v>1.3381438968035342E-2</v>
      </c>
      <c r="F414" s="126">
        <f t="shared" si="13"/>
        <v>2.5125628140703515E-2</v>
      </c>
    </row>
    <row r="415" spans="2:6" x14ac:dyDescent="0.3">
      <c r="B415" s="108">
        <v>43734</v>
      </c>
      <c r="C415" s="125">
        <v>5000.2299999999996</v>
      </c>
      <c r="D415" s="110">
        <v>20.6</v>
      </c>
      <c r="E415" s="126">
        <f t="shared" si="12"/>
        <v>1.6108645467550975E-2</v>
      </c>
      <c r="F415" s="126">
        <f t="shared" si="13"/>
        <v>9.8039215686276382E-3</v>
      </c>
    </row>
    <row r="416" spans="2:6" x14ac:dyDescent="0.3">
      <c r="B416" s="108">
        <v>43737</v>
      </c>
      <c r="C416" s="125">
        <v>4958.72</v>
      </c>
      <c r="D416" s="110">
        <v>20.100000000000001</v>
      </c>
      <c r="E416" s="126">
        <f t="shared" si="12"/>
        <v>-8.3016181255660682E-3</v>
      </c>
      <c r="F416" s="126">
        <f t="shared" si="13"/>
        <v>-2.4271844660194164E-2</v>
      </c>
    </row>
    <row r="417" spans="2:6" x14ac:dyDescent="0.3">
      <c r="B417" s="108">
        <v>43738</v>
      </c>
      <c r="C417" s="125">
        <v>4951.7299999999996</v>
      </c>
      <c r="D417" s="110">
        <v>19.5</v>
      </c>
      <c r="E417" s="126">
        <f t="shared" si="12"/>
        <v>-1.4096379710895057E-3</v>
      </c>
      <c r="F417" s="126">
        <f t="shared" si="13"/>
        <v>-2.9850746268656803E-2</v>
      </c>
    </row>
    <row r="418" spans="2:6" x14ac:dyDescent="0.3">
      <c r="B418" s="108">
        <v>43739</v>
      </c>
      <c r="C418" s="125">
        <v>4968.46</v>
      </c>
      <c r="D418" s="110">
        <v>19.899999999999999</v>
      </c>
      <c r="E418" s="126">
        <f t="shared" si="12"/>
        <v>3.3786171701608581E-3</v>
      </c>
      <c r="F418" s="126">
        <f t="shared" si="13"/>
        <v>2.051282051282044E-2</v>
      </c>
    </row>
    <row r="419" spans="2:6" x14ac:dyDescent="0.3">
      <c r="B419" s="108">
        <v>43740</v>
      </c>
      <c r="C419" s="125">
        <v>4975.7299999999996</v>
      </c>
      <c r="D419" s="110">
        <v>20</v>
      </c>
      <c r="E419" s="126">
        <f t="shared" si="12"/>
        <v>1.4632300551880029E-3</v>
      </c>
      <c r="F419" s="126">
        <f t="shared" si="13"/>
        <v>5.0251256281408363E-3</v>
      </c>
    </row>
    <row r="420" spans="2:6" x14ac:dyDescent="0.3">
      <c r="B420" s="108">
        <v>43741</v>
      </c>
      <c r="C420" s="125">
        <v>4947.63</v>
      </c>
      <c r="D420" s="110">
        <v>19.8</v>
      </c>
      <c r="E420" s="126">
        <f t="shared" si="12"/>
        <v>-5.6474125404712971E-3</v>
      </c>
      <c r="F420" s="126">
        <f t="shared" si="13"/>
        <v>-1.0000000000000009E-2</v>
      </c>
    </row>
    <row r="421" spans="2:6" x14ac:dyDescent="0.3">
      <c r="B421" s="108">
        <v>43744</v>
      </c>
      <c r="C421" s="125">
        <v>4949.3900000000003</v>
      </c>
      <c r="D421" s="110">
        <v>19.5</v>
      </c>
      <c r="E421" s="126">
        <f t="shared" si="12"/>
        <v>3.5572587279175671E-4</v>
      </c>
      <c r="F421" s="126">
        <f t="shared" si="13"/>
        <v>-1.5151515151515138E-2</v>
      </c>
    </row>
    <row r="422" spans="2:6" x14ac:dyDescent="0.3">
      <c r="B422" s="108">
        <v>43745</v>
      </c>
      <c r="C422" s="125">
        <v>4936.37</v>
      </c>
      <c r="D422" s="110">
        <v>19</v>
      </c>
      <c r="E422" s="126">
        <f t="shared" si="12"/>
        <v>-2.6306272086056293E-3</v>
      </c>
      <c r="F422" s="126">
        <f t="shared" si="13"/>
        <v>-2.5641025641025661E-2</v>
      </c>
    </row>
    <row r="423" spans="2:6" x14ac:dyDescent="0.3">
      <c r="B423" s="108">
        <v>43747</v>
      </c>
      <c r="C423" s="125">
        <v>4937.82</v>
      </c>
      <c r="D423" s="110">
        <v>18.899999999999999</v>
      </c>
      <c r="E423" s="126">
        <f t="shared" si="12"/>
        <v>2.9373811120314564E-4</v>
      </c>
      <c r="F423" s="126">
        <f t="shared" si="13"/>
        <v>-5.2631578947369695E-3</v>
      </c>
    </row>
    <row r="424" spans="2:6" x14ac:dyDescent="0.3">
      <c r="B424" s="108">
        <v>43748</v>
      </c>
      <c r="C424" s="125">
        <v>4916.68</v>
      </c>
      <c r="D424" s="110">
        <v>18.8</v>
      </c>
      <c r="E424" s="126">
        <f t="shared" si="12"/>
        <v>-4.2812415195367937E-3</v>
      </c>
      <c r="F424" s="126">
        <f t="shared" si="13"/>
        <v>-5.2910052910051242E-3</v>
      </c>
    </row>
    <row r="425" spans="2:6" x14ac:dyDescent="0.3">
      <c r="B425" s="108">
        <v>43751</v>
      </c>
      <c r="C425" s="125">
        <v>4894.3100000000004</v>
      </c>
      <c r="D425" s="110">
        <v>18.2</v>
      </c>
      <c r="E425" s="126">
        <f t="shared" si="12"/>
        <v>-4.5498181699845652E-3</v>
      </c>
      <c r="F425" s="126">
        <f t="shared" si="13"/>
        <v>-3.1914893617021378E-2</v>
      </c>
    </row>
    <row r="426" spans="2:6" x14ac:dyDescent="0.3">
      <c r="B426" s="108">
        <v>43752</v>
      </c>
      <c r="C426" s="125">
        <v>4862.25</v>
      </c>
      <c r="D426" s="110">
        <v>18.100000000000001</v>
      </c>
      <c r="E426" s="126">
        <f t="shared" si="12"/>
        <v>-6.5504637017271827E-3</v>
      </c>
      <c r="F426" s="126">
        <f t="shared" si="13"/>
        <v>-5.494505494505364E-3</v>
      </c>
    </row>
    <row r="427" spans="2:6" x14ac:dyDescent="0.3">
      <c r="B427" s="108">
        <v>43753</v>
      </c>
      <c r="C427" s="125">
        <v>4810.21</v>
      </c>
      <c r="D427" s="110">
        <v>18.8</v>
      </c>
      <c r="E427" s="126">
        <f t="shared" si="12"/>
        <v>-1.0702863900457604E-2</v>
      </c>
      <c r="F427" s="126">
        <f t="shared" si="13"/>
        <v>3.8674033149171283E-2</v>
      </c>
    </row>
    <row r="428" spans="2:6" x14ac:dyDescent="0.3">
      <c r="B428" s="108">
        <v>43754</v>
      </c>
      <c r="C428" s="125">
        <v>4761.87</v>
      </c>
      <c r="D428" s="110">
        <v>19.3</v>
      </c>
      <c r="E428" s="126">
        <f t="shared" si="12"/>
        <v>-1.0049457300201015E-2</v>
      </c>
      <c r="F428" s="126">
        <f t="shared" si="13"/>
        <v>2.659574468085113E-2</v>
      </c>
    </row>
    <row r="429" spans="2:6" x14ac:dyDescent="0.3">
      <c r="B429" s="108">
        <v>43755</v>
      </c>
      <c r="C429" s="125">
        <v>4711.3</v>
      </c>
      <c r="D429" s="110">
        <v>19.399999999999999</v>
      </c>
      <c r="E429" s="126">
        <f t="shared" si="12"/>
        <v>-1.0619777524375817E-2</v>
      </c>
      <c r="F429" s="126">
        <f t="shared" si="13"/>
        <v>5.1813471502588637E-3</v>
      </c>
    </row>
    <row r="430" spans="2:6" x14ac:dyDescent="0.3">
      <c r="B430" s="108">
        <v>43758</v>
      </c>
      <c r="C430" s="125">
        <v>4821.6400000000003</v>
      </c>
      <c r="D430" s="110">
        <v>19.2</v>
      </c>
      <c r="E430" s="126">
        <f t="shared" si="12"/>
        <v>2.3420287394137596E-2</v>
      </c>
      <c r="F430" s="126">
        <f t="shared" si="13"/>
        <v>-1.0309278350515427E-2</v>
      </c>
    </row>
    <row r="431" spans="2:6" x14ac:dyDescent="0.3">
      <c r="B431" s="108">
        <v>43759</v>
      </c>
      <c r="C431" s="125">
        <v>4781.62</v>
      </c>
      <c r="D431" s="110">
        <v>19.2</v>
      </c>
      <c r="E431" s="126">
        <f t="shared" si="12"/>
        <v>-8.3000804705454234E-3</v>
      </c>
      <c r="F431" s="126">
        <f t="shared" si="13"/>
        <v>0</v>
      </c>
    </row>
    <row r="432" spans="2:6" x14ac:dyDescent="0.3">
      <c r="B432" s="108">
        <v>43760</v>
      </c>
      <c r="C432" s="125">
        <v>4770.99</v>
      </c>
      <c r="D432" s="110">
        <v>18.8</v>
      </c>
      <c r="E432" s="126">
        <f t="shared" si="12"/>
        <v>-2.2230959381966953E-3</v>
      </c>
      <c r="F432" s="126">
        <f t="shared" si="13"/>
        <v>-2.0833333333333259E-2</v>
      </c>
    </row>
    <row r="433" spans="2:6" x14ac:dyDescent="0.3">
      <c r="B433" s="108">
        <v>43761</v>
      </c>
      <c r="C433" s="125">
        <v>4782.09</v>
      </c>
      <c r="D433" s="110">
        <v>18.8</v>
      </c>
      <c r="E433" s="126">
        <f t="shared" si="12"/>
        <v>2.3265611539744491E-3</v>
      </c>
      <c r="F433" s="126">
        <f t="shared" si="13"/>
        <v>0</v>
      </c>
    </row>
    <row r="434" spans="2:6" x14ac:dyDescent="0.3">
      <c r="B434" s="108">
        <v>43762</v>
      </c>
      <c r="C434" s="125">
        <v>4761.42</v>
      </c>
      <c r="D434" s="110">
        <v>18.8</v>
      </c>
      <c r="E434" s="126">
        <f t="shared" si="12"/>
        <v>-4.3223778724365003E-3</v>
      </c>
      <c r="F434" s="126">
        <f t="shared" si="13"/>
        <v>0</v>
      </c>
    </row>
    <row r="435" spans="2:6" x14ac:dyDescent="0.3">
      <c r="B435" s="108">
        <v>43765</v>
      </c>
      <c r="C435" s="125">
        <v>4708.68</v>
      </c>
      <c r="D435" s="110">
        <v>19</v>
      </c>
      <c r="E435" s="126">
        <f t="shared" si="12"/>
        <v>-1.10765275905087E-2</v>
      </c>
      <c r="F435" s="126">
        <f t="shared" si="13"/>
        <v>1.0638297872340496E-2</v>
      </c>
    </row>
    <row r="436" spans="2:6" x14ac:dyDescent="0.3">
      <c r="B436" s="108">
        <v>43766</v>
      </c>
      <c r="C436" s="125">
        <v>4726.62</v>
      </c>
      <c r="D436" s="110">
        <v>19</v>
      </c>
      <c r="E436" s="126">
        <f t="shared" si="12"/>
        <v>3.8099849639388061E-3</v>
      </c>
      <c r="F436" s="126">
        <f t="shared" si="13"/>
        <v>0</v>
      </c>
    </row>
    <row r="437" spans="2:6" x14ac:dyDescent="0.3">
      <c r="B437" s="108">
        <v>43767</v>
      </c>
      <c r="C437" s="125">
        <v>4772</v>
      </c>
      <c r="D437" s="110">
        <v>18.600000000000001</v>
      </c>
      <c r="E437" s="126">
        <f t="shared" si="12"/>
        <v>9.6009410530146777E-3</v>
      </c>
      <c r="F437" s="126">
        <f t="shared" si="13"/>
        <v>-2.1052631578947323E-2</v>
      </c>
    </row>
    <row r="438" spans="2:6" x14ac:dyDescent="0.3">
      <c r="B438" s="108">
        <v>43768</v>
      </c>
      <c r="C438" s="125">
        <v>4752.6400000000003</v>
      </c>
      <c r="D438" s="110">
        <v>18.5</v>
      </c>
      <c r="E438" s="126">
        <f t="shared" si="12"/>
        <v>-4.0569991617769308E-3</v>
      </c>
      <c r="F438" s="126">
        <f t="shared" si="13"/>
        <v>-5.3763440860216116E-3</v>
      </c>
    </row>
    <row r="439" spans="2:6" x14ac:dyDescent="0.3">
      <c r="B439" s="108">
        <v>43769</v>
      </c>
      <c r="C439" s="125">
        <v>4699.22</v>
      </c>
      <c r="D439" s="110">
        <v>18.5</v>
      </c>
      <c r="E439" s="126">
        <f t="shared" si="12"/>
        <v>-1.1240068677619175E-2</v>
      </c>
      <c r="F439" s="126">
        <f t="shared" si="13"/>
        <v>0</v>
      </c>
    </row>
    <row r="440" spans="2:6" x14ac:dyDescent="0.3">
      <c r="B440" s="108">
        <v>43772</v>
      </c>
      <c r="C440" s="125">
        <v>4670.74</v>
      </c>
      <c r="D440" s="110">
        <v>18.600000000000001</v>
      </c>
      <c r="E440" s="126">
        <f t="shared" si="12"/>
        <v>-6.0605802665124608E-3</v>
      </c>
      <c r="F440" s="126">
        <f t="shared" si="13"/>
        <v>5.4054054054055722E-3</v>
      </c>
    </row>
    <row r="441" spans="2:6" x14ac:dyDescent="0.3">
      <c r="B441" s="108">
        <v>43773</v>
      </c>
      <c r="C441" s="125">
        <v>4683.2</v>
      </c>
      <c r="D441" s="110">
        <v>18.399999999999999</v>
      </c>
      <c r="E441" s="126">
        <f t="shared" si="12"/>
        <v>2.667671503873148E-3</v>
      </c>
      <c r="F441" s="126">
        <f t="shared" si="13"/>
        <v>-1.0752688172043112E-2</v>
      </c>
    </row>
    <row r="442" spans="2:6" x14ac:dyDescent="0.3">
      <c r="B442" s="108">
        <v>43774</v>
      </c>
      <c r="C442" s="125">
        <v>4682.8999999999996</v>
      </c>
      <c r="D442" s="110">
        <v>18.600000000000001</v>
      </c>
      <c r="E442" s="126">
        <f t="shared" si="12"/>
        <v>-6.4058763238894478E-5</v>
      </c>
      <c r="F442" s="126">
        <f t="shared" si="13"/>
        <v>1.0869565217391353E-2</v>
      </c>
    </row>
    <row r="443" spans="2:6" x14ac:dyDescent="0.3">
      <c r="B443" s="108">
        <v>43775</v>
      </c>
      <c r="C443" s="125">
        <v>4712.08</v>
      </c>
      <c r="D443" s="110">
        <v>18.600000000000001</v>
      </c>
      <c r="E443" s="126">
        <f t="shared" si="12"/>
        <v>6.2311815328108811E-3</v>
      </c>
      <c r="F443" s="126">
        <f t="shared" si="13"/>
        <v>0</v>
      </c>
    </row>
    <row r="444" spans="2:6" x14ac:dyDescent="0.3">
      <c r="B444" s="108">
        <v>43776</v>
      </c>
      <c r="C444" s="125">
        <v>4678.3599999999997</v>
      </c>
      <c r="D444" s="110">
        <v>18.5</v>
      </c>
      <c r="E444" s="126">
        <f t="shared" si="12"/>
        <v>-7.1560754486341693E-3</v>
      </c>
      <c r="F444" s="126">
        <f t="shared" si="13"/>
        <v>-5.3763440860216116E-3</v>
      </c>
    </row>
    <row r="445" spans="2:6" x14ac:dyDescent="0.3">
      <c r="B445" s="108">
        <v>43780</v>
      </c>
      <c r="C445" s="125">
        <v>4703.7</v>
      </c>
      <c r="D445" s="110">
        <v>18.899999999999999</v>
      </c>
      <c r="E445" s="126">
        <f t="shared" si="12"/>
        <v>5.4164279790354097E-3</v>
      </c>
      <c r="F445" s="126">
        <f t="shared" si="13"/>
        <v>2.1621621621621623E-2</v>
      </c>
    </row>
    <row r="446" spans="2:6" x14ac:dyDescent="0.3">
      <c r="B446" s="108">
        <v>43781</v>
      </c>
      <c r="C446" s="125">
        <v>4754.6899999999996</v>
      </c>
      <c r="D446" s="110">
        <v>19.3</v>
      </c>
      <c r="E446" s="126">
        <f t="shared" si="12"/>
        <v>1.084040223653715E-2</v>
      </c>
      <c r="F446" s="126">
        <f t="shared" si="13"/>
        <v>2.1164021164021385E-2</v>
      </c>
    </row>
    <row r="447" spans="2:6" x14ac:dyDescent="0.3">
      <c r="B447" s="108">
        <v>43782</v>
      </c>
      <c r="C447" s="125">
        <v>4771.91</v>
      </c>
      <c r="D447" s="110">
        <v>19</v>
      </c>
      <c r="E447" s="126">
        <f t="shared" si="12"/>
        <v>3.6216872183045812E-3</v>
      </c>
      <c r="F447" s="126">
        <f t="shared" si="13"/>
        <v>-1.5544041450777257E-2</v>
      </c>
    </row>
    <row r="448" spans="2:6" x14ac:dyDescent="0.3">
      <c r="B448" s="108">
        <v>43783</v>
      </c>
      <c r="C448" s="125">
        <v>4781.47</v>
      </c>
      <c r="D448" s="110">
        <v>19</v>
      </c>
      <c r="E448" s="126">
        <f t="shared" si="12"/>
        <v>2.0033906758509801E-3</v>
      </c>
      <c r="F448" s="126">
        <f t="shared" si="13"/>
        <v>0</v>
      </c>
    </row>
    <row r="449" spans="2:6" x14ac:dyDescent="0.3">
      <c r="B449" s="108">
        <v>43786</v>
      </c>
      <c r="C449" s="125">
        <v>4779.18</v>
      </c>
      <c r="D449" s="110">
        <v>19.2</v>
      </c>
      <c r="E449" s="126">
        <f t="shared" si="12"/>
        <v>-4.7893221122374818E-4</v>
      </c>
      <c r="F449" s="126">
        <f t="shared" si="13"/>
        <v>1.0526315789473717E-2</v>
      </c>
    </row>
    <row r="450" spans="2:6" x14ac:dyDescent="0.3">
      <c r="B450" s="108">
        <v>43787</v>
      </c>
      <c r="C450" s="125">
        <v>4737.17</v>
      </c>
      <c r="D450" s="110">
        <v>19.8</v>
      </c>
      <c r="E450" s="126">
        <f t="shared" si="12"/>
        <v>-8.7902108729950301E-3</v>
      </c>
      <c r="F450" s="126">
        <f t="shared" si="13"/>
        <v>3.125E-2</v>
      </c>
    </row>
    <row r="451" spans="2:6" x14ac:dyDescent="0.3">
      <c r="B451" s="108">
        <v>43788</v>
      </c>
      <c r="C451" s="125">
        <v>4710.3599999999997</v>
      </c>
      <c r="D451" s="110">
        <v>19.100000000000001</v>
      </c>
      <c r="E451" s="126">
        <f t="shared" ref="E451:E514" si="14">C451/C450-1</f>
        <v>-5.6594971259212867E-3</v>
      </c>
      <c r="F451" s="126">
        <f t="shared" ref="F451:F514" si="15">D451/D450-1</f>
        <v>-3.5353535353535359E-2</v>
      </c>
    </row>
    <row r="452" spans="2:6" x14ac:dyDescent="0.3">
      <c r="B452" s="108">
        <v>43789</v>
      </c>
      <c r="C452" s="125">
        <v>4717.3900000000003</v>
      </c>
      <c r="D452" s="110">
        <v>19.600000000000001</v>
      </c>
      <c r="E452" s="126">
        <f t="shared" si="14"/>
        <v>1.4924549291350786E-3</v>
      </c>
      <c r="F452" s="126">
        <f t="shared" si="15"/>
        <v>2.6178010471204161E-2</v>
      </c>
    </row>
    <row r="453" spans="2:6" x14ac:dyDescent="0.3">
      <c r="B453" s="108">
        <v>43790</v>
      </c>
      <c r="C453" s="125">
        <v>4722.01</v>
      </c>
      <c r="D453" s="110">
        <v>19.7</v>
      </c>
      <c r="E453" s="126">
        <f t="shared" si="14"/>
        <v>9.7935510949898053E-4</v>
      </c>
      <c r="F453" s="126">
        <f t="shared" si="15"/>
        <v>5.1020408163264808E-3</v>
      </c>
    </row>
    <row r="454" spans="2:6" x14ac:dyDescent="0.3">
      <c r="B454" s="108">
        <v>43793</v>
      </c>
      <c r="C454" s="125">
        <v>4722.37</v>
      </c>
      <c r="D454" s="110">
        <v>19.5</v>
      </c>
      <c r="E454" s="126">
        <f t="shared" si="14"/>
        <v>7.6238720375432223E-5</v>
      </c>
      <c r="F454" s="126">
        <f t="shared" si="15"/>
        <v>-1.015228426395931E-2</v>
      </c>
    </row>
    <row r="455" spans="2:6" x14ac:dyDescent="0.3">
      <c r="B455" s="108">
        <v>43794</v>
      </c>
      <c r="C455" s="125">
        <v>4691.93</v>
      </c>
      <c r="D455" s="110">
        <v>19.399999999999999</v>
      </c>
      <c r="E455" s="126">
        <f t="shared" si="14"/>
        <v>-6.4459159278072997E-3</v>
      </c>
      <c r="F455" s="126">
        <f t="shared" si="15"/>
        <v>-5.128205128205221E-3</v>
      </c>
    </row>
    <row r="456" spans="2:6" x14ac:dyDescent="0.3">
      <c r="B456" s="108">
        <v>43795</v>
      </c>
      <c r="C456" s="125">
        <v>4706.66</v>
      </c>
      <c r="D456" s="110">
        <v>19.2</v>
      </c>
      <c r="E456" s="126">
        <f t="shared" si="14"/>
        <v>3.1394330264944426E-3</v>
      </c>
      <c r="F456" s="126">
        <f t="shared" si="15"/>
        <v>-1.0309278350515427E-2</v>
      </c>
    </row>
    <row r="457" spans="2:6" x14ac:dyDescent="0.3">
      <c r="B457" s="108">
        <v>43796</v>
      </c>
      <c r="C457" s="125">
        <v>4688.42</v>
      </c>
      <c r="D457" s="110">
        <v>19.100000000000001</v>
      </c>
      <c r="E457" s="126">
        <f t="shared" si="14"/>
        <v>-3.8753595968266108E-3</v>
      </c>
      <c r="F457" s="126">
        <f t="shared" si="15"/>
        <v>-5.2083333333332593E-3</v>
      </c>
    </row>
    <row r="458" spans="2:6" x14ac:dyDescent="0.3">
      <c r="B458" s="108">
        <v>43797</v>
      </c>
      <c r="C458" s="125">
        <v>4693.62</v>
      </c>
      <c r="D458" s="110">
        <v>19.3</v>
      </c>
      <c r="E458" s="126">
        <f t="shared" si="14"/>
        <v>1.1091156509015487E-3</v>
      </c>
      <c r="F458" s="126">
        <f t="shared" si="15"/>
        <v>1.0471204188481575E-2</v>
      </c>
    </row>
    <row r="459" spans="2:6" x14ac:dyDescent="0.3">
      <c r="B459" s="108">
        <v>43800</v>
      </c>
      <c r="C459" s="125">
        <v>4722.3</v>
      </c>
      <c r="D459" s="110">
        <v>19.100000000000001</v>
      </c>
      <c r="E459" s="126">
        <f t="shared" si="14"/>
        <v>6.1104222327330593E-3</v>
      </c>
      <c r="F459" s="126">
        <f t="shared" si="15"/>
        <v>-1.0362694300518061E-2</v>
      </c>
    </row>
    <row r="460" spans="2:6" x14ac:dyDescent="0.3">
      <c r="B460" s="108">
        <v>43801</v>
      </c>
      <c r="C460" s="125">
        <v>4730.34</v>
      </c>
      <c r="D460" s="110">
        <v>19.399999999999999</v>
      </c>
      <c r="E460" s="126">
        <f t="shared" si="14"/>
        <v>1.7025601931262013E-3</v>
      </c>
      <c r="F460" s="126">
        <f t="shared" si="15"/>
        <v>1.5706806282722363E-2</v>
      </c>
    </row>
    <row r="461" spans="2:6" x14ac:dyDescent="0.3">
      <c r="B461" s="108">
        <v>43802</v>
      </c>
      <c r="C461" s="125">
        <v>4731.43</v>
      </c>
      <c r="D461" s="110">
        <v>19.600000000000001</v>
      </c>
      <c r="E461" s="126">
        <f t="shared" si="14"/>
        <v>2.3042741113754595E-4</v>
      </c>
      <c r="F461" s="126">
        <f t="shared" si="15"/>
        <v>1.0309278350515649E-2</v>
      </c>
    </row>
    <row r="462" spans="2:6" x14ac:dyDescent="0.3">
      <c r="B462" s="108">
        <v>43803</v>
      </c>
      <c r="C462" s="125">
        <v>4758.8100000000004</v>
      </c>
      <c r="D462" s="110">
        <v>19.899999999999999</v>
      </c>
      <c r="E462" s="126">
        <f t="shared" si="14"/>
        <v>5.7868340015598818E-3</v>
      </c>
      <c r="F462" s="126">
        <f t="shared" si="15"/>
        <v>1.5306122448979442E-2</v>
      </c>
    </row>
    <row r="463" spans="2:6" x14ac:dyDescent="0.3">
      <c r="B463" s="108">
        <v>43804</v>
      </c>
      <c r="C463" s="125">
        <v>4734.59</v>
      </c>
      <c r="D463" s="110">
        <v>19.899999999999999</v>
      </c>
      <c r="E463" s="126">
        <f t="shared" si="14"/>
        <v>-5.0895076710354425E-3</v>
      </c>
      <c r="F463" s="126">
        <f t="shared" si="15"/>
        <v>0</v>
      </c>
    </row>
    <row r="464" spans="2:6" x14ac:dyDescent="0.3">
      <c r="B464" s="108">
        <v>43807</v>
      </c>
      <c r="C464" s="125">
        <v>4697.3500000000004</v>
      </c>
      <c r="D464" s="110">
        <v>19</v>
      </c>
      <c r="E464" s="126">
        <f t="shared" si="14"/>
        <v>-7.8655173943255052E-3</v>
      </c>
      <c r="F464" s="126">
        <f t="shared" si="15"/>
        <v>-4.5226130653266305E-2</v>
      </c>
    </row>
    <row r="465" spans="2:6" x14ac:dyDescent="0.3">
      <c r="B465" s="108">
        <v>43808</v>
      </c>
      <c r="C465" s="125">
        <v>4702.9799999999996</v>
      </c>
      <c r="D465" s="110">
        <v>19</v>
      </c>
      <c r="E465" s="126">
        <f t="shared" si="14"/>
        <v>1.1985481175553758E-3</v>
      </c>
      <c r="F465" s="126">
        <f t="shared" si="15"/>
        <v>0</v>
      </c>
    </row>
    <row r="466" spans="2:6" x14ac:dyDescent="0.3">
      <c r="B466" s="108">
        <v>43809</v>
      </c>
      <c r="C466" s="125">
        <v>4671.33</v>
      </c>
      <c r="D466" s="110">
        <v>18.7</v>
      </c>
      <c r="E466" s="126">
        <f t="shared" si="14"/>
        <v>-6.7297755890944888E-3</v>
      </c>
      <c r="F466" s="126">
        <f t="shared" si="15"/>
        <v>-1.5789473684210575E-2</v>
      </c>
    </row>
    <row r="467" spans="2:6" x14ac:dyDescent="0.3">
      <c r="B467" s="108">
        <v>43810</v>
      </c>
      <c r="C467" s="125">
        <v>4596</v>
      </c>
      <c r="D467" s="110">
        <v>19.3</v>
      </c>
      <c r="E467" s="126">
        <f t="shared" si="14"/>
        <v>-1.6126028347387078E-2</v>
      </c>
      <c r="F467" s="126">
        <f t="shared" si="15"/>
        <v>3.2085561497326331E-2</v>
      </c>
    </row>
    <row r="468" spans="2:6" x14ac:dyDescent="0.3">
      <c r="B468" s="108">
        <v>43811</v>
      </c>
      <c r="C468" s="125">
        <v>4533.75</v>
      </c>
      <c r="D468" s="110">
        <v>20.2</v>
      </c>
      <c r="E468" s="126">
        <f t="shared" si="14"/>
        <v>-1.3544386422976507E-2</v>
      </c>
      <c r="F468" s="126">
        <f t="shared" si="15"/>
        <v>4.663212435233155E-2</v>
      </c>
    </row>
    <row r="469" spans="2:6" x14ac:dyDescent="0.3">
      <c r="B469" s="108">
        <v>43814</v>
      </c>
      <c r="C469" s="125">
        <v>4506.93</v>
      </c>
      <c r="D469" s="110">
        <v>21</v>
      </c>
      <c r="E469" s="126">
        <f t="shared" si="14"/>
        <v>-5.9156327543423703E-3</v>
      </c>
      <c r="F469" s="126">
        <f t="shared" si="15"/>
        <v>3.9603960396039639E-2</v>
      </c>
    </row>
    <row r="470" spans="2:6" x14ac:dyDescent="0.3">
      <c r="B470" s="108">
        <v>43816</v>
      </c>
      <c r="C470" s="125">
        <v>4512.3900000000003</v>
      </c>
      <c r="D470" s="110">
        <v>21.9</v>
      </c>
      <c r="E470" s="126">
        <f t="shared" si="14"/>
        <v>1.2114676731167506E-3</v>
      </c>
      <c r="F470" s="126">
        <f t="shared" si="15"/>
        <v>4.2857142857142705E-2</v>
      </c>
    </row>
    <row r="471" spans="2:6" x14ac:dyDescent="0.3">
      <c r="B471" s="108">
        <v>43817</v>
      </c>
      <c r="C471" s="125">
        <v>4514.4399999999996</v>
      </c>
      <c r="D471" s="110">
        <v>23.2</v>
      </c>
      <c r="E471" s="126">
        <f t="shared" si="14"/>
        <v>4.5430470327234573E-4</v>
      </c>
      <c r="F471" s="126">
        <f t="shared" si="15"/>
        <v>5.9360730593607247E-2</v>
      </c>
    </row>
    <row r="472" spans="2:6" x14ac:dyDescent="0.3">
      <c r="B472" s="108">
        <v>43818</v>
      </c>
      <c r="C472" s="125">
        <v>4498.49</v>
      </c>
      <c r="D472" s="110">
        <v>24</v>
      </c>
      <c r="E472" s="126">
        <f t="shared" si="14"/>
        <v>-3.5331070963396938E-3</v>
      </c>
      <c r="F472" s="126">
        <f t="shared" si="15"/>
        <v>3.4482758620689724E-2</v>
      </c>
    </row>
    <row r="473" spans="2:6" x14ac:dyDescent="0.3">
      <c r="B473" s="108">
        <v>43821</v>
      </c>
      <c r="C473" s="125">
        <v>4419.82</v>
      </c>
      <c r="D473" s="110">
        <v>23</v>
      </c>
      <c r="E473" s="126">
        <f t="shared" si="14"/>
        <v>-1.7488090448128157E-2</v>
      </c>
      <c r="F473" s="126">
        <f t="shared" si="15"/>
        <v>-4.166666666666663E-2</v>
      </c>
    </row>
    <row r="474" spans="2:6" x14ac:dyDescent="0.3">
      <c r="B474" s="108">
        <v>43822</v>
      </c>
      <c r="C474" s="125">
        <v>4417.95</v>
      </c>
      <c r="D474" s="110">
        <v>22</v>
      </c>
      <c r="E474" s="126">
        <f t="shared" si="14"/>
        <v>-4.2309415315555654E-4</v>
      </c>
      <c r="F474" s="126">
        <f t="shared" si="15"/>
        <v>-4.3478260869565188E-2</v>
      </c>
    </row>
    <row r="475" spans="2:6" x14ac:dyDescent="0.3">
      <c r="B475" s="108">
        <v>43823</v>
      </c>
      <c r="C475" s="125">
        <v>4456.83</v>
      </c>
      <c r="D475" s="110">
        <v>22.3</v>
      </c>
      <c r="E475" s="126">
        <f t="shared" si="14"/>
        <v>8.8004617526229456E-3</v>
      </c>
      <c r="F475" s="126">
        <f t="shared" si="15"/>
        <v>1.3636363636363669E-2</v>
      </c>
    </row>
    <row r="476" spans="2:6" x14ac:dyDescent="0.3">
      <c r="B476" s="108">
        <v>43825</v>
      </c>
      <c r="C476" s="125">
        <v>4430.95</v>
      </c>
      <c r="D476" s="110">
        <v>21.6</v>
      </c>
      <c r="E476" s="126">
        <f t="shared" si="14"/>
        <v>-5.8068178503555279E-3</v>
      </c>
      <c r="F476" s="126">
        <f t="shared" si="15"/>
        <v>-3.1390134529147962E-2</v>
      </c>
    </row>
    <row r="477" spans="2:6" x14ac:dyDescent="0.3">
      <c r="B477" s="108">
        <v>43828</v>
      </c>
      <c r="C477" s="125">
        <v>4394.4399999999996</v>
      </c>
      <c r="D477" s="110">
        <v>21.7</v>
      </c>
      <c r="E477" s="126">
        <f t="shared" si="14"/>
        <v>-8.2397679955765746E-3</v>
      </c>
      <c r="F477" s="126">
        <f t="shared" si="15"/>
        <v>4.6296296296295392E-3</v>
      </c>
    </row>
    <row r="478" spans="2:6" x14ac:dyDescent="0.3">
      <c r="B478" s="108">
        <v>43829</v>
      </c>
      <c r="C478" s="125">
        <v>4390.67</v>
      </c>
      <c r="D478" s="110">
        <v>22.2</v>
      </c>
      <c r="E478" s="126">
        <f t="shared" si="14"/>
        <v>-8.579022583080631E-4</v>
      </c>
      <c r="F478" s="126">
        <f t="shared" si="15"/>
        <v>2.3041474654377891E-2</v>
      </c>
    </row>
    <row r="479" spans="2:6" x14ac:dyDescent="0.3">
      <c r="B479" s="108">
        <v>43831</v>
      </c>
      <c r="C479" s="125">
        <v>4418.83</v>
      </c>
      <c r="D479" s="110">
        <v>22.6</v>
      </c>
      <c r="E479" s="126">
        <f t="shared" si="14"/>
        <v>6.4135997467356098E-3</v>
      </c>
      <c r="F479" s="126">
        <f t="shared" si="15"/>
        <v>1.8018018018018056E-2</v>
      </c>
    </row>
    <row r="480" spans="2:6" x14ac:dyDescent="0.3">
      <c r="B480" s="108">
        <v>43832</v>
      </c>
      <c r="C480" s="125">
        <v>4433.9399999999996</v>
      </c>
      <c r="D480" s="110">
        <v>22.2</v>
      </c>
      <c r="E480" s="126">
        <f t="shared" si="14"/>
        <v>3.4194571866308365E-3</v>
      </c>
      <c r="F480" s="126">
        <f t="shared" si="15"/>
        <v>-1.7699115044247926E-2</v>
      </c>
    </row>
    <row r="481" spans="2:6" x14ac:dyDescent="0.3">
      <c r="B481" s="108">
        <v>43835</v>
      </c>
      <c r="C481" s="125">
        <v>4452.93</v>
      </c>
      <c r="D481" s="110">
        <v>22.1</v>
      </c>
      <c r="E481" s="126">
        <f t="shared" si="14"/>
        <v>4.2828725693178082E-3</v>
      </c>
      <c r="F481" s="126">
        <f t="shared" si="15"/>
        <v>-4.5045045045044585E-3</v>
      </c>
    </row>
    <row r="482" spans="2:6" x14ac:dyDescent="0.3">
      <c r="B482" s="108">
        <v>43836</v>
      </c>
      <c r="C482" s="125">
        <v>4453.29</v>
      </c>
      <c r="D482" s="110">
        <v>21.7</v>
      </c>
      <c r="E482" s="126">
        <f t="shared" si="14"/>
        <v>8.0845645451299575E-5</v>
      </c>
      <c r="F482" s="126">
        <f t="shared" si="15"/>
        <v>-1.8099547511312264E-2</v>
      </c>
    </row>
    <row r="483" spans="2:6" x14ac:dyDescent="0.3">
      <c r="B483" s="108">
        <v>43837</v>
      </c>
      <c r="C483" s="125">
        <v>4459.29</v>
      </c>
      <c r="D483" s="110">
        <v>21.3</v>
      </c>
      <c r="E483" s="126">
        <f t="shared" si="14"/>
        <v>1.3473184993566534E-3</v>
      </c>
      <c r="F483" s="126">
        <f t="shared" si="15"/>
        <v>-1.8433179723502224E-2</v>
      </c>
    </row>
    <row r="484" spans="2:6" x14ac:dyDescent="0.3">
      <c r="B484" s="108">
        <v>43838</v>
      </c>
      <c r="C484" s="125">
        <v>4400.1400000000003</v>
      </c>
      <c r="D484" s="110">
        <v>20.8</v>
      </c>
      <c r="E484" s="126">
        <f t="shared" si="14"/>
        <v>-1.3264443442790097E-2</v>
      </c>
      <c r="F484" s="126">
        <f t="shared" si="15"/>
        <v>-2.3474178403755874E-2</v>
      </c>
    </row>
    <row r="485" spans="2:6" x14ac:dyDescent="0.3">
      <c r="B485" s="108">
        <v>43839</v>
      </c>
      <c r="C485" s="125">
        <v>4331.95</v>
      </c>
      <c r="D485" s="110">
        <v>20.9</v>
      </c>
      <c r="E485" s="126">
        <f t="shared" si="14"/>
        <v>-1.5497234178912578E-2</v>
      </c>
      <c r="F485" s="126">
        <f t="shared" si="15"/>
        <v>4.8076923076922906E-3</v>
      </c>
    </row>
    <row r="486" spans="2:6" x14ac:dyDescent="0.3">
      <c r="B486" s="108">
        <v>43842</v>
      </c>
      <c r="C486" s="125">
        <v>4281.43</v>
      </c>
      <c r="D486" s="110">
        <v>20.7</v>
      </c>
      <c r="E486" s="126">
        <f t="shared" si="14"/>
        <v>-1.1662184466579628E-2</v>
      </c>
      <c r="F486" s="126">
        <f t="shared" si="15"/>
        <v>-9.5693779904305609E-3</v>
      </c>
    </row>
    <row r="487" spans="2:6" x14ac:dyDescent="0.3">
      <c r="B487" s="108">
        <v>43843</v>
      </c>
      <c r="C487" s="125">
        <v>4228.3599999999997</v>
      </c>
      <c r="D487" s="110">
        <v>19.8</v>
      </c>
      <c r="E487" s="126">
        <f t="shared" si="14"/>
        <v>-1.239539125946254E-2</v>
      </c>
      <c r="F487" s="126">
        <f t="shared" si="15"/>
        <v>-4.3478260869565188E-2</v>
      </c>
    </row>
    <row r="488" spans="2:6" x14ac:dyDescent="0.3">
      <c r="B488" s="108">
        <v>43844</v>
      </c>
      <c r="C488" s="125">
        <v>4197.3900000000003</v>
      </c>
      <c r="D488" s="110">
        <v>19.8</v>
      </c>
      <c r="E488" s="126">
        <f t="shared" si="14"/>
        <v>-7.3243527041215728E-3</v>
      </c>
      <c r="F488" s="126">
        <f t="shared" si="15"/>
        <v>0</v>
      </c>
    </row>
    <row r="489" spans="2:6" x14ac:dyDescent="0.3">
      <c r="B489" s="108">
        <v>43845</v>
      </c>
      <c r="C489" s="125">
        <v>4212.4399999999996</v>
      </c>
      <c r="D489" s="110">
        <v>20.8</v>
      </c>
      <c r="E489" s="126">
        <f t="shared" si="14"/>
        <v>3.5855615036961552E-3</v>
      </c>
      <c r="F489" s="126">
        <f t="shared" si="15"/>
        <v>5.0505050505050608E-2</v>
      </c>
    </row>
    <row r="490" spans="2:6" x14ac:dyDescent="0.3">
      <c r="B490" s="108">
        <v>43846</v>
      </c>
      <c r="C490" s="125">
        <v>4123.4799999999996</v>
      </c>
      <c r="D490" s="110">
        <v>21.2</v>
      </c>
      <c r="E490" s="126">
        <f t="shared" si="14"/>
        <v>-2.111840168643353E-2</v>
      </c>
      <c r="F490" s="126">
        <f t="shared" si="15"/>
        <v>1.9230769230769162E-2</v>
      </c>
    </row>
    <row r="491" spans="2:6" x14ac:dyDescent="0.3">
      <c r="B491" s="108">
        <v>43849</v>
      </c>
      <c r="C491" s="125">
        <v>4036.23</v>
      </c>
      <c r="D491" s="110">
        <v>21.7</v>
      </c>
      <c r="E491" s="126">
        <f t="shared" si="14"/>
        <v>-2.1159312037405176E-2</v>
      </c>
      <c r="F491" s="126">
        <f t="shared" si="15"/>
        <v>2.3584905660377409E-2</v>
      </c>
    </row>
    <row r="492" spans="2:6" x14ac:dyDescent="0.3">
      <c r="B492" s="108">
        <v>43850</v>
      </c>
      <c r="C492" s="125">
        <v>4068.2</v>
      </c>
      <c r="D492" s="110">
        <v>22.7</v>
      </c>
      <c r="E492" s="126">
        <f t="shared" si="14"/>
        <v>7.9207577367987891E-3</v>
      </c>
      <c r="F492" s="126">
        <f t="shared" si="15"/>
        <v>4.6082949308755783E-2</v>
      </c>
    </row>
    <row r="493" spans="2:6" x14ac:dyDescent="0.3">
      <c r="B493" s="108">
        <v>43851</v>
      </c>
      <c r="C493" s="125">
        <v>4149.82</v>
      </c>
      <c r="D493" s="110">
        <v>24.2</v>
      </c>
      <c r="E493" s="126">
        <f t="shared" si="14"/>
        <v>2.0062927093063232E-2</v>
      </c>
      <c r="F493" s="126">
        <f t="shared" si="15"/>
        <v>6.6079295154185091E-2</v>
      </c>
    </row>
    <row r="494" spans="2:6" x14ac:dyDescent="0.3">
      <c r="B494" s="108">
        <v>43852</v>
      </c>
      <c r="C494" s="125">
        <v>4382.0600000000004</v>
      </c>
      <c r="D494" s="110">
        <v>24.8</v>
      </c>
      <c r="E494" s="126">
        <f t="shared" si="14"/>
        <v>5.5963873131846809E-2</v>
      </c>
      <c r="F494" s="126">
        <f t="shared" si="15"/>
        <v>2.4793388429752206E-2</v>
      </c>
    </row>
    <row r="495" spans="2:6" x14ac:dyDescent="0.3">
      <c r="B495" s="108">
        <v>43853</v>
      </c>
      <c r="C495" s="125">
        <v>4436.79</v>
      </c>
      <c r="D495" s="110">
        <v>24.7</v>
      </c>
      <c r="E495" s="126">
        <f t="shared" si="14"/>
        <v>1.248955970479626E-2</v>
      </c>
      <c r="F495" s="126">
        <f t="shared" si="15"/>
        <v>-4.0322580645162365E-3</v>
      </c>
    </row>
    <row r="496" spans="2:6" x14ac:dyDescent="0.3">
      <c r="B496" s="108">
        <v>43856</v>
      </c>
      <c r="C496" s="125">
        <v>4408.1000000000004</v>
      </c>
      <c r="D496" s="110">
        <v>23.8</v>
      </c>
      <c r="E496" s="126">
        <f t="shared" si="14"/>
        <v>-6.4663867345534642E-3</v>
      </c>
      <c r="F496" s="126">
        <f t="shared" si="15"/>
        <v>-3.6437246963562653E-2</v>
      </c>
    </row>
    <row r="497" spans="2:6" x14ac:dyDescent="0.3">
      <c r="B497" s="108">
        <v>43857</v>
      </c>
      <c r="C497" s="125">
        <v>4440.29</v>
      </c>
      <c r="D497" s="110">
        <v>23.8</v>
      </c>
      <c r="E497" s="126">
        <f t="shared" si="14"/>
        <v>7.3024659150200399E-3</v>
      </c>
      <c r="F497" s="126">
        <f t="shared" si="15"/>
        <v>0</v>
      </c>
    </row>
    <row r="498" spans="2:6" x14ac:dyDescent="0.3">
      <c r="B498" s="108">
        <v>43858</v>
      </c>
      <c r="C498" s="125">
        <v>4513.8900000000003</v>
      </c>
      <c r="D498" s="110">
        <v>24.2</v>
      </c>
      <c r="E498" s="126">
        <f t="shared" si="14"/>
        <v>1.6575493942963204E-2</v>
      </c>
      <c r="F498" s="126">
        <f t="shared" si="15"/>
        <v>1.6806722689075571E-2</v>
      </c>
    </row>
    <row r="499" spans="2:6" x14ac:dyDescent="0.3">
      <c r="B499" s="108">
        <v>43859</v>
      </c>
      <c r="C499" s="125">
        <v>4528.2</v>
      </c>
      <c r="D499" s="110">
        <v>23.4</v>
      </c>
      <c r="E499" s="126">
        <f t="shared" si="14"/>
        <v>3.1702146042547064E-3</v>
      </c>
      <c r="F499" s="126">
        <f t="shared" si="15"/>
        <v>-3.3057851239669422E-2</v>
      </c>
    </row>
    <row r="500" spans="2:6" x14ac:dyDescent="0.3">
      <c r="B500" s="108">
        <v>43860</v>
      </c>
      <c r="C500" s="125">
        <v>4493.01</v>
      </c>
      <c r="D500" s="110">
        <v>23.1</v>
      </c>
      <c r="E500" s="126">
        <f t="shared" si="14"/>
        <v>-7.7712998542466272E-3</v>
      </c>
      <c r="F500" s="126">
        <f t="shared" si="15"/>
        <v>-1.2820512820512664E-2</v>
      </c>
    </row>
    <row r="501" spans="2:6" x14ac:dyDescent="0.3">
      <c r="B501" s="108">
        <v>43863</v>
      </c>
      <c r="C501" s="125">
        <v>4510.7700000000004</v>
      </c>
      <c r="D501" s="110">
        <v>23.9</v>
      </c>
      <c r="E501" s="126">
        <f t="shared" si="14"/>
        <v>3.9528066930631933E-3</v>
      </c>
      <c r="F501" s="126">
        <f t="shared" si="15"/>
        <v>3.463203463203457E-2</v>
      </c>
    </row>
    <row r="502" spans="2:6" x14ac:dyDescent="0.3">
      <c r="B502" s="108">
        <v>43864</v>
      </c>
      <c r="C502" s="125">
        <v>4481.79</v>
      </c>
      <c r="D502" s="110">
        <v>23.1</v>
      </c>
      <c r="E502" s="126">
        <f t="shared" si="14"/>
        <v>-6.4246237338637657E-3</v>
      </c>
      <c r="F502" s="126">
        <f t="shared" si="15"/>
        <v>-3.34728033472802E-2</v>
      </c>
    </row>
    <row r="503" spans="2:6" x14ac:dyDescent="0.3">
      <c r="B503" s="108">
        <v>43865</v>
      </c>
      <c r="C503" s="125">
        <v>4469.6499999999996</v>
      </c>
      <c r="D503" s="110">
        <v>23.3</v>
      </c>
      <c r="E503" s="126">
        <f t="shared" si="14"/>
        <v>-2.7087391421731777E-3</v>
      </c>
      <c r="F503" s="126">
        <f t="shared" si="15"/>
        <v>8.6580086580085869E-3</v>
      </c>
    </row>
    <row r="504" spans="2:6" x14ac:dyDescent="0.3">
      <c r="B504" s="108">
        <v>43866</v>
      </c>
      <c r="C504" s="125">
        <v>4481.51</v>
      </c>
      <c r="D504" s="110">
        <v>23.5</v>
      </c>
      <c r="E504" s="126">
        <f t="shared" si="14"/>
        <v>2.6534516125424901E-3</v>
      </c>
      <c r="F504" s="126">
        <f t="shared" si="15"/>
        <v>8.5836909871244149E-3</v>
      </c>
    </row>
    <row r="505" spans="2:6" x14ac:dyDescent="0.3">
      <c r="B505" s="108">
        <v>43867</v>
      </c>
      <c r="C505" s="125">
        <v>4506.87</v>
      </c>
      <c r="D505" s="110">
        <v>23.7</v>
      </c>
      <c r="E505" s="126">
        <f t="shared" si="14"/>
        <v>5.6588069646168471E-3</v>
      </c>
      <c r="F505" s="126">
        <f t="shared" si="15"/>
        <v>8.5106382978723527E-3</v>
      </c>
    </row>
    <row r="506" spans="2:6" x14ac:dyDescent="0.3">
      <c r="B506" s="108">
        <v>43870</v>
      </c>
      <c r="C506" s="125">
        <v>4479.3999999999996</v>
      </c>
      <c r="D506" s="110">
        <v>23</v>
      </c>
      <c r="E506" s="126">
        <f t="shared" si="14"/>
        <v>-6.0951391986012737E-3</v>
      </c>
      <c r="F506" s="126">
        <f t="shared" si="15"/>
        <v>-2.9535864978902926E-2</v>
      </c>
    </row>
    <row r="507" spans="2:6" x14ac:dyDescent="0.3">
      <c r="B507" s="108">
        <v>43871</v>
      </c>
      <c r="C507" s="125">
        <v>4465.8900000000003</v>
      </c>
      <c r="D507" s="110">
        <v>23.1</v>
      </c>
      <c r="E507" s="126">
        <f t="shared" si="14"/>
        <v>-3.0160289324461242E-3</v>
      </c>
      <c r="F507" s="126">
        <f t="shared" si="15"/>
        <v>4.3478260869564966E-3</v>
      </c>
    </row>
    <row r="508" spans="2:6" x14ac:dyDescent="0.3">
      <c r="B508" s="108">
        <v>43872</v>
      </c>
      <c r="C508" s="125">
        <v>4452.96</v>
      </c>
      <c r="D508" s="110">
        <v>23.3</v>
      </c>
      <c r="E508" s="126">
        <f t="shared" si="14"/>
        <v>-2.8952795523401464E-3</v>
      </c>
      <c r="F508" s="126">
        <f t="shared" si="15"/>
        <v>8.6580086580085869E-3</v>
      </c>
    </row>
    <row r="509" spans="2:6" x14ac:dyDescent="0.3">
      <c r="B509" s="108">
        <v>43873</v>
      </c>
      <c r="C509" s="125">
        <v>4388.75</v>
      </c>
      <c r="D509" s="110">
        <v>23.5</v>
      </c>
      <c r="E509" s="126">
        <f t="shared" si="14"/>
        <v>-1.4419622004239852E-2</v>
      </c>
      <c r="F509" s="126">
        <f t="shared" si="15"/>
        <v>8.5836909871244149E-3</v>
      </c>
    </row>
    <row r="510" spans="2:6" x14ac:dyDescent="0.3">
      <c r="B510" s="108">
        <v>43874</v>
      </c>
      <c r="C510" s="125">
        <v>4385.54</v>
      </c>
      <c r="D510" s="110">
        <v>23.4</v>
      </c>
      <c r="E510" s="126">
        <f t="shared" si="14"/>
        <v>-7.3141555112499201E-4</v>
      </c>
      <c r="F510" s="126">
        <f t="shared" si="15"/>
        <v>-4.2553191489361764E-3</v>
      </c>
    </row>
    <row r="511" spans="2:6" x14ac:dyDescent="0.3">
      <c r="B511" s="108">
        <v>43877</v>
      </c>
      <c r="C511" s="125">
        <v>4471.51</v>
      </c>
      <c r="D511" s="110">
        <v>25.1</v>
      </c>
      <c r="E511" s="126">
        <f t="shared" si="14"/>
        <v>1.9603059144369883E-2</v>
      </c>
      <c r="F511" s="126">
        <f t="shared" si="15"/>
        <v>7.2649572649572836E-2</v>
      </c>
    </row>
    <row r="512" spans="2:6" x14ac:dyDescent="0.3">
      <c r="B512" s="108">
        <v>43878</v>
      </c>
      <c r="C512" s="125">
        <v>4480.83</v>
      </c>
      <c r="D512" s="110">
        <v>25.3</v>
      </c>
      <c r="E512" s="126">
        <f t="shared" si="14"/>
        <v>2.0843070908931338E-3</v>
      </c>
      <c r="F512" s="126">
        <f t="shared" si="15"/>
        <v>7.9681274900398336E-3</v>
      </c>
    </row>
    <row r="513" spans="2:6" x14ac:dyDescent="0.3">
      <c r="B513" s="108">
        <v>43879</v>
      </c>
      <c r="C513" s="125">
        <v>4564.6099999999997</v>
      </c>
      <c r="D513" s="110">
        <v>25.2</v>
      </c>
      <c r="E513" s="126">
        <f t="shared" si="14"/>
        <v>1.8697428824570483E-2</v>
      </c>
      <c r="F513" s="126">
        <f t="shared" si="15"/>
        <v>-3.9525691699605625E-3</v>
      </c>
    </row>
    <row r="514" spans="2:6" x14ac:dyDescent="0.3">
      <c r="B514" s="108">
        <v>43880</v>
      </c>
      <c r="C514" s="125">
        <v>4734.1499999999996</v>
      </c>
      <c r="D514" s="110">
        <v>25.3</v>
      </c>
      <c r="E514" s="126">
        <f t="shared" si="14"/>
        <v>3.7142275024591331E-2</v>
      </c>
      <c r="F514" s="126">
        <f t="shared" si="15"/>
        <v>3.9682539682539542E-3</v>
      </c>
    </row>
    <row r="515" spans="2:6" x14ac:dyDescent="0.3">
      <c r="B515" s="108">
        <v>43881</v>
      </c>
      <c r="C515" s="125">
        <v>4768.13</v>
      </c>
      <c r="D515" s="110">
        <v>24.3</v>
      </c>
      <c r="E515" s="126">
        <f t="shared" ref="E515:E578" si="16">C515/C514-1</f>
        <v>7.1776348446923599E-3</v>
      </c>
      <c r="F515" s="126">
        <f t="shared" ref="F515:F578" si="17">D515/D514-1</f>
        <v>-3.9525691699604737E-2</v>
      </c>
    </row>
    <row r="516" spans="2:6" x14ac:dyDescent="0.3">
      <c r="B516" s="108">
        <v>43884</v>
      </c>
      <c r="C516" s="125">
        <v>4740.3999999999996</v>
      </c>
      <c r="D516" s="110">
        <v>24.1</v>
      </c>
      <c r="E516" s="126">
        <f t="shared" si="16"/>
        <v>-5.8156971391301049E-3</v>
      </c>
      <c r="F516" s="126">
        <f t="shared" si="17"/>
        <v>-8.2304526748970819E-3</v>
      </c>
    </row>
    <row r="517" spans="2:6" x14ac:dyDescent="0.3">
      <c r="B517" s="108">
        <v>43885</v>
      </c>
      <c r="C517" s="125">
        <v>4758</v>
      </c>
      <c r="D517" s="110">
        <v>23.5</v>
      </c>
      <c r="E517" s="126">
        <f t="shared" si="16"/>
        <v>3.7127668551177884E-3</v>
      </c>
      <c r="F517" s="126">
        <f t="shared" si="17"/>
        <v>-2.4896265560165998E-2</v>
      </c>
    </row>
    <row r="518" spans="2:6" x14ac:dyDescent="0.3">
      <c r="B518" s="108">
        <v>43886</v>
      </c>
      <c r="C518" s="125">
        <v>4733.1400000000003</v>
      </c>
      <c r="D518" s="110">
        <v>23.7</v>
      </c>
      <c r="E518" s="126">
        <f t="shared" si="16"/>
        <v>-5.2248844052121823E-3</v>
      </c>
      <c r="F518" s="126">
        <f t="shared" si="17"/>
        <v>8.5106382978723527E-3</v>
      </c>
    </row>
    <row r="519" spans="2:6" x14ac:dyDescent="0.3">
      <c r="B519" s="108">
        <v>43887</v>
      </c>
      <c r="C519" s="125">
        <v>4698.8900000000003</v>
      </c>
      <c r="D519" s="110">
        <v>23</v>
      </c>
      <c r="E519" s="126">
        <f t="shared" si="16"/>
        <v>-7.2362110565079574E-3</v>
      </c>
      <c r="F519" s="126">
        <f t="shared" si="17"/>
        <v>-2.9535864978902926E-2</v>
      </c>
    </row>
    <row r="520" spans="2:6" x14ac:dyDescent="0.3">
      <c r="B520" s="108">
        <v>43888</v>
      </c>
      <c r="C520" s="125">
        <v>4650.8900000000003</v>
      </c>
      <c r="D520" s="110">
        <v>22</v>
      </c>
      <c r="E520" s="126">
        <f t="shared" si="16"/>
        <v>-1.0215178478321429E-2</v>
      </c>
      <c r="F520" s="126">
        <f t="shared" si="17"/>
        <v>-4.3478260869565188E-2</v>
      </c>
    </row>
    <row r="521" spans="2:6" x14ac:dyDescent="0.3">
      <c r="B521" s="108">
        <v>43891</v>
      </c>
      <c r="C521" s="125">
        <v>4621.1899999999996</v>
      </c>
      <c r="D521" s="110">
        <v>22</v>
      </c>
      <c r="E521" s="126">
        <f t="shared" si="16"/>
        <v>-6.3858745315413801E-3</v>
      </c>
      <c r="F521" s="126">
        <f t="shared" si="17"/>
        <v>0</v>
      </c>
    </row>
    <row r="522" spans="2:6" x14ac:dyDescent="0.3">
      <c r="B522" s="108">
        <v>43892</v>
      </c>
      <c r="C522" s="125">
        <v>4549.1099999999997</v>
      </c>
      <c r="D522" s="110">
        <v>22.8</v>
      </c>
      <c r="E522" s="126">
        <f t="shared" si="16"/>
        <v>-1.5597714008729335E-2</v>
      </c>
      <c r="F522" s="126">
        <f t="shared" si="17"/>
        <v>3.6363636363636376E-2</v>
      </c>
    </row>
    <row r="523" spans="2:6" x14ac:dyDescent="0.3">
      <c r="B523" s="108">
        <v>43893</v>
      </c>
      <c r="C523" s="125">
        <v>4480.22</v>
      </c>
      <c r="D523" s="110">
        <v>22.8</v>
      </c>
      <c r="E523" s="126">
        <f t="shared" si="16"/>
        <v>-1.5143621499589921E-2</v>
      </c>
      <c r="F523" s="126">
        <f t="shared" si="17"/>
        <v>0</v>
      </c>
    </row>
    <row r="524" spans="2:6" x14ac:dyDescent="0.3">
      <c r="B524" s="108">
        <v>43894</v>
      </c>
      <c r="C524" s="125">
        <v>4409.91</v>
      </c>
      <c r="D524" s="110">
        <v>22.7</v>
      </c>
      <c r="E524" s="126">
        <f t="shared" si="16"/>
        <v>-1.5693425769270353E-2</v>
      </c>
      <c r="F524" s="126">
        <f t="shared" si="17"/>
        <v>-4.3859649122807154E-3</v>
      </c>
    </row>
    <row r="525" spans="2:6" x14ac:dyDescent="0.3">
      <c r="B525" s="108">
        <v>43895</v>
      </c>
      <c r="C525" s="125">
        <v>4434.8100000000004</v>
      </c>
      <c r="D525" s="110">
        <v>21.6</v>
      </c>
      <c r="E525" s="126">
        <f t="shared" si="16"/>
        <v>5.6463737355185728E-3</v>
      </c>
      <c r="F525" s="126">
        <f t="shared" si="17"/>
        <v>-4.8458149779735615E-2</v>
      </c>
    </row>
    <row r="526" spans="2:6" x14ac:dyDescent="0.3">
      <c r="B526" s="108">
        <v>43898</v>
      </c>
      <c r="C526" s="125">
        <v>4466.07</v>
      </c>
      <c r="D526" s="110">
        <v>20.2</v>
      </c>
      <c r="E526" s="126">
        <f t="shared" si="16"/>
        <v>7.0487799928293793E-3</v>
      </c>
      <c r="F526" s="126">
        <f t="shared" si="17"/>
        <v>-6.4814814814814881E-2</v>
      </c>
    </row>
    <row r="527" spans="2:6" x14ac:dyDescent="0.3">
      <c r="B527" s="108">
        <v>43899</v>
      </c>
      <c r="C527" s="125">
        <v>4409.62</v>
      </c>
      <c r="D527" s="110">
        <v>18.5</v>
      </c>
      <c r="E527" s="126">
        <f t="shared" si="16"/>
        <v>-1.2639748145461205E-2</v>
      </c>
      <c r="F527" s="126">
        <f t="shared" si="17"/>
        <v>-8.4158415841584122E-2</v>
      </c>
    </row>
    <row r="528" spans="2:6" x14ac:dyDescent="0.3">
      <c r="B528" s="108">
        <v>43900</v>
      </c>
      <c r="C528" s="125">
        <v>4384.4799999999996</v>
      </c>
      <c r="D528" s="110">
        <v>19.5</v>
      </c>
      <c r="E528" s="126">
        <f t="shared" si="16"/>
        <v>-5.7011715295196552E-3</v>
      </c>
      <c r="F528" s="126">
        <f t="shared" si="17"/>
        <v>5.4054054054053946E-2</v>
      </c>
    </row>
    <row r="529" spans="2:6" x14ac:dyDescent="0.3">
      <c r="B529" s="108">
        <v>43901</v>
      </c>
      <c r="C529" s="125">
        <v>4287.38</v>
      </c>
      <c r="D529" s="110">
        <v>20.6</v>
      </c>
      <c r="E529" s="126">
        <f t="shared" si="16"/>
        <v>-2.2146297850600183E-2</v>
      </c>
      <c r="F529" s="126">
        <f t="shared" si="17"/>
        <v>5.6410256410256432E-2</v>
      </c>
    </row>
    <row r="530" spans="2:6" x14ac:dyDescent="0.3">
      <c r="B530" s="108">
        <v>43902</v>
      </c>
      <c r="C530" s="125">
        <v>4008.05</v>
      </c>
      <c r="D530" s="110">
        <v>19.899999999999999</v>
      </c>
      <c r="E530" s="126">
        <f t="shared" si="16"/>
        <v>-6.5151677714594958E-2</v>
      </c>
      <c r="F530" s="126">
        <f t="shared" si="17"/>
        <v>-3.3980582524271941E-2</v>
      </c>
    </row>
    <row r="531" spans="2:6" x14ac:dyDescent="0.3">
      <c r="B531" s="108">
        <v>43905</v>
      </c>
      <c r="C531" s="125">
        <v>4156.32</v>
      </c>
      <c r="D531" s="110">
        <v>19.2</v>
      </c>
      <c r="E531" s="126">
        <f t="shared" si="16"/>
        <v>3.6993051483888539E-2</v>
      </c>
      <c r="F531" s="126">
        <f t="shared" si="17"/>
        <v>-3.5175879396984855E-2</v>
      </c>
    </row>
    <row r="532" spans="2:6" x14ac:dyDescent="0.3">
      <c r="B532" s="108">
        <v>43906</v>
      </c>
      <c r="C532" s="125">
        <v>4231.4799999999996</v>
      </c>
      <c r="D532" s="110">
        <v>17.899999999999999</v>
      </c>
      <c r="E532" s="126">
        <f t="shared" si="16"/>
        <v>1.8083304461639083E-2</v>
      </c>
      <c r="F532" s="126">
        <f t="shared" si="17"/>
        <v>-6.770833333333337E-2</v>
      </c>
    </row>
    <row r="533" spans="2:6" x14ac:dyDescent="0.3">
      <c r="B533" s="108">
        <v>43908</v>
      </c>
      <c r="C533" s="125">
        <v>4129.96</v>
      </c>
      <c r="D533" s="110">
        <v>17.5</v>
      </c>
      <c r="E533" s="126">
        <f t="shared" si="16"/>
        <v>-2.3991605773866276E-2</v>
      </c>
      <c r="F533" s="126">
        <f t="shared" si="17"/>
        <v>-2.2346368715083775E-2</v>
      </c>
    </row>
    <row r="534" spans="2:6" x14ac:dyDescent="0.3">
      <c r="B534" s="108">
        <v>43909</v>
      </c>
      <c r="C534" s="125">
        <v>3969.31</v>
      </c>
      <c r="D534" s="110">
        <v>19.399999999999999</v>
      </c>
      <c r="E534" s="126">
        <f t="shared" si="16"/>
        <v>-3.8898681827426951E-2</v>
      </c>
      <c r="F534" s="126">
        <f t="shared" si="17"/>
        <v>0.10857142857142854</v>
      </c>
    </row>
    <row r="535" spans="2:6" x14ac:dyDescent="0.3">
      <c r="B535" s="108">
        <v>43912</v>
      </c>
      <c r="C535" s="125">
        <v>3772.55</v>
      </c>
      <c r="D535" s="110">
        <v>19</v>
      </c>
      <c r="E535" s="126">
        <f t="shared" si="16"/>
        <v>-4.9570328344220926E-2</v>
      </c>
      <c r="F535" s="126">
        <f t="shared" si="17"/>
        <v>-2.0618556701030855E-2</v>
      </c>
    </row>
    <row r="536" spans="2:6" x14ac:dyDescent="0.3">
      <c r="B536" s="108">
        <v>43913</v>
      </c>
      <c r="C536" s="125">
        <v>3603.95</v>
      </c>
      <c r="D536" s="110">
        <v>19</v>
      </c>
      <c r="E536" s="126">
        <f t="shared" si="16"/>
        <v>-4.4691256577116367E-2</v>
      </c>
      <c r="F536" s="126">
        <f t="shared" si="17"/>
        <v>0</v>
      </c>
    </row>
    <row r="537" spans="2:6" x14ac:dyDescent="0.3">
      <c r="B537" s="108">
        <v>43914</v>
      </c>
      <c r="C537" s="125">
        <v>3974.96</v>
      </c>
      <c r="D537" s="110">
        <v>19</v>
      </c>
      <c r="E537" s="126">
        <f t="shared" si="16"/>
        <v>0.1029453793754076</v>
      </c>
      <c r="F537" s="126">
        <f t="shared" si="17"/>
        <v>0</v>
      </c>
    </row>
    <row r="538" spans="2:6" x14ac:dyDescent="0.3">
      <c r="B538" s="108">
        <v>43915</v>
      </c>
      <c r="C538" s="125">
        <v>3960.17</v>
      </c>
      <c r="D538" s="110">
        <v>19</v>
      </c>
      <c r="E538" s="126">
        <f t="shared" si="16"/>
        <v>-3.720792158914743E-3</v>
      </c>
      <c r="F538" s="126">
        <f t="shared" si="17"/>
        <v>0</v>
      </c>
    </row>
    <row r="539" spans="2:6" x14ac:dyDescent="0.3">
      <c r="B539" s="108">
        <v>43919</v>
      </c>
      <c r="C539" s="125">
        <v>3984.75</v>
      </c>
      <c r="D539" s="110">
        <v>19</v>
      </c>
      <c r="E539" s="126">
        <f t="shared" si="16"/>
        <v>6.2068042533527379E-3</v>
      </c>
      <c r="F539" s="126">
        <f t="shared" si="17"/>
        <v>0</v>
      </c>
    </row>
    <row r="540" spans="2:6" x14ac:dyDescent="0.3">
      <c r="B540" s="108">
        <v>43982</v>
      </c>
      <c r="C540" s="125">
        <v>3976.56</v>
      </c>
      <c r="D540" s="110">
        <v>19.8</v>
      </c>
      <c r="E540" s="126">
        <f t="shared" si="16"/>
        <v>-2.0553359683794792E-3</v>
      </c>
      <c r="F540" s="126">
        <f t="shared" si="17"/>
        <v>4.2105263157894868E-2</v>
      </c>
    </row>
    <row r="541" spans="2:6" x14ac:dyDescent="0.3">
      <c r="B541" s="108">
        <v>43983</v>
      </c>
      <c r="C541" s="125">
        <v>4008.28</v>
      </c>
      <c r="D541" s="110">
        <v>19.2</v>
      </c>
      <c r="E541" s="126">
        <f t="shared" si="16"/>
        <v>7.9767437181885725E-3</v>
      </c>
      <c r="F541" s="126">
        <f t="shared" si="17"/>
        <v>-3.0303030303030387E-2</v>
      </c>
    </row>
    <row r="542" spans="2:6" x14ac:dyDescent="0.3">
      <c r="B542" s="108">
        <v>43984</v>
      </c>
      <c r="C542" s="125">
        <v>4008.28</v>
      </c>
      <c r="D542" s="110">
        <v>19</v>
      </c>
      <c r="E542" s="126">
        <f t="shared" si="16"/>
        <v>0</v>
      </c>
      <c r="F542" s="126">
        <f t="shared" si="17"/>
        <v>-1.041666666666663E-2</v>
      </c>
    </row>
    <row r="543" spans="2:6" x14ac:dyDescent="0.3">
      <c r="B543" s="108">
        <v>43985</v>
      </c>
      <c r="C543" s="125">
        <v>4060.44</v>
      </c>
      <c r="D543" s="110">
        <v>19</v>
      </c>
      <c r="E543" s="126">
        <f t="shared" si="16"/>
        <v>1.3013062959673416E-2</v>
      </c>
      <c r="F543" s="126">
        <f t="shared" si="17"/>
        <v>0</v>
      </c>
    </row>
    <row r="544" spans="2:6" x14ac:dyDescent="0.3">
      <c r="B544" s="108">
        <v>43986</v>
      </c>
      <c r="C544" s="125">
        <v>3999.49</v>
      </c>
      <c r="D544" s="110">
        <v>19</v>
      </c>
      <c r="E544" s="126">
        <f t="shared" si="16"/>
        <v>-1.5010688496813196E-2</v>
      </c>
      <c r="F544" s="126">
        <f t="shared" si="17"/>
        <v>0</v>
      </c>
    </row>
    <row r="545" spans="2:6" x14ac:dyDescent="0.3">
      <c r="B545" s="108">
        <v>43989</v>
      </c>
      <c r="C545" s="125">
        <v>3969.58</v>
      </c>
      <c r="D545" s="110">
        <v>19</v>
      </c>
      <c r="E545" s="126">
        <f t="shared" si="16"/>
        <v>-7.4784535028216137E-3</v>
      </c>
      <c r="F545" s="126">
        <f t="shared" si="17"/>
        <v>0</v>
      </c>
    </row>
    <row r="546" spans="2:6" x14ac:dyDescent="0.3">
      <c r="B546" s="108">
        <v>43993</v>
      </c>
      <c r="C546" s="125">
        <v>3963.4</v>
      </c>
      <c r="D546" s="110">
        <v>19</v>
      </c>
      <c r="E546" s="126">
        <f t="shared" si="16"/>
        <v>-1.5568397664236233E-3</v>
      </c>
      <c r="F546" s="126">
        <f t="shared" si="17"/>
        <v>0</v>
      </c>
    </row>
    <row r="547" spans="2:6" x14ac:dyDescent="0.3">
      <c r="B547" s="108">
        <v>43996</v>
      </c>
      <c r="C547" s="125">
        <v>3953.38</v>
      </c>
      <c r="D547" s="110">
        <v>19</v>
      </c>
      <c r="E547" s="126">
        <f t="shared" si="16"/>
        <v>-2.5281324115657977E-3</v>
      </c>
      <c r="F547" s="126">
        <f t="shared" si="17"/>
        <v>0</v>
      </c>
    </row>
    <row r="548" spans="2:6" x14ac:dyDescent="0.3">
      <c r="B548" s="108">
        <v>43997</v>
      </c>
      <c r="C548" s="125">
        <v>3961.51</v>
      </c>
      <c r="D548" s="110">
        <v>19</v>
      </c>
      <c r="E548" s="126">
        <f t="shared" si="16"/>
        <v>2.056468136126588E-3</v>
      </c>
      <c r="F548" s="126">
        <f t="shared" si="17"/>
        <v>0</v>
      </c>
    </row>
    <row r="549" spans="2:6" x14ac:dyDescent="0.3">
      <c r="B549" s="108">
        <v>44005</v>
      </c>
      <c r="C549" s="125">
        <v>3956.1</v>
      </c>
      <c r="D549" s="110">
        <v>19</v>
      </c>
      <c r="E549" s="126">
        <f t="shared" si="16"/>
        <v>-1.3656408793617514E-3</v>
      </c>
      <c r="F549" s="126">
        <f t="shared" si="17"/>
        <v>0</v>
      </c>
    </row>
    <row r="550" spans="2:6" x14ac:dyDescent="0.3">
      <c r="B550" s="108">
        <v>44006</v>
      </c>
      <c r="C550" s="125">
        <v>3962.37</v>
      </c>
      <c r="D550" s="110">
        <v>19</v>
      </c>
      <c r="E550" s="126">
        <f t="shared" si="16"/>
        <v>1.5848942139986555E-3</v>
      </c>
      <c r="F550" s="126">
        <f t="shared" si="17"/>
        <v>0</v>
      </c>
    </row>
    <row r="551" spans="2:6" x14ac:dyDescent="0.3">
      <c r="B551" s="108">
        <v>44010</v>
      </c>
      <c r="C551" s="125">
        <v>3966.75</v>
      </c>
      <c r="D551" s="110">
        <v>19</v>
      </c>
      <c r="E551" s="126">
        <f t="shared" si="16"/>
        <v>1.1053990414828796E-3</v>
      </c>
      <c r="F551" s="126">
        <f t="shared" si="17"/>
        <v>0</v>
      </c>
    </row>
    <row r="552" spans="2:6" x14ac:dyDescent="0.3">
      <c r="B552" s="108">
        <v>44011</v>
      </c>
      <c r="C552" s="125">
        <v>3967.31</v>
      </c>
      <c r="D552" s="110">
        <v>19</v>
      </c>
      <c r="E552" s="126">
        <f t="shared" si="16"/>
        <v>1.4117350475828516E-4</v>
      </c>
      <c r="F552" s="126">
        <f t="shared" si="17"/>
        <v>0</v>
      </c>
    </row>
    <row r="553" spans="2:6" x14ac:dyDescent="0.3">
      <c r="B553" s="108">
        <v>44012</v>
      </c>
      <c r="C553" s="125">
        <v>3964.28</v>
      </c>
      <c r="D553" s="110">
        <v>19</v>
      </c>
      <c r="E553" s="126">
        <f t="shared" si="16"/>
        <v>-7.6374167887049982E-4</v>
      </c>
      <c r="F553" s="126">
        <f t="shared" si="17"/>
        <v>0</v>
      </c>
    </row>
    <row r="554" spans="2:6" x14ac:dyDescent="0.3">
      <c r="B554" s="108">
        <v>44014</v>
      </c>
      <c r="C554" s="125">
        <v>3958.36</v>
      </c>
      <c r="D554" s="110">
        <v>19</v>
      </c>
      <c r="E554" s="126">
        <f t="shared" si="16"/>
        <v>-1.4933354858890358E-3</v>
      </c>
      <c r="F554" s="126">
        <f t="shared" si="17"/>
        <v>0</v>
      </c>
    </row>
    <row r="555" spans="2:6" x14ac:dyDescent="0.3">
      <c r="B555" s="108">
        <v>44017</v>
      </c>
      <c r="C555" s="125">
        <v>3960.65</v>
      </c>
      <c r="D555" s="110">
        <v>19</v>
      </c>
      <c r="E555" s="126">
        <f t="shared" si="16"/>
        <v>5.7852241837519358E-4</v>
      </c>
      <c r="F555" s="126">
        <f t="shared" si="17"/>
        <v>0</v>
      </c>
    </row>
    <row r="556" spans="2:6" x14ac:dyDescent="0.3">
      <c r="B556" s="108">
        <v>44018</v>
      </c>
      <c r="C556" s="125">
        <v>3961.9</v>
      </c>
      <c r="D556" s="110">
        <v>19.3</v>
      </c>
      <c r="E556" s="126">
        <f t="shared" si="16"/>
        <v>3.1560476184466779E-4</v>
      </c>
      <c r="F556" s="126">
        <f t="shared" si="17"/>
        <v>1.5789473684210575E-2</v>
      </c>
    </row>
    <row r="557" spans="2:6" x14ac:dyDescent="0.3">
      <c r="B557" s="108">
        <v>44019</v>
      </c>
      <c r="C557" s="125">
        <v>3960.57</v>
      </c>
      <c r="D557" s="110">
        <v>19</v>
      </c>
      <c r="E557" s="126">
        <f t="shared" si="16"/>
        <v>-3.3569751886719512E-4</v>
      </c>
      <c r="F557" s="126">
        <f t="shared" si="17"/>
        <v>-1.5544041450777257E-2</v>
      </c>
    </row>
    <row r="558" spans="2:6" x14ac:dyDescent="0.3">
      <c r="B558" s="108">
        <v>44020</v>
      </c>
      <c r="C558" s="125">
        <v>3962.98</v>
      </c>
      <c r="D558" s="110">
        <v>19.399999999999999</v>
      </c>
      <c r="E558" s="126">
        <f t="shared" si="16"/>
        <v>6.0849827171338688E-4</v>
      </c>
      <c r="F558" s="126">
        <f t="shared" si="17"/>
        <v>2.1052631578947212E-2</v>
      </c>
    </row>
    <row r="559" spans="2:6" x14ac:dyDescent="0.3">
      <c r="B559" s="108">
        <v>44021</v>
      </c>
      <c r="C559" s="125">
        <v>3962.04</v>
      </c>
      <c r="D559" s="110">
        <v>19</v>
      </c>
      <c r="E559" s="126">
        <f t="shared" si="16"/>
        <v>-2.3719524196441633E-4</v>
      </c>
      <c r="F559" s="126">
        <f t="shared" si="17"/>
        <v>-2.0618556701030855E-2</v>
      </c>
    </row>
    <row r="560" spans="2:6" x14ac:dyDescent="0.3">
      <c r="B560" s="108">
        <v>44024</v>
      </c>
      <c r="C560" s="125">
        <v>3963.35</v>
      </c>
      <c r="D560" s="110">
        <v>19</v>
      </c>
      <c r="E560" s="126">
        <f t="shared" si="16"/>
        <v>3.3063775226893632E-4</v>
      </c>
      <c r="F560" s="126">
        <f t="shared" si="17"/>
        <v>0</v>
      </c>
    </row>
    <row r="561" spans="2:6" x14ac:dyDescent="0.3">
      <c r="B561" s="108">
        <v>44025</v>
      </c>
      <c r="C561" s="125">
        <v>3964.83</v>
      </c>
      <c r="D561" s="110">
        <v>19</v>
      </c>
      <c r="E561" s="126">
        <f t="shared" si="16"/>
        <v>3.7342147425789562E-4</v>
      </c>
      <c r="F561" s="126">
        <f t="shared" si="17"/>
        <v>0</v>
      </c>
    </row>
    <row r="562" spans="2:6" x14ac:dyDescent="0.3">
      <c r="B562" s="108">
        <v>44026</v>
      </c>
      <c r="C562" s="125">
        <v>3969.28</v>
      </c>
      <c r="D562" s="110">
        <v>19.100000000000001</v>
      </c>
      <c r="E562" s="126">
        <f t="shared" si="16"/>
        <v>1.1223684243713006E-3</v>
      </c>
      <c r="F562" s="126">
        <f t="shared" si="17"/>
        <v>5.2631578947368585E-3</v>
      </c>
    </row>
    <row r="563" spans="2:6" x14ac:dyDescent="0.3">
      <c r="B563" s="108">
        <v>44027</v>
      </c>
      <c r="C563" s="125">
        <v>3974.22</v>
      </c>
      <c r="D563" s="110">
        <v>19.600000000000001</v>
      </c>
      <c r="E563" s="126">
        <f t="shared" si="16"/>
        <v>1.2445582070299555E-3</v>
      </c>
      <c r="F563" s="126">
        <f t="shared" si="17"/>
        <v>2.6178010471204161E-2</v>
      </c>
    </row>
    <row r="564" spans="2:6" x14ac:dyDescent="0.3">
      <c r="B564" s="108">
        <v>44028</v>
      </c>
      <c r="C564" s="125">
        <v>3981.64</v>
      </c>
      <c r="D564" s="110">
        <v>19.100000000000001</v>
      </c>
      <c r="E564" s="126">
        <f t="shared" si="16"/>
        <v>1.8670330278645064E-3</v>
      </c>
      <c r="F564" s="126">
        <f t="shared" si="17"/>
        <v>-2.5510204081632626E-2</v>
      </c>
    </row>
    <row r="565" spans="2:6" x14ac:dyDescent="0.3">
      <c r="B565" s="108">
        <v>44031</v>
      </c>
      <c r="C565" s="125">
        <v>3989.08</v>
      </c>
      <c r="D565" s="110">
        <v>19.600000000000001</v>
      </c>
      <c r="E565" s="126">
        <f t="shared" si="16"/>
        <v>1.8685767673622955E-3</v>
      </c>
      <c r="F565" s="126">
        <f t="shared" si="17"/>
        <v>2.6178010471204161E-2</v>
      </c>
    </row>
    <row r="566" spans="2:6" x14ac:dyDescent="0.3">
      <c r="B566" s="108">
        <v>44032</v>
      </c>
      <c r="C566" s="125">
        <v>3986.73</v>
      </c>
      <c r="D566" s="110">
        <v>21.4</v>
      </c>
      <c r="E566" s="126">
        <f t="shared" si="16"/>
        <v>-5.8910826556501927E-4</v>
      </c>
      <c r="F566" s="126">
        <f t="shared" si="17"/>
        <v>9.183673469387732E-2</v>
      </c>
    </row>
    <row r="567" spans="2:6" x14ac:dyDescent="0.3">
      <c r="B567" s="108">
        <v>44033</v>
      </c>
      <c r="C567" s="125">
        <v>3981.52</v>
      </c>
      <c r="D567" s="110">
        <v>21.2</v>
      </c>
      <c r="E567" s="126">
        <f t="shared" si="16"/>
        <v>-1.3068354265275417E-3</v>
      </c>
      <c r="F567" s="126">
        <f t="shared" si="17"/>
        <v>-9.3457943925233655E-3</v>
      </c>
    </row>
    <row r="568" spans="2:6" x14ac:dyDescent="0.3">
      <c r="B568" s="108">
        <v>44034</v>
      </c>
      <c r="C568" s="125">
        <v>3994.65</v>
      </c>
      <c r="D568" s="110">
        <v>20.3</v>
      </c>
      <c r="E568" s="126">
        <f t="shared" si="16"/>
        <v>3.2977355381864637E-3</v>
      </c>
      <c r="F568" s="126">
        <f t="shared" si="17"/>
        <v>-4.245283018867918E-2</v>
      </c>
    </row>
    <row r="569" spans="2:6" x14ac:dyDescent="0.3">
      <c r="B569" s="108">
        <v>44035</v>
      </c>
      <c r="C569" s="125">
        <v>4001.81</v>
      </c>
      <c r="D569" s="110">
        <v>20.100000000000001</v>
      </c>
      <c r="E569" s="126">
        <f t="shared" si="16"/>
        <v>1.7923973314306618E-3</v>
      </c>
      <c r="F569" s="126">
        <f t="shared" si="17"/>
        <v>-9.8522167487684609E-3</v>
      </c>
    </row>
    <row r="570" spans="2:6" x14ac:dyDescent="0.3">
      <c r="B570" s="108">
        <v>44038</v>
      </c>
      <c r="C570" s="125">
        <v>4034.65</v>
      </c>
      <c r="D570" s="110">
        <v>20.3</v>
      </c>
      <c r="E570" s="126">
        <f t="shared" si="16"/>
        <v>8.2062866552885527E-3</v>
      </c>
      <c r="F570" s="126">
        <f t="shared" si="17"/>
        <v>9.9502487562188602E-3</v>
      </c>
    </row>
    <row r="571" spans="2:6" x14ac:dyDescent="0.3">
      <c r="B571" s="108">
        <v>44039</v>
      </c>
      <c r="C571" s="125">
        <v>4061.56</v>
      </c>
      <c r="D571" s="110">
        <v>21.1</v>
      </c>
      <c r="E571" s="126">
        <f t="shared" si="16"/>
        <v>6.6697235200079419E-3</v>
      </c>
      <c r="F571" s="126">
        <f t="shared" si="17"/>
        <v>3.9408866995073843E-2</v>
      </c>
    </row>
    <row r="572" spans="2:6" x14ac:dyDescent="0.3">
      <c r="B572" s="108">
        <v>44040</v>
      </c>
      <c r="C572" s="125">
        <v>4099.42</v>
      </c>
      <c r="D572" s="110">
        <v>21.6</v>
      </c>
      <c r="E572" s="126">
        <f t="shared" si="16"/>
        <v>9.3215414766740778E-3</v>
      </c>
      <c r="F572" s="126">
        <f t="shared" si="17"/>
        <v>2.3696682464454888E-2</v>
      </c>
    </row>
    <row r="573" spans="2:6" x14ac:dyDescent="0.3">
      <c r="B573" s="108">
        <v>44041</v>
      </c>
      <c r="C573" s="125">
        <v>4089.51</v>
      </c>
      <c r="D573" s="110">
        <v>22.5</v>
      </c>
      <c r="E573" s="126">
        <f t="shared" si="16"/>
        <v>-2.4174151465329308E-3</v>
      </c>
      <c r="F573" s="126">
        <f t="shared" si="17"/>
        <v>4.1666666666666519E-2</v>
      </c>
    </row>
    <row r="574" spans="2:6" x14ac:dyDescent="0.3">
      <c r="B574" s="108">
        <v>44042</v>
      </c>
      <c r="C574" s="125">
        <v>4082.14</v>
      </c>
      <c r="D574" s="110">
        <v>22.4</v>
      </c>
      <c r="E574" s="126">
        <f t="shared" si="16"/>
        <v>-1.802171898344862E-3</v>
      </c>
      <c r="F574" s="126">
        <f t="shared" si="17"/>
        <v>-4.4444444444444731E-3</v>
      </c>
    </row>
    <row r="575" spans="2:6" x14ac:dyDescent="0.3">
      <c r="B575" s="108">
        <v>44046</v>
      </c>
      <c r="C575" s="125">
        <v>4079.07</v>
      </c>
      <c r="D575" s="110">
        <v>23.5</v>
      </c>
      <c r="E575" s="126">
        <f t="shared" si="16"/>
        <v>-7.5205651937459983E-4</v>
      </c>
      <c r="F575" s="126">
        <f t="shared" si="17"/>
        <v>4.9107142857143016E-2</v>
      </c>
    </row>
    <row r="576" spans="2:6" x14ac:dyDescent="0.3">
      <c r="B576" s="108">
        <v>44047</v>
      </c>
      <c r="C576" s="125">
        <v>4069.11</v>
      </c>
      <c r="D576" s="110">
        <v>23.6</v>
      </c>
      <c r="E576" s="126">
        <f t="shared" si="16"/>
        <v>-2.4417330420904992E-3</v>
      </c>
      <c r="F576" s="126">
        <f t="shared" si="17"/>
        <v>4.2553191489362874E-3</v>
      </c>
    </row>
    <row r="577" spans="2:6" x14ac:dyDescent="0.3">
      <c r="B577" s="108">
        <v>44048</v>
      </c>
      <c r="C577" s="125">
        <v>4050.64</v>
      </c>
      <c r="D577" s="110">
        <v>24.8</v>
      </c>
      <c r="E577" s="126">
        <f t="shared" si="16"/>
        <v>-4.5390761124669554E-3</v>
      </c>
      <c r="F577" s="126">
        <f t="shared" si="17"/>
        <v>5.0847457627118509E-2</v>
      </c>
    </row>
    <row r="578" spans="2:6" x14ac:dyDescent="0.3">
      <c r="B578" s="108">
        <v>44049</v>
      </c>
      <c r="C578" s="125">
        <v>4070.15</v>
      </c>
      <c r="D578" s="110">
        <v>24.5</v>
      </c>
      <c r="E578" s="126">
        <f t="shared" si="16"/>
        <v>4.8165228210850231E-3</v>
      </c>
      <c r="F578" s="126">
        <f t="shared" si="17"/>
        <v>-1.2096774193548376E-2</v>
      </c>
    </row>
    <row r="579" spans="2:6" x14ac:dyDescent="0.3">
      <c r="B579" s="108">
        <v>44052</v>
      </c>
      <c r="C579" s="125">
        <v>4085.79</v>
      </c>
      <c r="D579" s="110">
        <v>24.2</v>
      </c>
      <c r="E579" s="126">
        <f t="shared" ref="E579:E642" si="18">C579/C578-1</f>
        <v>3.8426102232103077E-3</v>
      </c>
      <c r="F579" s="126">
        <f t="shared" ref="F579:F642" si="19">D579/D578-1</f>
        <v>-1.2244897959183709E-2</v>
      </c>
    </row>
    <row r="580" spans="2:6" x14ac:dyDescent="0.3">
      <c r="B580" s="108">
        <v>44053</v>
      </c>
      <c r="C580" s="125">
        <v>4076.79</v>
      </c>
      <c r="D580" s="110">
        <v>23.9</v>
      </c>
      <c r="E580" s="126">
        <f t="shared" si="18"/>
        <v>-2.2027563824865704E-3</v>
      </c>
      <c r="F580" s="126">
        <f t="shared" si="19"/>
        <v>-1.2396694214876103E-2</v>
      </c>
    </row>
    <row r="581" spans="2:6" x14ac:dyDescent="0.3">
      <c r="B581" s="108">
        <v>44056</v>
      </c>
      <c r="C581" s="125">
        <v>4080.93</v>
      </c>
      <c r="D581" s="110">
        <v>24.2</v>
      </c>
      <c r="E581" s="126">
        <f t="shared" si="18"/>
        <v>1.0155048457241023E-3</v>
      </c>
      <c r="F581" s="126">
        <f t="shared" si="19"/>
        <v>1.2552301255230214E-2</v>
      </c>
    </row>
    <row r="582" spans="2:6" x14ac:dyDescent="0.3">
      <c r="B582" s="108">
        <v>44059</v>
      </c>
      <c r="C582" s="125">
        <v>4129.07</v>
      </c>
      <c r="D582" s="110">
        <v>25</v>
      </c>
      <c r="E582" s="126">
        <f t="shared" si="18"/>
        <v>1.1796330738336636E-2</v>
      </c>
      <c r="F582" s="126">
        <f t="shared" si="19"/>
        <v>3.3057851239669533E-2</v>
      </c>
    </row>
    <row r="583" spans="2:6" x14ac:dyDescent="0.3">
      <c r="B583" s="108">
        <v>44060</v>
      </c>
      <c r="C583" s="125">
        <v>4145.38</v>
      </c>
      <c r="D583" s="110">
        <v>23.9</v>
      </c>
      <c r="E583" s="126">
        <f t="shared" si="18"/>
        <v>3.9500420191471708E-3</v>
      </c>
      <c r="F583" s="126">
        <f t="shared" si="19"/>
        <v>-4.4000000000000039E-2</v>
      </c>
    </row>
    <row r="584" spans="2:6" x14ac:dyDescent="0.3">
      <c r="B584" s="108">
        <v>44061</v>
      </c>
      <c r="C584" s="125">
        <v>4156.54</v>
      </c>
      <c r="D584" s="110">
        <v>23.9</v>
      </c>
      <c r="E584" s="126">
        <f t="shared" si="18"/>
        <v>2.6921536746933317E-3</v>
      </c>
      <c r="F584" s="126">
        <f t="shared" si="19"/>
        <v>0</v>
      </c>
    </row>
    <row r="585" spans="2:6" x14ac:dyDescent="0.3">
      <c r="B585" s="108">
        <v>44062</v>
      </c>
      <c r="C585" s="125">
        <v>4171.2</v>
      </c>
      <c r="D585" s="110">
        <v>22.9</v>
      </c>
      <c r="E585" s="126">
        <f t="shared" si="18"/>
        <v>3.5269719526336285E-3</v>
      </c>
      <c r="F585" s="126">
        <f t="shared" si="19"/>
        <v>-4.1841004184100417E-2</v>
      </c>
    </row>
    <row r="586" spans="2:6" x14ac:dyDescent="0.3">
      <c r="B586" s="108">
        <v>44063</v>
      </c>
      <c r="C586" s="125">
        <v>4214.42</v>
      </c>
      <c r="D586" s="110">
        <v>22.9</v>
      </c>
      <c r="E586" s="126">
        <f t="shared" si="18"/>
        <v>1.0361526658995146E-2</v>
      </c>
      <c r="F586" s="126">
        <f t="shared" si="19"/>
        <v>0</v>
      </c>
    </row>
    <row r="587" spans="2:6" x14ac:dyDescent="0.3">
      <c r="B587" s="108">
        <v>44066</v>
      </c>
      <c r="C587" s="125">
        <v>4271.8100000000004</v>
      </c>
      <c r="D587" s="110">
        <v>22.9</v>
      </c>
      <c r="E587" s="126">
        <f t="shared" si="18"/>
        <v>1.3617532187110148E-2</v>
      </c>
      <c r="F587" s="126">
        <f t="shared" si="19"/>
        <v>0</v>
      </c>
    </row>
    <row r="588" spans="2:6" x14ac:dyDescent="0.3">
      <c r="B588" s="108">
        <v>44067</v>
      </c>
      <c r="C588" s="125">
        <v>4299.1000000000004</v>
      </c>
      <c r="D588" s="110">
        <v>22.1</v>
      </c>
      <c r="E588" s="126">
        <f t="shared" si="18"/>
        <v>6.3883927421866105E-3</v>
      </c>
      <c r="F588" s="126">
        <f t="shared" si="19"/>
        <v>-3.4934497816593746E-2</v>
      </c>
    </row>
    <row r="589" spans="2:6" x14ac:dyDescent="0.3">
      <c r="B589" s="108">
        <v>44068</v>
      </c>
      <c r="C589" s="125">
        <v>4307.1499999999996</v>
      </c>
      <c r="D589" s="110">
        <v>21.3</v>
      </c>
      <c r="E589" s="126">
        <f t="shared" si="18"/>
        <v>1.8724849387079523E-3</v>
      </c>
      <c r="F589" s="126">
        <f t="shared" si="19"/>
        <v>-3.6199095022624417E-2</v>
      </c>
    </row>
    <row r="590" spans="2:6" x14ac:dyDescent="0.3">
      <c r="B590" s="108">
        <v>44069</v>
      </c>
      <c r="C590" s="125">
        <v>4364.83</v>
      </c>
      <c r="D590" s="110">
        <v>21.6</v>
      </c>
      <c r="E590" s="126">
        <f t="shared" si="18"/>
        <v>1.3391685917602203E-2</v>
      </c>
      <c r="F590" s="126">
        <f t="shared" si="19"/>
        <v>1.4084507042253502E-2</v>
      </c>
    </row>
    <row r="591" spans="2:6" x14ac:dyDescent="0.3">
      <c r="B591" s="108">
        <v>44070</v>
      </c>
      <c r="C591" s="125">
        <v>4545.1499999999996</v>
      </c>
      <c r="D591" s="110">
        <v>21.7</v>
      </c>
      <c r="E591" s="126">
        <f t="shared" si="18"/>
        <v>4.1312032771035678E-2</v>
      </c>
      <c r="F591" s="126">
        <f t="shared" si="19"/>
        <v>4.6296296296295392E-3</v>
      </c>
    </row>
    <row r="592" spans="2:6" x14ac:dyDescent="0.3">
      <c r="B592" s="108">
        <v>44074</v>
      </c>
      <c r="C592" s="125">
        <v>4533.05</v>
      </c>
      <c r="D592" s="110">
        <v>20.6</v>
      </c>
      <c r="E592" s="126">
        <f t="shared" si="18"/>
        <v>-2.6621783659503961E-3</v>
      </c>
      <c r="F592" s="126">
        <f t="shared" si="19"/>
        <v>-5.0691244239631228E-2</v>
      </c>
    </row>
    <row r="593" spans="2:6" x14ac:dyDescent="0.3">
      <c r="B593" s="108">
        <v>44075</v>
      </c>
      <c r="C593" s="125">
        <v>4633.37</v>
      </c>
      <c r="D593" s="110">
        <v>20.9</v>
      </c>
      <c r="E593" s="126">
        <f t="shared" si="18"/>
        <v>2.2130794939389631E-2</v>
      </c>
      <c r="F593" s="126">
        <f t="shared" si="19"/>
        <v>1.4563106796116276E-2</v>
      </c>
    </row>
    <row r="594" spans="2:6" x14ac:dyDescent="0.3">
      <c r="B594" s="108">
        <v>44076</v>
      </c>
      <c r="C594" s="125">
        <v>4703.32</v>
      </c>
      <c r="D594" s="110">
        <v>20.9</v>
      </c>
      <c r="E594" s="126">
        <f t="shared" si="18"/>
        <v>1.5097002829473904E-2</v>
      </c>
      <c r="F594" s="126">
        <f t="shared" si="19"/>
        <v>0</v>
      </c>
    </row>
    <row r="595" spans="2:6" x14ac:dyDescent="0.3">
      <c r="B595" s="108">
        <v>44077</v>
      </c>
      <c r="C595" s="125">
        <v>4859.4799999999996</v>
      </c>
      <c r="D595" s="110">
        <v>20.8</v>
      </c>
      <c r="E595" s="126">
        <f t="shared" si="18"/>
        <v>3.3202078531760604E-2</v>
      </c>
      <c r="F595" s="126">
        <f t="shared" si="19"/>
        <v>-4.7846889952152249E-3</v>
      </c>
    </row>
    <row r="596" spans="2:6" x14ac:dyDescent="0.3">
      <c r="B596" s="108">
        <v>44080</v>
      </c>
      <c r="C596" s="125">
        <v>4785.04</v>
      </c>
      <c r="D596" s="110">
        <v>20.8</v>
      </c>
      <c r="E596" s="126">
        <f t="shared" si="18"/>
        <v>-1.5318511445668981E-2</v>
      </c>
      <c r="F596" s="126">
        <f t="shared" si="19"/>
        <v>0</v>
      </c>
    </row>
    <row r="597" spans="2:6" x14ac:dyDescent="0.3">
      <c r="B597" s="108">
        <v>44081</v>
      </c>
      <c r="C597" s="125">
        <v>4720.1000000000004</v>
      </c>
      <c r="D597" s="110">
        <v>21.2</v>
      </c>
      <c r="E597" s="126">
        <f t="shared" si="18"/>
        <v>-1.357146439737178E-2</v>
      </c>
      <c r="F597" s="126">
        <f t="shared" si="19"/>
        <v>1.9230769230769162E-2</v>
      </c>
    </row>
    <row r="598" spans="2:6" x14ac:dyDescent="0.3">
      <c r="B598" s="108">
        <v>44082</v>
      </c>
      <c r="C598" s="125">
        <v>4789.37</v>
      </c>
      <c r="D598" s="110">
        <v>21.8</v>
      </c>
      <c r="E598" s="126">
        <f t="shared" si="18"/>
        <v>1.4675536535242895E-2</v>
      </c>
      <c r="F598" s="126">
        <f t="shared" si="19"/>
        <v>2.8301886792452935E-2</v>
      </c>
    </row>
    <row r="599" spans="2:6" x14ac:dyDescent="0.3">
      <c r="B599" s="108">
        <v>44083</v>
      </c>
      <c r="C599" s="125">
        <v>4794.0600000000004</v>
      </c>
      <c r="D599" s="110">
        <v>23.1</v>
      </c>
      <c r="E599" s="126">
        <f t="shared" si="18"/>
        <v>9.79251968421746E-4</v>
      </c>
      <c r="F599" s="126">
        <f t="shared" si="19"/>
        <v>5.9633027522935755E-2</v>
      </c>
    </row>
    <row r="600" spans="2:6" x14ac:dyDescent="0.3">
      <c r="B600" s="108">
        <v>44084</v>
      </c>
      <c r="C600" s="125">
        <v>4794.92</v>
      </c>
      <c r="D600" s="110">
        <v>22.6</v>
      </c>
      <c r="E600" s="126">
        <f t="shared" si="18"/>
        <v>1.7938866013356147E-4</v>
      </c>
      <c r="F600" s="126">
        <f t="shared" si="19"/>
        <v>-2.1645021645021689E-2</v>
      </c>
    </row>
    <row r="601" spans="2:6" x14ac:dyDescent="0.3">
      <c r="B601" s="108">
        <v>44087</v>
      </c>
      <c r="C601" s="125">
        <v>4762.43</v>
      </c>
      <c r="D601" s="110">
        <v>22.2</v>
      </c>
      <c r="E601" s="126">
        <f t="shared" si="18"/>
        <v>-6.7759211832522093E-3</v>
      </c>
      <c r="F601" s="126">
        <f t="shared" si="19"/>
        <v>-1.7699115044247926E-2</v>
      </c>
    </row>
    <row r="602" spans="2:6" x14ac:dyDescent="0.3">
      <c r="B602" s="108">
        <v>44088</v>
      </c>
      <c r="C602" s="125">
        <v>4781.57</v>
      </c>
      <c r="D602" s="110">
        <v>23.3</v>
      </c>
      <c r="E602" s="126">
        <f t="shared" si="18"/>
        <v>4.0189567090749279E-3</v>
      </c>
      <c r="F602" s="126">
        <f t="shared" si="19"/>
        <v>4.954954954954971E-2</v>
      </c>
    </row>
    <row r="603" spans="2:6" x14ac:dyDescent="0.3">
      <c r="B603" s="108">
        <v>44089</v>
      </c>
      <c r="C603" s="125">
        <v>4827.57</v>
      </c>
      <c r="D603" s="110">
        <v>24.5</v>
      </c>
      <c r="E603" s="126">
        <f t="shared" si="18"/>
        <v>9.6202711661650397E-3</v>
      </c>
      <c r="F603" s="126">
        <f t="shared" si="19"/>
        <v>5.1502145922746712E-2</v>
      </c>
    </row>
    <row r="604" spans="2:6" x14ac:dyDescent="0.3">
      <c r="B604" s="108">
        <v>44090</v>
      </c>
      <c r="C604" s="125">
        <v>4873.17</v>
      </c>
      <c r="D604" s="110">
        <v>24.1</v>
      </c>
      <c r="E604" s="126">
        <f t="shared" si="18"/>
        <v>9.4457459964329971E-3</v>
      </c>
      <c r="F604" s="126">
        <f t="shared" si="19"/>
        <v>-1.6326530612244872E-2</v>
      </c>
    </row>
    <row r="605" spans="2:6" x14ac:dyDescent="0.3">
      <c r="B605" s="108">
        <v>44091</v>
      </c>
      <c r="C605" s="125">
        <v>4879.1400000000003</v>
      </c>
      <c r="D605" s="110">
        <v>24.5</v>
      </c>
      <c r="E605" s="126">
        <f t="shared" si="18"/>
        <v>1.2250752590203806E-3</v>
      </c>
      <c r="F605" s="126">
        <f t="shared" si="19"/>
        <v>1.6597510373443924E-2</v>
      </c>
    </row>
    <row r="606" spans="2:6" x14ac:dyDescent="0.3">
      <c r="B606" s="108">
        <v>44094</v>
      </c>
      <c r="C606" s="125">
        <v>4862.22</v>
      </c>
      <c r="D606" s="110">
        <v>26.9</v>
      </c>
      <c r="E606" s="126">
        <f t="shared" si="18"/>
        <v>-3.4678242477158561E-3</v>
      </c>
      <c r="F606" s="126">
        <f t="shared" si="19"/>
        <v>9.795918367346923E-2</v>
      </c>
    </row>
    <row r="607" spans="2:6" x14ac:dyDescent="0.3">
      <c r="B607" s="108">
        <v>44095</v>
      </c>
      <c r="C607" s="125">
        <v>4891.53</v>
      </c>
      <c r="D607" s="110">
        <v>26.4</v>
      </c>
      <c r="E607" s="126">
        <f t="shared" si="18"/>
        <v>6.0281106161381715E-3</v>
      </c>
      <c r="F607" s="126">
        <f t="shared" si="19"/>
        <v>-1.8587360594795488E-2</v>
      </c>
    </row>
    <row r="608" spans="2:6" x14ac:dyDescent="0.3">
      <c r="B608" s="108">
        <v>44096</v>
      </c>
      <c r="C608" s="125">
        <v>4927.82</v>
      </c>
      <c r="D608" s="110">
        <v>26.5</v>
      </c>
      <c r="E608" s="126">
        <f t="shared" si="18"/>
        <v>7.418946628151124E-3</v>
      </c>
      <c r="F608" s="126">
        <f t="shared" si="19"/>
        <v>3.7878787878788955E-3</v>
      </c>
    </row>
    <row r="609" spans="2:6" x14ac:dyDescent="0.3">
      <c r="B609" s="108">
        <v>44097</v>
      </c>
      <c r="C609" s="125">
        <v>4948.5600000000004</v>
      </c>
      <c r="D609" s="110">
        <v>28.1</v>
      </c>
      <c r="E609" s="126">
        <f t="shared" si="18"/>
        <v>4.2087576250757763E-3</v>
      </c>
      <c r="F609" s="126">
        <f t="shared" si="19"/>
        <v>6.0377358490566024E-2</v>
      </c>
    </row>
    <row r="610" spans="2:6" x14ac:dyDescent="0.3">
      <c r="B610" s="108">
        <v>44098</v>
      </c>
      <c r="C610" s="125">
        <v>4959.18</v>
      </c>
      <c r="D610" s="110">
        <v>28.1</v>
      </c>
      <c r="E610" s="126">
        <f t="shared" si="18"/>
        <v>2.1460788593044011E-3</v>
      </c>
      <c r="F610" s="126">
        <f t="shared" si="19"/>
        <v>0</v>
      </c>
    </row>
    <row r="611" spans="2:6" x14ac:dyDescent="0.3">
      <c r="B611" s="108">
        <v>44101</v>
      </c>
      <c r="C611" s="125">
        <v>4978.32</v>
      </c>
      <c r="D611" s="110">
        <v>29.8</v>
      </c>
      <c r="E611" s="126">
        <f t="shared" si="18"/>
        <v>3.8595090317350422E-3</v>
      </c>
      <c r="F611" s="126">
        <f t="shared" si="19"/>
        <v>6.0498220640569311E-2</v>
      </c>
    </row>
    <row r="612" spans="2:6" x14ac:dyDescent="0.3">
      <c r="B612" s="108">
        <v>44102</v>
      </c>
      <c r="C612" s="125">
        <v>4971.68</v>
      </c>
      <c r="D612" s="110">
        <v>29.2</v>
      </c>
      <c r="E612" s="126">
        <f t="shared" si="18"/>
        <v>-1.3337832843206554E-3</v>
      </c>
      <c r="F612" s="126">
        <f t="shared" si="19"/>
        <v>-2.0134228187919545E-2</v>
      </c>
    </row>
    <row r="613" spans="2:6" x14ac:dyDescent="0.3">
      <c r="B613" s="108">
        <v>44103</v>
      </c>
      <c r="C613" s="125">
        <v>5011.29</v>
      </c>
      <c r="D613" s="110">
        <v>31.8</v>
      </c>
      <c r="E613" s="126">
        <f t="shared" si="18"/>
        <v>7.9671258005342693E-3</v>
      </c>
      <c r="F613" s="126">
        <f t="shared" si="19"/>
        <v>8.9041095890411093E-2</v>
      </c>
    </row>
    <row r="614" spans="2:6" x14ac:dyDescent="0.3">
      <c r="B614" s="108">
        <v>44104</v>
      </c>
      <c r="C614" s="125">
        <v>5094.05</v>
      </c>
      <c r="D614" s="110">
        <v>31.9</v>
      </c>
      <c r="E614" s="126">
        <f t="shared" si="18"/>
        <v>1.6514709785304893E-2</v>
      </c>
      <c r="F614" s="126">
        <f t="shared" si="19"/>
        <v>3.1446540880502027E-3</v>
      </c>
    </row>
    <row r="615" spans="2:6" x14ac:dyDescent="0.3">
      <c r="B615" s="108">
        <v>44105</v>
      </c>
      <c r="C615" s="125">
        <v>5092.1400000000003</v>
      </c>
      <c r="D615" s="110">
        <v>32.200000000000003</v>
      </c>
      <c r="E615" s="126">
        <f t="shared" si="18"/>
        <v>-3.7494724237097099E-4</v>
      </c>
      <c r="F615" s="126">
        <f t="shared" si="19"/>
        <v>9.4043887147337024E-3</v>
      </c>
    </row>
    <row r="616" spans="2:6" x14ac:dyDescent="0.3">
      <c r="B616" s="108">
        <v>44108</v>
      </c>
      <c r="C616" s="125">
        <v>5100.54</v>
      </c>
      <c r="D616" s="110">
        <v>35.4</v>
      </c>
      <c r="E616" s="126">
        <f t="shared" si="18"/>
        <v>1.6496011500075625E-3</v>
      </c>
      <c r="F616" s="126">
        <f t="shared" si="19"/>
        <v>9.9378881987577605E-2</v>
      </c>
    </row>
    <row r="617" spans="2:6" x14ac:dyDescent="0.3">
      <c r="B617" s="108">
        <v>44109</v>
      </c>
      <c r="C617" s="125">
        <v>5116.8100000000004</v>
      </c>
      <c r="D617" s="110">
        <v>36.5</v>
      </c>
      <c r="E617" s="126">
        <f t="shared" si="18"/>
        <v>3.1898583287259807E-3</v>
      </c>
      <c r="F617" s="126">
        <f t="shared" si="19"/>
        <v>3.1073446327683607E-2</v>
      </c>
    </row>
    <row r="618" spans="2:6" x14ac:dyDescent="0.3">
      <c r="B618" s="108">
        <v>44110</v>
      </c>
      <c r="C618" s="125">
        <v>5104.6499999999996</v>
      </c>
      <c r="D618" s="110">
        <v>33.799999999999997</v>
      </c>
      <c r="E618" s="126">
        <f t="shared" si="18"/>
        <v>-2.3764806588481013E-3</v>
      </c>
      <c r="F618" s="126">
        <f t="shared" si="19"/>
        <v>-7.3972602739726057E-2</v>
      </c>
    </row>
    <row r="619" spans="2:6" x14ac:dyDescent="0.3">
      <c r="B619" s="108">
        <v>44111</v>
      </c>
      <c r="C619" s="125">
        <v>5088.87</v>
      </c>
      <c r="D619" s="110">
        <v>33.5</v>
      </c>
      <c r="E619" s="126">
        <f t="shared" si="18"/>
        <v>-3.0912991096352371E-3</v>
      </c>
      <c r="F619" s="126">
        <f t="shared" si="19"/>
        <v>-8.8757396449703485E-3</v>
      </c>
    </row>
    <row r="620" spans="2:6" x14ac:dyDescent="0.3">
      <c r="B620" s="108">
        <v>44112</v>
      </c>
      <c r="C620" s="125">
        <v>5012.12</v>
      </c>
      <c r="D620" s="110">
        <v>33.700000000000003</v>
      </c>
      <c r="E620" s="126">
        <f t="shared" si="18"/>
        <v>-1.5081933710234252E-2</v>
      </c>
      <c r="F620" s="126">
        <f t="shared" si="19"/>
        <v>5.9701492537314049E-3</v>
      </c>
    </row>
    <row r="621" spans="2:6" x14ac:dyDescent="0.3">
      <c r="B621" s="108">
        <v>44115</v>
      </c>
      <c r="C621" s="125">
        <v>4970.1000000000004</v>
      </c>
      <c r="D621" s="110">
        <v>35.200000000000003</v>
      </c>
      <c r="E621" s="126">
        <f t="shared" si="18"/>
        <v>-8.3836779646137005E-3</v>
      </c>
      <c r="F621" s="126">
        <f t="shared" si="19"/>
        <v>4.4510385756676651E-2</v>
      </c>
    </row>
    <row r="622" spans="2:6" x14ac:dyDescent="0.3">
      <c r="B622" s="108">
        <v>44116</v>
      </c>
      <c r="C622" s="125">
        <v>4972.13</v>
      </c>
      <c r="D622" s="110">
        <v>31.7</v>
      </c>
      <c r="E622" s="126">
        <f t="shared" si="18"/>
        <v>4.0844248606664024E-4</v>
      </c>
      <c r="F622" s="126">
        <f t="shared" si="19"/>
        <v>-9.9431818181818232E-2</v>
      </c>
    </row>
    <row r="623" spans="2:6" x14ac:dyDescent="0.3">
      <c r="B623" s="108">
        <v>44117</v>
      </c>
      <c r="C623" s="125">
        <v>4978.7700000000004</v>
      </c>
      <c r="D623" s="110">
        <v>31.1</v>
      </c>
      <c r="E623" s="126">
        <f t="shared" si="18"/>
        <v>1.3354437635380023E-3</v>
      </c>
      <c r="F623" s="126">
        <f t="shared" si="19"/>
        <v>-1.8927444794952564E-2</v>
      </c>
    </row>
    <row r="624" spans="2:6" x14ac:dyDescent="0.3">
      <c r="B624" s="108">
        <v>44118</v>
      </c>
      <c r="C624" s="125">
        <v>4971.6099999999997</v>
      </c>
      <c r="D624" s="110">
        <v>28</v>
      </c>
      <c r="E624" s="126">
        <f t="shared" si="18"/>
        <v>-1.4381061989208188E-3</v>
      </c>
      <c r="F624" s="126">
        <f t="shared" si="19"/>
        <v>-9.9678456591639875E-2</v>
      </c>
    </row>
    <row r="625" spans="2:6" x14ac:dyDescent="0.3">
      <c r="B625" s="108">
        <v>44119</v>
      </c>
      <c r="C625" s="125">
        <v>5003.62</v>
      </c>
      <c r="D625" s="110">
        <v>30.6</v>
      </c>
      <c r="E625" s="126">
        <f t="shared" si="18"/>
        <v>6.438558133079697E-3</v>
      </c>
      <c r="F625" s="126">
        <f t="shared" si="19"/>
        <v>9.2857142857142971E-2</v>
      </c>
    </row>
    <row r="626" spans="2:6" x14ac:dyDescent="0.3">
      <c r="B626" s="108">
        <v>44122</v>
      </c>
      <c r="C626" s="125">
        <v>4982.37</v>
      </c>
      <c r="D626" s="110">
        <v>31.2</v>
      </c>
      <c r="E626" s="126">
        <f t="shared" si="18"/>
        <v>-4.2469252261362334E-3</v>
      </c>
      <c r="F626" s="126">
        <f t="shared" si="19"/>
        <v>1.9607843137254832E-2</v>
      </c>
    </row>
    <row r="627" spans="2:6" x14ac:dyDescent="0.3">
      <c r="B627" s="108">
        <v>44123</v>
      </c>
      <c r="C627" s="125">
        <v>4963.29</v>
      </c>
      <c r="D627" s="110">
        <v>31.9</v>
      </c>
      <c r="E627" s="126">
        <f t="shared" si="18"/>
        <v>-3.8295028269679232E-3</v>
      </c>
      <c r="F627" s="126">
        <f t="shared" si="19"/>
        <v>2.2435897435897356E-2</v>
      </c>
    </row>
    <row r="628" spans="2:6" x14ac:dyDescent="0.3">
      <c r="B628" s="108">
        <v>44124</v>
      </c>
      <c r="C628" s="125">
        <v>4995.3100000000004</v>
      </c>
      <c r="D628" s="110">
        <v>33</v>
      </c>
      <c r="E628" s="126">
        <f t="shared" si="18"/>
        <v>6.4513659286482561E-3</v>
      </c>
      <c r="F628" s="126">
        <f t="shared" si="19"/>
        <v>3.4482758620689724E-2</v>
      </c>
    </row>
    <row r="629" spans="2:6" x14ac:dyDescent="0.3">
      <c r="B629" s="108">
        <v>44125</v>
      </c>
      <c r="C629" s="125">
        <v>4997.99</v>
      </c>
      <c r="D629" s="110">
        <v>34.799999999999997</v>
      </c>
      <c r="E629" s="126">
        <f t="shared" si="18"/>
        <v>5.3650324003906569E-4</v>
      </c>
      <c r="F629" s="126">
        <f t="shared" si="19"/>
        <v>5.4545454545454453E-2</v>
      </c>
    </row>
    <row r="630" spans="2:6" x14ac:dyDescent="0.3">
      <c r="B630" s="108">
        <v>44126</v>
      </c>
      <c r="C630" s="125">
        <v>4946.67</v>
      </c>
      <c r="D630" s="110">
        <v>35.6</v>
      </c>
      <c r="E630" s="126">
        <f t="shared" si="18"/>
        <v>-1.0268127787370518E-2</v>
      </c>
      <c r="F630" s="126">
        <f t="shared" si="19"/>
        <v>2.2988505747126631E-2</v>
      </c>
    </row>
    <row r="631" spans="2:6" x14ac:dyDescent="0.3">
      <c r="B631" s="108">
        <v>44129</v>
      </c>
      <c r="C631" s="125">
        <v>4928.8599999999997</v>
      </c>
      <c r="D631" s="110">
        <v>34.700000000000003</v>
      </c>
      <c r="E631" s="126">
        <f t="shared" si="18"/>
        <v>-3.6004018865217757E-3</v>
      </c>
      <c r="F631" s="126">
        <f t="shared" si="19"/>
        <v>-2.5280898876404501E-2</v>
      </c>
    </row>
    <row r="632" spans="2:6" x14ac:dyDescent="0.3">
      <c r="B632" s="108">
        <v>44131</v>
      </c>
      <c r="C632" s="125">
        <v>4934.46</v>
      </c>
      <c r="D632" s="110">
        <v>35.4</v>
      </c>
      <c r="E632" s="126">
        <f t="shared" si="18"/>
        <v>1.1361653607528943E-3</v>
      </c>
      <c r="F632" s="126">
        <f t="shared" si="19"/>
        <v>2.0172910662824117E-2</v>
      </c>
    </row>
    <row r="633" spans="2:6" x14ac:dyDescent="0.3">
      <c r="B633" s="108">
        <v>44132</v>
      </c>
      <c r="C633" s="125">
        <v>4916.97</v>
      </c>
      <c r="D633" s="110">
        <v>37.1</v>
      </c>
      <c r="E633" s="126">
        <f t="shared" si="18"/>
        <v>-3.5444607920622762E-3</v>
      </c>
      <c r="F633" s="126">
        <f t="shared" si="19"/>
        <v>4.8022598870056665E-2</v>
      </c>
    </row>
    <row r="634" spans="2:6" x14ac:dyDescent="0.3">
      <c r="B634" s="108">
        <v>44133</v>
      </c>
      <c r="C634" s="125">
        <v>4858.3599999999997</v>
      </c>
      <c r="D634" s="110">
        <v>33.4</v>
      </c>
      <c r="E634" s="126">
        <f t="shared" si="18"/>
        <v>-1.1919942566255393E-2</v>
      </c>
      <c r="F634" s="126">
        <f t="shared" si="19"/>
        <v>-9.9730458221024332E-2</v>
      </c>
    </row>
    <row r="635" spans="2:6" x14ac:dyDescent="0.3">
      <c r="B635" s="108">
        <v>44136</v>
      </c>
      <c r="C635" s="125">
        <v>4809.7</v>
      </c>
      <c r="D635" s="110">
        <v>33.1</v>
      </c>
      <c r="E635" s="126">
        <f t="shared" si="18"/>
        <v>-1.0015725471146597E-2</v>
      </c>
      <c r="F635" s="126">
        <f t="shared" si="19"/>
        <v>-8.9820359281436168E-3</v>
      </c>
    </row>
    <row r="636" spans="2:6" x14ac:dyDescent="0.3">
      <c r="B636" s="108">
        <v>44137</v>
      </c>
      <c r="C636" s="125">
        <v>4839.8500000000004</v>
      </c>
      <c r="D636" s="110">
        <v>31.3</v>
      </c>
      <c r="E636" s="126">
        <f t="shared" si="18"/>
        <v>6.2685822400567748E-3</v>
      </c>
      <c r="F636" s="126">
        <f t="shared" si="19"/>
        <v>-5.4380664652567967E-2</v>
      </c>
    </row>
    <row r="637" spans="2:6" x14ac:dyDescent="0.3">
      <c r="B637" s="108">
        <v>44138</v>
      </c>
      <c r="C637" s="125">
        <v>4839.05</v>
      </c>
      <c r="D637" s="110">
        <v>30.6</v>
      </c>
      <c r="E637" s="126">
        <f t="shared" si="18"/>
        <v>-1.6529437895806964E-4</v>
      </c>
      <c r="F637" s="126">
        <f t="shared" si="19"/>
        <v>-2.2364217252396124E-2</v>
      </c>
    </row>
    <row r="638" spans="2:6" x14ac:dyDescent="0.3">
      <c r="B638" s="108">
        <v>44139</v>
      </c>
      <c r="C638" s="125">
        <v>4872.29</v>
      </c>
      <c r="D638" s="110">
        <v>33.1</v>
      </c>
      <c r="E638" s="126">
        <f t="shared" si="18"/>
        <v>6.8691168721133344E-3</v>
      </c>
      <c r="F638" s="126">
        <f t="shared" si="19"/>
        <v>8.169934640522869E-2</v>
      </c>
    </row>
    <row r="639" spans="2:6" x14ac:dyDescent="0.3">
      <c r="B639" s="108">
        <v>44140</v>
      </c>
      <c r="C639" s="125">
        <v>4877.6499999999996</v>
      </c>
      <c r="D639" s="110">
        <v>32.700000000000003</v>
      </c>
      <c r="E639" s="126">
        <f t="shared" si="18"/>
        <v>1.1000987215457059E-3</v>
      </c>
      <c r="F639" s="126">
        <f t="shared" si="19"/>
        <v>-1.2084592145015116E-2</v>
      </c>
    </row>
    <row r="640" spans="2:6" x14ac:dyDescent="0.3">
      <c r="B640" s="108">
        <v>44143</v>
      </c>
      <c r="C640" s="125">
        <v>4902.1499999999996</v>
      </c>
      <c r="D640" s="110">
        <v>30.8</v>
      </c>
      <c r="E640" s="126">
        <f t="shared" si="18"/>
        <v>5.0229106229433551E-3</v>
      </c>
      <c r="F640" s="126">
        <f t="shared" si="19"/>
        <v>-5.8103975535168217E-2</v>
      </c>
    </row>
    <row r="641" spans="2:6" x14ac:dyDescent="0.3">
      <c r="B641" s="108">
        <v>44144</v>
      </c>
      <c r="C641" s="125">
        <v>4917.25</v>
      </c>
      <c r="D641" s="110">
        <v>30.5</v>
      </c>
      <c r="E641" s="126">
        <f t="shared" si="18"/>
        <v>3.0802811011496622E-3</v>
      </c>
      <c r="F641" s="126">
        <f t="shared" si="19"/>
        <v>-9.7402597402597157E-3</v>
      </c>
    </row>
    <row r="642" spans="2:6" x14ac:dyDescent="0.3">
      <c r="B642" s="108">
        <v>44145</v>
      </c>
      <c r="C642" s="125">
        <v>4916.8500000000004</v>
      </c>
      <c r="D642" s="110">
        <v>30.2</v>
      </c>
      <c r="E642" s="126">
        <f t="shared" si="18"/>
        <v>-8.1346280949690097E-5</v>
      </c>
      <c r="F642" s="126">
        <f t="shared" si="19"/>
        <v>-9.8360655737704805E-3</v>
      </c>
    </row>
    <row r="643" spans="2:6" x14ac:dyDescent="0.3">
      <c r="B643" s="108">
        <v>44146</v>
      </c>
      <c r="C643" s="125">
        <v>4914.03</v>
      </c>
      <c r="D643" s="110">
        <v>27.8</v>
      </c>
      <c r="E643" s="126">
        <f t="shared" ref="E643:E706" si="20">C643/C642-1</f>
        <v>-5.7353793587366919E-4</v>
      </c>
      <c r="F643" s="126">
        <f t="shared" ref="F643:F706" si="21">D643/D642-1</f>
        <v>-7.9470198675496651E-2</v>
      </c>
    </row>
    <row r="644" spans="2:6" x14ac:dyDescent="0.3">
      <c r="B644" s="108">
        <v>44147</v>
      </c>
      <c r="C644" s="125">
        <v>4892.01</v>
      </c>
      <c r="D644" s="110">
        <v>30</v>
      </c>
      <c r="E644" s="126">
        <f t="shared" si="20"/>
        <v>-4.4810471242543448E-3</v>
      </c>
      <c r="F644" s="126">
        <f t="shared" si="21"/>
        <v>7.9136690647481966E-2</v>
      </c>
    </row>
    <row r="645" spans="2:6" x14ac:dyDescent="0.3">
      <c r="B645" s="108">
        <v>44150</v>
      </c>
      <c r="C645" s="125">
        <v>4867.96</v>
      </c>
      <c r="D645" s="110">
        <v>28.1</v>
      </c>
      <c r="E645" s="126">
        <f t="shared" si="20"/>
        <v>-4.9161796480383657E-3</v>
      </c>
      <c r="F645" s="126">
        <f t="shared" si="21"/>
        <v>-6.3333333333333242E-2</v>
      </c>
    </row>
    <row r="646" spans="2:6" x14ac:dyDescent="0.3">
      <c r="B646" s="108">
        <v>44151</v>
      </c>
      <c r="C646" s="125">
        <v>4838.5200000000004</v>
      </c>
      <c r="D646" s="110">
        <v>28</v>
      </c>
      <c r="E646" s="126">
        <f t="shared" si="20"/>
        <v>-6.0477078694154418E-3</v>
      </c>
      <c r="F646" s="126">
        <f t="shared" si="21"/>
        <v>-3.558718861210064E-3</v>
      </c>
    </row>
    <row r="647" spans="2:6" x14ac:dyDescent="0.3">
      <c r="B647" s="108">
        <v>44152</v>
      </c>
      <c r="C647" s="125">
        <v>4846.1000000000004</v>
      </c>
      <c r="D647" s="110">
        <v>27.5</v>
      </c>
      <c r="E647" s="126">
        <f t="shared" si="20"/>
        <v>1.5665947438472383E-3</v>
      </c>
      <c r="F647" s="126">
        <f t="shared" si="21"/>
        <v>-1.7857142857142905E-2</v>
      </c>
    </row>
    <row r="648" spans="2:6" x14ac:dyDescent="0.3">
      <c r="B648" s="108">
        <v>44153</v>
      </c>
      <c r="C648" s="125">
        <v>4896.68</v>
      </c>
      <c r="D648" s="110">
        <v>27</v>
      </c>
      <c r="E648" s="126">
        <f t="shared" si="20"/>
        <v>1.0437258826685447E-2</v>
      </c>
      <c r="F648" s="126">
        <f t="shared" si="21"/>
        <v>-1.8181818181818188E-2</v>
      </c>
    </row>
    <row r="649" spans="2:6" x14ac:dyDescent="0.3">
      <c r="B649" s="108">
        <v>44154</v>
      </c>
      <c r="C649" s="125">
        <v>4918.38</v>
      </c>
      <c r="D649" s="110">
        <v>26.4</v>
      </c>
      <c r="E649" s="126">
        <f t="shared" si="20"/>
        <v>4.4315740460882935E-3</v>
      </c>
      <c r="F649" s="126">
        <f t="shared" si="21"/>
        <v>-2.2222222222222254E-2</v>
      </c>
    </row>
    <row r="650" spans="2:6" x14ac:dyDescent="0.3">
      <c r="B650" s="108">
        <v>44157</v>
      </c>
      <c r="C650" s="125">
        <v>4928.01</v>
      </c>
      <c r="D650" s="110">
        <v>26.5</v>
      </c>
      <c r="E650" s="126">
        <f t="shared" si="20"/>
        <v>1.9579617678993078E-3</v>
      </c>
      <c r="F650" s="126">
        <f t="shared" si="21"/>
        <v>3.7878787878788955E-3</v>
      </c>
    </row>
    <row r="651" spans="2:6" x14ac:dyDescent="0.3">
      <c r="B651" s="108">
        <v>44158</v>
      </c>
      <c r="C651" s="125">
        <v>4919.6000000000004</v>
      </c>
      <c r="D651" s="110">
        <v>29.1</v>
      </c>
      <c r="E651" s="126">
        <f t="shared" si="20"/>
        <v>-1.706571212314878E-3</v>
      </c>
      <c r="F651" s="126">
        <f t="shared" si="21"/>
        <v>9.811320754716979E-2</v>
      </c>
    </row>
    <row r="652" spans="2:6" x14ac:dyDescent="0.3">
      <c r="B652" s="108">
        <v>44159</v>
      </c>
      <c r="C652" s="125">
        <v>4942.12</v>
      </c>
      <c r="D652" s="110">
        <v>29.2</v>
      </c>
      <c r="E652" s="126">
        <f t="shared" si="20"/>
        <v>4.5776079356043553E-3</v>
      </c>
      <c r="F652" s="126">
        <f t="shared" si="21"/>
        <v>3.4364261168384758E-3</v>
      </c>
    </row>
    <row r="653" spans="2:6" x14ac:dyDescent="0.3">
      <c r="B653" s="108">
        <v>44160</v>
      </c>
      <c r="C653" s="125">
        <v>4923.6499999999996</v>
      </c>
      <c r="D653" s="110">
        <v>31.5</v>
      </c>
      <c r="E653" s="126">
        <f t="shared" si="20"/>
        <v>-3.7372625512938074E-3</v>
      </c>
      <c r="F653" s="126">
        <f t="shared" si="21"/>
        <v>7.8767123287671215E-2</v>
      </c>
    </row>
    <row r="654" spans="2:6" x14ac:dyDescent="0.3">
      <c r="B654" s="108">
        <v>44161</v>
      </c>
      <c r="C654" s="125">
        <v>4928.07</v>
      </c>
      <c r="D654" s="110">
        <v>31.3</v>
      </c>
      <c r="E654" s="126">
        <f t="shared" si="20"/>
        <v>8.9770800117805472E-4</v>
      </c>
      <c r="F654" s="126">
        <f t="shared" si="21"/>
        <v>-6.3492063492063266E-3</v>
      </c>
    </row>
    <row r="655" spans="2:6" x14ac:dyDescent="0.3">
      <c r="B655" s="108">
        <v>44164</v>
      </c>
      <c r="C655" s="125">
        <v>4899.6400000000003</v>
      </c>
      <c r="D655" s="110">
        <v>32.799999999999997</v>
      </c>
      <c r="E655" s="126">
        <f t="shared" si="20"/>
        <v>-5.7689927294051202E-3</v>
      </c>
      <c r="F655" s="126">
        <f t="shared" si="21"/>
        <v>4.7923322683705916E-2</v>
      </c>
    </row>
    <row r="656" spans="2:6" x14ac:dyDescent="0.3">
      <c r="B656" s="108">
        <v>44165</v>
      </c>
      <c r="C656" s="125">
        <v>4883.6899999999996</v>
      </c>
      <c r="D656" s="110">
        <v>32.200000000000003</v>
      </c>
      <c r="E656" s="126">
        <f t="shared" si="20"/>
        <v>-3.2553412087420464E-3</v>
      </c>
      <c r="F656" s="126">
        <f t="shared" si="21"/>
        <v>-1.8292682926829062E-2</v>
      </c>
    </row>
    <row r="657" spans="2:6" x14ac:dyDescent="0.3">
      <c r="B657" s="108">
        <v>44166</v>
      </c>
      <c r="C657" s="125">
        <v>4905.03</v>
      </c>
      <c r="D657" s="110">
        <v>31.5</v>
      </c>
      <c r="E657" s="126">
        <f t="shared" si="20"/>
        <v>4.3696467220484259E-3</v>
      </c>
      <c r="F657" s="126">
        <f t="shared" si="21"/>
        <v>-2.1739130434782705E-2</v>
      </c>
    </row>
    <row r="658" spans="2:6" x14ac:dyDescent="0.3">
      <c r="B658" s="108">
        <v>44167</v>
      </c>
      <c r="C658" s="125">
        <v>4867.7299999999996</v>
      </c>
      <c r="D658" s="110">
        <v>31.6</v>
      </c>
      <c r="E658" s="126">
        <f t="shared" si="20"/>
        <v>-7.604438708835648E-3</v>
      </c>
      <c r="F658" s="126">
        <f t="shared" si="21"/>
        <v>3.1746031746031633E-3</v>
      </c>
    </row>
    <row r="659" spans="2:6" x14ac:dyDescent="0.3">
      <c r="B659" s="108">
        <v>44168</v>
      </c>
      <c r="C659" s="125">
        <v>4871.41</v>
      </c>
      <c r="D659" s="110">
        <v>31.9</v>
      </c>
      <c r="E659" s="126">
        <f t="shared" si="20"/>
        <v>7.5599920291402611E-4</v>
      </c>
      <c r="F659" s="126">
        <f t="shared" si="21"/>
        <v>9.4936708860757779E-3</v>
      </c>
    </row>
    <row r="660" spans="2:6" x14ac:dyDescent="0.3">
      <c r="B660" s="108">
        <v>44171</v>
      </c>
      <c r="C660" s="125">
        <v>4905.09</v>
      </c>
      <c r="D660" s="110">
        <v>30.5</v>
      </c>
      <c r="E660" s="126">
        <f t="shared" si="20"/>
        <v>6.9138093488334551E-3</v>
      </c>
      <c r="F660" s="126">
        <f t="shared" si="21"/>
        <v>-4.3887147335423204E-2</v>
      </c>
    </row>
    <row r="661" spans="2:6" x14ac:dyDescent="0.3">
      <c r="B661" s="108">
        <v>44172</v>
      </c>
      <c r="C661" s="125">
        <v>4887.12</v>
      </c>
      <c r="D661" s="110">
        <v>30</v>
      </c>
      <c r="E661" s="126">
        <f t="shared" si="20"/>
        <v>-3.6635413417491769E-3</v>
      </c>
      <c r="F661" s="126">
        <f t="shared" si="21"/>
        <v>-1.6393442622950838E-2</v>
      </c>
    </row>
    <row r="662" spans="2:6" x14ac:dyDescent="0.3">
      <c r="B662" s="108">
        <v>44173</v>
      </c>
      <c r="C662" s="125">
        <v>4879.96</v>
      </c>
      <c r="D662" s="110">
        <v>31.4</v>
      </c>
      <c r="E662" s="126">
        <f t="shared" si="20"/>
        <v>-1.4650755455155595E-3</v>
      </c>
      <c r="F662" s="126">
        <f t="shared" si="21"/>
        <v>4.6666666666666634E-2</v>
      </c>
    </row>
    <row r="663" spans="2:6" x14ac:dyDescent="0.3">
      <c r="B663" s="108">
        <v>44174</v>
      </c>
      <c r="C663" s="125">
        <v>4845.09</v>
      </c>
      <c r="D663" s="110">
        <v>31.9</v>
      </c>
      <c r="E663" s="126">
        <f t="shared" si="20"/>
        <v>-7.1455503733637293E-3</v>
      </c>
      <c r="F663" s="126">
        <f t="shared" si="21"/>
        <v>1.5923566878980999E-2</v>
      </c>
    </row>
    <row r="664" spans="2:6" x14ac:dyDescent="0.3">
      <c r="B664" s="108">
        <v>44175</v>
      </c>
      <c r="C664" s="125">
        <v>4817.7</v>
      </c>
      <c r="D664" s="110">
        <v>32.6</v>
      </c>
      <c r="E664" s="126">
        <f t="shared" si="20"/>
        <v>-5.6531457619982683E-3</v>
      </c>
      <c r="F664" s="126">
        <f t="shared" si="21"/>
        <v>2.1943573667711602E-2</v>
      </c>
    </row>
    <row r="665" spans="2:6" x14ac:dyDescent="0.3">
      <c r="B665" s="108">
        <v>44178</v>
      </c>
      <c r="C665" s="125">
        <v>4833.1899999999996</v>
      </c>
      <c r="D665" s="110">
        <v>32.6</v>
      </c>
      <c r="E665" s="126">
        <f t="shared" si="20"/>
        <v>3.2152271830956369E-3</v>
      </c>
      <c r="F665" s="126">
        <f t="shared" si="21"/>
        <v>0</v>
      </c>
    </row>
    <row r="666" spans="2:6" x14ac:dyDescent="0.3">
      <c r="B666" s="108">
        <v>44179</v>
      </c>
      <c r="C666" s="125">
        <v>4861.87</v>
      </c>
      <c r="D666" s="110">
        <v>34.5</v>
      </c>
      <c r="E666" s="126">
        <f t="shared" si="20"/>
        <v>5.9339690763244857E-3</v>
      </c>
      <c r="F666" s="126">
        <f t="shared" si="21"/>
        <v>5.8282208588956941E-2</v>
      </c>
    </row>
    <row r="667" spans="2:6" x14ac:dyDescent="0.3">
      <c r="B667" s="108">
        <v>44180</v>
      </c>
      <c r="C667" s="125">
        <v>4869.09</v>
      </c>
      <c r="D667" s="110">
        <v>33.799999999999997</v>
      </c>
      <c r="E667" s="126">
        <f t="shared" si="20"/>
        <v>1.485025309191812E-3</v>
      </c>
      <c r="F667" s="126">
        <f t="shared" si="21"/>
        <v>-2.0289855072463836E-2</v>
      </c>
    </row>
    <row r="668" spans="2:6" x14ac:dyDescent="0.3">
      <c r="B668" s="108">
        <v>44182</v>
      </c>
      <c r="C668" s="125">
        <v>4881.82</v>
      </c>
      <c r="D668" s="110">
        <v>33.4</v>
      </c>
      <c r="E668" s="126">
        <f t="shared" si="20"/>
        <v>2.6144515710326832E-3</v>
      </c>
      <c r="F668" s="126">
        <f t="shared" si="21"/>
        <v>-1.1834319526627168E-2</v>
      </c>
    </row>
    <row r="669" spans="2:6" x14ac:dyDescent="0.3">
      <c r="B669" s="108">
        <v>44185</v>
      </c>
      <c r="C669" s="125">
        <v>4866.84</v>
      </c>
      <c r="D669" s="110">
        <v>34.200000000000003</v>
      </c>
      <c r="E669" s="126">
        <f t="shared" si="20"/>
        <v>-3.0685277212186834E-3</v>
      </c>
      <c r="F669" s="126">
        <f t="shared" si="21"/>
        <v>2.3952095808383422E-2</v>
      </c>
    </row>
    <row r="670" spans="2:6" x14ac:dyDescent="0.3">
      <c r="B670" s="108">
        <v>44186</v>
      </c>
      <c r="C670" s="125">
        <v>4903.95</v>
      </c>
      <c r="D670" s="110">
        <v>33.5</v>
      </c>
      <c r="E670" s="126">
        <f t="shared" si="20"/>
        <v>7.6250708878862206E-3</v>
      </c>
      <c r="F670" s="126">
        <f t="shared" si="21"/>
        <v>-2.0467836257309968E-2</v>
      </c>
    </row>
    <row r="671" spans="2:6" x14ac:dyDescent="0.3">
      <c r="B671" s="108">
        <v>44187</v>
      </c>
      <c r="C671" s="125">
        <v>4934.8599999999997</v>
      </c>
      <c r="D671" s="110">
        <v>34.5</v>
      </c>
      <c r="E671" s="126">
        <f t="shared" si="20"/>
        <v>6.3030822092393635E-3</v>
      </c>
      <c r="F671" s="126">
        <f t="shared" si="21"/>
        <v>2.9850746268656803E-2</v>
      </c>
    </row>
    <row r="672" spans="2:6" x14ac:dyDescent="0.3">
      <c r="B672" s="108">
        <v>44188</v>
      </c>
      <c r="C672" s="125">
        <v>4974.83</v>
      </c>
      <c r="D672" s="110">
        <v>35.200000000000003</v>
      </c>
      <c r="E672" s="126">
        <f t="shared" si="20"/>
        <v>8.0995205537746084E-3</v>
      </c>
      <c r="F672" s="126">
        <f t="shared" si="21"/>
        <v>2.0289855072463947E-2</v>
      </c>
    </row>
    <row r="673" spans="2:6" x14ac:dyDescent="0.3">
      <c r="B673" s="108">
        <v>44189</v>
      </c>
      <c r="C673" s="125">
        <v>5024.38</v>
      </c>
      <c r="D673" s="110">
        <v>34.9</v>
      </c>
      <c r="E673" s="126">
        <f t="shared" si="20"/>
        <v>9.9601393414447958E-3</v>
      </c>
      <c r="F673" s="126">
        <f t="shared" si="21"/>
        <v>-8.5227272727274039E-3</v>
      </c>
    </row>
    <row r="674" spans="2:6" x14ac:dyDescent="0.3">
      <c r="B674" s="108">
        <v>44192</v>
      </c>
      <c r="C674" s="125">
        <v>5053.49</v>
      </c>
      <c r="D674" s="110">
        <v>33.5</v>
      </c>
      <c r="E674" s="126">
        <f t="shared" si="20"/>
        <v>5.7937496765769758E-3</v>
      </c>
      <c r="F674" s="126">
        <f t="shared" si="21"/>
        <v>-4.0114613180515679E-2</v>
      </c>
    </row>
    <row r="675" spans="2:6" x14ac:dyDescent="0.3">
      <c r="B675" s="108">
        <v>44193</v>
      </c>
      <c r="C675" s="125">
        <v>5049.8</v>
      </c>
      <c r="D675" s="110">
        <v>33.4</v>
      </c>
      <c r="E675" s="126">
        <f t="shared" si="20"/>
        <v>-7.3018844402572558E-4</v>
      </c>
      <c r="F675" s="126">
        <f t="shared" si="21"/>
        <v>-2.9850746268657025E-3</v>
      </c>
    </row>
    <row r="676" spans="2:6" x14ac:dyDescent="0.3">
      <c r="B676" s="108">
        <v>44194</v>
      </c>
      <c r="C676" s="125">
        <v>5069.88</v>
      </c>
      <c r="D676" s="110">
        <v>33.799999999999997</v>
      </c>
      <c r="E676" s="126">
        <f t="shared" si="20"/>
        <v>3.9763951047566692E-3</v>
      </c>
      <c r="F676" s="126">
        <f t="shared" si="21"/>
        <v>1.1976047904191489E-2</v>
      </c>
    </row>
    <row r="677" spans="2:6" x14ac:dyDescent="0.3">
      <c r="B677" s="108">
        <v>44195</v>
      </c>
      <c r="C677" s="125">
        <v>5094.66</v>
      </c>
      <c r="D677" s="110">
        <v>33.799999999999997</v>
      </c>
      <c r="E677" s="126">
        <f t="shared" si="20"/>
        <v>4.8876896494591815E-3</v>
      </c>
      <c r="F677" s="126">
        <f t="shared" si="21"/>
        <v>0</v>
      </c>
    </row>
    <row r="678" spans="2:6" x14ac:dyDescent="0.3">
      <c r="B678" s="108">
        <v>44199</v>
      </c>
      <c r="C678" s="125">
        <v>5126.43</v>
      </c>
      <c r="D678" s="110">
        <v>34</v>
      </c>
      <c r="E678" s="126">
        <f t="shared" si="20"/>
        <v>6.2359411619226091E-3</v>
      </c>
      <c r="F678" s="126">
        <f t="shared" si="21"/>
        <v>5.9171597633136397E-3</v>
      </c>
    </row>
    <row r="679" spans="2:6" x14ac:dyDescent="0.3">
      <c r="B679" s="108">
        <v>44200</v>
      </c>
      <c r="C679" s="125">
        <v>5147.0200000000004</v>
      </c>
      <c r="D679" s="110">
        <v>33.6</v>
      </c>
      <c r="E679" s="126">
        <f t="shared" si="20"/>
        <v>4.016440290806722E-3</v>
      </c>
      <c r="F679" s="126">
        <f t="shared" si="21"/>
        <v>-1.1764705882352899E-2</v>
      </c>
    </row>
    <row r="680" spans="2:6" x14ac:dyDescent="0.3">
      <c r="B680" s="108">
        <v>44201</v>
      </c>
      <c r="C680" s="125">
        <v>5123.0600000000004</v>
      </c>
      <c r="D680" s="110">
        <v>31.3</v>
      </c>
      <c r="E680" s="126">
        <f t="shared" si="20"/>
        <v>-4.6551208271971012E-3</v>
      </c>
      <c r="F680" s="126">
        <f t="shared" si="21"/>
        <v>-6.8452380952380931E-2</v>
      </c>
    </row>
    <row r="681" spans="2:6" x14ac:dyDescent="0.3">
      <c r="B681" s="108">
        <v>44202</v>
      </c>
      <c r="C681" s="125">
        <v>5108.03</v>
      </c>
      <c r="D681" s="110">
        <v>30.4</v>
      </c>
      <c r="E681" s="126">
        <f t="shared" si="20"/>
        <v>-2.9337934749935624E-3</v>
      </c>
      <c r="F681" s="126">
        <f t="shared" si="21"/>
        <v>-2.8753993610223683E-2</v>
      </c>
    </row>
    <row r="682" spans="2:6" x14ac:dyDescent="0.3">
      <c r="B682" s="108">
        <v>44203</v>
      </c>
      <c r="C682" s="125">
        <v>5074.58</v>
      </c>
      <c r="D682" s="110">
        <v>31.6</v>
      </c>
      <c r="E682" s="126">
        <f t="shared" si="20"/>
        <v>-6.5485128317570584E-3</v>
      </c>
      <c r="F682" s="126">
        <f t="shared" si="21"/>
        <v>3.9473684210526327E-2</v>
      </c>
    </row>
    <row r="683" spans="2:6" x14ac:dyDescent="0.3">
      <c r="B683" s="108">
        <v>44206</v>
      </c>
      <c r="C683" s="125">
        <v>5115.1899999999996</v>
      </c>
      <c r="D683" s="110">
        <v>31.6</v>
      </c>
      <c r="E683" s="126">
        <f t="shared" si="20"/>
        <v>8.0026327301963018E-3</v>
      </c>
      <c r="F683" s="126">
        <f t="shared" si="21"/>
        <v>0</v>
      </c>
    </row>
    <row r="684" spans="2:6" x14ac:dyDescent="0.3">
      <c r="B684" s="108">
        <v>44207</v>
      </c>
      <c r="C684" s="125">
        <v>5098.4799999999996</v>
      </c>
      <c r="D684" s="110">
        <v>31.1</v>
      </c>
      <c r="E684" s="126">
        <f t="shared" si="20"/>
        <v>-3.2667408248765462E-3</v>
      </c>
      <c r="F684" s="126">
        <f t="shared" si="21"/>
        <v>-1.5822784810126556E-2</v>
      </c>
    </row>
    <row r="685" spans="2:6" x14ac:dyDescent="0.3">
      <c r="B685" s="108">
        <v>44208</v>
      </c>
      <c r="C685" s="125">
        <v>5133.29</v>
      </c>
      <c r="D685" s="110">
        <v>30.5</v>
      </c>
      <c r="E685" s="126">
        <f t="shared" si="20"/>
        <v>6.8275250662943598E-3</v>
      </c>
      <c r="F685" s="126">
        <f t="shared" si="21"/>
        <v>-1.9292604501607746E-2</v>
      </c>
    </row>
    <row r="686" spans="2:6" x14ac:dyDescent="0.3">
      <c r="B686" s="108">
        <v>44209</v>
      </c>
      <c r="C686" s="125">
        <v>5218.3599999999997</v>
      </c>
      <c r="D686" s="110">
        <v>29.1</v>
      </c>
      <c r="E686" s="126">
        <f t="shared" si="20"/>
        <v>1.6572217817423018E-2</v>
      </c>
      <c r="F686" s="126">
        <f t="shared" si="21"/>
        <v>-4.5901639344262279E-2</v>
      </c>
    </row>
    <row r="687" spans="2:6" x14ac:dyDescent="0.3">
      <c r="B687" s="108">
        <v>44210</v>
      </c>
      <c r="C687" s="125">
        <v>5328.27</v>
      </c>
      <c r="D687" s="110">
        <v>29</v>
      </c>
      <c r="E687" s="126">
        <f t="shared" si="20"/>
        <v>2.1062172789918732E-2</v>
      </c>
      <c r="F687" s="126">
        <f t="shared" si="21"/>
        <v>-3.4364261168385868E-3</v>
      </c>
    </row>
    <row r="688" spans="2:6" x14ac:dyDescent="0.3">
      <c r="B688" s="108">
        <v>44213</v>
      </c>
      <c r="C688" s="125">
        <v>5344.01</v>
      </c>
      <c r="D688" s="110">
        <v>28.9</v>
      </c>
      <c r="E688" s="126">
        <f t="shared" si="20"/>
        <v>2.9540545054960177E-3</v>
      </c>
      <c r="F688" s="126">
        <f t="shared" si="21"/>
        <v>-3.4482758620689724E-3</v>
      </c>
    </row>
    <row r="689" spans="2:7" x14ac:dyDescent="0.3">
      <c r="B689" s="108">
        <v>44214</v>
      </c>
      <c r="C689" s="125">
        <v>5358.25</v>
      </c>
      <c r="D689" s="110">
        <v>28.3</v>
      </c>
      <c r="E689" s="126">
        <f t="shared" si="20"/>
        <v>2.6646656724069739E-3</v>
      </c>
      <c r="F689" s="126">
        <f t="shared" si="21"/>
        <v>-2.0761245674740358E-2</v>
      </c>
    </row>
    <row r="690" spans="2:7" x14ac:dyDescent="0.3">
      <c r="B690" s="108">
        <v>44215</v>
      </c>
      <c r="C690" s="125">
        <v>5402.06</v>
      </c>
      <c r="D690" s="110">
        <v>31.1</v>
      </c>
      <c r="E690" s="126">
        <f t="shared" si="20"/>
        <v>8.1761769234358628E-3</v>
      </c>
      <c r="F690" s="126">
        <f t="shared" si="21"/>
        <v>9.8939929328621945E-2</v>
      </c>
    </row>
    <row r="691" spans="2:7" x14ac:dyDescent="0.3">
      <c r="B691" s="108">
        <v>44216</v>
      </c>
      <c r="C691" s="125">
        <v>5618.95</v>
      </c>
      <c r="D691" s="110">
        <v>30.5</v>
      </c>
      <c r="E691" s="126">
        <f t="shared" si="20"/>
        <v>4.0149498524636895E-2</v>
      </c>
      <c r="F691" s="126">
        <f t="shared" si="21"/>
        <v>-1.9292604501607746E-2</v>
      </c>
    </row>
    <row r="692" spans="2:7" x14ac:dyDescent="0.3">
      <c r="B692" s="108">
        <v>44217</v>
      </c>
      <c r="C692" s="125">
        <v>5652.32</v>
      </c>
      <c r="D692" s="110">
        <v>30.4</v>
      </c>
      <c r="E692" s="126">
        <f t="shared" si="20"/>
        <v>5.9388319881827911E-3</v>
      </c>
      <c r="F692" s="126">
        <f t="shared" si="21"/>
        <v>-3.2786885245902342E-3</v>
      </c>
    </row>
    <row r="693" spans="2:7" x14ac:dyDescent="0.3">
      <c r="B693" s="108">
        <v>44220</v>
      </c>
      <c r="C693" s="125">
        <v>5609.7</v>
      </c>
      <c r="D693" s="110">
        <v>32.1</v>
      </c>
      <c r="E693" s="126">
        <f t="shared" si="20"/>
        <v>-7.5402666515695937E-3</v>
      </c>
      <c r="F693" s="126">
        <f t="shared" si="21"/>
        <v>5.5921052631578982E-2</v>
      </c>
    </row>
    <row r="694" spans="2:7" x14ac:dyDescent="0.3">
      <c r="B694" s="108">
        <v>44221</v>
      </c>
      <c r="C694" s="125">
        <v>5640.19</v>
      </c>
      <c r="D694" s="110">
        <v>32.5</v>
      </c>
      <c r="E694" s="126">
        <f t="shared" si="20"/>
        <v>5.4352282653260531E-3</v>
      </c>
      <c r="F694" s="126">
        <f t="shared" si="21"/>
        <v>1.2461059190031154E-2</v>
      </c>
    </row>
    <row r="695" spans="2:7" x14ac:dyDescent="0.3">
      <c r="B695" s="108">
        <v>44222</v>
      </c>
      <c r="C695" s="125">
        <v>5621.76</v>
      </c>
      <c r="D695" s="110">
        <v>31.6</v>
      </c>
      <c r="E695" s="126">
        <f t="shared" si="20"/>
        <v>-3.2676204170425383E-3</v>
      </c>
      <c r="F695" s="126">
        <f t="shared" si="21"/>
        <v>-2.7692307692307683E-2</v>
      </c>
    </row>
    <row r="696" spans="2:7" x14ac:dyDescent="0.3">
      <c r="B696" s="108">
        <v>44223</v>
      </c>
      <c r="C696" s="125">
        <v>5634.04</v>
      </c>
      <c r="D696" s="110">
        <v>31</v>
      </c>
      <c r="E696" s="126">
        <f t="shared" si="20"/>
        <v>2.184369307832279E-3</v>
      </c>
      <c r="F696" s="126">
        <f t="shared" si="21"/>
        <v>-1.8987341772151889E-2</v>
      </c>
    </row>
    <row r="697" spans="2:7" x14ac:dyDescent="0.3">
      <c r="B697" s="108">
        <v>44224</v>
      </c>
      <c r="C697" s="125">
        <v>5718.75</v>
      </c>
      <c r="D697" s="110">
        <v>30.7</v>
      </c>
      <c r="E697" s="126">
        <f t="shared" si="20"/>
        <v>1.5035392009996373E-2</v>
      </c>
      <c r="F697" s="126">
        <f t="shared" si="21"/>
        <v>-9.6774193548386789E-3</v>
      </c>
    </row>
    <row r="698" spans="2:7" x14ac:dyDescent="0.3">
      <c r="B698" s="108">
        <v>44227</v>
      </c>
      <c r="C698" s="125">
        <v>5861.02</v>
      </c>
      <c r="D698" s="110">
        <v>30</v>
      </c>
      <c r="E698" s="126">
        <f t="shared" si="20"/>
        <v>2.487781420765045E-2</v>
      </c>
      <c r="F698" s="126">
        <f t="shared" si="21"/>
        <v>-2.2801302931596101E-2</v>
      </c>
    </row>
    <row r="699" spans="2:7" x14ac:dyDescent="0.3">
      <c r="B699" s="108">
        <v>44228</v>
      </c>
      <c r="C699" s="125">
        <v>5770</v>
      </c>
      <c r="D699" s="110">
        <v>31.9</v>
      </c>
      <c r="E699" s="126">
        <f t="shared" si="20"/>
        <v>-1.5529720082852583E-2</v>
      </c>
      <c r="F699" s="126">
        <f t="shared" si="21"/>
        <v>6.3333333333333242E-2</v>
      </c>
    </row>
    <row r="700" spans="2:7" x14ac:dyDescent="0.3">
      <c r="B700" s="108">
        <v>44229</v>
      </c>
      <c r="C700" s="125">
        <v>5909.3</v>
      </c>
      <c r="D700" s="110">
        <v>31.1</v>
      </c>
      <c r="E700" s="126">
        <f t="shared" si="20"/>
        <v>2.414211438474867E-2</v>
      </c>
      <c r="F700" s="126">
        <f t="shared" si="21"/>
        <v>-2.5078369905956022E-2</v>
      </c>
    </row>
    <row r="701" spans="2:7" x14ac:dyDescent="0.3">
      <c r="B701" s="108">
        <v>44230</v>
      </c>
      <c r="C701" s="125">
        <v>5850.43</v>
      </c>
      <c r="D701" s="110">
        <v>30.9</v>
      </c>
      <c r="E701" s="126">
        <f t="shared" si="20"/>
        <v>-9.9622628737752184E-3</v>
      </c>
      <c r="F701" s="126">
        <f t="shared" si="21"/>
        <v>-6.4308681672026191E-3</v>
      </c>
    </row>
    <row r="702" spans="2:7" x14ac:dyDescent="0.3">
      <c r="B702" s="108">
        <v>44231</v>
      </c>
      <c r="C702" s="125">
        <v>5801.72</v>
      </c>
      <c r="D702" s="110">
        <v>30.3</v>
      </c>
      <c r="E702" s="126">
        <f t="shared" si="20"/>
        <v>-8.3258837384602158E-3</v>
      </c>
      <c r="F702" s="126">
        <f t="shared" si="21"/>
        <v>-1.941747572815522E-2</v>
      </c>
      <c r="G702" s="124">
        <f>D702/D701-1</f>
        <v>-1.941747572815522E-2</v>
      </c>
    </row>
    <row r="703" spans="2:7" x14ac:dyDescent="0.3">
      <c r="B703" s="108">
        <v>44234</v>
      </c>
      <c r="C703" s="125">
        <v>5820.8</v>
      </c>
      <c r="D703" s="110">
        <v>30.7</v>
      </c>
      <c r="E703" s="126">
        <f t="shared" si="20"/>
        <v>3.2886799087166185E-3</v>
      </c>
      <c r="F703" s="126">
        <f t="shared" si="21"/>
        <v>1.3201320132013139E-2</v>
      </c>
    </row>
    <row r="704" spans="2:7" x14ac:dyDescent="0.3">
      <c r="B704" s="108">
        <v>44235</v>
      </c>
      <c r="C704" s="125">
        <v>5827.56</v>
      </c>
      <c r="D704" s="110">
        <v>29.3</v>
      </c>
      <c r="E704" s="126">
        <f t="shared" si="20"/>
        <v>1.1613523914237867E-3</v>
      </c>
      <c r="F704" s="126">
        <f t="shared" si="21"/>
        <v>-4.5602605863192092E-2</v>
      </c>
    </row>
    <row r="705" spans="2:6" x14ac:dyDescent="0.3">
      <c r="B705" s="108">
        <v>44236</v>
      </c>
      <c r="C705" s="125">
        <v>5836.18</v>
      </c>
      <c r="D705" s="110">
        <v>29.8</v>
      </c>
      <c r="E705" s="126">
        <f t="shared" si="20"/>
        <v>1.479178249558899E-3</v>
      </c>
      <c r="F705" s="126">
        <f t="shared" si="21"/>
        <v>1.7064846416382284E-2</v>
      </c>
    </row>
    <row r="706" spans="2:6" x14ac:dyDescent="0.3">
      <c r="B706" s="108">
        <v>44237</v>
      </c>
      <c r="C706" s="125">
        <v>5815.54</v>
      </c>
      <c r="D706" s="110">
        <v>29.5</v>
      </c>
      <c r="E706" s="126">
        <f t="shared" si="20"/>
        <v>-3.5365598730676684E-3</v>
      </c>
      <c r="F706" s="126">
        <f t="shared" si="21"/>
        <v>-1.0067114093959773E-2</v>
      </c>
    </row>
    <row r="707" spans="2:6" x14ac:dyDescent="0.3">
      <c r="B707" s="108">
        <v>44238</v>
      </c>
      <c r="C707" s="125">
        <v>5789.92</v>
      </c>
      <c r="D707" s="110">
        <v>28.8</v>
      </c>
      <c r="E707" s="126">
        <f t="shared" ref="E707:E770" si="22">C707/C706-1</f>
        <v>-4.4054378441210629E-3</v>
      </c>
      <c r="F707" s="126">
        <f t="shared" ref="F707:F770" si="23">D707/D706-1</f>
        <v>-2.3728813559321993E-2</v>
      </c>
    </row>
    <row r="708" spans="2:6" x14ac:dyDescent="0.3">
      <c r="B708" s="108">
        <v>44241</v>
      </c>
      <c r="C708" s="125">
        <v>5695.37</v>
      </c>
      <c r="D708" s="110">
        <v>27.1</v>
      </c>
      <c r="E708" s="126">
        <f t="shared" si="22"/>
        <v>-1.6330104733744188E-2</v>
      </c>
      <c r="F708" s="126">
        <f t="shared" si="23"/>
        <v>-5.902777777777779E-2</v>
      </c>
    </row>
    <row r="709" spans="2:6" x14ac:dyDescent="0.3">
      <c r="B709" s="108">
        <v>44242</v>
      </c>
      <c r="C709" s="125">
        <v>5714.74</v>
      </c>
      <c r="D709" s="110">
        <v>28.1</v>
      </c>
      <c r="E709" s="126">
        <f t="shared" si="22"/>
        <v>3.401008187352117E-3</v>
      </c>
      <c r="F709" s="126">
        <f t="shared" si="23"/>
        <v>3.6900369003689981E-2</v>
      </c>
    </row>
    <row r="710" spans="2:6" x14ac:dyDescent="0.3">
      <c r="B710" s="108">
        <v>44243</v>
      </c>
      <c r="C710" s="125">
        <v>5724.35</v>
      </c>
      <c r="D710" s="110">
        <v>27.2</v>
      </c>
      <c r="E710" s="126">
        <f t="shared" si="22"/>
        <v>1.681616311503431E-3</v>
      </c>
      <c r="F710" s="126">
        <f t="shared" si="23"/>
        <v>-3.2028469750889799E-2</v>
      </c>
    </row>
    <row r="711" spans="2:6" x14ac:dyDescent="0.3">
      <c r="B711" s="108">
        <v>44244</v>
      </c>
      <c r="C711" s="125">
        <v>5649.86</v>
      </c>
      <c r="D711" s="110">
        <v>29.9</v>
      </c>
      <c r="E711" s="126">
        <f t="shared" si="22"/>
        <v>-1.3012831151135162E-2</v>
      </c>
      <c r="F711" s="126">
        <f t="shared" si="23"/>
        <v>9.9264705882352811E-2</v>
      </c>
    </row>
    <row r="712" spans="2:6" x14ac:dyDescent="0.3">
      <c r="B712" s="108">
        <v>44245</v>
      </c>
      <c r="C712" s="125">
        <v>5599.8</v>
      </c>
      <c r="D712" s="110">
        <v>29.1</v>
      </c>
      <c r="E712" s="126">
        <f t="shared" si="22"/>
        <v>-8.8603965407991758E-3</v>
      </c>
      <c r="F712" s="126">
        <f t="shared" si="23"/>
        <v>-2.6755852842809236E-2</v>
      </c>
    </row>
    <row r="713" spans="2:6" x14ac:dyDescent="0.3">
      <c r="B713" s="108">
        <v>44249</v>
      </c>
      <c r="C713" s="125">
        <v>5564.69</v>
      </c>
      <c r="D713" s="110">
        <v>28</v>
      </c>
      <c r="E713" s="126">
        <f t="shared" si="22"/>
        <v>-6.2698667809565345E-3</v>
      </c>
      <c r="F713" s="126">
        <f t="shared" si="23"/>
        <v>-3.7800687285223455E-2</v>
      </c>
    </row>
    <row r="714" spans="2:6" x14ac:dyDescent="0.3">
      <c r="B714" s="108">
        <v>44250</v>
      </c>
      <c r="C714" s="125">
        <v>5581.86</v>
      </c>
      <c r="D714" s="110">
        <v>27.6</v>
      </c>
      <c r="E714" s="126">
        <f t="shared" si="22"/>
        <v>3.0855267768734596E-3</v>
      </c>
      <c r="F714" s="126">
        <f t="shared" si="23"/>
        <v>-1.4285714285714235E-2</v>
      </c>
    </row>
    <row r="715" spans="2:6" x14ac:dyDescent="0.3">
      <c r="B715" s="108">
        <v>44251</v>
      </c>
      <c r="C715" s="125">
        <v>5647.67</v>
      </c>
      <c r="D715" s="110">
        <v>28.5</v>
      </c>
      <c r="E715" s="126">
        <f t="shared" si="22"/>
        <v>1.1789976817763392E-2</v>
      </c>
      <c r="F715" s="126">
        <f t="shared" si="23"/>
        <v>3.2608695652173836E-2</v>
      </c>
    </row>
    <row r="716" spans="2:6" x14ac:dyDescent="0.3">
      <c r="B716" s="108">
        <v>44252</v>
      </c>
      <c r="C716" s="125">
        <v>5504.78</v>
      </c>
      <c r="D716" s="110">
        <v>29.5</v>
      </c>
      <c r="E716" s="126">
        <f t="shared" si="22"/>
        <v>-2.5300699226406653E-2</v>
      </c>
      <c r="F716" s="126">
        <f t="shared" si="23"/>
        <v>3.5087719298245723E-2</v>
      </c>
    </row>
    <row r="717" spans="2:6" x14ac:dyDescent="0.3">
      <c r="B717" s="108">
        <v>44255</v>
      </c>
      <c r="C717" s="125">
        <v>5376.45</v>
      </c>
      <c r="D717" s="110">
        <v>28.9</v>
      </c>
      <c r="E717" s="126">
        <f t="shared" si="22"/>
        <v>-2.331246661991937E-2</v>
      </c>
      <c r="F717" s="126">
        <f t="shared" si="23"/>
        <v>-2.033898305084747E-2</v>
      </c>
    </row>
    <row r="718" spans="2:6" x14ac:dyDescent="0.3">
      <c r="B718" s="108">
        <v>44256</v>
      </c>
      <c r="C718" s="125">
        <v>5498.54</v>
      </c>
      <c r="D718" s="110">
        <v>28.6</v>
      </c>
      <c r="E718" s="126">
        <f t="shared" si="22"/>
        <v>2.2708292646634876E-2</v>
      </c>
      <c r="F718" s="126">
        <f t="shared" si="23"/>
        <v>-1.0380622837370179E-2</v>
      </c>
    </row>
    <row r="719" spans="2:6" x14ac:dyDescent="0.3">
      <c r="B719" s="108">
        <v>44257</v>
      </c>
      <c r="C719" s="125">
        <v>5509.4</v>
      </c>
      <c r="D719" s="110">
        <v>29.1</v>
      </c>
      <c r="E719" s="126">
        <f t="shared" si="22"/>
        <v>1.9750697457869837E-3</v>
      </c>
      <c r="F719" s="126">
        <f t="shared" si="23"/>
        <v>1.7482517482517501E-2</v>
      </c>
    </row>
    <row r="720" spans="2:6" x14ac:dyDescent="0.3">
      <c r="B720" s="108">
        <v>44258</v>
      </c>
      <c r="C720" s="125">
        <v>5485.01</v>
      </c>
      <c r="D720" s="110">
        <v>29.2</v>
      </c>
      <c r="E720" s="126">
        <f t="shared" si="22"/>
        <v>-4.4269793443930672E-3</v>
      </c>
      <c r="F720" s="126">
        <f t="shared" si="23"/>
        <v>3.4364261168384758E-3</v>
      </c>
    </row>
    <row r="721" spans="2:6" x14ac:dyDescent="0.3">
      <c r="B721" s="108">
        <v>44259</v>
      </c>
      <c r="C721" s="125">
        <v>5447.64</v>
      </c>
      <c r="D721" s="110">
        <v>29.3</v>
      </c>
      <c r="E721" s="126">
        <f t="shared" si="22"/>
        <v>-6.8131142878499196E-3</v>
      </c>
      <c r="F721" s="126">
        <f t="shared" si="23"/>
        <v>3.4246575342467001E-3</v>
      </c>
    </row>
    <row r="722" spans="2:6" x14ac:dyDescent="0.3">
      <c r="B722" s="108">
        <v>44262</v>
      </c>
      <c r="C722" s="125">
        <v>5545.09</v>
      </c>
      <c r="D722" s="110">
        <v>28.6</v>
      </c>
      <c r="E722" s="126">
        <f t="shared" si="22"/>
        <v>1.788848014920208E-2</v>
      </c>
      <c r="F722" s="126">
        <f t="shared" si="23"/>
        <v>-2.3890784982935176E-2</v>
      </c>
    </row>
    <row r="723" spans="2:6" x14ac:dyDescent="0.3">
      <c r="B723" s="108">
        <v>44263</v>
      </c>
      <c r="C723" s="125">
        <v>5527.39</v>
      </c>
      <c r="D723" s="110">
        <v>28.5</v>
      </c>
      <c r="E723" s="126">
        <f t="shared" si="22"/>
        <v>-3.1920131143047259E-3</v>
      </c>
      <c r="F723" s="126">
        <f t="shared" si="23"/>
        <v>-3.4965034965035446E-3</v>
      </c>
    </row>
    <row r="724" spans="2:6" x14ac:dyDescent="0.3">
      <c r="B724" s="108">
        <v>44264</v>
      </c>
      <c r="C724" s="125">
        <v>5503.67</v>
      </c>
      <c r="D724" s="110">
        <v>28.2</v>
      </c>
      <c r="E724" s="126">
        <f t="shared" si="22"/>
        <v>-4.2913563182623848E-3</v>
      </c>
      <c r="F724" s="126">
        <f t="shared" si="23"/>
        <v>-1.0526315789473717E-2</v>
      </c>
    </row>
    <row r="725" spans="2:6" x14ac:dyDescent="0.3">
      <c r="B725" s="108">
        <v>44265</v>
      </c>
      <c r="C725" s="125">
        <v>5475.98</v>
      </c>
      <c r="D725" s="110">
        <v>28.6</v>
      </c>
      <c r="E725" s="126">
        <f t="shared" si="22"/>
        <v>-5.0311882798206309E-3</v>
      </c>
      <c r="F725" s="126">
        <f t="shared" si="23"/>
        <v>1.4184397163120588E-2</v>
      </c>
    </row>
    <row r="726" spans="2:6" x14ac:dyDescent="0.3">
      <c r="B726" s="108">
        <v>44266</v>
      </c>
      <c r="C726" s="125">
        <v>5385.21</v>
      </c>
      <c r="D726" s="110">
        <v>28.1</v>
      </c>
      <c r="E726" s="126">
        <f t="shared" si="22"/>
        <v>-1.6576028400395848E-2</v>
      </c>
      <c r="F726" s="126">
        <f t="shared" si="23"/>
        <v>-1.7482517482517501E-2</v>
      </c>
    </row>
    <row r="727" spans="2:6" x14ac:dyDescent="0.3">
      <c r="B727" s="108">
        <v>44269</v>
      </c>
      <c r="C727" s="125">
        <v>5317.71</v>
      </c>
      <c r="D727" s="110">
        <v>27.5</v>
      </c>
      <c r="E727" s="126">
        <f t="shared" si="22"/>
        <v>-1.2534330137543348E-2</v>
      </c>
      <c r="F727" s="126">
        <f t="shared" si="23"/>
        <v>-2.1352313167259829E-2</v>
      </c>
    </row>
    <row r="728" spans="2:6" x14ac:dyDescent="0.3">
      <c r="B728" s="108">
        <v>44270</v>
      </c>
      <c r="C728" s="125">
        <v>5385.64</v>
      </c>
      <c r="D728" s="110">
        <v>27.9</v>
      </c>
      <c r="E728" s="126">
        <f t="shared" si="22"/>
        <v>1.2774295702473459E-2</v>
      </c>
      <c r="F728" s="126">
        <f t="shared" si="23"/>
        <v>1.4545454545454417E-2</v>
      </c>
    </row>
    <row r="729" spans="2:6" x14ac:dyDescent="0.3">
      <c r="B729" s="108">
        <v>44271</v>
      </c>
      <c r="C729" s="125">
        <v>5416.39</v>
      </c>
      <c r="D729" s="110">
        <v>27.5</v>
      </c>
      <c r="E729" s="126">
        <f t="shared" si="22"/>
        <v>5.7096278251052013E-3</v>
      </c>
      <c r="F729" s="126">
        <f t="shared" si="23"/>
        <v>-1.4336917562723928E-2</v>
      </c>
    </row>
    <row r="730" spans="2:6" x14ac:dyDescent="0.3">
      <c r="B730" s="108">
        <v>44273</v>
      </c>
      <c r="C730" s="125">
        <v>5404.79</v>
      </c>
      <c r="D730" s="110">
        <v>26.4</v>
      </c>
      <c r="E730" s="126">
        <f t="shared" si="22"/>
        <v>-2.1416478503210046E-3</v>
      </c>
      <c r="F730" s="126">
        <f t="shared" si="23"/>
        <v>-4.0000000000000036E-2</v>
      </c>
    </row>
    <row r="731" spans="2:6" x14ac:dyDescent="0.3">
      <c r="B731" s="108">
        <v>44276</v>
      </c>
      <c r="C731" s="125">
        <v>5426.82</v>
      </c>
      <c r="D731" s="110">
        <v>26.8</v>
      </c>
      <c r="E731" s="126">
        <f t="shared" si="22"/>
        <v>4.0760140541999945E-3</v>
      </c>
      <c r="F731" s="126">
        <f t="shared" si="23"/>
        <v>1.5151515151515138E-2</v>
      </c>
    </row>
    <row r="732" spans="2:6" x14ac:dyDescent="0.3">
      <c r="B732" s="108">
        <v>44277</v>
      </c>
      <c r="C732" s="125">
        <v>5508.26</v>
      </c>
      <c r="D732" s="110">
        <v>27.1</v>
      </c>
      <c r="E732" s="126">
        <f t="shared" si="22"/>
        <v>1.5006946978156632E-2</v>
      </c>
      <c r="F732" s="126">
        <f t="shared" si="23"/>
        <v>1.1194029850746245E-2</v>
      </c>
    </row>
    <row r="733" spans="2:6" x14ac:dyDescent="0.3">
      <c r="B733" s="108">
        <v>44278</v>
      </c>
      <c r="C733" s="125">
        <v>5488.07</v>
      </c>
      <c r="D733" s="110">
        <v>28.5</v>
      </c>
      <c r="E733" s="126">
        <f t="shared" si="22"/>
        <v>-3.6654043200575748E-3</v>
      </c>
      <c r="F733" s="126">
        <f t="shared" si="23"/>
        <v>5.1660516605166018E-2</v>
      </c>
    </row>
    <row r="734" spans="2:6" x14ac:dyDescent="0.3">
      <c r="B734" s="108">
        <v>44279</v>
      </c>
      <c r="C734" s="125">
        <v>5515.78</v>
      </c>
      <c r="D734" s="110">
        <v>27</v>
      </c>
      <c r="E734" s="126">
        <f t="shared" si="22"/>
        <v>5.0491338485114667E-3</v>
      </c>
      <c r="F734" s="126">
        <f t="shared" si="23"/>
        <v>-5.2631578947368474E-2</v>
      </c>
    </row>
    <row r="735" spans="2:6" x14ac:dyDescent="0.3">
      <c r="B735" s="108">
        <v>44280</v>
      </c>
      <c r="C735" s="125">
        <v>5584.29</v>
      </c>
      <c r="D735" s="110">
        <v>26.9</v>
      </c>
      <c r="E735" s="126">
        <f t="shared" si="22"/>
        <v>1.2420727440180857E-2</v>
      </c>
      <c r="F735" s="126">
        <f t="shared" si="23"/>
        <v>-3.7037037037037646E-3</v>
      </c>
    </row>
    <row r="736" spans="2:6" x14ac:dyDescent="0.3">
      <c r="B736" s="108">
        <v>44283</v>
      </c>
      <c r="C736" s="125">
        <v>5604.38</v>
      </c>
      <c r="D736" s="110">
        <v>28.1</v>
      </c>
      <c r="E736" s="126">
        <f t="shared" si="22"/>
        <v>3.5975925319065016E-3</v>
      </c>
      <c r="F736" s="126">
        <f t="shared" si="23"/>
        <v>4.4609665427509437E-2</v>
      </c>
    </row>
    <row r="737" spans="2:6" x14ac:dyDescent="0.3">
      <c r="B737" s="108">
        <v>44284</v>
      </c>
      <c r="C737" s="125">
        <v>5591.38</v>
      </c>
      <c r="D737" s="110">
        <v>28</v>
      </c>
      <c r="E737" s="126">
        <f t="shared" si="22"/>
        <v>-2.3196143016711579E-3</v>
      </c>
      <c r="F737" s="126">
        <f t="shared" si="23"/>
        <v>-3.558718861210064E-3</v>
      </c>
    </row>
    <row r="738" spans="2:6" x14ac:dyDescent="0.3">
      <c r="B738" s="108">
        <v>44286</v>
      </c>
      <c r="C738" s="125">
        <v>5563.66</v>
      </c>
      <c r="D738" s="110">
        <v>26.7</v>
      </c>
      <c r="E738" s="126">
        <f t="shared" si="22"/>
        <v>-4.957631210899649E-3</v>
      </c>
      <c r="F738" s="126">
        <f t="shared" si="23"/>
        <v>-4.6428571428571486E-2</v>
      </c>
    </row>
    <row r="739" spans="2:6" x14ac:dyDescent="0.3">
      <c r="B739" s="108">
        <v>44287</v>
      </c>
      <c r="C739" s="125">
        <v>5568.85</v>
      </c>
      <c r="D739" s="110">
        <v>27.1</v>
      </c>
      <c r="E739" s="126">
        <f t="shared" si="22"/>
        <v>9.3283917421271845E-4</v>
      </c>
      <c r="F739" s="126">
        <f t="shared" si="23"/>
        <v>1.4981273408239737E-2</v>
      </c>
    </row>
    <row r="740" spans="2:6" x14ac:dyDescent="0.3">
      <c r="B740" s="108">
        <v>44290</v>
      </c>
      <c r="C740" s="125">
        <v>5519.15</v>
      </c>
      <c r="D740" s="110">
        <v>24.9</v>
      </c>
      <c r="E740" s="126">
        <f t="shared" si="22"/>
        <v>-8.9246433285149473E-3</v>
      </c>
      <c r="F740" s="126">
        <f t="shared" si="23"/>
        <v>-8.1180811808118203E-2</v>
      </c>
    </row>
    <row r="741" spans="2:6" x14ac:dyDescent="0.3">
      <c r="B741" s="108">
        <v>44291</v>
      </c>
      <c r="C741" s="125">
        <v>5532.97</v>
      </c>
      <c r="D741" s="110">
        <v>25.8</v>
      </c>
      <c r="E741" s="126">
        <f t="shared" si="22"/>
        <v>2.504008769466326E-3</v>
      </c>
      <c r="F741" s="126">
        <f t="shared" si="23"/>
        <v>3.6144578313253017E-2</v>
      </c>
    </row>
    <row r="742" spans="2:6" x14ac:dyDescent="0.3">
      <c r="B742" s="108">
        <v>44292</v>
      </c>
      <c r="C742" s="125">
        <v>5516.4</v>
      </c>
      <c r="D742" s="110">
        <v>28.3</v>
      </c>
      <c r="E742" s="126">
        <f t="shared" si="22"/>
        <v>-2.9947749581148431E-3</v>
      </c>
      <c r="F742" s="126">
        <f t="shared" si="23"/>
        <v>9.68992248062015E-2</v>
      </c>
    </row>
    <row r="743" spans="2:6" x14ac:dyDescent="0.3">
      <c r="B743" s="108">
        <v>44293</v>
      </c>
      <c r="C743" s="125">
        <v>5434.69</v>
      </c>
      <c r="D743" s="110">
        <v>29</v>
      </c>
      <c r="E743" s="126">
        <f t="shared" si="22"/>
        <v>-1.4812196359944907E-2</v>
      </c>
      <c r="F743" s="126">
        <f t="shared" si="23"/>
        <v>2.4734982332155431E-2</v>
      </c>
    </row>
    <row r="744" spans="2:6" x14ac:dyDescent="0.3">
      <c r="B744" s="108">
        <v>44294</v>
      </c>
      <c r="C744" s="125">
        <v>5349.77</v>
      </c>
      <c r="D744" s="110">
        <v>30</v>
      </c>
      <c r="E744" s="126">
        <f t="shared" si="22"/>
        <v>-1.5625546259308121E-2</v>
      </c>
      <c r="F744" s="126">
        <f t="shared" si="23"/>
        <v>3.4482758620689724E-2</v>
      </c>
    </row>
    <row r="745" spans="2:6" x14ac:dyDescent="0.3">
      <c r="B745" s="108">
        <v>44297</v>
      </c>
      <c r="C745" s="125">
        <v>5412.19</v>
      </c>
      <c r="D745" s="110">
        <v>29.2</v>
      </c>
      <c r="E745" s="126">
        <f t="shared" si="22"/>
        <v>1.1667791325608246E-2</v>
      </c>
      <c r="F745" s="126">
        <f t="shared" si="23"/>
        <v>-2.6666666666666727E-2</v>
      </c>
    </row>
    <row r="746" spans="2:6" x14ac:dyDescent="0.3">
      <c r="B746" s="108">
        <v>44298</v>
      </c>
      <c r="C746" s="125">
        <v>5413.73</v>
      </c>
      <c r="D746" s="110">
        <v>30.8</v>
      </c>
      <c r="E746" s="126">
        <f t="shared" si="22"/>
        <v>2.8454285603429774E-4</v>
      </c>
      <c r="F746" s="126">
        <f t="shared" si="23"/>
        <v>5.4794520547945202E-2</v>
      </c>
    </row>
    <row r="747" spans="2:6" x14ac:dyDescent="0.3">
      <c r="B747" s="108">
        <v>44299</v>
      </c>
      <c r="C747" s="125">
        <v>5330.12</v>
      </c>
      <c r="D747" s="110">
        <v>31.9</v>
      </c>
      <c r="E747" s="126">
        <f t="shared" si="22"/>
        <v>-1.5444065367131277E-2</v>
      </c>
      <c r="F747" s="126">
        <f t="shared" si="23"/>
        <v>3.5714285714285587E-2</v>
      </c>
    </row>
    <row r="748" spans="2:6" x14ac:dyDescent="0.3">
      <c r="B748" s="108">
        <v>44301</v>
      </c>
      <c r="C748" s="125">
        <v>5327.21</v>
      </c>
      <c r="D748" s="110">
        <v>31</v>
      </c>
      <c r="E748" s="126">
        <f t="shared" si="22"/>
        <v>-5.459539372472122E-4</v>
      </c>
      <c r="F748" s="126">
        <f t="shared" si="23"/>
        <v>-2.8213166144200552E-2</v>
      </c>
    </row>
    <row r="749" spans="2:6" x14ac:dyDescent="0.3">
      <c r="B749" s="108">
        <v>44304</v>
      </c>
      <c r="C749" s="125">
        <v>5343.94</v>
      </c>
      <c r="D749" s="110">
        <v>30.5</v>
      </c>
      <c r="E749" s="126">
        <f t="shared" si="22"/>
        <v>3.140480664362677E-3</v>
      </c>
      <c r="F749" s="126">
        <f t="shared" si="23"/>
        <v>-1.6129032258064502E-2</v>
      </c>
    </row>
    <row r="750" spans="2:6" x14ac:dyDescent="0.3">
      <c r="B750" s="108">
        <v>44305</v>
      </c>
      <c r="C750" s="125">
        <v>5373.12</v>
      </c>
      <c r="D750" s="110">
        <v>32.1</v>
      </c>
      <c r="E750" s="126">
        <f t="shared" si="22"/>
        <v>5.4603906480985565E-3</v>
      </c>
      <c r="F750" s="126">
        <f t="shared" si="23"/>
        <v>5.2459016393442637E-2</v>
      </c>
    </row>
    <row r="751" spans="2:6" x14ac:dyDescent="0.3">
      <c r="B751" s="108">
        <v>44306</v>
      </c>
      <c r="C751" s="125">
        <v>5278.16</v>
      </c>
      <c r="D751" s="110">
        <v>31.3</v>
      </c>
      <c r="E751" s="126">
        <f t="shared" si="22"/>
        <v>-1.7673158239533082E-2</v>
      </c>
      <c r="F751" s="126">
        <f t="shared" si="23"/>
        <v>-2.4922118380062308E-2</v>
      </c>
    </row>
    <row r="752" spans="2:6" x14ac:dyDescent="0.3">
      <c r="B752" s="108">
        <v>44307</v>
      </c>
      <c r="C752" s="125">
        <v>5270.53</v>
      </c>
      <c r="D752" s="110">
        <v>31.8</v>
      </c>
      <c r="E752" s="126">
        <f t="shared" si="22"/>
        <v>-1.4455795201357979E-3</v>
      </c>
      <c r="F752" s="126">
        <f t="shared" si="23"/>
        <v>1.5974440894568787E-2</v>
      </c>
    </row>
    <row r="753" spans="2:6" x14ac:dyDescent="0.3">
      <c r="B753" s="108">
        <v>44308</v>
      </c>
      <c r="C753" s="125">
        <v>5088.9799999999996</v>
      </c>
      <c r="D753" s="110">
        <v>32.9</v>
      </c>
      <c r="E753" s="126">
        <f t="shared" si="22"/>
        <v>-3.4446251136033834E-2</v>
      </c>
      <c r="F753" s="126">
        <f t="shared" si="23"/>
        <v>3.459119496855334E-2</v>
      </c>
    </row>
    <row r="754" spans="2:6" x14ac:dyDescent="0.3">
      <c r="B754" s="108">
        <v>44311</v>
      </c>
      <c r="C754" s="125">
        <v>5177.4799999999996</v>
      </c>
      <c r="D754" s="110">
        <v>34.200000000000003</v>
      </c>
      <c r="E754" s="126">
        <f t="shared" si="22"/>
        <v>1.7390518335697935E-2</v>
      </c>
      <c r="F754" s="126">
        <f t="shared" si="23"/>
        <v>3.9513677811550352E-2</v>
      </c>
    </row>
    <row r="755" spans="2:6" x14ac:dyDescent="0.3">
      <c r="B755" s="108">
        <v>44312</v>
      </c>
      <c r="C755" s="125">
        <v>5281.37</v>
      </c>
      <c r="D755" s="110">
        <v>32.9</v>
      </c>
      <c r="E755" s="126">
        <f t="shared" si="22"/>
        <v>2.0065746270386375E-2</v>
      </c>
      <c r="F755" s="126">
        <f t="shared" si="23"/>
        <v>-3.801169590643283E-2</v>
      </c>
    </row>
    <row r="756" spans="2:6" x14ac:dyDescent="0.3">
      <c r="B756" s="108">
        <v>44313</v>
      </c>
      <c r="C756" s="125">
        <v>5337.33</v>
      </c>
      <c r="D756" s="110">
        <v>32.799999999999997</v>
      </c>
      <c r="E756" s="126">
        <f t="shared" si="22"/>
        <v>1.059573557618565E-2</v>
      </c>
      <c r="F756" s="126">
        <f t="shared" si="23"/>
        <v>-3.0395136778116338E-3</v>
      </c>
    </row>
    <row r="757" spans="2:6" x14ac:dyDescent="0.3">
      <c r="B757" s="108">
        <v>44314</v>
      </c>
      <c r="C757" s="125">
        <v>5254.77</v>
      </c>
      <c r="D757" s="110">
        <v>34.700000000000003</v>
      </c>
      <c r="E757" s="126">
        <f t="shared" si="22"/>
        <v>-1.5468408361483998E-2</v>
      </c>
      <c r="F757" s="126">
        <f t="shared" si="23"/>
        <v>5.7926829268292845E-2</v>
      </c>
    </row>
    <row r="758" spans="2:6" x14ac:dyDescent="0.3">
      <c r="B758" s="108">
        <v>44315</v>
      </c>
      <c r="C758" s="125">
        <v>5164.6899999999996</v>
      </c>
      <c r="D758" s="110">
        <v>37.299999999999997</v>
      </c>
      <c r="E758" s="126">
        <f t="shared" si="22"/>
        <v>-1.7142520034178599E-2</v>
      </c>
      <c r="F758" s="126">
        <f t="shared" si="23"/>
        <v>7.4927953890489674E-2</v>
      </c>
    </row>
    <row r="759" spans="2:6" x14ac:dyDescent="0.3">
      <c r="B759" s="108">
        <v>44318</v>
      </c>
      <c r="C759" s="125">
        <v>5188.2700000000004</v>
      </c>
      <c r="D759" s="110">
        <v>38.200000000000003</v>
      </c>
      <c r="E759" s="126">
        <f t="shared" si="22"/>
        <v>4.5656176847015395E-3</v>
      </c>
      <c r="F759" s="126">
        <f t="shared" si="23"/>
        <v>2.4128686327077986E-2</v>
      </c>
    </row>
    <row r="760" spans="2:6" x14ac:dyDescent="0.3">
      <c r="B760" s="108">
        <v>44319</v>
      </c>
      <c r="C760" s="125">
        <v>5258.5</v>
      </c>
      <c r="D760" s="110">
        <v>37.9</v>
      </c>
      <c r="E760" s="126">
        <f t="shared" si="22"/>
        <v>1.3536304008850752E-2</v>
      </c>
      <c r="F760" s="126">
        <f t="shared" si="23"/>
        <v>-7.8534031413614036E-3</v>
      </c>
    </row>
    <row r="761" spans="2:6" x14ac:dyDescent="0.3">
      <c r="B761" s="108">
        <v>44320</v>
      </c>
      <c r="C761" s="125">
        <v>5310.18</v>
      </c>
      <c r="D761" s="110">
        <v>41.5</v>
      </c>
      <c r="E761" s="126">
        <f t="shared" si="22"/>
        <v>9.827897689455245E-3</v>
      </c>
      <c r="F761" s="126">
        <f t="shared" si="23"/>
        <v>9.4986807387862804E-2</v>
      </c>
    </row>
    <row r="762" spans="2:6" x14ac:dyDescent="0.3">
      <c r="B762" s="108">
        <v>44321</v>
      </c>
      <c r="C762" s="125">
        <v>5331.42</v>
      </c>
      <c r="D762" s="110">
        <v>42.1</v>
      </c>
      <c r="E762" s="126">
        <f t="shared" si="22"/>
        <v>3.9998644113758974E-3</v>
      </c>
      <c r="F762" s="126">
        <f t="shared" si="23"/>
        <v>1.4457831325301207E-2</v>
      </c>
    </row>
    <row r="763" spans="2:6" x14ac:dyDescent="0.3">
      <c r="B763" s="108">
        <v>44322</v>
      </c>
      <c r="C763" s="125">
        <v>5349.91</v>
      </c>
      <c r="D763" s="110">
        <v>42.6</v>
      </c>
      <c r="E763" s="126">
        <f t="shared" si="22"/>
        <v>3.4681191877585782E-3</v>
      </c>
      <c r="F763" s="126">
        <f t="shared" si="23"/>
        <v>1.1876484560570111E-2</v>
      </c>
    </row>
    <row r="764" spans="2:6" x14ac:dyDescent="0.3">
      <c r="B764" s="108">
        <v>44325</v>
      </c>
      <c r="C764" s="125">
        <v>5421.78</v>
      </c>
      <c r="D764" s="110">
        <v>39.9</v>
      </c>
      <c r="E764" s="126">
        <f t="shared" si="22"/>
        <v>1.3433870850163787E-2</v>
      </c>
      <c r="F764" s="126">
        <f t="shared" si="23"/>
        <v>-6.3380281690140872E-2</v>
      </c>
    </row>
    <row r="765" spans="2:6" x14ac:dyDescent="0.3">
      <c r="B765" s="108">
        <v>44327</v>
      </c>
      <c r="C765" s="125">
        <v>5423.22</v>
      </c>
      <c r="D765" s="110">
        <v>41.7</v>
      </c>
      <c r="E765" s="126">
        <f t="shared" si="22"/>
        <v>2.6559543175874722E-4</v>
      </c>
      <c r="F765" s="126">
        <f t="shared" si="23"/>
        <v>4.5112781954887327E-2</v>
      </c>
    </row>
    <row r="766" spans="2:6" x14ac:dyDescent="0.3">
      <c r="B766" s="108">
        <v>44328</v>
      </c>
      <c r="C766" s="125">
        <v>5435.03</v>
      </c>
      <c r="D766" s="110">
        <v>40.799999999999997</v>
      </c>
      <c r="E766" s="126">
        <f t="shared" si="22"/>
        <v>2.177673042952355E-3</v>
      </c>
      <c r="F766" s="126">
        <f t="shared" si="23"/>
        <v>-2.1582733812949728E-2</v>
      </c>
    </row>
    <row r="767" spans="2:6" x14ac:dyDescent="0.3">
      <c r="B767" s="108">
        <v>44332</v>
      </c>
      <c r="C767" s="125">
        <v>5498.21</v>
      </c>
      <c r="D767" s="110">
        <v>39.4</v>
      </c>
      <c r="E767" s="126">
        <f t="shared" si="22"/>
        <v>1.162459084862455E-2</v>
      </c>
      <c r="F767" s="126">
        <f t="shared" si="23"/>
        <v>-3.4313725490196068E-2</v>
      </c>
    </row>
    <row r="768" spans="2:6" x14ac:dyDescent="0.3">
      <c r="B768" s="108">
        <v>44333</v>
      </c>
      <c r="C768" s="125">
        <v>5485.86</v>
      </c>
      <c r="D768" s="110">
        <v>39.700000000000003</v>
      </c>
      <c r="E768" s="126">
        <f t="shared" si="22"/>
        <v>-2.2461855767604844E-3</v>
      </c>
      <c r="F768" s="126">
        <f t="shared" si="23"/>
        <v>7.6142131979697325E-3</v>
      </c>
    </row>
    <row r="769" spans="2:6" x14ac:dyDescent="0.3">
      <c r="B769" s="108">
        <v>44334</v>
      </c>
      <c r="C769" s="125">
        <v>5422.38</v>
      </c>
      <c r="D769" s="110">
        <v>42.3</v>
      </c>
      <c r="E769" s="126">
        <f t="shared" si="22"/>
        <v>-1.1571567630234703E-2</v>
      </c>
      <c r="F769" s="126">
        <f t="shared" si="23"/>
        <v>6.5491183879093029E-2</v>
      </c>
    </row>
    <row r="770" spans="2:6" x14ac:dyDescent="0.3">
      <c r="B770" s="108">
        <v>44335</v>
      </c>
      <c r="C770" s="125">
        <v>5461.34</v>
      </c>
      <c r="D770" s="110">
        <v>44.7</v>
      </c>
      <c r="E770" s="126">
        <f t="shared" si="22"/>
        <v>7.1850368288464139E-3</v>
      </c>
      <c r="F770" s="126">
        <f t="shared" si="23"/>
        <v>5.6737588652482351E-2</v>
      </c>
    </row>
    <row r="771" spans="2:6" x14ac:dyDescent="0.3">
      <c r="B771" s="108">
        <v>44336</v>
      </c>
      <c r="C771" s="125">
        <v>5479.61</v>
      </c>
      <c r="D771" s="110">
        <v>42.2</v>
      </c>
      <c r="E771" s="126">
        <f t="shared" ref="E771:E834" si="24">C771/C770-1</f>
        <v>3.3453328304042795E-3</v>
      </c>
      <c r="F771" s="126">
        <f t="shared" ref="F771:F834" si="25">D771/D770-1</f>
        <v>-5.5928411633109576E-2</v>
      </c>
    </row>
    <row r="772" spans="2:6" x14ac:dyDescent="0.3">
      <c r="B772" s="108">
        <v>44339</v>
      </c>
      <c r="C772" s="125">
        <v>5517.01</v>
      </c>
      <c r="D772" s="110">
        <v>41.6</v>
      </c>
      <c r="E772" s="126">
        <f t="shared" si="24"/>
        <v>6.8253032606335751E-3</v>
      </c>
      <c r="F772" s="126">
        <f t="shared" si="25"/>
        <v>-1.4218009478673022E-2</v>
      </c>
    </row>
    <row r="773" spans="2:6" x14ac:dyDescent="0.3">
      <c r="B773" s="108">
        <v>44340</v>
      </c>
      <c r="C773" s="125">
        <v>5511.36</v>
      </c>
      <c r="D773" s="110">
        <v>44.3</v>
      </c>
      <c r="E773" s="126">
        <f t="shared" si="24"/>
        <v>-1.0241054484223522E-3</v>
      </c>
      <c r="F773" s="126">
        <f t="shared" si="25"/>
        <v>6.4903846153846034E-2</v>
      </c>
    </row>
    <row r="774" spans="2:6" x14ac:dyDescent="0.3">
      <c r="B774" s="108">
        <v>44341</v>
      </c>
      <c r="C774" s="125">
        <v>5535.48</v>
      </c>
      <c r="D774" s="110">
        <v>44.4</v>
      </c>
      <c r="E774" s="126">
        <f t="shared" si="24"/>
        <v>4.3764152586656113E-3</v>
      </c>
      <c r="F774" s="126">
        <f t="shared" si="25"/>
        <v>2.2573363431150906E-3</v>
      </c>
    </row>
    <row r="775" spans="2:6" x14ac:dyDescent="0.3">
      <c r="B775" s="108">
        <v>44343</v>
      </c>
      <c r="C775" s="125">
        <v>5588.83</v>
      </c>
      <c r="D775" s="110">
        <v>43.8</v>
      </c>
      <c r="E775" s="126">
        <f t="shared" si="24"/>
        <v>9.6378272525599051E-3</v>
      </c>
      <c r="F775" s="126">
        <f t="shared" si="25"/>
        <v>-1.3513513513513598E-2</v>
      </c>
    </row>
    <row r="776" spans="2:6" x14ac:dyDescent="0.3">
      <c r="B776" s="108">
        <v>44346</v>
      </c>
      <c r="C776" s="125">
        <v>5606.01</v>
      </c>
      <c r="D776" s="110">
        <v>42.7</v>
      </c>
      <c r="E776" s="126">
        <f t="shared" si="24"/>
        <v>3.0739886523656335E-3</v>
      </c>
      <c r="F776" s="126">
        <f t="shared" si="25"/>
        <v>-2.5114155251141468E-2</v>
      </c>
    </row>
    <row r="777" spans="2:6" x14ac:dyDescent="0.3">
      <c r="B777" s="108">
        <v>44347</v>
      </c>
      <c r="C777" s="125">
        <v>5645.69</v>
      </c>
      <c r="D777" s="110">
        <v>41.8</v>
      </c>
      <c r="E777" s="126">
        <f t="shared" si="24"/>
        <v>7.0781179484160628E-3</v>
      </c>
      <c r="F777" s="126">
        <f t="shared" si="25"/>
        <v>-2.1077283372365474E-2</v>
      </c>
    </row>
    <row r="778" spans="2:6" x14ac:dyDescent="0.3">
      <c r="B778" s="108">
        <v>44348</v>
      </c>
      <c r="C778" s="125">
        <v>5724.36</v>
      </c>
      <c r="D778" s="110">
        <v>43.4</v>
      </c>
      <c r="E778" s="126">
        <f t="shared" si="24"/>
        <v>1.3934523503770224E-2</v>
      </c>
      <c r="F778" s="126">
        <f t="shared" si="25"/>
        <v>3.8277511961722466E-2</v>
      </c>
    </row>
    <row r="779" spans="2:6" x14ac:dyDescent="0.3">
      <c r="B779" s="108">
        <v>44349</v>
      </c>
      <c r="C779" s="125">
        <v>5750.49</v>
      </c>
      <c r="D779" s="110">
        <v>43.9</v>
      </c>
      <c r="E779" s="126">
        <f t="shared" si="24"/>
        <v>4.5647024296167071E-3</v>
      </c>
      <c r="F779" s="126">
        <f t="shared" si="25"/>
        <v>1.1520737327188835E-2</v>
      </c>
    </row>
    <row r="780" spans="2:6" x14ac:dyDescent="0.3">
      <c r="B780" s="108">
        <v>44350</v>
      </c>
      <c r="C780" s="125">
        <v>5813.16</v>
      </c>
      <c r="D780" s="110">
        <v>47.7</v>
      </c>
      <c r="E780" s="126">
        <f t="shared" si="24"/>
        <v>1.089820171846223E-2</v>
      </c>
      <c r="F780" s="126">
        <f t="shared" si="25"/>
        <v>8.6560364464692618E-2</v>
      </c>
    </row>
    <row r="781" spans="2:6" x14ac:dyDescent="0.3">
      <c r="B781" s="108">
        <v>44353</v>
      </c>
      <c r="C781" s="125">
        <v>5840.08</v>
      </c>
      <c r="D781" s="110">
        <v>44.9</v>
      </c>
      <c r="E781" s="126">
        <f t="shared" si="24"/>
        <v>4.6308720214134347E-3</v>
      </c>
      <c r="F781" s="126">
        <f t="shared" si="25"/>
        <v>-5.8700209643606005E-2</v>
      </c>
    </row>
    <row r="782" spans="2:6" x14ac:dyDescent="0.3">
      <c r="B782" s="108">
        <v>44354</v>
      </c>
      <c r="C782" s="125">
        <v>5829.23</v>
      </c>
      <c r="D782" s="110">
        <v>44.6</v>
      </c>
      <c r="E782" s="126">
        <f t="shared" si="24"/>
        <v>-1.8578512623115273E-3</v>
      </c>
      <c r="F782" s="126">
        <f t="shared" si="25"/>
        <v>-6.6815144766146917E-3</v>
      </c>
    </row>
    <row r="783" spans="2:6" x14ac:dyDescent="0.3">
      <c r="B783" s="108">
        <v>44355</v>
      </c>
      <c r="C783" s="125">
        <v>5873.13</v>
      </c>
      <c r="D783" s="110">
        <v>46.6</v>
      </c>
      <c r="E783" s="126">
        <f t="shared" si="24"/>
        <v>7.5310118145965887E-3</v>
      </c>
      <c r="F783" s="126">
        <f t="shared" si="25"/>
        <v>4.4843049327354167E-2</v>
      </c>
    </row>
    <row r="784" spans="2:6" x14ac:dyDescent="0.3">
      <c r="B784" s="108">
        <v>44356</v>
      </c>
      <c r="C784" s="125">
        <v>5813.06</v>
      </c>
      <c r="D784" s="110">
        <v>45.5</v>
      </c>
      <c r="E784" s="126">
        <f t="shared" si="24"/>
        <v>-1.0227936381452474E-2</v>
      </c>
      <c r="F784" s="126">
        <f t="shared" si="25"/>
        <v>-2.3605150214592308E-2</v>
      </c>
    </row>
    <row r="785" spans="2:6" x14ac:dyDescent="0.3">
      <c r="B785" s="108">
        <v>44357</v>
      </c>
      <c r="C785" s="125">
        <v>5787.59</v>
      </c>
      <c r="D785" s="110">
        <v>43.8</v>
      </c>
      <c r="E785" s="126">
        <f t="shared" si="24"/>
        <v>-4.3815133509718107E-3</v>
      </c>
      <c r="F785" s="126">
        <f t="shared" si="25"/>
        <v>-3.7362637362637452E-2</v>
      </c>
    </row>
    <row r="786" spans="2:6" x14ac:dyDescent="0.3">
      <c r="B786" s="108">
        <v>44360</v>
      </c>
      <c r="C786" s="125">
        <v>5842.91</v>
      </c>
      <c r="D786" s="110">
        <v>43.7</v>
      </c>
      <c r="E786" s="126">
        <f t="shared" si="24"/>
        <v>9.5583826774183756E-3</v>
      </c>
      <c r="F786" s="126">
        <f t="shared" si="25"/>
        <v>-2.2831050228309113E-3</v>
      </c>
    </row>
    <row r="787" spans="2:6" x14ac:dyDescent="0.3">
      <c r="B787" s="108">
        <v>44361</v>
      </c>
      <c r="C787" s="125">
        <v>5884.78</v>
      </c>
      <c r="D787" s="110">
        <v>42.9</v>
      </c>
      <c r="E787" s="126">
        <f t="shared" si="24"/>
        <v>7.1659498434855085E-3</v>
      </c>
      <c r="F787" s="126">
        <f t="shared" si="25"/>
        <v>-1.8306636155606459E-2</v>
      </c>
    </row>
    <row r="788" spans="2:6" x14ac:dyDescent="0.3">
      <c r="B788" s="108">
        <v>44362</v>
      </c>
      <c r="C788" s="125">
        <v>5985.81</v>
      </c>
      <c r="D788" s="110">
        <v>44.6</v>
      </c>
      <c r="E788" s="126">
        <f t="shared" si="24"/>
        <v>1.7168016476401871E-2</v>
      </c>
      <c r="F788" s="126">
        <f t="shared" si="25"/>
        <v>3.9627039627039728E-2</v>
      </c>
    </row>
    <row r="789" spans="2:6" x14ac:dyDescent="0.3">
      <c r="B789" s="108">
        <v>44363</v>
      </c>
      <c r="C789" s="125">
        <v>6008.69</v>
      </c>
      <c r="D789" s="110">
        <v>45.9</v>
      </c>
      <c r="E789" s="126">
        <f t="shared" si="24"/>
        <v>3.8223732460600512E-3</v>
      </c>
      <c r="F789" s="126">
        <f t="shared" si="25"/>
        <v>2.9147982062780242E-2</v>
      </c>
    </row>
    <row r="790" spans="2:6" x14ac:dyDescent="0.3">
      <c r="B790" s="108">
        <v>44364</v>
      </c>
      <c r="C790" s="125">
        <v>5990.98</v>
      </c>
      <c r="D790" s="110">
        <v>46.2</v>
      </c>
      <c r="E790" s="126">
        <f t="shared" si="24"/>
        <v>-2.9473978521108446E-3</v>
      </c>
      <c r="F790" s="126">
        <f t="shared" si="25"/>
        <v>6.5359477124184995E-3</v>
      </c>
    </row>
    <row r="791" spans="2:6" x14ac:dyDescent="0.3">
      <c r="B791" s="108">
        <v>44367</v>
      </c>
      <c r="C791" s="125">
        <v>5993.33</v>
      </c>
      <c r="D791" s="110">
        <v>45.4</v>
      </c>
      <c r="E791" s="126">
        <f t="shared" si="24"/>
        <v>3.9225635872597309E-4</v>
      </c>
      <c r="F791" s="126">
        <f t="shared" si="25"/>
        <v>-1.7316017316017396E-2</v>
      </c>
    </row>
    <row r="792" spans="2:6" x14ac:dyDescent="0.3">
      <c r="B792" s="108">
        <v>44368</v>
      </c>
      <c r="C792" s="125">
        <v>6019</v>
      </c>
      <c r="D792" s="110">
        <v>44.6</v>
      </c>
      <c r="E792" s="126">
        <f t="shared" si="24"/>
        <v>4.2830947069492087E-3</v>
      </c>
      <c r="F792" s="126">
        <f t="shared" si="25"/>
        <v>-1.7621145374449254E-2</v>
      </c>
    </row>
    <row r="793" spans="2:6" x14ac:dyDescent="0.3">
      <c r="B793" s="108">
        <v>44369</v>
      </c>
      <c r="C793" s="125">
        <v>6053.42</v>
      </c>
      <c r="D793" s="110">
        <v>43.8</v>
      </c>
      <c r="E793" s="126">
        <f t="shared" si="24"/>
        <v>5.7185578999834341E-3</v>
      </c>
      <c r="F793" s="126">
        <f t="shared" si="25"/>
        <v>-1.7937219730941756E-2</v>
      </c>
    </row>
    <row r="794" spans="2:6" x14ac:dyDescent="0.3">
      <c r="B794" s="108">
        <v>44370</v>
      </c>
      <c r="C794" s="125">
        <v>6038.29</v>
      </c>
      <c r="D794" s="110">
        <v>42.3</v>
      </c>
      <c r="E794" s="126">
        <f t="shared" si="24"/>
        <v>-2.4994135546517748E-3</v>
      </c>
      <c r="F794" s="126">
        <f t="shared" si="25"/>
        <v>-3.4246575342465779E-2</v>
      </c>
    </row>
    <row r="795" spans="2:6" x14ac:dyDescent="0.3">
      <c r="B795" s="108">
        <v>44371</v>
      </c>
      <c r="C795" s="125">
        <v>5975.89</v>
      </c>
      <c r="D795" s="110">
        <v>43.1</v>
      </c>
      <c r="E795" s="126">
        <f t="shared" si="24"/>
        <v>-1.0334051527833177E-2</v>
      </c>
      <c r="F795" s="126">
        <f t="shared" si="25"/>
        <v>1.891252955082745E-2</v>
      </c>
    </row>
    <row r="796" spans="2:6" x14ac:dyDescent="0.3">
      <c r="B796" s="108">
        <v>44375</v>
      </c>
      <c r="C796" s="125">
        <v>6023.15</v>
      </c>
      <c r="D796" s="110">
        <v>40.4</v>
      </c>
      <c r="E796" s="126">
        <f t="shared" si="24"/>
        <v>7.9084454365792034E-3</v>
      </c>
      <c r="F796" s="126">
        <f t="shared" si="25"/>
        <v>-6.2645011600928169E-2</v>
      </c>
    </row>
    <row r="797" spans="2:6" x14ac:dyDescent="0.3">
      <c r="B797" s="108">
        <v>44376</v>
      </c>
      <c r="C797" s="125">
        <v>6055.05</v>
      </c>
      <c r="D797" s="110">
        <v>40.200000000000003</v>
      </c>
      <c r="E797" s="126">
        <f t="shared" si="24"/>
        <v>5.2962320380531835E-3</v>
      </c>
      <c r="F797" s="126">
        <f t="shared" si="25"/>
        <v>-4.9504950495048439E-3</v>
      </c>
    </row>
    <row r="798" spans="2:6" x14ac:dyDescent="0.3">
      <c r="B798" s="108">
        <v>44377</v>
      </c>
      <c r="C798" s="125">
        <v>6066.64</v>
      </c>
      <c r="D798" s="110">
        <v>43.3</v>
      </c>
      <c r="E798" s="126">
        <f t="shared" si="24"/>
        <v>1.9141047555346624E-3</v>
      </c>
      <c r="F798" s="126">
        <f t="shared" si="25"/>
        <v>7.7114427860696333E-2</v>
      </c>
    </row>
    <row r="799" spans="2:6" x14ac:dyDescent="0.3">
      <c r="B799" s="108">
        <v>44381</v>
      </c>
      <c r="C799" s="125">
        <v>6036.05</v>
      </c>
      <c r="D799" s="110">
        <v>43.3</v>
      </c>
      <c r="E799" s="126">
        <f t="shared" si="24"/>
        <v>-5.042329856394967E-3</v>
      </c>
      <c r="F799" s="126">
        <f t="shared" si="25"/>
        <v>0</v>
      </c>
    </row>
    <row r="800" spans="2:6" x14ac:dyDescent="0.3">
      <c r="B800" s="108">
        <v>44382</v>
      </c>
      <c r="C800" s="125">
        <v>6013.61</v>
      </c>
      <c r="D800" s="110">
        <v>41.2</v>
      </c>
      <c r="E800" s="126">
        <f t="shared" si="24"/>
        <v>-3.717663041227337E-3</v>
      </c>
      <c r="F800" s="126">
        <f t="shared" si="25"/>
        <v>-4.8498845265588786E-2</v>
      </c>
    </row>
    <row r="801" spans="2:6" x14ac:dyDescent="0.3">
      <c r="B801" s="108">
        <v>44383</v>
      </c>
      <c r="C801" s="125">
        <v>6022.31</v>
      </c>
      <c r="D801" s="110">
        <v>40.799999999999997</v>
      </c>
      <c r="E801" s="126">
        <f t="shared" si="24"/>
        <v>1.446718360518906E-3</v>
      </c>
      <c r="F801" s="126">
        <f t="shared" si="25"/>
        <v>-9.7087378640777766E-3</v>
      </c>
    </row>
    <row r="802" spans="2:6" x14ac:dyDescent="0.3">
      <c r="B802" s="108">
        <v>44384</v>
      </c>
      <c r="C802" s="125">
        <v>6051.73</v>
      </c>
      <c r="D802" s="110">
        <v>40.299999999999997</v>
      </c>
      <c r="E802" s="126">
        <f t="shared" si="24"/>
        <v>4.8851686479107759E-3</v>
      </c>
      <c r="F802" s="126">
        <f t="shared" si="25"/>
        <v>-1.225490196078427E-2</v>
      </c>
    </row>
    <row r="803" spans="2:6" x14ac:dyDescent="0.3">
      <c r="B803" s="108">
        <v>44385</v>
      </c>
      <c r="C803" s="125">
        <v>6052.75</v>
      </c>
      <c r="D803" s="110">
        <v>40.4</v>
      </c>
      <c r="E803" s="126">
        <f t="shared" si="24"/>
        <v>1.6854684528233577E-4</v>
      </c>
      <c r="F803" s="126">
        <f t="shared" si="25"/>
        <v>2.4813895781639062E-3</v>
      </c>
    </row>
    <row r="804" spans="2:6" x14ac:dyDescent="0.3">
      <c r="B804" s="108">
        <v>44389</v>
      </c>
      <c r="C804" s="125">
        <v>6069.4</v>
      </c>
      <c r="D804" s="110">
        <v>39.6</v>
      </c>
      <c r="E804" s="126">
        <f t="shared" si="24"/>
        <v>2.7508157449092074E-3</v>
      </c>
      <c r="F804" s="126">
        <f t="shared" si="25"/>
        <v>-1.9801980198019709E-2</v>
      </c>
    </row>
    <row r="805" spans="2:6" x14ac:dyDescent="0.3">
      <c r="B805" s="108">
        <v>44390</v>
      </c>
      <c r="C805" s="125">
        <v>6125.41</v>
      </c>
      <c r="D805" s="110">
        <v>39.6</v>
      </c>
      <c r="E805" s="126">
        <f t="shared" si="24"/>
        <v>9.2282597950374967E-3</v>
      </c>
      <c r="F805" s="126">
        <f t="shared" si="25"/>
        <v>0</v>
      </c>
    </row>
    <row r="806" spans="2:6" x14ac:dyDescent="0.3">
      <c r="B806" s="108">
        <v>44391</v>
      </c>
      <c r="C806" s="125">
        <v>6105.73</v>
      </c>
      <c r="D806" s="110">
        <v>39.9</v>
      </c>
      <c r="E806" s="126">
        <f t="shared" si="24"/>
        <v>-3.212846160501992E-3</v>
      </c>
      <c r="F806" s="126">
        <f t="shared" si="25"/>
        <v>7.575757575757569E-3</v>
      </c>
    </row>
    <row r="807" spans="2:6" x14ac:dyDescent="0.3">
      <c r="B807" s="108">
        <v>44392</v>
      </c>
      <c r="C807" s="125">
        <v>6035.84</v>
      </c>
      <c r="D807" s="110">
        <v>39.200000000000003</v>
      </c>
      <c r="E807" s="126">
        <f t="shared" si="24"/>
        <v>-1.1446624727919463E-2</v>
      </c>
      <c r="F807" s="126">
        <f t="shared" si="25"/>
        <v>-1.7543859649122751E-2</v>
      </c>
    </row>
    <row r="808" spans="2:6" x14ac:dyDescent="0.3">
      <c r="B808" s="108">
        <v>44395</v>
      </c>
      <c r="C808" s="125">
        <v>6092.83</v>
      </c>
      <c r="D808" s="110">
        <v>39.200000000000003</v>
      </c>
      <c r="E808" s="126">
        <f t="shared" si="24"/>
        <v>9.4419335171243013E-3</v>
      </c>
      <c r="F808" s="126">
        <f t="shared" si="25"/>
        <v>0</v>
      </c>
    </row>
    <row r="809" spans="2:6" x14ac:dyDescent="0.3">
      <c r="B809" s="108">
        <v>44396</v>
      </c>
      <c r="C809" s="125">
        <v>5992.73</v>
      </c>
      <c r="D809" s="110">
        <v>40.4</v>
      </c>
      <c r="E809" s="126">
        <f t="shared" si="24"/>
        <v>-1.6429147046610582E-2</v>
      </c>
      <c r="F809" s="126">
        <f t="shared" si="25"/>
        <v>3.0612244897959107E-2</v>
      </c>
    </row>
    <row r="810" spans="2:6" x14ac:dyDescent="0.3">
      <c r="B810" s="108">
        <v>44402</v>
      </c>
      <c r="C810" s="125">
        <v>6026.64</v>
      </c>
      <c r="D810" s="110">
        <v>40.1</v>
      </c>
      <c r="E810" s="126">
        <f t="shared" si="24"/>
        <v>5.6585229102597001E-3</v>
      </c>
      <c r="F810" s="126">
        <f t="shared" si="25"/>
        <v>-7.4257425742573213E-3</v>
      </c>
    </row>
    <row r="811" spans="2:6" x14ac:dyDescent="0.3">
      <c r="B811" s="108">
        <v>44403</v>
      </c>
      <c r="C811" s="125">
        <v>6042.49</v>
      </c>
      <c r="D811" s="110">
        <v>39.700000000000003</v>
      </c>
      <c r="E811" s="126">
        <f t="shared" si="24"/>
        <v>2.6299895132277928E-3</v>
      </c>
      <c r="F811" s="126">
        <f t="shared" si="25"/>
        <v>-9.9750623441395847E-3</v>
      </c>
    </row>
    <row r="812" spans="2:6" x14ac:dyDescent="0.3">
      <c r="B812" s="108">
        <v>44404</v>
      </c>
      <c r="C812" s="125">
        <v>6150.48</v>
      </c>
      <c r="D812" s="110">
        <v>40.9</v>
      </c>
      <c r="E812" s="126">
        <f t="shared" si="24"/>
        <v>1.7871771405496784E-2</v>
      </c>
      <c r="F812" s="126">
        <f t="shared" si="25"/>
        <v>3.0226700251889005E-2</v>
      </c>
    </row>
    <row r="813" spans="2:6" x14ac:dyDescent="0.3">
      <c r="B813" s="108">
        <v>44405</v>
      </c>
      <c r="C813" s="125">
        <v>6150.48</v>
      </c>
      <c r="D813" s="110">
        <v>42.5</v>
      </c>
      <c r="E813" s="126">
        <f t="shared" si="24"/>
        <v>0</v>
      </c>
      <c r="F813" s="126">
        <f t="shared" si="25"/>
        <v>3.9119804400977953E-2</v>
      </c>
    </row>
    <row r="814" spans="2:6" x14ac:dyDescent="0.3">
      <c r="B814" s="108">
        <v>44406</v>
      </c>
      <c r="C814" s="125">
        <v>6219.94</v>
      </c>
      <c r="D814" s="110">
        <v>41.7</v>
      </c>
      <c r="E814" s="126">
        <f t="shared" si="24"/>
        <v>1.1293427504845077E-2</v>
      </c>
      <c r="F814" s="126">
        <f t="shared" si="25"/>
        <v>-1.8823529411764683E-2</v>
      </c>
    </row>
    <row r="815" spans="2:6" x14ac:dyDescent="0.3">
      <c r="B815" s="108">
        <v>44410</v>
      </c>
      <c r="C815" s="125">
        <v>6196.57</v>
      </c>
      <c r="D815" s="110">
        <v>41.8</v>
      </c>
      <c r="E815" s="126">
        <f t="shared" si="24"/>
        <v>-3.7572709704595253E-3</v>
      </c>
      <c r="F815" s="126">
        <f t="shared" si="25"/>
        <v>2.3980815347719453E-3</v>
      </c>
    </row>
    <row r="816" spans="2:6" x14ac:dyDescent="0.3">
      <c r="B816" s="108">
        <v>44411</v>
      </c>
      <c r="C816" s="125">
        <v>6177.21</v>
      </c>
      <c r="D816" s="110">
        <v>41.3</v>
      </c>
      <c r="E816" s="126">
        <f t="shared" si="24"/>
        <v>-3.1243090935791917E-3</v>
      </c>
      <c r="F816" s="126">
        <f t="shared" si="25"/>
        <v>-1.1961722488038284E-2</v>
      </c>
    </row>
    <row r="817" spans="2:6" x14ac:dyDescent="0.3">
      <c r="B817" s="108">
        <v>44413</v>
      </c>
      <c r="C817" s="125">
        <v>6212.76</v>
      </c>
      <c r="D817" s="110">
        <v>41.2</v>
      </c>
      <c r="E817" s="126">
        <f t="shared" si="24"/>
        <v>5.7550253269680329E-3</v>
      </c>
      <c r="F817" s="126">
        <f t="shared" si="25"/>
        <v>-2.421307506053183E-3</v>
      </c>
    </row>
    <row r="818" spans="2:6" x14ac:dyDescent="0.3">
      <c r="B818" s="108">
        <v>44417</v>
      </c>
      <c r="C818" s="125">
        <v>6208.39</v>
      </c>
      <c r="D818" s="110">
        <v>40</v>
      </c>
      <c r="E818" s="126">
        <f t="shared" si="24"/>
        <v>-7.0339108544348328E-4</v>
      </c>
      <c r="F818" s="126">
        <f t="shared" si="25"/>
        <v>-2.9126213592233108E-2</v>
      </c>
    </row>
    <row r="819" spans="2:6" x14ac:dyDescent="0.3">
      <c r="B819" s="108">
        <v>44418</v>
      </c>
      <c r="C819" s="125">
        <v>6266.01</v>
      </c>
      <c r="D819" s="110">
        <v>40</v>
      </c>
      <c r="E819" s="126">
        <f t="shared" si="24"/>
        <v>9.2809891131195865E-3</v>
      </c>
      <c r="F819" s="126">
        <f t="shared" si="25"/>
        <v>0</v>
      </c>
    </row>
    <row r="820" spans="2:6" x14ac:dyDescent="0.3">
      <c r="B820" s="108">
        <v>44419</v>
      </c>
      <c r="C820" s="125">
        <v>6273.33</v>
      </c>
      <c r="D820" s="110">
        <v>40.1</v>
      </c>
      <c r="E820" s="126">
        <f t="shared" si="24"/>
        <v>1.1682075196177699E-3</v>
      </c>
      <c r="F820" s="126">
        <f t="shared" si="25"/>
        <v>2.4999999999999467E-3</v>
      </c>
    </row>
    <row r="821" spans="2:6" x14ac:dyDescent="0.3">
      <c r="B821" s="108">
        <v>44420</v>
      </c>
      <c r="C821" s="125">
        <v>6307.35</v>
      </c>
      <c r="D821" s="110">
        <v>39.700000000000003</v>
      </c>
      <c r="E821" s="126">
        <f t="shared" si="24"/>
        <v>5.4229571854182979E-3</v>
      </c>
      <c r="F821" s="126">
        <f t="shared" si="25"/>
        <v>-9.9750623441395847E-3</v>
      </c>
    </row>
    <row r="822" spans="2:6" x14ac:dyDescent="0.3">
      <c r="B822" s="108">
        <v>44424</v>
      </c>
      <c r="C822" s="125">
        <v>6346.52</v>
      </c>
      <c r="D822" s="110">
        <v>38.799999999999997</v>
      </c>
      <c r="E822" s="126">
        <f t="shared" si="24"/>
        <v>6.210215066549285E-3</v>
      </c>
      <c r="F822" s="126">
        <f t="shared" si="25"/>
        <v>-2.2670025188917031E-2</v>
      </c>
    </row>
    <row r="823" spans="2:6" x14ac:dyDescent="0.3">
      <c r="B823" s="108">
        <v>44425</v>
      </c>
      <c r="C823" s="125">
        <v>6405.04</v>
      </c>
      <c r="D823" s="110">
        <v>39.700000000000003</v>
      </c>
      <c r="E823" s="126">
        <f t="shared" si="24"/>
        <v>9.2208013210388629E-3</v>
      </c>
      <c r="F823" s="126">
        <f t="shared" si="25"/>
        <v>2.3195876288659933E-2</v>
      </c>
    </row>
    <row r="824" spans="2:6" x14ac:dyDescent="0.3">
      <c r="B824" s="108">
        <v>44426</v>
      </c>
      <c r="C824" s="125">
        <v>6424.21</v>
      </c>
      <c r="D824" s="110">
        <v>40.799999999999997</v>
      </c>
      <c r="E824" s="126">
        <f t="shared" si="24"/>
        <v>2.9929555475063374E-3</v>
      </c>
      <c r="F824" s="126">
        <f t="shared" si="25"/>
        <v>2.7707808564231495E-2</v>
      </c>
    </row>
    <row r="825" spans="2:6" x14ac:dyDescent="0.3">
      <c r="B825" s="108">
        <v>44427</v>
      </c>
      <c r="C825" s="125">
        <v>6404.03</v>
      </c>
      <c r="D825" s="110">
        <v>44.8</v>
      </c>
      <c r="E825" s="126">
        <f t="shared" si="24"/>
        <v>-3.1412422694775399E-3</v>
      </c>
      <c r="F825" s="126">
        <f t="shared" si="25"/>
        <v>9.8039215686274606E-2</v>
      </c>
    </row>
    <row r="826" spans="2:6" x14ac:dyDescent="0.3">
      <c r="B826" s="108">
        <v>44430</v>
      </c>
      <c r="C826" s="125">
        <v>6379.67</v>
      </c>
      <c r="D826" s="110">
        <v>47.7</v>
      </c>
      <c r="E826" s="126">
        <f t="shared" si="24"/>
        <v>-3.8038547602056161E-3</v>
      </c>
      <c r="F826" s="126">
        <f t="shared" si="25"/>
        <v>6.4732142857143016E-2</v>
      </c>
    </row>
    <row r="827" spans="2:6" x14ac:dyDescent="0.3">
      <c r="B827" s="108">
        <v>44431</v>
      </c>
      <c r="C827" s="125">
        <v>6417.19</v>
      </c>
      <c r="D827" s="110">
        <v>46</v>
      </c>
      <c r="E827" s="126">
        <f t="shared" si="24"/>
        <v>5.8811819420125921E-3</v>
      </c>
      <c r="F827" s="126">
        <f t="shared" si="25"/>
        <v>-3.563941299790363E-2</v>
      </c>
    </row>
    <row r="828" spans="2:6" x14ac:dyDescent="0.3">
      <c r="B828" s="108">
        <v>44432</v>
      </c>
      <c r="C828" s="125">
        <v>6425.25</v>
      </c>
      <c r="D828" s="110">
        <v>47.6</v>
      </c>
      <c r="E828" s="126">
        <f t="shared" si="24"/>
        <v>1.2560014585825119E-3</v>
      </c>
      <c r="F828" s="126">
        <f t="shared" si="25"/>
        <v>3.4782608695652195E-2</v>
      </c>
    </row>
    <row r="829" spans="2:6" x14ac:dyDescent="0.3">
      <c r="B829" s="108">
        <v>44433</v>
      </c>
      <c r="C829" s="125">
        <v>6481.56</v>
      </c>
      <c r="D829" s="110">
        <v>48.3</v>
      </c>
      <c r="E829" s="126">
        <f t="shared" si="24"/>
        <v>8.7638613283529399E-3</v>
      </c>
      <c r="F829" s="126">
        <f t="shared" si="25"/>
        <v>1.4705882352941124E-2</v>
      </c>
    </row>
    <row r="830" spans="2:6" x14ac:dyDescent="0.3">
      <c r="B830" s="108">
        <v>44434</v>
      </c>
      <c r="C830" s="125">
        <v>6535.87</v>
      </c>
      <c r="D830" s="110">
        <v>47.2</v>
      </c>
      <c r="E830" s="126">
        <f t="shared" si="24"/>
        <v>8.3791556353716157E-3</v>
      </c>
      <c r="F830" s="126">
        <f t="shared" si="25"/>
        <v>-2.2774327122153104E-2</v>
      </c>
    </row>
    <row r="831" spans="2:6" x14ac:dyDescent="0.3">
      <c r="B831" s="108">
        <v>44437</v>
      </c>
      <c r="C831" s="125">
        <v>6596.07</v>
      </c>
      <c r="D831" s="110">
        <v>48.2</v>
      </c>
      <c r="E831" s="126">
        <f t="shared" si="24"/>
        <v>9.2107095153362017E-3</v>
      </c>
      <c r="F831" s="126">
        <f t="shared" si="25"/>
        <v>2.1186440677966045E-2</v>
      </c>
    </row>
    <row r="832" spans="2:6" x14ac:dyDescent="0.3">
      <c r="B832" s="108">
        <v>44439</v>
      </c>
      <c r="C832" s="125">
        <v>6628.14</v>
      </c>
      <c r="D832" s="110">
        <v>48.9</v>
      </c>
      <c r="E832" s="126">
        <f t="shared" si="24"/>
        <v>4.8619860007550475E-3</v>
      </c>
      <c r="F832" s="126">
        <f t="shared" si="25"/>
        <v>1.4522821576763434E-2</v>
      </c>
    </row>
    <row r="833" spans="2:6" x14ac:dyDescent="0.3">
      <c r="B833" s="108">
        <v>44440</v>
      </c>
      <c r="C833" s="125">
        <v>6617.83</v>
      </c>
      <c r="D833" s="110">
        <v>50.4</v>
      </c>
      <c r="E833" s="126">
        <f t="shared" si="24"/>
        <v>-1.5554891719246067E-3</v>
      </c>
      <c r="F833" s="126">
        <f t="shared" si="25"/>
        <v>3.0674846625766916E-2</v>
      </c>
    </row>
    <row r="834" spans="2:6" x14ac:dyDescent="0.3">
      <c r="B834" s="108">
        <v>44441</v>
      </c>
      <c r="C834" s="125">
        <v>6623.31</v>
      </c>
      <c r="D834" s="110">
        <v>48.9</v>
      </c>
      <c r="E834" s="126">
        <f t="shared" si="24"/>
        <v>8.2806599746443332E-4</v>
      </c>
      <c r="F834" s="126">
        <f t="shared" si="25"/>
        <v>-2.9761904761904767E-2</v>
      </c>
    </row>
    <row r="835" spans="2:6" x14ac:dyDescent="0.3">
      <c r="B835" s="108">
        <v>44444</v>
      </c>
      <c r="C835" s="125">
        <v>6699.39</v>
      </c>
      <c r="D835" s="110">
        <v>47.9</v>
      </c>
      <c r="E835" s="126">
        <f t="shared" ref="E835:E898" si="26">C835/C834-1</f>
        <v>1.1486703778020413E-2</v>
      </c>
      <c r="F835" s="126">
        <f t="shared" ref="F835:F898" si="27">D835/D834-1</f>
        <v>-2.0449897750511203E-2</v>
      </c>
    </row>
    <row r="836" spans="2:6" x14ac:dyDescent="0.3">
      <c r="B836" s="108">
        <v>44445</v>
      </c>
      <c r="C836" s="125">
        <v>6748.92</v>
      </c>
      <c r="D836" s="110">
        <v>47.3</v>
      </c>
      <c r="E836" s="126">
        <f t="shared" si="26"/>
        <v>7.3932104266209997E-3</v>
      </c>
      <c r="F836" s="126">
        <f t="shared" si="27"/>
        <v>-1.2526096033402934E-2</v>
      </c>
    </row>
    <row r="837" spans="2:6" x14ac:dyDescent="0.3">
      <c r="B837" s="108">
        <v>44446</v>
      </c>
      <c r="C837" s="125">
        <v>6787.16</v>
      </c>
      <c r="D837" s="110">
        <v>47.6</v>
      </c>
      <c r="E837" s="126">
        <f t="shared" si="26"/>
        <v>5.6660917598667648E-3</v>
      </c>
      <c r="F837" s="126">
        <f t="shared" si="27"/>
        <v>6.3424947145878097E-3</v>
      </c>
    </row>
    <row r="838" spans="2:6" x14ac:dyDescent="0.3">
      <c r="B838" s="108">
        <v>44447</v>
      </c>
      <c r="C838" s="125">
        <v>6771.84</v>
      </c>
      <c r="D838" s="110">
        <v>47.2</v>
      </c>
      <c r="E838" s="126">
        <f t="shared" si="26"/>
        <v>-2.2572033074216291E-3</v>
      </c>
      <c r="F838" s="126">
        <f t="shared" si="27"/>
        <v>-8.4033613445377853E-3</v>
      </c>
    </row>
    <row r="839" spans="2:6" x14ac:dyDescent="0.3">
      <c r="B839" s="108">
        <v>44448</v>
      </c>
      <c r="C839" s="125">
        <v>6760.61</v>
      </c>
      <c r="D839" s="110">
        <v>47.6</v>
      </c>
      <c r="E839" s="126">
        <f t="shared" si="26"/>
        <v>-1.6583380587846808E-3</v>
      </c>
      <c r="F839" s="126">
        <f t="shared" si="27"/>
        <v>8.4745762711864181E-3</v>
      </c>
    </row>
    <row r="840" spans="2:6" x14ac:dyDescent="0.3">
      <c r="B840" s="108">
        <v>44451</v>
      </c>
      <c r="C840" s="125">
        <v>6842.23</v>
      </c>
      <c r="D840" s="110">
        <v>47.7</v>
      </c>
      <c r="E840" s="126">
        <f t="shared" si="26"/>
        <v>1.2072875080799017E-2</v>
      </c>
      <c r="F840" s="126">
        <f t="shared" si="27"/>
        <v>2.1008403361344463E-3</v>
      </c>
    </row>
    <row r="841" spans="2:6" x14ac:dyDescent="0.3">
      <c r="B841" s="108">
        <v>44452</v>
      </c>
      <c r="C841" s="125">
        <v>6862.41</v>
      </c>
      <c r="D841" s="110">
        <v>46.8</v>
      </c>
      <c r="E841" s="126">
        <f t="shared" si="26"/>
        <v>2.9493308468147017E-3</v>
      </c>
      <c r="F841" s="126">
        <f t="shared" si="27"/>
        <v>-1.8867924528301994E-2</v>
      </c>
    </row>
    <row r="842" spans="2:6" x14ac:dyDescent="0.3">
      <c r="B842" s="108">
        <v>44453</v>
      </c>
      <c r="C842" s="125">
        <v>6884.67</v>
      </c>
      <c r="D842" s="110">
        <v>45.9</v>
      </c>
      <c r="E842" s="126">
        <f t="shared" si="26"/>
        <v>3.2437583880882137E-3</v>
      </c>
      <c r="F842" s="126">
        <f t="shared" si="27"/>
        <v>-1.9230769230769162E-2</v>
      </c>
    </row>
    <row r="843" spans="2:6" x14ac:dyDescent="0.3">
      <c r="B843" s="108">
        <v>44454</v>
      </c>
      <c r="C843" s="125">
        <v>6878.75</v>
      </c>
      <c r="D843" s="110">
        <v>45.2</v>
      </c>
      <c r="E843" s="126">
        <f t="shared" si="26"/>
        <v>-8.5988144675053224E-4</v>
      </c>
      <c r="F843" s="126">
        <f t="shared" si="27"/>
        <v>-1.525054466230924E-2</v>
      </c>
    </row>
    <row r="844" spans="2:6" x14ac:dyDescent="0.3">
      <c r="B844" s="108">
        <v>44455</v>
      </c>
      <c r="C844" s="125">
        <v>6851.32</v>
      </c>
      <c r="D844" s="110">
        <v>45.4</v>
      </c>
      <c r="E844" s="126">
        <f t="shared" si="26"/>
        <v>-3.9876431037616511E-3</v>
      </c>
      <c r="F844" s="126">
        <f t="shared" si="27"/>
        <v>4.4247787610618428E-3</v>
      </c>
    </row>
    <row r="845" spans="2:6" x14ac:dyDescent="0.3">
      <c r="B845" s="108">
        <v>44458</v>
      </c>
      <c r="C845" s="125">
        <v>6823.6</v>
      </c>
      <c r="D845" s="110">
        <v>47.1</v>
      </c>
      <c r="E845" s="126">
        <f t="shared" si="26"/>
        <v>-4.0459356737094776E-3</v>
      </c>
      <c r="F845" s="126">
        <f t="shared" si="27"/>
        <v>3.7444933920704804E-2</v>
      </c>
    </row>
    <row r="846" spans="2:6" x14ac:dyDescent="0.3">
      <c r="B846" s="108">
        <v>44459</v>
      </c>
      <c r="C846" s="125">
        <v>6869.24</v>
      </c>
      <c r="D846" s="110">
        <v>48.5</v>
      </c>
      <c r="E846" s="126">
        <f t="shared" si="26"/>
        <v>6.688551497743056E-3</v>
      </c>
      <c r="F846" s="126">
        <f t="shared" si="27"/>
        <v>2.9723991507430991E-2</v>
      </c>
    </row>
    <row r="847" spans="2:6" x14ac:dyDescent="0.3">
      <c r="B847" s="108">
        <v>44460</v>
      </c>
      <c r="C847" s="125">
        <v>6916.38</v>
      </c>
      <c r="D847" s="110">
        <v>47.8</v>
      </c>
      <c r="E847" s="126">
        <f t="shared" si="26"/>
        <v>6.8624767805463005E-3</v>
      </c>
      <c r="F847" s="126">
        <f t="shared" si="27"/>
        <v>-1.4432989690721709E-2</v>
      </c>
    </row>
    <row r="848" spans="2:6" x14ac:dyDescent="0.3">
      <c r="B848" s="108">
        <v>44461</v>
      </c>
      <c r="C848" s="125">
        <v>6981.05</v>
      </c>
      <c r="D848" s="110">
        <v>46.4</v>
      </c>
      <c r="E848" s="126">
        <f t="shared" si="26"/>
        <v>9.3502670472125349E-3</v>
      </c>
      <c r="F848" s="126">
        <f t="shared" si="27"/>
        <v>-2.9288702928870314E-2</v>
      </c>
    </row>
    <row r="849" spans="2:6" x14ac:dyDescent="0.3">
      <c r="B849" s="108">
        <v>44462</v>
      </c>
      <c r="C849" s="125">
        <v>7052.82</v>
      </c>
      <c r="D849" s="110">
        <v>46.6</v>
      </c>
      <c r="E849" s="126">
        <f t="shared" si="26"/>
        <v>1.0280688435120755E-2</v>
      </c>
      <c r="F849" s="126">
        <f t="shared" si="27"/>
        <v>4.3103448275862988E-3</v>
      </c>
    </row>
    <row r="850" spans="2:6" x14ac:dyDescent="0.3">
      <c r="B850" s="108">
        <v>44465</v>
      </c>
      <c r="C850" s="125">
        <v>7075.49</v>
      </c>
      <c r="D850" s="110">
        <v>46.9</v>
      </c>
      <c r="E850" s="126">
        <f t="shared" si="26"/>
        <v>3.2143171100353918E-3</v>
      </c>
      <c r="F850" s="126">
        <f t="shared" si="27"/>
        <v>6.4377682403433667E-3</v>
      </c>
    </row>
    <row r="851" spans="2:6" x14ac:dyDescent="0.3">
      <c r="B851" s="108">
        <v>44466</v>
      </c>
      <c r="C851" s="125">
        <v>7140.87</v>
      </c>
      <c r="D851" s="110">
        <v>46.9</v>
      </c>
      <c r="E851" s="126">
        <f t="shared" si="26"/>
        <v>9.2403494316295465E-3</v>
      </c>
      <c r="F851" s="126">
        <f t="shared" si="27"/>
        <v>0</v>
      </c>
    </row>
    <row r="852" spans="2:6" x14ac:dyDescent="0.3">
      <c r="B852" s="108">
        <v>44467</v>
      </c>
      <c r="C852" s="125">
        <v>7196.32</v>
      </c>
      <c r="D852" s="110">
        <v>46.9</v>
      </c>
      <c r="E852" s="126">
        <f t="shared" si="26"/>
        <v>7.7651602675863352E-3</v>
      </c>
      <c r="F852" s="126">
        <f t="shared" si="27"/>
        <v>0</v>
      </c>
    </row>
    <row r="853" spans="2:6" x14ac:dyDescent="0.3">
      <c r="B853" s="108">
        <v>44468</v>
      </c>
      <c r="C853" s="125">
        <v>7258.74</v>
      </c>
      <c r="D853" s="110">
        <v>47</v>
      </c>
      <c r="E853" s="126">
        <f t="shared" si="26"/>
        <v>8.6738777597439309E-3</v>
      </c>
      <c r="F853" s="126">
        <f t="shared" si="27"/>
        <v>2.132196162046851E-3</v>
      </c>
    </row>
    <row r="854" spans="2:6" x14ac:dyDescent="0.3">
      <c r="B854" s="108">
        <v>44469</v>
      </c>
      <c r="C854" s="125">
        <v>7202.09</v>
      </c>
      <c r="D854" s="110">
        <v>46.2</v>
      </c>
      <c r="E854" s="126">
        <f t="shared" si="26"/>
        <v>-7.804384783033913E-3</v>
      </c>
      <c r="F854" s="126">
        <f t="shared" si="27"/>
        <v>-1.7021276595744594E-2</v>
      </c>
    </row>
    <row r="855" spans="2:6" x14ac:dyDescent="0.3">
      <c r="B855" s="108">
        <v>44472</v>
      </c>
      <c r="C855" s="125">
        <v>7218.05</v>
      </c>
      <c r="D855" s="110">
        <v>44.6</v>
      </c>
      <c r="E855" s="126">
        <f t="shared" si="26"/>
        <v>2.2160234043173688E-3</v>
      </c>
      <c r="F855" s="126">
        <f t="shared" si="27"/>
        <v>-3.4632034632034681E-2</v>
      </c>
    </row>
    <row r="856" spans="2:6" x14ac:dyDescent="0.3">
      <c r="B856" s="108">
        <v>44473</v>
      </c>
      <c r="C856" s="125">
        <v>7140.5</v>
      </c>
      <c r="D856" s="110">
        <v>43.6</v>
      </c>
      <c r="E856" s="126">
        <f t="shared" si="26"/>
        <v>-1.0743898975485111E-2</v>
      </c>
      <c r="F856" s="126">
        <f t="shared" si="27"/>
        <v>-2.2421524663677084E-2</v>
      </c>
    </row>
    <row r="857" spans="2:6" x14ac:dyDescent="0.3">
      <c r="B857" s="108">
        <v>44474</v>
      </c>
      <c r="C857" s="125">
        <v>7196.55</v>
      </c>
      <c r="D857" s="110">
        <v>43.4</v>
      </c>
      <c r="E857" s="126">
        <f t="shared" si="26"/>
        <v>7.849590364820358E-3</v>
      </c>
      <c r="F857" s="126">
        <f t="shared" si="27"/>
        <v>-4.5871559633028358E-3</v>
      </c>
    </row>
    <row r="858" spans="2:6" x14ac:dyDescent="0.3">
      <c r="B858" s="108">
        <v>44475</v>
      </c>
      <c r="C858" s="125">
        <v>7228.31</v>
      </c>
      <c r="D858" s="110">
        <v>42</v>
      </c>
      <c r="E858" s="126">
        <f t="shared" si="26"/>
        <v>4.4132257817981468E-3</v>
      </c>
      <c r="F858" s="126">
        <f t="shared" si="27"/>
        <v>-3.2258064516129004E-2</v>
      </c>
    </row>
    <row r="859" spans="2:6" x14ac:dyDescent="0.3">
      <c r="B859" s="108">
        <v>44476</v>
      </c>
      <c r="C859" s="125">
        <v>7191.8</v>
      </c>
      <c r="D859" s="110">
        <v>43.4</v>
      </c>
      <c r="E859" s="126">
        <f t="shared" si="26"/>
        <v>-5.0509731873702446E-3</v>
      </c>
      <c r="F859" s="126">
        <f t="shared" si="27"/>
        <v>3.3333333333333215E-2</v>
      </c>
    </row>
    <row r="860" spans="2:6" x14ac:dyDescent="0.3">
      <c r="B860" s="108">
        <v>44479</v>
      </c>
      <c r="C860" s="125">
        <v>7205.82</v>
      </c>
      <c r="D860" s="110">
        <v>43</v>
      </c>
      <c r="E860" s="126">
        <f t="shared" si="26"/>
        <v>1.9494424205344085E-3</v>
      </c>
      <c r="F860" s="126">
        <f t="shared" si="27"/>
        <v>-9.2165898617511122E-3</v>
      </c>
    </row>
    <row r="861" spans="2:6" x14ac:dyDescent="0.3">
      <c r="B861" s="108">
        <v>44480</v>
      </c>
      <c r="C861" s="125">
        <v>7258.57</v>
      </c>
      <c r="D861" s="110">
        <v>42.2</v>
      </c>
      <c r="E861" s="126">
        <f t="shared" si="26"/>
        <v>7.320471507753501E-3</v>
      </c>
      <c r="F861" s="126">
        <f t="shared" si="27"/>
        <v>-1.8604651162790642E-2</v>
      </c>
    </row>
    <row r="862" spans="2:6" x14ac:dyDescent="0.3">
      <c r="B862" s="108">
        <v>44481</v>
      </c>
      <c r="C862" s="125">
        <v>7241.84</v>
      </c>
      <c r="D862" s="110">
        <v>42.6</v>
      </c>
      <c r="E862" s="126">
        <f t="shared" si="26"/>
        <v>-2.3048617014094219E-3</v>
      </c>
      <c r="F862" s="126">
        <f t="shared" si="27"/>
        <v>9.4786729857818663E-3</v>
      </c>
    </row>
    <row r="863" spans="2:6" x14ac:dyDescent="0.3">
      <c r="B863" s="108">
        <v>44482</v>
      </c>
      <c r="C863" s="125">
        <v>7250.6</v>
      </c>
      <c r="D863" s="110">
        <v>43.5</v>
      </c>
      <c r="E863" s="126">
        <f t="shared" si="26"/>
        <v>1.2096373297394436E-3</v>
      </c>
      <c r="F863" s="126">
        <f t="shared" si="27"/>
        <v>2.1126760563380254E-2</v>
      </c>
    </row>
    <row r="864" spans="2:6" x14ac:dyDescent="0.3">
      <c r="B864" s="108">
        <v>44483</v>
      </c>
      <c r="C864" s="125">
        <v>7237.14</v>
      </c>
      <c r="D864" s="110">
        <v>43</v>
      </c>
      <c r="E864" s="126">
        <f t="shared" si="26"/>
        <v>-1.8563980911924238E-3</v>
      </c>
      <c r="F864" s="126">
        <f t="shared" si="27"/>
        <v>-1.1494252873563204E-2</v>
      </c>
    </row>
    <row r="865" spans="2:6" x14ac:dyDescent="0.3">
      <c r="B865" s="108">
        <v>44486</v>
      </c>
      <c r="C865" s="125">
        <v>7251.71</v>
      </c>
      <c r="D865" s="110">
        <v>41.6</v>
      </c>
      <c r="E865" s="126">
        <f t="shared" si="26"/>
        <v>2.013226219196973E-3</v>
      </c>
      <c r="F865" s="126">
        <f t="shared" si="27"/>
        <v>-3.2558139534883734E-2</v>
      </c>
    </row>
    <row r="866" spans="2:6" x14ac:dyDescent="0.3">
      <c r="B866" s="108">
        <v>44487</v>
      </c>
      <c r="C866" s="125">
        <v>7297.24</v>
      </c>
      <c r="D866" s="110">
        <v>41.5</v>
      </c>
      <c r="E866" s="126">
        <f t="shared" si="26"/>
        <v>6.2785191354866043E-3</v>
      </c>
      <c r="F866" s="126">
        <f t="shared" si="27"/>
        <v>-2.4038461538461453E-3</v>
      </c>
    </row>
    <row r="867" spans="2:6" x14ac:dyDescent="0.3">
      <c r="B867" s="108">
        <v>44488</v>
      </c>
      <c r="C867" s="125">
        <v>7302.85</v>
      </c>
      <c r="D867" s="110">
        <v>41.8</v>
      </c>
      <c r="E867" s="126">
        <f t="shared" si="26"/>
        <v>7.687838141545722E-4</v>
      </c>
      <c r="F867" s="126">
        <f t="shared" si="27"/>
        <v>7.2289156626506035E-3</v>
      </c>
    </row>
    <row r="868" spans="2:6" x14ac:dyDescent="0.3">
      <c r="B868" s="108">
        <v>44490</v>
      </c>
      <c r="C868" s="125">
        <v>7329.03</v>
      </c>
      <c r="D868" s="110">
        <v>41.8</v>
      </c>
      <c r="E868" s="126">
        <f t="shared" si="26"/>
        <v>3.5849017849194365E-3</v>
      </c>
      <c r="F868" s="126">
        <f t="shared" si="27"/>
        <v>0</v>
      </c>
    </row>
    <row r="869" spans="2:6" x14ac:dyDescent="0.3">
      <c r="B869" s="108">
        <v>44493</v>
      </c>
      <c r="C869" s="125">
        <v>7356.04</v>
      </c>
      <c r="D869" s="110">
        <v>41.9</v>
      </c>
      <c r="E869" s="126">
        <f t="shared" si="26"/>
        <v>3.6853444453086581E-3</v>
      </c>
      <c r="F869" s="126">
        <f t="shared" si="27"/>
        <v>2.3923444976077235E-3</v>
      </c>
    </row>
    <row r="870" spans="2:6" x14ac:dyDescent="0.3">
      <c r="B870" s="108">
        <v>44494</v>
      </c>
      <c r="C870" s="125">
        <v>7327.54</v>
      </c>
      <c r="D870" s="110">
        <v>40.200000000000003</v>
      </c>
      <c r="E870" s="126">
        <f t="shared" si="26"/>
        <v>-3.8743671866928731E-3</v>
      </c>
      <c r="F870" s="126">
        <f t="shared" si="27"/>
        <v>-4.0572792362768451E-2</v>
      </c>
    </row>
    <row r="871" spans="2:6" x14ac:dyDescent="0.3">
      <c r="B871" s="108">
        <v>44495</v>
      </c>
      <c r="C871" s="125">
        <v>7331.39</v>
      </c>
      <c r="D871" s="110">
        <v>40.9</v>
      </c>
      <c r="E871" s="126">
        <f t="shared" si="26"/>
        <v>5.2541507791170616E-4</v>
      </c>
      <c r="F871" s="126">
        <f t="shared" si="27"/>
        <v>1.741293532338295E-2</v>
      </c>
    </row>
    <row r="872" spans="2:6" x14ac:dyDescent="0.3">
      <c r="B872" s="108">
        <v>44496</v>
      </c>
      <c r="C872" s="125">
        <v>7351.04</v>
      </c>
      <c r="D872" s="110">
        <v>41.9</v>
      </c>
      <c r="E872" s="126">
        <f t="shared" si="26"/>
        <v>2.6802557223117862E-3</v>
      </c>
      <c r="F872" s="126">
        <f t="shared" si="27"/>
        <v>2.4449877750611249E-2</v>
      </c>
    </row>
    <row r="873" spans="2:6" x14ac:dyDescent="0.3">
      <c r="B873" s="108">
        <v>44497</v>
      </c>
      <c r="C873" s="125">
        <v>7342.96</v>
      </c>
      <c r="D873" s="110">
        <v>43.7</v>
      </c>
      <c r="E873" s="126">
        <f t="shared" si="26"/>
        <v>-1.0991641998955304E-3</v>
      </c>
      <c r="F873" s="126">
        <f t="shared" si="27"/>
        <v>4.2959427207637235E-2</v>
      </c>
    </row>
    <row r="874" spans="2:6" x14ac:dyDescent="0.3">
      <c r="B874" s="108">
        <v>44500</v>
      </c>
      <c r="C874" s="125">
        <v>7367.99</v>
      </c>
      <c r="D874" s="110">
        <v>42.5</v>
      </c>
      <c r="E874" s="126">
        <f t="shared" si="26"/>
        <v>3.4087071153867665E-3</v>
      </c>
      <c r="F874" s="126">
        <f t="shared" si="27"/>
        <v>-2.7459954233409634E-2</v>
      </c>
    </row>
    <row r="875" spans="2:6" x14ac:dyDescent="0.3">
      <c r="B875" s="108">
        <v>44501</v>
      </c>
      <c r="C875" s="125">
        <v>7345.57</v>
      </c>
      <c r="D875" s="110">
        <v>42.9</v>
      </c>
      <c r="E875" s="126">
        <f t="shared" si="26"/>
        <v>-3.0428922949135018E-3</v>
      </c>
      <c r="F875" s="126">
        <f t="shared" si="27"/>
        <v>9.4117647058822307E-3</v>
      </c>
    </row>
    <row r="876" spans="2:6" x14ac:dyDescent="0.3">
      <c r="B876" s="108">
        <v>44502</v>
      </c>
      <c r="C876" s="125">
        <v>7313.98</v>
      </c>
      <c r="D876" s="110">
        <v>42.4</v>
      </c>
      <c r="E876" s="126">
        <f t="shared" si="26"/>
        <v>-4.3005512165835702E-3</v>
      </c>
      <c r="F876" s="126">
        <f t="shared" si="27"/>
        <v>-1.1655011655011704E-2</v>
      </c>
    </row>
    <row r="877" spans="2:6" x14ac:dyDescent="0.3">
      <c r="B877" s="108">
        <v>44503</v>
      </c>
      <c r="C877" s="125">
        <v>7248.44</v>
      </c>
      <c r="D877" s="110">
        <v>41.9</v>
      </c>
      <c r="E877" s="126">
        <f t="shared" si="26"/>
        <v>-8.960921413512235E-3</v>
      </c>
      <c r="F877" s="126">
        <f t="shared" si="27"/>
        <v>-1.1792452830188704E-2</v>
      </c>
    </row>
    <row r="878" spans="2:6" x14ac:dyDescent="0.3">
      <c r="B878" s="108">
        <v>44504</v>
      </c>
      <c r="C878" s="125">
        <v>7243.26</v>
      </c>
      <c r="D878" s="110">
        <v>42.1</v>
      </c>
      <c r="E878" s="126">
        <f t="shared" si="26"/>
        <v>-7.1463652868741789E-4</v>
      </c>
      <c r="F878" s="126">
        <f t="shared" si="27"/>
        <v>4.7732696897375693E-3</v>
      </c>
    </row>
    <row r="879" spans="2:6" x14ac:dyDescent="0.3">
      <c r="B879" s="108">
        <v>44507</v>
      </c>
      <c r="C879" s="125">
        <v>7186.46</v>
      </c>
      <c r="D879" s="110">
        <v>40.799999999999997</v>
      </c>
      <c r="E879" s="126">
        <f t="shared" si="26"/>
        <v>-7.8417729033611883E-3</v>
      </c>
      <c r="F879" s="126">
        <f t="shared" si="27"/>
        <v>-3.0878859857482288E-2</v>
      </c>
    </row>
    <row r="880" spans="2:6" x14ac:dyDescent="0.3">
      <c r="B880" s="108">
        <v>44508</v>
      </c>
      <c r="C880" s="125">
        <v>7097.27</v>
      </c>
      <c r="D880" s="110">
        <v>40.1</v>
      </c>
      <c r="E880" s="126">
        <f t="shared" si="26"/>
        <v>-1.2410839272743446E-2</v>
      </c>
      <c r="F880" s="126">
        <f t="shared" si="27"/>
        <v>-1.7156862745097978E-2</v>
      </c>
    </row>
    <row r="881" spans="2:6" x14ac:dyDescent="0.3">
      <c r="B881" s="108">
        <v>44509</v>
      </c>
      <c r="C881" s="125">
        <v>7020.61</v>
      </c>
      <c r="D881" s="110">
        <v>40.5</v>
      </c>
      <c r="E881" s="126">
        <f t="shared" si="26"/>
        <v>-1.0801336288460361E-2</v>
      </c>
      <c r="F881" s="126">
        <f t="shared" si="27"/>
        <v>9.9750623441396957E-3</v>
      </c>
    </row>
    <row r="882" spans="2:6" x14ac:dyDescent="0.3">
      <c r="B882" s="108">
        <v>44510</v>
      </c>
      <c r="C882" s="125">
        <v>7076.23</v>
      </c>
      <c r="D882" s="110">
        <v>42.2</v>
      </c>
      <c r="E882" s="126">
        <f t="shared" si="26"/>
        <v>7.922388510400058E-3</v>
      </c>
      <c r="F882" s="126">
        <f t="shared" si="27"/>
        <v>4.1975308641975406E-2</v>
      </c>
    </row>
    <row r="883" spans="2:6" x14ac:dyDescent="0.3">
      <c r="B883" s="108">
        <v>44511</v>
      </c>
      <c r="C883" s="125">
        <v>7005.7</v>
      </c>
      <c r="D883" s="110">
        <v>42.3</v>
      </c>
      <c r="E883" s="126">
        <f t="shared" si="26"/>
        <v>-9.967171784975859E-3</v>
      </c>
      <c r="F883" s="126">
        <f t="shared" si="27"/>
        <v>2.3696682464453556E-3</v>
      </c>
    </row>
    <row r="884" spans="2:6" x14ac:dyDescent="0.3">
      <c r="B884" s="108">
        <v>44514</v>
      </c>
      <c r="C884" s="125">
        <v>6885.29</v>
      </c>
      <c r="D884" s="110">
        <v>41.7</v>
      </c>
      <c r="E884" s="126">
        <f t="shared" si="26"/>
        <v>-1.718743309019799E-2</v>
      </c>
      <c r="F884" s="126">
        <f t="shared" si="27"/>
        <v>-1.4184397163120477E-2</v>
      </c>
    </row>
    <row r="885" spans="2:6" x14ac:dyDescent="0.3">
      <c r="B885" s="108">
        <v>44515</v>
      </c>
      <c r="C885" s="125">
        <v>7005.78</v>
      </c>
      <c r="D885" s="110">
        <v>41.3</v>
      </c>
      <c r="E885" s="126">
        <f t="shared" si="26"/>
        <v>1.7499626014300107E-2</v>
      </c>
      <c r="F885" s="126">
        <f t="shared" si="27"/>
        <v>-9.5923261390888914E-3</v>
      </c>
    </row>
    <row r="886" spans="2:6" x14ac:dyDescent="0.3">
      <c r="B886" s="108">
        <v>44516</v>
      </c>
      <c r="C886" s="125">
        <v>7011.88</v>
      </c>
      <c r="D886" s="110">
        <v>41.9</v>
      </c>
      <c r="E886" s="126">
        <f t="shared" si="26"/>
        <v>8.7070961406165992E-4</v>
      </c>
      <c r="F886" s="126">
        <f t="shared" si="27"/>
        <v>1.4527845036319542E-2</v>
      </c>
    </row>
    <row r="887" spans="2:6" x14ac:dyDescent="0.3">
      <c r="B887" s="108">
        <v>44517</v>
      </c>
      <c r="C887" s="125">
        <v>7062.35</v>
      </c>
      <c r="D887" s="110">
        <v>44</v>
      </c>
      <c r="E887" s="126">
        <f t="shared" si="26"/>
        <v>7.197784331734125E-3</v>
      </c>
      <c r="F887" s="126">
        <f t="shared" si="27"/>
        <v>5.0119331742243478E-2</v>
      </c>
    </row>
    <row r="888" spans="2:6" x14ac:dyDescent="0.3">
      <c r="B888" s="108">
        <v>44518</v>
      </c>
      <c r="C888" s="125">
        <v>7000.94</v>
      </c>
      <c r="D888" s="110">
        <v>43.1</v>
      </c>
      <c r="E888" s="126">
        <f t="shared" si="26"/>
        <v>-8.6954059201258538E-3</v>
      </c>
      <c r="F888" s="126">
        <f t="shared" si="27"/>
        <v>-2.0454545454545392E-2</v>
      </c>
    </row>
    <row r="889" spans="2:6" x14ac:dyDescent="0.3">
      <c r="B889" s="108">
        <v>44521</v>
      </c>
      <c r="C889" s="125">
        <v>6998.03</v>
      </c>
      <c r="D889" s="110">
        <v>42.2</v>
      </c>
      <c r="E889" s="126">
        <f t="shared" si="26"/>
        <v>-4.1565846871993717E-4</v>
      </c>
      <c r="F889" s="126">
        <f t="shared" si="27"/>
        <v>-2.0881670533642649E-2</v>
      </c>
    </row>
    <row r="890" spans="2:6" x14ac:dyDescent="0.3">
      <c r="B890" s="108">
        <v>44522</v>
      </c>
      <c r="C890" s="125">
        <v>6954.35</v>
      </c>
      <c r="D890" s="110">
        <v>42.2</v>
      </c>
      <c r="E890" s="126">
        <f t="shared" si="26"/>
        <v>-6.2417566086454546E-3</v>
      </c>
      <c r="F890" s="126">
        <f t="shared" si="27"/>
        <v>0</v>
      </c>
    </row>
    <row r="891" spans="2:6" x14ac:dyDescent="0.3">
      <c r="B891" s="108">
        <v>44523</v>
      </c>
      <c r="C891" s="125">
        <v>6898.27</v>
      </c>
      <c r="D891" s="110">
        <v>41.8</v>
      </c>
      <c r="E891" s="126">
        <f t="shared" si="26"/>
        <v>-8.0640174854587077E-3</v>
      </c>
      <c r="F891" s="126">
        <f t="shared" si="27"/>
        <v>-9.4786729857820884E-3</v>
      </c>
    </row>
    <row r="892" spans="2:6" x14ac:dyDescent="0.3">
      <c r="B892" s="108">
        <v>44524</v>
      </c>
      <c r="C892" s="125">
        <v>6906.71</v>
      </c>
      <c r="D892" s="110">
        <v>41.1</v>
      </c>
      <c r="E892" s="126">
        <f t="shared" si="26"/>
        <v>1.2234951661793669E-3</v>
      </c>
      <c r="F892" s="126">
        <f t="shared" si="27"/>
        <v>-1.6746411483253509E-2</v>
      </c>
    </row>
    <row r="893" spans="2:6" x14ac:dyDescent="0.3">
      <c r="B893" s="108">
        <v>44525</v>
      </c>
      <c r="C893" s="125">
        <v>6855.87</v>
      </c>
      <c r="D893" s="110">
        <v>40.6</v>
      </c>
      <c r="E893" s="126">
        <f t="shared" si="26"/>
        <v>-7.3609576773890906E-3</v>
      </c>
      <c r="F893" s="126">
        <f t="shared" si="27"/>
        <v>-1.2165450121654486E-2</v>
      </c>
    </row>
    <row r="894" spans="2:6" x14ac:dyDescent="0.3">
      <c r="B894" s="108">
        <v>44528</v>
      </c>
      <c r="C894" s="125">
        <v>6799.64</v>
      </c>
      <c r="D894" s="110">
        <v>39</v>
      </c>
      <c r="E894" s="126">
        <f t="shared" si="26"/>
        <v>-8.2017307796092842E-3</v>
      </c>
      <c r="F894" s="126">
        <f t="shared" si="27"/>
        <v>-3.9408866995073955E-2</v>
      </c>
    </row>
    <row r="895" spans="2:6" x14ac:dyDescent="0.3">
      <c r="B895" s="108">
        <v>44529</v>
      </c>
      <c r="C895" s="125">
        <v>6868.08</v>
      </c>
      <c r="D895" s="110">
        <v>39.700000000000003</v>
      </c>
      <c r="E895" s="126">
        <f t="shared" si="26"/>
        <v>1.0065238747933636E-2</v>
      </c>
      <c r="F895" s="126">
        <f t="shared" si="27"/>
        <v>1.7948717948718107E-2</v>
      </c>
    </row>
    <row r="896" spans="2:6" x14ac:dyDescent="0.3">
      <c r="B896" s="108">
        <v>44530</v>
      </c>
      <c r="C896" s="125">
        <v>6982.18</v>
      </c>
      <c r="D896" s="110">
        <v>39.200000000000003</v>
      </c>
      <c r="E896" s="126">
        <f t="shared" si="26"/>
        <v>1.6613085462021449E-2</v>
      </c>
      <c r="F896" s="126">
        <f t="shared" si="27"/>
        <v>-1.2594458438287104E-2</v>
      </c>
    </row>
    <row r="897" spans="2:6" x14ac:dyDescent="0.3">
      <c r="B897" s="108">
        <v>44531</v>
      </c>
      <c r="C897" s="125">
        <v>6995.92</v>
      </c>
      <c r="D897" s="110">
        <v>39.799999999999997</v>
      </c>
      <c r="E897" s="126">
        <f t="shared" si="26"/>
        <v>1.9678667694043028E-3</v>
      </c>
      <c r="F897" s="126">
        <f t="shared" si="27"/>
        <v>1.5306122448979442E-2</v>
      </c>
    </row>
    <row r="898" spans="2:6" x14ac:dyDescent="0.3">
      <c r="B898" s="108">
        <v>44532</v>
      </c>
      <c r="C898" s="125">
        <v>6930.07</v>
      </c>
      <c r="D898" s="110">
        <v>39.6</v>
      </c>
      <c r="E898" s="126">
        <f t="shared" si="26"/>
        <v>-9.4126290752324371E-3</v>
      </c>
      <c r="F898" s="126">
        <f t="shared" si="27"/>
        <v>-5.0251256281406143E-3</v>
      </c>
    </row>
    <row r="899" spans="2:6" x14ac:dyDescent="0.3">
      <c r="B899" s="108">
        <v>44535</v>
      </c>
      <c r="C899" s="125">
        <v>6941.36</v>
      </c>
      <c r="D899" s="110">
        <v>42</v>
      </c>
      <c r="E899" s="126">
        <f t="shared" ref="E899:E962" si="28">C899/C898-1</f>
        <v>1.6291321732679886E-3</v>
      </c>
      <c r="F899" s="126">
        <f t="shared" ref="F899:F962" si="29">D899/D898-1</f>
        <v>6.0606060606060552E-2</v>
      </c>
    </row>
    <row r="900" spans="2:6" x14ac:dyDescent="0.3">
      <c r="B900" s="108">
        <v>44536</v>
      </c>
      <c r="C900" s="125">
        <v>7056.57</v>
      </c>
      <c r="D900" s="110">
        <v>41.2</v>
      </c>
      <c r="E900" s="126">
        <f t="shared" si="28"/>
        <v>1.6597611995343931E-2</v>
      </c>
      <c r="F900" s="126">
        <f t="shared" si="29"/>
        <v>-1.904761904761898E-2</v>
      </c>
    </row>
    <row r="901" spans="2:6" x14ac:dyDescent="0.3">
      <c r="B901" s="108">
        <v>44537</v>
      </c>
      <c r="C901" s="125">
        <v>7060.77</v>
      </c>
      <c r="D901" s="110">
        <v>42</v>
      </c>
      <c r="E901" s="126">
        <f t="shared" si="28"/>
        <v>5.9519001441210584E-4</v>
      </c>
      <c r="F901" s="126">
        <f t="shared" si="29"/>
        <v>1.9417475728155331E-2</v>
      </c>
    </row>
    <row r="902" spans="2:6" x14ac:dyDescent="0.3">
      <c r="B902" s="108">
        <v>44538</v>
      </c>
      <c r="C902" s="125">
        <v>7091.81</v>
      </c>
      <c r="D902" s="110">
        <v>41.3</v>
      </c>
      <c r="E902" s="126">
        <f t="shared" si="28"/>
        <v>4.3961211029392988E-3</v>
      </c>
      <c r="F902" s="126">
        <f t="shared" si="29"/>
        <v>-1.6666666666666718E-2</v>
      </c>
    </row>
    <row r="903" spans="2:6" x14ac:dyDescent="0.3">
      <c r="B903" s="108">
        <v>44539</v>
      </c>
      <c r="C903" s="125">
        <v>7085.67</v>
      </c>
      <c r="D903" s="110">
        <v>41</v>
      </c>
      <c r="E903" s="126">
        <f t="shared" si="28"/>
        <v>-8.6578743649368128E-4</v>
      </c>
      <c r="F903" s="126">
        <f t="shared" si="29"/>
        <v>-7.2639225181597711E-3</v>
      </c>
    </row>
    <row r="904" spans="2:6" x14ac:dyDescent="0.3">
      <c r="B904" s="108">
        <v>44542</v>
      </c>
      <c r="C904" s="125">
        <v>7022.29</v>
      </c>
      <c r="D904" s="110">
        <v>39.5</v>
      </c>
      <c r="E904" s="126">
        <f t="shared" si="28"/>
        <v>-8.944813969603449E-3</v>
      </c>
      <c r="F904" s="126">
        <f t="shared" si="29"/>
        <v>-3.6585365853658569E-2</v>
      </c>
    </row>
    <row r="905" spans="2:6" x14ac:dyDescent="0.3">
      <c r="B905" s="108">
        <v>44543</v>
      </c>
      <c r="C905" s="125">
        <v>7013</v>
      </c>
      <c r="D905" s="110">
        <v>39.799999999999997</v>
      </c>
      <c r="E905" s="126">
        <f t="shared" si="28"/>
        <v>-1.3229302691857292E-3</v>
      </c>
      <c r="F905" s="126">
        <f t="shared" si="29"/>
        <v>7.5949367088605779E-3</v>
      </c>
    </row>
    <row r="906" spans="2:6" x14ac:dyDescent="0.3">
      <c r="B906" s="108">
        <v>44544</v>
      </c>
      <c r="C906" s="125">
        <v>6917.91</v>
      </c>
      <c r="D906" s="110">
        <v>40.4</v>
      </c>
      <c r="E906" s="126">
        <f t="shared" si="28"/>
        <v>-1.3559104520176835E-2</v>
      </c>
      <c r="F906" s="126">
        <f t="shared" si="29"/>
        <v>1.5075376884422065E-2</v>
      </c>
    </row>
    <row r="907" spans="2:6" x14ac:dyDescent="0.3">
      <c r="B907" s="108">
        <v>44545</v>
      </c>
      <c r="C907" s="125">
        <v>6852.08</v>
      </c>
      <c r="D907" s="110">
        <v>40.5</v>
      </c>
      <c r="E907" s="126">
        <f t="shared" si="28"/>
        <v>-9.5158797960656072E-3</v>
      </c>
      <c r="F907" s="126">
        <f t="shared" si="29"/>
        <v>2.4752475247524774E-3</v>
      </c>
    </row>
    <row r="908" spans="2:6" x14ac:dyDescent="0.3">
      <c r="B908" s="108">
        <v>44549</v>
      </c>
      <c r="C908" s="125">
        <v>6773.89</v>
      </c>
      <c r="D908" s="110">
        <v>41.4</v>
      </c>
      <c r="E908" s="126">
        <f t="shared" si="28"/>
        <v>-1.1411133553607011E-2</v>
      </c>
      <c r="F908" s="126">
        <f t="shared" si="29"/>
        <v>2.2222222222222143E-2</v>
      </c>
    </row>
    <row r="909" spans="2:6" x14ac:dyDescent="0.3">
      <c r="B909" s="108">
        <v>44550</v>
      </c>
      <c r="C909" s="125">
        <v>6795.51</v>
      </c>
      <c r="D909" s="110">
        <v>41.5</v>
      </c>
      <c r="E909" s="126">
        <f t="shared" si="28"/>
        <v>3.1916668265945525E-3</v>
      </c>
      <c r="F909" s="126">
        <f t="shared" si="29"/>
        <v>2.4154589371980784E-3</v>
      </c>
    </row>
    <row r="910" spans="2:6" x14ac:dyDescent="0.3">
      <c r="B910" s="108">
        <v>44551</v>
      </c>
      <c r="C910" s="125">
        <v>6703.25</v>
      </c>
      <c r="D910" s="110">
        <v>40.799999999999997</v>
      </c>
      <c r="E910" s="126">
        <f t="shared" si="28"/>
        <v>-1.3576611615610967E-2</v>
      </c>
      <c r="F910" s="126">
        <f t="shared" si="29"/>
        <v>-1.6867469879518149E-2</v>
      </c>
    </row>
    <row r="911" spans="2:6" x14ac:dyDescent="0.3">
      <c r="B911" s="108">
        <v>44552</v>
      </c>
      <c r="C911" s="125">
        <v>6847</v>
      </c>
      <c r="D911" s="110">
        <v>41.7</v>
      </c>
      <c r="E911" s="126">
        <f t="shared" si="28"/>
        <v>2.1444821541789505E-2</v>
      </c>
      <c r="F911" s="126">
        <f t="shared" si="29"/>
        <v>2.2058823529411908E-2</v>
      </c>
    </row>
    <row r="912" spans="2:6" x14ac:dyDescent="0.3">
      <c r="B912" s="108">
        <v>44553</v>
      </c>
      <c r="C912" s="125">
        <v>6936.2</v>
      </c>
      <c r="D912" s="110">
        <v>43.2</v>
      </c>
      <c r="E912" s="126">
        <f t="shared" si="28"/>
        <v>1.3027603329925475E-2</v>
      </c>
      <c r="F912" s="126">
        <f t="shared" si="29"/>
        <v>3.5971223021582732E-2</v>
      </c>
    </row>
    <row r="913" spans="2:6" x14ac:dyDescent="0.3">
      <c r="B913" s="108">
        <v>44556</v>
      </c>
      <c r="C913" s="125">
        <v>6965.63</v>
      </c>
      <c r="D913" s="110">
        <v>42.9</v>
      </c>
      <c r="E913" s="126">
        <f t="shared" si="28"/>
        <v>4.2429572388340553E-3</v>
      </c>
      <c r="F913" s="126">
        <f t="shared" si="29"/>
        <v>-6.9444444444445308E-3</v>
      </c>
    </row>
    <row r="914" spans="2:6" x14ac:dyDescent="0.3">
      <c r="B914" s="108">
        <v>44557</v>
      </c>
      <c r="C914" s="125">
        <v>6978.53</v>
      </c>
      <c r="D914" s="110">
        <v>42.5</v>
      </c>
      <c r="E914" s="126">
        <f t="shared" si="28"/>
        <v>1.8519502184295433E-3</v>
      </c>
      <c r="F914" s="126">
        <f t="shared" si="29"/>
        <v>-9.3240093240093413E-3</v>
      </c>
    </row>
    <row r="915" spans="2:6" x14ac:dyDescent="0.3">
      <c r="B915" s="108">
        <v>44558</v>
      </c>
      <c r="C915" s="125">
        <v>7048.99</v>
      </c>
      <c r="D915" s="110">
        <v>42.9</v>
      </c>
      <c r="E915" s="126">
        <f t="shared" si="28"/>
        <v>1.0096682252566103E-2</v>
      </c>
      <c r="F915" s="126">
        <f t="shared" si="29"/>
        <v>9.4117647058822307E-3</v>
      </c>
    </row>
    <row r="916" spans="2:6" x14ac:dyDescent="0.3">
      <c r="B916" s="108">
        <v>44559</v>
      </c>
      <c r="C916" s="125">
        <v>6952.13</v>
      </c>
      <c r="D916" s="110">
        <v>42.2</v>
      </c>
      <c r="E916" s="126">
        <f t="shared" si="28"/>
        <v>-1.3740975657505539E-2</v>
      </c>
      <c r="F916" s="126">
        <f t="shared" si="29"/>
        <v>-1.6317016317016209E-2</v>
      </c>
    </row>
    <row r="917" spans="2:6" x14ac:dyDescent="0.3">
      <c r="B917" s="108">
        <v>44560</v>
      </c>
      <c r="C917" s="125">
        <v>6984.74</v>
      </c>
      <c r="D917" s="110">
        <v>42.5</v>
      </c>
      <c r="E917" s="126">
        <f t="shared" si="28"/>
        <v>4.6906487651985351E-3</v>
      </c>
      <c r="F917" s="126">
        <f t="shared" si="29"/>
        <v>7.1090047393365108E-3</v>
      </c>
    </row>
    <row r="918" spans="2:6" x14ac:dyDescent="0.3">
      <c r="B918" s="108">
        <v>44563</v>
      </c>
      <c r="C918" s="125">
        <v>6920.35</v>
      </c>
      <c r="D918" s="110">
        <v>42.7</v>
      </c>
      <c r="E918" s="126">
        <f t="shared" si="28"/>
        <v>-9.2186681250839841E-3</v>
      </c>
      <c r="F918" s="126">
        <f t="shared" si="29"/>
        <v>4.7058823529413374E-3</v>
      </c>
    </row>
    <row r="919" spans="2:6" x14ac:dyDescent="0.3">
      <c r="B919" s="108">
        <v>44564</v>
      </c>
      <c r="C919" s="125">
        <v>6882.02</v>
      </c>
      <c r="D919" s="110">
        <v>42.6</v>
      </c>
      <c r="E919" s="126">
        <f t="shared" si="28"/>
        <v>-5.5387372025981207E-3</v>
      </c>
      <c r="F919" s="126">
        <f t="shared" si="29"/>
        <v>-2.3419203747072626E-3</v>
      </c>
    </row>
    <row r="920" spans="2:6" x14ac:dyDescent="0.3">
      <c r="B920" s="108">
        <v>44565</v>
      </c>
      <c r="C920" s="125">
        <v>6837.8</v>
      </c>
      <c r="D920" s="110">
        <v>43.6</v>
      </c>
      <c r="E920" s="126">
        <f t="shared" si="28"/>
        <v>-6.4254390426067287E-3</v>
      </c>
      <c r="F920" s="126">
        <f t="shared" si="29"/>
        <v>2.3474178403755763E-2</v>
      </c>
    </row>
    <row r="921" spans="2:6" x14ac:dyDescent="0.3">
      <c r="B921" s="108">
        <v>44566</v>
      </c>
      <c r="C921" s="125">
        <v>6868.17</v>
      </c>
      <c r="D921" s="110">
        <v>43.1</v>
      </c>
      <c r="E921" s="126">
        <f t="shared" si="28"/>
        <v>4.4414870279914087E-3</v>
      </c>
      <c r="F921" s="126">
        <f t="shared" si="29"/>
        <v>-1.1467889908256867E-2</v>
      </c>
    </row>
    <row r="922" spans="2:6" x14ac:dyDescent="0.3">
      <c r="B922" s="108">
        <v>44567</v>
      </c>
      <c r="C922" s="125">
        <v>6783.19</v>
      </c>
      <c r="D922" s="110">
        <v>42.2</v>
      </c>
      <c r="E922" s="126">
        <f t="shared" si="28"/>
        <v>-1.2373019304996902E-2</v>
      </c>
      <c r="F922" s="126">
        <f t="shared" si="29"/>
        <v>-2.0881670533642649E-2</v>
      </c>
    </row>
    <row r="923" spans="2:6" x14ac:dyDescent="0.3">
      <c r="B923" s="108">
        <v>44571</v>
      </c>
      <c r="C923" s="125">
        <v>6736.55</v>
      </c>
      <c r="D923" s="110">
        <v>41.3</v>
      </c>
      <c r="E923" s="126">
        <f t="shared" si="28"/>
        <v>-6.8758209632929779E-3</v>
      </c>
      <c r="F923" s="126">
        <f t="shared" si="29"/>
        <v>-2.1327014218009643E-2</v>
      </c>
    </row>
    <row r="924" spans="2:6" x14ac:dyDescent="0.3">
      <c r="B924" s="108">
        <v>44572</v>
      </c>
      <c r="C924" s="125">
        <v>6757.25</v>
      </c>
      <c r="D924" s="110">
        <v>41</v>
      </c>
      <c r="E924" s="126">
        <f t="shared" si="28"/>
        <v>3.0727894842315084E-3</v>
      </c>
      <c r="F924" s="126">
        <f t="shared" si="29"/>
        <v>-7.2639225181597711E-3</v>
      </c>
    </row>
    <row r="925" spans="2:6" x14ac:dyDescent="0.3">
      <c r="B925" s="108">
        <v>44573</v>
      </c>
      <c r="C925" s="125">
        <v>6754.44</v>
      </c>
      <c r="D925" s="110">
        <v>41.1</v>
      </c>
      <c r="E925" s="126">
        <f t="shared" si="28"/>
        <v>-4.1584964297614047E-4</v>
      </c>
      <c r="F925" s="126">
        <f t="shared" si="29"/>
        <v>2.4390243902439046E-3</v>
      </c>
    </row>
    <row r="926" spans="2:6" x14ac:dyDescent="0.3">
      <c r="B926" s="108">
        <v>44574</v>
      </c>
      <c r="C926" s="125">
        <v>6702.61</v>
      </c>
      <c r="D926" s="110">
        <v>40.700000000000003</v>
      </c>
      <c r="E926" s="126">
        <f t="shared" si="28"/>
        <v>-7.6734710797637939E-3</v>
      </c>
      <c r="F926" s="126">
        <f t="shared" si="29"/>
        <v>-9.7323600973235891E-3</v>
      </c>
    </row>
    <row r="927" spans="2:6" x14ac:dyDescent="0.3">
      <c r="B927" s="108">
        <v>44577</v>
      </c>
      <c r="C927" s="125">
        <v>6629.87</v>
      </c>
      <c r="D927" s="110">
        <v>40.5</v>
      </c>
      <c r="E927" s="126">
        <f t="shared" si="28"/>
        <v>-1.085248880659917E-2</v>
      </c>
      <c r="F927" s="126">
        <f t="shared" si="29"/>
        <v>-4.9140049140049546E-3</v>
      </c>
    </row>
    <row r="928" spans="2:6" x14ac:dyDescent="0.3">
      <c r="B928" s="108">
        <v>44578</v>
      </c>
      <c r="C928" s="125">
        <v>6669.21</v>
      </c>
      <c r="D928" s="110">
        <v>41.6</v>
      </c>
      <c r="E928" s="126">
        <f t="shared" si="28"/>
        <v>5.933751340523985E-3</v>
      </c>
      <c r="F928" s="126">
        <f t="shared" si="29"/>
        <v>2.716049382716057E-2</v>
      </c>
    </row>
    <row r="929" spans="2:6" x14ac:dyDescent="0.3">
      <c r="B929" s="108">
        <v>44579</v>
      </c>
      <c r="C929" s="125">
        <v>6742.63</v>
      </c>
      <c r="D929" s="110">
        <v>40.9</v>
      </c>
      <c r="E929" s="126">
        <f t="shared" si="28"/>
        <v>1.1008800142745523E-2</v>
      </c>
      <c r="F929" s="126">
        <f t="shared" si="29"/>
        <v>-1.6826923076923128E-2</v>
      </c>
    </row>
    <row r="930" spans="2:6" x14ac:dyDescent="0.3">
      <c r="B930" s="108">
        <v>44580</v>
      </c>
      <c r="C930" s="125">
        <v>6731.14</v>
      </c>
      <c r="D930" s="110">
        <v>40.5</v>
      </c>
      <c r="E930" s="126">
        <f t="shared" si="28"/>
        <v>-1.704082828213882E-3</v>
      </c>
      <c r="F930" s="126">
        <f t="shared" si="29"/>
        <v>-9.7799511002444328E-3</v>
      </c>
    </row>
    <row r="931" spans="2:6" x14ac:dyDescent="0.3">
      <c r="B931" s="108">
        <v>44581</v>
      </c>
      <c r="C931" s="125">
        <v>6756.65</v>
      </c>
      <c r="D931" s="110">
        <v>40.4</v>
      </c>
      <c r="E931" s="126">
        <f t="shared" si="28"/>
        <v>3.7898483763521007E-3</v>
      </c>
      <c r="F931" s="126">
        <f t="shared" si="29"/>
        <v>-2.4691358024692134E-3</v>
      </c>
    </row>
    <row r="932" spans="2:6" x14ac:dyDescent="0.3">
      <c r="B932" s="108">
        <v>44584</v>
      </c>
      <c r="C932" s="125">
        <v>6853.13</v>
      </c>
      <c r="D932" s="110">
        <v>41.2</v>
      </c>
      <c r="E932" s="126">
        <f t="shared" si="28"/>
        <v>1.4279265612396674E-2</v>
      </c>
      <c r="F932" s="126">
        <f t="shared" si="29"/>
        <v>1.980198019801982E-2</v>
      </c>
    </row>
    <row r="933" spans="2:6" x14ac:dyDescent="0.3">
      <c r="B933" s="108">
        <v>44585</v>
      </c>
      <c r="C933" s="125">
        <v>6882.3</v>
      </c>
      <c r="D933" s="110">
        <v>40.6</v>
      </c>
      <c r="E933" s="126">
        <f t="shared" si="28"/>
        <v>4.256449242900695E-3</v>
      </c>
      <c r="F933" s="126">
        <f t="shared" si="29"/>
        <v>-1.4563106796116498E-2</v>
      </c>
    </row>
    <row r="934" spans="2:6" x14ac:dyDescent="0.3">
      <c r="B934" s="108">
        <v>44586</v>
      </c>
      <c r="C934" s="125">
        <v>6892.99</v>
      </c>
      <c r="D934" s="110">
        <v>40.4</v>
      </c>
      <c r="E934" s="126">
        <f t="shared" si="28"/>
        <v>1.5532598114003093E-3</v>
      </c>
      <c r="F934" s="126">
        <f t="shared" si="29"/>
        <v>-4.9261083743843415E-3</v>
      </c>
    </row>
    <row r="935" spans="2:6" x14ac:dyDescent="0.3">
      <c r="B935" s="108">
        <v>44587</v>
      </c>
      <c r="C935" s="125">
        <v>6929.93</v>
      </c>
      <c r="D935" s="110">
        <v>40.200000000000003</v>
      </c>
      <c r="E935" s="126">
        <f t="shared" si="28"/>
        <v>5.3590676905088674E-3</v>
      </c>
      <c r="F935" s="126">
        <f t="shared" si="29"/>
        <v>-4.9504950495048439E-3</v>
      </c>
    </row>
    <row r="936" spans="2:6" x14ac:dyDescent="0.3">
      <c r="B936" s="108">
        <v>44588</v>
      </c>
      <c r="C936" s="125">
        <v>6987.45</v>
      </c>
      <c r="D936" s="110">
        <v>40.5</v>
      </c>
      <c r="E936" s="126">
        <f t="shared" si="28"/>
        <v>8.3002281408324219E-3</v>
      </c>
      <c r="F936" s="126">
        <f t="shared" si="29"/>
        <v>7.4626865671640896E-3</v>
      </c>
    </row>
    <row r="937" spans="2:6" x14ac:dyDescent="0.3">
      <c r="B937" s="108">
        <v>44591</v>
      </c>
      <c r="C937" s="125">
        <v>6994.15</v>
      </c>
      <c r="D937" s="110">
        <v>40.9</v>
      </c>
      <c r="E937" s="126">
        <f t="shared" si="28"/>
        <v>9.5886195965610987E-4</v>
      </c>
      <c r="F937" s="126">
        <f t="shared" si="29"/>
        <v>9.8765432098764094E-3</v>
      </c>
    </row>
    <row r="938" spans="2:6" x14ac:dyDescent="0.3">
      <c r="B938" s="108">
        <v>44592</v>
      </c>
      <c r="C938" s="125">
        <v>7049.15</v>
      </c>
      <c r="D938" s="110">
        <v>40.700000000000003</v>
      </c>
      <c r="E938" s="126">
        <f t="shared" si="28"/>
        <v>7.863714675836242E-3</v>
      </c>
      <c r="F938" s="126">
        <f t="shared" si="29"/>
        <v>-4.8899755501221609E-3</v>
      </c>
    </row>
    <row r="939" spans="2:6" x14ac:dyDescent="0.3">
      <c r="B939" s="108">
        <v>44593</v>
      </c>
      <c r="C939" s="125">
        <v>6996.06</v>
      </c>
      <c r="D939" s="110">
        <v>40.299999999999997</v>
      </c>
      <c r="E939" s="126">
        <f t="shared" si="28"/>
        <v>-7.5314044955773207E-3</v>
      </c>
      <c r="F939" s="126">
        <f t="shared" si="29"/>
        <v>-9.8280098280100203E-3</v>
      </c>
    </row>
    <row r="940" spans="2:6" x14ac:dyDescent="0.3">
      <c r="B940" s="108">
        <v>44594</v>
      </c>
      <c r="C940" s="125">
        <v>7017.22</v>
      </c>
      <c r="D940" s="110">
        <v>41.3</v>
      </c>
      <c r="E940" s="126">
        <f t="shared" si="28"/>
        <v>3.0245595377969003E-3</v>
      </c>
      <c r="F940" s="126">
        <f t="shared" si="29"/>
        <v>2.4813895781637729E-2</v>
      </c>
    </row>
    <row r="941" spans="2:6" x14ac:dyDescent="0.3">
      <c r="B941" s="108">
        <v>44595</v>
      </c>
      <c r="C941" s="125">
        <v>7019.59</v>
      </c>
      <c r="D941" s="110">
        <v>42</v>
      </c>
      <c r="E941" s="126">
        <f t="shared" si="28"/>
        <v>3.377405867279748E-4</v>
      </c>
      <c r="F941" s="126">
        <f t="shared" si="29"/>
        <v>1.6949152542373058E-2</v>
      </c>
    </row>
    <row r="942" spans="2:6" x14ac:dyDescent="0.3">
      <c r="B942" s="108">
        <v>44598</v>
      </c>
      <c r="C942" s="125">
        <v>7055.27</v>
      </c>
      <c r="D942" s="110">
        <v>42.9</v>
      </c>
      <c r="E942" s="126">
        <f t="shared" si="28"/>
        <v>5.0829179481992615E-3</v>
      </c>
      <c r="F942" s="126">
        <f t="shared" si="29"/>
        <v>2.1428571428571352E-2</v>
      </c>
    </row>
    <row r="943" spans="2:6" x14ac:dyDescent="0.3">
      <c r="B943" s="108">
        <v>44599</v>
      </c>
      <c r="C943" s="125">
        <v>7055.7</v>
      </c>
      <c r="D943" s="110">
        <v>43.4</v>
      </c>
      <c r="E943" s="126">
        <f t="shared" si="28"/>
        <v>6.0947348577533589E-5</v>
      </c>
      <c r="F943" s="126">
        <f t="shared" si="29"/>
        <v>1.1655011655011593E-2</v>
      </c>
    </row>
    <row r="944" spans="2:6" x14ac:dyDescent="0.3">
      <c r="B944" s="108">
        <v>44600</v>
      </c>
      <c r="C944" s="125">
        <v>7089.43</v>
      </c>
      <c r="D944" s="110">
        <v>43.3</v>
      </c>
      <c r="E944" s="126">
        <f t="shared" si="28"/>
        <v>4.7805320520997174E-3</v>
      </c>
      <c r="F944" s="126">
        <f t="shared" si="29"/>
        <v>-2.3041474654378336E-3</v>
      </c>
    </row>
    <row r="945" spans="2:6" x14ac:dyDescent="0.3">
      <c r="B945" s="108">
        <v>44601</v>
      </c>
      <c r="C945" s="125">
        <v>7105.69</v>
      </c>
      <c r="D945" s="110">
        <v>42.5</v>
      </c>
      <c r="E945" s="126">
        <f t="shared" si="28"/>
        <v>2.2935553351961513E-3</v>
      </c>
      <c r="F945" s="126">
        <f t="shared" si="29"/>
        <v>-1.8475750577367167E-2</v>
      </c>
    </row>
    <row r="946" spans="2:6" x14ac:dyDescent="0.3">
      <c r="B946" s="108">
        <v>44602</v>
      </c>
      <c r="C946" s="125">
        <v>7073</v>
      </c>
      <c r="D946" s="110">
        <v>42</v>
      </c>
      <c r="E946" s="126">
        <f t="shared" si="28"/>
        <v>-4.6005384417275863E-3</v>
      </c>
      <c r="F946" s="126">
        <f t="shared" si="29"/>
        <v>-1.1764705882352899E-2</v>
      </c>
    </row>
    <row r="947" spans="2:6" x14ac:dyDescent="0.3">
      <c r="B947" s="108">
        <v>44605</v>
      </c>
      <c r="C947" s="125">
        <v>7019.25</v>
      </c>
      <c r="D947" s="110">
        <v>41.4</v>
      </c>
      <c r="E947" s="126">
        <f t="shared" si="28"/>
        <v>-7.599321362929401E-3</v>
      </c>
      <c r="F947" s="126">
        <f t="shared" si="29"/>
        <v>-1.4285714285714346E-2</v>
      </c>
    </row>
    <row r="948" spans="2:6" x14ac:dyDescent="0.3">
      <c r="B948" s="108">
        <v>44606</v>
      </c>
      <c r="C948" s="125">
        <v>7032.57</v>
      </c>
      <c r="D948" s="110">
        <v>40.700000000000003</v>
      </c>
      <c r="E948" s="126">
        <f t="shared" si="28"/>
        <v>1.8976386366065245E-3</v>
      </c>
      <c r="F948" s="126">
        <f t="shared" si="29"/>
        <v>-1.6908212560386326E-2</v>
      </c>
    </row>
    <row r="949" spans="2:6" x14ac:dyDescent="0.3">
      <c r="B949" s="108">
        <v>44607</v>
      </c>
      <c r="C949" s="125">
        <v>7032.44</v>
      </c>
      <c r="D949" s="110">
        <v>40.1</v>
      </c>
      <c r="E949" s="126">
        <f t="shared" si="28"/>
        <v>-1.8485418559643918E-5</v>
      </c>
      <c r="F949" s="126">
        <f t="shared" si="29"/>
        <v>-1.4742014742014753E-2</v>
      </c>
    </row>
    <row r="950" spans="2:6" x14ac:dyDescent="0.3">
      <c r="B950" s="108">
        <v>44608</v>
      </c>
      <c r="C950" s="125">
        <v>7027.55</v>
      </c>
      <c r="D950" s="110">
        <v>40.1</v>
      </c>
      <c r="E950" s="126">
        <f t="shared" si="28"/>
        <v>-6.9534898271428336E-4</v>
      </c>
      <c r="F950" s="126">
        <f t="shared" si="29"/>
        <v>0</v>
      </c>
    </row>
    <row r="951" spans="2:6" x14ac:dyDescent="0.3">
      <c r="B951" s="108">
        <v>44609</v>
      </c>
      <c r="C951" s="125">
        <v>6991.55</v>
      </c>
      <c r="D951" s="110">
        <v>40.1</v>
      </c>
      <c r="E951" s="126">
        <f t="shared" si="28"/>
        <v>-5.1226956763025244E-3</v>
      </c>
      <c r="F951" s="126">
        <f t="shared" si="29"/>
        <v>0</v>
      </c>
    </row>
    <row r="952" spans="2:6" x14ac:dyDescent="0.3">
      <c r="B952" s="108">
        <v>44612</v>
      </c>
      <c r="C952" s="125">
        <v>6926.29</v>
      </c>
      <c r="D952" s="110">
        <v>39.200000000000003</v>
      </c>
      <c r="E952" s="126">
        <f t="shared" si="28"/>
        <v>-9.3341247648948134E-3</v>
      </c>
      <c r="F952" s="126">
        <f t="shared" si="29"/>
        <v>-2.2443890274314149E-2</v>
      </c>
    </row>
    <row r="953" spans="2:6" x14ac:dyDescent="0.3">
      <c r="B953" s="108">
        <v>44614</v>
      </c>
      <c r="C953" s="125">
        <v>6997.6</v>
      </c>
      <c r="D953" s="110">
        <v>39.299999999999997</v>
      </c>
      <c r="E953" s="126">
        <f t="shared" si="28"/>
        <v>1.0295555051838878E-2</v>
      </c>
      <c r="F953" s="126">
        <f t="shared" si="29"/>
        <v>2.5510204081631294E-3</v>
      </c>
    </row>
    <row r="954" spans="2:6" x14ac:dyDescent="0.3">
      <c r="B954" s="108">
        <v>44615</v>
      </c>
      <c r="C954" s="125">
        <v>7016.75</v>
      </c>
      <c r="D954" s="110">
        <v>39.200000000000003</v>
      </c>
      <c r="E954" s="126">
        <f t="shared" si="28"/>
        <v>2.7366525665941666E-3</v>
      </c>
      <c r="F954" s="126">
        <f t="shared" si="29"/>
        <v>-2.5445292620863702E-3</v>
      </c>
    </row>
    <row r="955" spans="2:6" x14ac:dyDescent="0.3">
      <c r="B955" s="108">
        <v>44616</v>
      </c>
      <c r="C955" s="125">
        <v>7023.52</v>
      </c>
      <c r="D955" s="110">
        <v>37.9</v>
      </c>
      <c r="E955" s="126">
        <f t="shared" si="28"/>
        <v>9.6483414686288071E-4</v>
      </c>
      <c r="F955" s="126">
        <f t="shared" si="29"/>
        <v>-3.3163265306122569E-2</v>
      </c>
    </row>
    <row r="956" spans="2:6" x14ac:dyDescent="0.3">
      <c r="B956" s="108">
        <v>44619</v>
      </c>
      <c r="C956" s="125">
        <v>7064.29</v>
      </c>
      <c r="D956" s="110">
        <v>37.1</v>
      </c>
      <c r="E956" s="126">
        <f t="shared" si="28"/>
        <v>5.8047816479485093E-3</v>
      </c>
      <c r="F956" s="126">
        <f t="shared" si="29"/>
        <v>-2.1108179419525031E-2</v>
      </c>
    </row>
    <row r="957" spans="2:6" x14ac:dyDescent="0.3">
      <c r="B957" s="108">
        <v>44620</v>
      </c>
      <c r="C957" s="125">
        <v>7051.8</v>
      </c>
      <c r="D957" s="110">
        <v>37</v>
      </c>
      <c r="E957" s="126">
        <f t="shared" si="28"/>
        <v>-1.768047461245148E-3</v>
      </c>
      <c r="F957" s="126">
        <f t="shared" si="29"/>
        <v>-2.6954177897574594E-3</v>
      </c>
    </row>
    <row r="958" spans="2:6" x14ac:dyDescent="0.3">
      <c r="B958" s="108">
        <v>44621</v>
      </c>
      <c r="C958" s="125">
        <v>7072.78</v>
      </c>
      <c r="D958" s="110">
        <v>37.4</v>
      </c>
      <c r="E958" s="126">
        <f t="shared" si="28"/>
        <v>2.9751269179498774E-3</v>
      </c>
      <c r="F958" s="126">
        <f t="shared" si="29"/>
        <v>1.08108108108107E-2</v>
      </c>
    </row>
    <row r="959" spans="2:6" x14ac:dyDescent="0.3">
      <c r="B959" s="108">
        <v>44622</v>
      </c>
      <c r="C959" s="125">
        <v>7081.38</v>
      </c>
      <c r="D959" s="110">
        <v>37.200000000000003</v>
      </c>
      <c r="E959" s="126">
        <f t="shared" si="28"/>
        <v>1.2159292385738318E-3</v>
      </c>
      <c r="F959" s="126">
        <f t="shared" si="29"/>
        <v>-5.3475935828876109E-3</v>
      </c>
    </row>
    <row r="960" spans="2:6" x14ac:dyDescent="0.3">
      <c r="B960" s="108">
        <v>44623</v>
      </c>
      <c r="C960" s="125">
        <v>7085.94</v>
      </c>
      <c r="D960" s="110">
        <v>37.4</v>
      </c>
      <c r="E960" s="126">
        <f t="shared" si="28"/>
        <v>6.4394228243647156E-4</v>
      </c>
      <c r="F960" s="126">
        <f t="shared" si="29"/>
        <v>5.3763440860215006E-3</v>
      </c>
    </row>
    <row r="961" spans="2:6" x14ac:dyDescent="0.3">
      <c r="B961" s="108">
        <v>44626</v>
      </c>
      <c r="C961" s="125">
        <v>7089.52</v>
      </c>
      <c r="D961" s="110">
        <v>36.6</v>
      </c>
      <c r="E961" s="126">
        <f t="shared" si="28"/>
        <v>5.0522584159629069E-4</v>
      </c>
      <c r="F961" s="126">
        <f t="shared" si="29"/>
        <v>-2.1390374331550777E-2</v>
      </c>
    </row>
    <row r="962" spans="2:6" x14ac:dyDescent="0.3">
      <c r="B962" s="108">
        <v>44627</v>
      </c>
      <c r="C962" s="125">
        <v>7060.73</v>
      </c>
      <c r="D962" s="110">
        <v>35</v>
      </c>
      <c r="E962" s="126">
        <f t="shared" si="28"/>
        <v>-4.0609237296743705E-3</v>
      </c>
      <c r="F962" s="126">
        <f t="shared" si="29"/>
        <v>-4.3715846994535568E-2</v>
      </c>
    </row>
    <row r="963" spans="2:6" x14ac:dyDescent="0.3">
      <c r="B963" s="108">
        <v>44628</v>
      </c>
      <c r="C963" s="125">
        <v>7036.77</v>
      </c>
      <c r="D963" s="110">
        <v>34.700000000000003</v>
      </c>
      <c r="E963" s="126">
        <f t="shared" ref="E963:E969" si="30">C963/C962-1</f>
        <v>-3.3934168280048693E-3</v>
      </c>
      <c r="F963" s="126">
        <f t="shared" ref="F963:F969" si="31">D963/D962-1</f>
        <v>-8.5714285714284522E-3</v>
      </c>
    </row>
    <row r="964" spans="2:6" x14ac:dyDescent="0.3">
      <c r="B964" s="108">
        <v>44629</v>
      </c>
      <c r="C964" s="125">
        <v>7043.69</v>
      </c>
      <c r="D964" s="110">
        <v>37.700000000000003</v>
      </c>
      <c r="E964" s="126">
        <f t="shared" si="30"/>
        <v>9.8340573871236181E-4</v>
      </c>
      <c r="F964" s="126">
        <f t="shared" si="31"/>
        <v>8.6455331412103709E-2</v>
      </c>
    </row>
    <row r="965" spans="2:6" x14ac:dyDescent="0.3">
      <c r="B965" s="108">
        <v>44630</v>
      </c>
      <c r="C965" s="125">
        <v>6991.35</v>
      </c>
      <c r="D965" s="110">
        <v>37.799999999999997</v>
      </c>
      <c r="E965" s="126">
        <f t="shared" si="30"/>
        <v>-7.430764272703505E-3</v>
      </c>
      <c r="F965" s="126">
        <f t="shared" si="31"/>
        <v>2.6525198938991412E-3</v>
      </c>
    </row>
    <row r="966" spans="2:6" x14ac:dyDescent="0.3">
      <c r="B966" s="108">
        <v>44633</v>
      </c>
      <c r="C966" s="125">
        <v>6926.62</v>
      </c>
      <c r="D966" s="110">
        <v>38</v>
      </c>
      <c r="E966" s="126">
        <f t="shared" si="30"/>
        <v>-9.2585838214365168E-3</v>
      </c>
      <c r="F966" s="126">
        <f t="shared" si="31"/>
        <v>5.2910052910053462E-3</v>
      </c>
    </row>
    <row r="967" spans="2:6" x14ac:dyDescent="0.3">
      <c r="B967" s="108">
        <v>44634</v>
      </c>
      <c r="C967" s="125">
        <v>6917.9</v>
      </c>
      <c r="D967" s="110">
        <v>38</v>
      </c>
      <c r="E967" s="126">
        <f t="shared" si="30"/>
        <v>-1.2589112727420249E-3</v>
      </c>
      <c r="F967" s="126">
        <f t="shared" si="31"/>
        <v>0</v>
      </c>
    </row>
    <row r="968" spans="2:6" x14ac:dyDescent="0.3">
      <c r="B968" s="108">
        <v>44635</v>
      </c>
      <c r="C968" s="125">
        <v>6948.67</v>
      </c>
      <c r="D968" s="110">
        <v>37.299999999999997</v>
      </c>
      <c r="E968" s="126">
        <f t="shared" si="30"/>
        <v>4.4478815825612639E-3</v>
      </c>
      <c r="F968" s="126">
        <f t="shared" si="31"/>
        <v>-1.8421052631579005E-2</v>
      </c>
    </row>
    <row r="969" spans="2:6" x14ac:dyDescent="0.3">
      <c r="B969" s="108">
        <v>44636</v>
      </c>
      <c r="C969" s="125">
        <v>6839.44</v>
      </c>
      <c r="D969" s="110">
        <v>36.6</v>
      </c>
      <c r="E969" s="126">
        <f t="shared" si="30"/>
        <v>-1.5719554965194837E-2</v>
      </c>
      <c r="F969" s="126">
        <f t="shared" si="31"/>
        <v>-1.8766756032171483E-2</v>
      </c>
    </row>
    <row r="970" spans="2:6" x14ac:dyDescent="0.3">
      <c r="B970" s="108">
        <v>44640</v>
      </c>
      <c r="C970" s="125">
        <v>6676.14</v>
      </c>
      <c r="D970" s="110">
        <v>36</v>
      </c>
      <c r="E970" s="126">
        <f t="shared" ref="E970:E1001" si="32">C970/C969-1</f>
        <v>-2.387622378440335E-2</v>
      </c>
      <c r="F970" s="126">
        <f>E970/E969-1</f>
        <v>0.51888675202755108</v>
      </c>
    </row>
    <row r="971" spans="2:6" x14ac:dyDescent="0.3">
      <c r="B971" s="108">
        <v>44641</v>
      </c>
      <c r="C971" s="125">
        <v>6739.44</v>
      </c>
      <c r="D971" s="110">
        <v>35.6</v>
      </c>
      <c r="E971" s="126">
        <f t="shared" si="32"/>
        <v>9.4815267504875234E-3</v>
      </c>
      <c r="F971" s="126">
        <f t="shared" ref="F971:F990" si="33">D971/D970-1</f>
        <v>-1.1111111111111072E-2</v>
      </c>
    </row>
    <row r="972" spans="2:6" x14ac:dyDescent="0.3">
      <c r="B972" s="108">
        <v>44642</v>
      </c>
      <c r="C972" s="125">
        <v>6753.78</v>
      </c>
      <c r="D972" s="110">
        <v>35.700000000000003</v>
      </c>
      <c r="E972" s="126">
        <f t="shared" si="32"/>
        <v>2.1277732274491701E-3</v>
      </c>
      <c r="F972" s="126">
        <f t="shared" si="33"/>
        <v>2.8089887640450062E-3</v>
      </c>
    </row>
    <row r="973" spans="2:6" x14ac:dyDescent="0.3">
      <c r="B973" s="108">
        <v>44643</v>
      </c>
      <c r="C973" s="125">
        <v>6699.83</v>
      </c>
      <c r="D973" s="110">
        <v>36.1</v>
      </c>
      <c r="E973" s="126">
        <f t="shared" si="32"/>
        <v>-7.9881192458148842E-3</v>
      </c>
      <c r="F973" s="126">
        <f t="shared" si="33"/>
        <v>1.1204481792717047E-2</v>
      </c>
    </row>
    <row r="974" spans="2:6" x14ac:dyDescent="0.3">
      <c r="B974" s="108">
        <v>44644</v>
      </c>
      <c r="C974" s="125">
        <v>6696.52</v>
      </c>
      <c r="D974" s="110">
        <v>35.9</v>
      </c>
      <c r="E974" s="126">
        <f t="shared" si="32"/>
        <v>-4.9404238615002871E-4</v>
      </c>
      <c r="F974" s="126">
        <f t="shared" si="33"/>
        <v>-5.5401662049862077E-3</v>
      </c>
    </row>
    <row r="975" spans="2:6" x14ac:dyDescent="0.3">
      <c r="B975" s="108">
        <v>44647</v>
      </c>
      <c r="C975" s="125">
        <v>6638.63</v>
      </c>
      <c r="D975" s="110">
        <v>35.700000000000003</v>
      </c>
      <c r="E975" s="126">
        <f t="shared" si="32"/>
        <v>-8.6447886364858784E-3</v>
      </c>
      <c r="F975" s="126">
        <f t="shared" si="33"/>
        <v>-5.5710306406684396E-3</v>
      </c>
    </row>
    <row r="976" spans="2:6" x14ac:dyDescent="0.3">
      <c r="B976" s="108">
        <v>44648</v>
      </c>
      <c r="C976" s="125">
        <v>6456.51</v>
      </c>
      <c r="D976" s="110">
        <v>36.700000000000003</v>
      </c>
      <c r="E976" s="126">
        <f t="shared" si="32"/>
        <v>-2.7433371041916788E-2</v>
      </c>
      <c r="F976" s="126">
        <f t="shared" si="33"/>
        <v>2.8011204481792618E-2</v>
      </c>
    </row>
    <row r="977" spans="2:6" x14ac:dyDescent="0.3">
      <c r="B977" s="108">
        <v>44649</v>
      </c>
      <c r="C977" s="125">
        <v>6474.28</v>
      </c>
      <c r="D977" s="110">
        <v>36.9</v>
      </c>
      <c r="E977" s="126">
        <f t="shared" si="32"/>
        <v>2.7522608963665984E-3</v>
      </c>
      <c r="F977" s="126">
        <f t="shared" si="33"/>
        <v>5.4495912806538094E-3</v>
      </c>
    </row>
    <row r="978" spans="2:6" x14ac:dyDescent="0.3">
      <c r="B978" s="108">
        <v>44650</v>
      </c>
      <c r="C978" s="125">
        <v>6630.02</v>
      </c>
      <c r="D978" s="110">
        <v>38</v>
      </c>
      <c r="E978" s="126">
        <f t="shared" si="32"/>
        <v>2.4055184514726102E-2</v>
      </c>
      <c r="F978" s="126">
        <f t="shared" si="33"/>
        <v>2.9810298102981081E-2</v>
      </c>
    </row>
    <row r="979" spans="2:6" x14ac:dyDescent="0.3">
      <c r="B979" s="108">
        <v>44651</v>
      </c>
      <c r="C979" s="125">
        <v>6668.14</v>
      </c>
      <c r="D979" s="110">
        <v>38.1</v>
      </c>
      <c r="E979" s="126">
        <f t="shared" si="32"/>
        <v>5.7496055818835323E-3</v>
      </c>
      <c r="F979" s="126">
        <f t="shared" si="33"/>
        <v>2.6315789473685403E-3</v>
      </c>
    </row>
    <row r="980" spans="2:6" x14ac:dyDescent="0.3">
      <c r="B980" s="108">
        <v>44654</v>
      </c>
      <c r="C980" s="125">
        <v>6765.73</v>
      </c>
      <c r="D980" s="110">
        <v>37.5</v>
      </c>
      <c r="E980" s="126">
        <f t="shared" si="32"/>
        <v>1.4635265606300907E-2</v>
      </c>
      <c r="F980" s="126">
        <f t="shared" si="33"/>
        <v>-1.5748031496063075E-2</v>
      </c>
    </row>
    <row r="981" spans="2:6" x14ac:dyDescent="0.3">
      <c r="B981" s="108">
        <v>44655</v>
      </c>
      <c r="C981" s="125">
        <v>6763.93</v>
      </c>
      <c r="D981" s="110">
        <v>36.9</v>
      </c>
      <c r="E981" s="126">
        <f t="shared" si="32"/>
        <v>-2.6604667936780402E-4</v>
      </c>
      <c r="F981" s="126">
        <f t="shared" si="33"/>
        <v>-1.6000000000000014E-2</v>
      </c>
    </row>
    <row r="982" spans="2:6" x14ac:dyDescent="0.3">
      <c r="B982" s="108">
        <v>44656</v>
      </c>
      <c r="C982" s="125">
        <v>6765.47</v>
      </c>
      <c r="D982" s="110">
        <v>36.700000000000003</v>
      </c>
      <c r="E982" s="126">
        <f t="shared" si="32"/>
        <v>2.2767828762271236E-4</v>
      </c>
      <c r="F982" s="126">
        <f t="shared" si="33"/>
        <v>-5.4200542005419239E-3</v>
      </c>
    </row>
    <row r="983" spans="2:6" x14ac:dyDescent="0.3">
      <c r="B983" s="108">
        <v>44657</v>
      </c>
      <c r="C983" s="125">
        <v>6765.58</v>
      </c>
      <c r="D983" s="110">
        <v>36</v>
      </c>
      <c r="E983" s="126">
        <f t="shared" si="32"/>
        <v>1.6259033001286838E-5</v>
      </c>
      <c r="F983" s="126">
        <f t="shared" si="33"/>
        <v>-1.9073569482288888E-2</v>
      </c>
    </row>
    <row r="984" spans="2:6" x14ac:dyDescent="0.3">
      <c r="B984" s="108">
        <v>44658</v>
      </c>
      <c r="C984" s="125">
        <v>6698.04</v>
      </c>
      <c r="D984" s="110">
        <v>35.799999999999997</v>
      </c>
      <c r="E984" s="126">
        <f t="shared" si="32"/>
        <v>-9.9828839508216971E-3</v>
      </c>
      <c r="F984" s="126">
        <f t="shared" si="33"/>
        <v>-5.5555555555556468E-3</v>
      </c>
    </row>
    <row r="985" spans="2:6" x14ac:dyDescent="0.3">
      <c r="B985" s="108">
        <v>44661</v>
      </c>
      <c r="C985" s="125">
        <v>6691.77</v>
      </c>
      <c r="D985" s="110">
        <v>36.1</v>
      </c>
      <c r="E985" s="126">
        <f t="shared" si="32"/>
        <v>-9.3609473816214095E-4</v>
      </c>
      <c r="F985" s="126">
        <f t="shared" si="33"/>
        <v>8.379888268156499E-3</v>
      </c>
    </row>
    <row r="986" spans="2:6" x14ac:dyDescent="0.3">
      <c r="B986" s="108">
        <v>44662</v>
      </c>
      <c r="C986" s="125">
        <v>6771.66</v>
      </c>
      <c r="D986" s="110">
        <v>35.5</v>
      </c>
      <c r="E986" s="126">
        <f t="shared" si="32"/>
        <v>1.1938545407268908E-2</v>
      </c>
      <c r="F986" s="126">
        <f t="shared" si="33"/>
        <v>-1.6620498614958512E-2</v>
      </c>
    </row>
    <row r="987" spans="2:6" x14ac:dyDescent="0.3">
      <c r="B987" s="108">
        <v>44663</v>
      </c>
      <c r="C987" s="125">
        <v>6750.4</v>
      </c>
      <c r="D987" s="110">
        <v>35</v>
      </c>
      <c r="E987" s="126">
        <f t="shared" si="32"/>
        <v>-3.1395551460056126E-3</v>
      </c>
      <c r="F987" s="126">
        <f t="shared" si="33"/>
        <v>-1.4084507042253502E-2</v>
      </c>
    </row>
    <row r="988" spans="2:6" x14ac:dyDescent="0.3">
      <c r="B988" s="108">
        <v>44664</v>
      </c>
      <c r="C988" s="125">
        <v>6752.87</v>
      </c>
      <c r="D988" s="110">
        <v>35.4</v>
      </c>
      <c r="E988" s="126">
        <f t="shared" si="32"/>
        <v>3.6590424271154554E-4</v>
      </c>
      <c r="F988" s="126">
        <f t="shared" si="33"/>
        <v>1.1428571428571344E-2</v>
      </c>
    </row>
    <row r="989" spans="2:6" x14ac:dyDescent="0.3">
      <c r="B989" s="108">
        <v>44668</v>
      </c>
      <c r="C989" s="125">
        <v>6741.55</v>
      </c>
      <c r="D989" s="110">
        <v>34.700000000000003</v>
      </c>
      <c r="E989" s="126">
        <f t="shared" si="32"/>
        <v>-1.676324288783837E-3</v>
      </c>
      <c r="F989" s="126">
        <f t="shared" si="33"/>
        <v>-1.9774011299434902E-2</v>
      </c>
    </row>
    <row r="990" spans="2:6" x14ac:dyDescent="0.3">
      <c r="B990" s="108">
        <v>44669</v>
      </c>
      <c r="C990" s="125">
        <v>6758.16</v>
      </c>
      <c r="D990" s="110">
        <v>34.1</v>
      </c>
      <c r="E990" s="126">
        <f t="shared" si="32"/>
        <v>2.463825084735749E-3</v>
      </c>
      <c r="F990" s="126">
        <f t="shared" si="33"/>
        <v>-1.7291066282420831E-2</v>
      </c>
    </row>
    <row r="991" spans="2:6" x14ac:dyDescent="0.3">
      <c r="B991" s="108">
        <v>44670</v>
      </c>
      <c r="C991" s="125">
        <v>6765.3</v>
      </c>
      <c r="D991" s="110">
        <v>33.799999999999997</v>
      </c>
      <c r="E991" s="126">
        <f t="shared" si="32"/>
        <v>1.0565005859584087E-3</v>
      </c>
      <c r="F991" s="126">
        <f>E991/E990-1</f>
        <v>-0.57119497138664743</v>
      </c>
    </row>
    <row r="992" spans="2:6" x14ac:dyDescent="0.3">
      <c r="B992" s="108">
        <v>44671</v>
      </c>
      <c r="C992" s="125">
        <v>6753.76</v>
      </c>
      <c r="D992" s="110">
        <v>34</v>
      </c>
      <c r="E992" s="126">
        <f t="shared" si="32"/>
        <v>-1.7057632329682271E-3</v>
      </c>
      <c r="F992" s="126">
        <f>E992/E991-1</f>
        <v>-2.6145407353663108</v>
      </c>
    </row>
    <row r="993" spans="2:6" x14ac:dyDescent="0.3">
      <c r="B993" s="108">
        <v>44672</v>
      </c>
      <c r="C993" s="125">
        <v>6757.83</v>
      </c>
      <c r="D993" s="110">
        <v>34.6</v>
      </c>
      <c r="E993" s="126">
        <f t="shared" si="32"/>
        <v>6.0262727724991194E-4</v>
      </c>
      <c r="F993" s="126">
        <f t="shared" ref="F993:F1056" si="34">D993/D992-1</f>
        <v>1.7647058823529349E-2</v>
      </c>
    </row>
    <row r="994" spans="2:6" x14ac:dyDescent="0.3">
      <c r="B994" s="108">
        <v>44675</v>
      </c>
      <c r="C994" s="125">
        <v>6771.91</v>
      </c>
      <c r="D994" s="110">
        <v>35.5</v>
      </c>
      <c r="E994" s="126">
        <f t="shared" si="32"/>
        <v>2.0835090554216507E-3</v>
      </c>
      <c r="F994" s="126">
        <f t="shared" si="34"/>
        <v>2.6011560693641522E-2</v>
      </c>
    </row>
    <row r="995" spans="2:6" x14ac:dyDescent="0.3">
      <c r="B995" s="108">
        <v>44676</v>
      </c>
      <c r="C995" s="125">
        <v>6718.91</v>
      </c>
      <c r="D995" s="110">
        <v>37</v>
      </c>
      <c r="E995" s="126">
        <f t="shared" si="32"/>
        <v>-7.8264477820880751E-3</v>
      </c>
      <c r="F995" s="126">
        <f t="shared" si="34"/>
        <v>4.2253521126760507E-2</v>
      </c>
    </row>
    <row r="996" spans="2:6" x14ac:dyDescent="0.3">
      <c r="B996" s="108">
        <v>44677</v>
      </c>
      <c r="C996" s="125">
        <v>6694.3</v>
      </c>
      <c r="D996" s="110">
        <v>36.700000000000003</v>
      </c>
      <c r="E996" s="126">
        <f t="shared" si="32"/>
        <v>-3.6627964952647973E-3</v>
      </c>
      <c r="F996" s="126">
        <f t="shared" si="34"/>
        <v>-8.1081081081080253E-3</v>
      </c>
    </row>
    <row r="997" spans="2:6" x14ac:dyDescent="0.3">
      <c r="B997" s="108">
        <v>44678</v>
      </c>
      <c r="C997" s="125">
        <v>6662.48</v>
      </c>
      <c r="D997" s="110">
        <v>35.799999999999997</v>
      </c>
      <c r="E997" s="126">
        <f t="shared" si="32"/>
        <v>-4.7532975815246514E-3</v>
      </c>
      <c r="F997" s="126">
        <f t="shared" si="34"/>
        <v>-2.4523160762942919E-2</v>
      </c>
    </row>
    <row r="998" spans="2:6" x14ac:dyDescent="0.3">
      <c r="B998" s="108">
        <v>44679</v>
      </c>
      <c r="C998" s="125">
        <v>6641.23</v>
      </c>
      <c r="D998" s="110">
        <v>36</v>
      </c>
      <c r="E998" s="126">
        <f t="shared" si="32"/>
        <v>-3.1895030078890052E-3</v>
      </c>
      <c r="F998" s="126">
        <f t="shared" si="34"/>
        <v>5.5865921787709993E-3</v>
      </c>
    </row>
    <row r="999" spans="2:6" x14ac:dyDescent="0.3">
      <c r="B999" s="108">
        <v>44686</v>
      </c>
      <c r="C999" s="125">
        <v>6662.45</v>
      </c>
      <c r="D999" s="110">
        <v>36.5</v>
      </c>
      <c r="E999" s="126">
        <f t="shared" si="32"/>
        <v>3.1951912522227843E-3</v>
      </c>
      <c r="F999" s="126">
        <f t="shared" si="34"/>
        <v>1.388888888888884E-2</v>
      </c>
    </row>
    <row r="1000" spans="2:6" x14ac:dyDescent="0.3">
      <c r="B1000" s="108">
        <v>44689</v>
      </c>
      <c r="C1000" s="125">
        <v>6638.56</v>
      </c>
      <c r="D1000" s="110">
        <v>36.299999999999997</v>
      </c>
      <c r="E1000" s="126">
        <f t="shared" si="32"/>
        <v>-3.5857679982588264E-3</v>
      </c>
      <c r="F1000" s="126">
        <f t="shared" si="34"/>
        <v>-5.4794520547946091E-3</v>
      </c>
    </row>
    <row r="1001" spans="2:6" x14ac:dyDescent="0.3">
      <c r="B1001" s="108">
        <v>44690</v>
      </c>
      <c r="C1001" s="125">
        <v>6574.07</v>
      </c>
      <c r="D1001" s="110">
        <v>36.299999999999997</v>
      </c>
      <c r="E1001" s="126">
        <f t="shared" si="32"/>
        <v>-9.7144561471163016E-3</v>
      </c>
      <c r="F1001" s="126">
        <f t="shared" si="34"/>
        <v>0</v>
      </c>
    </row>
    <row r="1002" spans="2:6" x14ac:dyDescent="0.3">
      <c r="B1002" s="108">
        <v>44691</v>
      </c>
      <c r="C1002" s="125">
        <v>6584.97</v>
      </c>
      <c r="D1002" s="110">
        <v>36.299999999999997</v>
      </c>
      <c r="E1002" s="126">
        <f t="shared" ref="E1002:F1065" si="35">C1002/C1001-1</f>
        <v>1.6580291965251348E-3</v>
      </c>
      <c r="F1002" s="126">
        <f t="shared" si="34"/>
        <v>0</v>
      </c>
    </row>
    <row r="1003" spans="2:6" x14ac:dyDescent="0.3">
      <c r="B1003" s="108">
        <v>44692</v>
      </c>
      <c r="C1003" s="125">
        <v>6554.87</v>
      </c>
      <c r="D1003" s="110">
        <v>35.299999999999997</v>
      </c>
      <c r="E1003" s="126">
        <f t="shared" si="35"/>
        <v>-4.5710155095619598E-3</v>
      </c>
      <c r="F1003" s="126">
        <f t="shared" si="34"/>
        <v>-2.7548209366391241E-2</v>
      </c>
    </row>
    <row r="1004" spans="2:6" x14ac:dyDescent="0.3">
      <c r="B1004" s="108">
        <v>44693</v>
      </c>
      <c r="C1004" s="125">
        <v>6482.38</v>
      </c>
      <c r="D1004" s="110">
        <v>34.6</v>
      </c>
      <c r="E1004" s="126">
        <f t="shared" si="35"/>
        <v>-1.1058953114249426E-2</v>
      </c>
      <c r="F1004" s="126">
        <f t="shared" si="34"/>
        <v>-1.9830028328611804E-2</v>
      </c>
    </row>
    <row r="1005" spans="2:6" x14ac:dyDescent="0.3">
      <c r="B1005" s="108">
        <v>44697</v>
      </c>
      <c r="C1005" s="125">
        <v>6530.06</v>
      </c>
      <c r="D1005" s="110">
        <v>33.1</v>
      </c>
      <c r="E1005" s="126">
        <f t="shared" si="35"/>
        <v>7.3553231991954071E-3</v>
      </c>
      <c r="F1005" s="126">
        <f t="shared" si="34"/>
        <v>-4.3352601156069315E-2</v>
      </c>
    </row>
    <row r="1006" spans="2:6" x14ac:dyDescent="0.3">
      <c r="B1006" s="108">
        <v>44698</v>
      </c>
      <c r="C1006" s="125">
        <v>6606.41</v>
      </c>
      <c r="D1006" s="110">
        <v>32.200000000000003</v>
      </c>
      <c r="E1006" s="126">
        <f t="shared" si="35"/>
        <v>1.1692082461723041E-2</v>
      </c>
      <c r="F1006" s="126">
        <f t="shared" si="34"/>
        <v>-2.7190332326283984E-2</v>
      </c>
    </row>
    <row r="1007" spans="2:6" x14ac:dyDescent="0.3">
      <c r="B1007" s="108">
        <v>44699</v>
      </c>
      <c r="C1007" s="125">
        <v>6662.36</v>
      </c>
      <c r="D1007" s="110">
        <v>31.7</v>
      </c>
      <c r="E1007" s="126">
        <f t="shared" si="35"/>
        <v>8.4690474856994324E-3</v>
      </c>
      <c r="F1007" s="126">
        <f t="shared" si="34"/>
        <v>-1.5527950310559091E-2</v>
      </c>
    </row>
    <row r="1008" spans="2:6" x14ac:dyDescent="0.3">
      <c r="B1008" s="108">
        <v>44700</v>
      </c>
      <c r="C1008" s="125">
        <v>6683.23</v>
      </c>
      <c r="D1008" s="110">
        <v>30.9</v>
      </c>
      <c r="E1008" s="126">
        <f t="shared" si="35"/>
        <v>3.1325236102521803E-3</v>
      </c>
      <c r="F1008" s="126">
        <f t="shared" si="34"/>
        <v>-2.5236593059936974E-2</v>
      </c>
    </row>
    <row r="1009" spans="2:6" x14ac:dyDescent="0.3">
      <c r="B1009" s="108">
        <v>44703</v>
      </c>
      <c r="C1009" s="125">
        <v>6666.91</v>
      </c>
      <c r="D1009" s="110">
        <v>29.5</v>
      </c>
      <c r="E1009" s="126">
        <f t="shared" si="35"/>
        <v>-2.4419330174181297E-3</v>
      </c>
      <c r="F1009" s="126">
        <f t="shared" si="34"/>
        <v>-4.5307443365695699E-2</v>
      </c>
    </row>
    <row r="1010" spans="2:6" x14ac:dyDescent="0.3">
      <c r="B1010" s="108">
        <v>44704</v>
      </c>
      <c r="C1010" s="125">
        <v>6677.56</v>
      </c>
      <c r="D1010" s="110">
        <v>31</v>
      </c>
      <c r="E1010" s="126">
        <f t="shared" si="35"/>
        <v>1.5974416933781654E-3</v>
      </c>
      <c r="F1010" s="126">
        <f t="shared" si="34"/>
        <v>5.0847457627118731E-2</v>
      </c>
    </row>
    <row r="1011" spans="2:6" x14ac:dyDescent="0.3">
      <c r="B1011" s="108">
        <v>44705</v>
      </c>
      <c r="C1011" s="125">
        <v>6677.64</v>
      </c>
      <c r="D1011" s="110">
        <v>30.3</v>
      </c>
      <c r="E1011" s="126">
        <f t="shared" si="35"/>
        <v>1.1980423987090205E-5</v>
      </c>
      <c r="F1011" s="126">
        <f t="shared" si="34"/>
        <v>-2.2580645161290325E-2</v>
      </c>
    </row>
    <row r="1012" spans="2:6" x14ac:dyDescent="0.3">
      <c r="B1012" s="108">
        <v>44706</v>
      </c>
      <c r="C1012" s="125">
        <v>6655.66</v>
      </c>
      <c r="D1012" s="110">
        <v>30.7</v>
      </c>
      <c r="E1012" s="126">
        <f t="shared" si="35"/>
        <v>-3.2915820559360487E-3</v>
      </c>
      <c r="F1012" s="126">
        <f t="shared" si="34"/>
        <v>1.3201320132013139E-2</v>
      </c>
    </row>
    <row r="1013" spans="2:6" x14ac:dyDescent="0.3">
      <c r="B1013" s="108">
        <v>44707</v>
      </c>
      <c r="C1013" s="125">
        <v>6643.16</v>
      </c>
      <c r="D1013" s="110">
        <v>31.1</v>
      </c>
      <c r="E1013" s="126">
        <f t="shared" si="35"/>
        <v>-1.8781007443289255E-3</v>
      </c>
      <c r="F1013" s="126">
        <f t="shared" si="34"/>
        <v>1.3029315960912058E-2</v>
      </c>
    </row>
    <row r="1014" spans="2:6" x14ac:dyDescent="0.3">
      <c r="B1014" s="108">
        <v>44710</v>
      </c>
      <c r="C1014" s="125">
        <v>6669.41</v>
      </c>
      <c r="D1014" s="110">
        <v>33.200000000000003</v>
      </c>
      <c r="E1014" s="126">
        <f t="shared" si="35"/>
        <v>3.9514327518830328E-3</v>
      </c>
      <c r="F1014" s="126">
        <f t="shared" si="34"/>
        <v>6.7524115755627001E-2</v>
      </c>
    </row>
    <row r="1015" spans="2:6" x14ac:dyDescent="0.3">
      <c r="B1015" s="108">
        <v>44711</v>
      </c>
      <c r="C1015" s="125">
        <v>6698.08</v>
      </c>
      <c r="D1015" s="110">
        <v>35.9</v>
      </c>
      <c r="E1015" s="126">
        <f t="shared" si="35"/>
        <v>4.2987310721638305E-3</v>
      </c>
      <c r="F1015" s="126">
        <f t="shared" si="34"/>
        <v>8.1325301204819178E-2</v>
      </c>
    </row>
    <row r="1016" spans="2:6" x14ac:dyDescent="0.3">
      <c r="B1016" s="108">
        <v>44712</v>
      </c>
      <c r="C1016" s="125">
        <v>6665.61</v>
      </c>
      <c r="D1016" s="110">
        <v>36.4</v>
      </c>
      <c r="E1016" s="126">
        <f t="shared" si="35"/>
        <v>-4.8476578362754985E-3</v>
      </c>
      <c r="F1016" s="126">
        <f t="shared" si="34"/>
        <v>1.3927576601671321E-2</v>
      </c>
    </row>
    <row r="1017" spans="2:6" x14ac:dyDescent="0.3">
      <c r="B1017" s="108">
        <v>44713</v>
      </c>
      <c r="C1017" s="125">
        <v>6591.99</v>
      </c>
      <c r="D1017" s="110">
        <v>36.4</v>
      </c>
      <c r="E1017" s="126">
        <f t="shared" si="35"/>
        <v>-1.1044750592968944E-2</v>
      </c>
      <c r="F1017" s="126">
        <f t="shared" si="34"/>
        <v>0</v>
      </c>
    </row>
    <row r="1018" spans="2:6" x14ac:dyDescent="0.3">
      <c r="B1018" s="108">
        <v>44714</v>
      </c>
      <c r="C1018" s="125">
        <v>6565.47</v>
      </c>
      <c r="D1018" s="110">
        <v>37</v>
      </c>
      <c r="E1018" s="126">
        <f t="shared" si="35"/>
        <v>-4.0230643553766932E-3</v>
      </c>
      <c r="F1018" s="126">
        <f t="shared" si="34"/>
        <v>1.6483516483516425E-2</v>
      </c>
    </row>
    <row r="1019" spans="2:6" x14ac:dyDescent="0.3">
      <c r="B1019" s="108">
        <v>44717</v>
      </c>
      <c r="C1019" s="125">
        <v>6430.93</v>
      </c>
      <c r="D1019" s="110">
        <v>37.6</v>
      </c>
      <c r="E1019" s="126">
        <f t="shared" si="35"/>
        <v>-2.0492059212821045E-2</v>
      </c>
      <c r="F1019" s="126">
        <f t="shared" si="34"/>
        <v>1.6216216216216273E-2</v>
      </c>
    </row>
    <row r="1020" spans="2:6" x14ac:dyDescent="0.3">
      <c r="B1020" s="108">
        <v>44719</v>
      </c>
      <c r="C1020" s="125">
        <v>6403.5</v>
      </c>
      <c r="D1020" s="110">
        <v>38.299999999999997</v>
      </c>
      <c r="E1020" s="126">
        <f t="shared" si="35"/>
        <v>-4.265323988909886E-3</v>
      </c>
      <c r="F1020" s="126">
        <f t="shared" si="34"/>
        <v>1.8617021276595702E-2</v>
      </c>
    </row>
    <row r="1021" spans="2:6" x14ac:dyDescent="0.3">
      <c r="B1021" s="108">
        <v>44720</v>
      </c>
      <c r="C1021" s="125">
        <v>6309.91</v>
      </c>
      <c r="D1021" s="110">
        <v>37.6</v>
      </c>
      <c r="E1021" s="126">
        <f t="shared" si="35"/>
        <v>-1.4615444678691358E-2</v>
      </c>
      <c r="F1021" s="126">
        <f t="shared" si="34"/>
        <v>-1.8276762402088642E-2</v>
      </c>
    </row>
    <row r="1022" spans="2:6" x14ac:dyDescent="0.3">
      <c r="B1022" s="108">
        <v>44721</v>
      </c>
      <c r="C1022" s="125">
        <v>6258.24</v>
      </c>
      <c r="D1022" s="110">
        <v>36.9</v>
      </c>
      <c r="E1022" s="126">
        <f t="shared" si="35"/>
        <v>-8.1887063365404522E-3</v>
      </c>
      <c r="F1022" s="126">
        <f t="shared" si="34"/>
        <v>-1.8617021276595813E-2</v>
      </c>
    </row>
    <row r="1023" spans="2:6" x14ac:dyDescent="0.3">
      <c r="B1023" s="108">
        <v>44724</v>
      </c>
      <c r="C1023" s="125">
        <v>6142.68</v>
      </c>
      <c r="D1023" s="110">
        <v>36.200000000000003</v>
      </c>
      <c r="E1023" s="126">
        <f t="shared" si="35"/>
        <v>-1.8465255407270953E-2</v>
      </c>
      <c r="F1023" s="126">
        <f t="shared" si="34"/>
        <v>-1.89701897018969E-2</v>
      </c>
    </row>
    <row r="1024" spans="2:6" x14ac:dyDescent="0.3">
      <c r="B1024" s="108">
        <v>44725</v>
      </c>
      <c r="C1024" s="125">
        <v>6261.54</v>
      </c>
      <c r="D1024" s="110">
        <v>35.5</v>
      </c>
      <c r="E1024" s="126">
        <f t="shared" si="35"/>
        <v>1.9349860321553392E-2</v>
      </c>
      <c r="F1024" s="126">
        <f t="shared" si="34"/>
        <v>-1.9337016574585753E-2</v>
      </c>
    </row>
    <row r="1025" spans="2:6" x14ac:dyDescent="0.3">
      <c r="B1025" s="108">
        <v>44726</v>
      </c>
      <c r="C1025" s="125">
        <v>6211.46</v>
      </c>
      <c r="D1025" s="110">
        <v>35.299999999999997</v>
      </c>
      <c r="E1025" s="126">
        <f t="shared" si="35"/>
        <v>-7.9980324329158581E-3</v>
      </c>
      <c r="F1025" s="126">
        <f t="shared" si="34"/>
        <v>-5.633802816901512E-3</v>
      </c>
    </row>
    <row r="1026" spans="2:6" x14ac:dyDescent="0.3">
      <c r="B1026" s="108">
        <v>44727</v>
      </c>
      <c r="C1026" s="125">
        <v>6187.64</v>
      </c>
      <c r="D1026" s="110">
        <v>34.6</v>
      </c>
      <c r="E1026" s="126">
        <f t="shared" si="35"/>
        <v>-3.8348472017850632E-3</v>
      </c>
      <c r="F1026" s="126">
        <f t="shared" si="34"/>
        <v>-1.9830028328611804E-2</v>
      </c>
    </row>
    <row r="1027" spans="2:6" x14ac:dyDescent="0.3">
      <c r="B1027" s="108">
        <v>44728</v>
      </c>
      <c r="C1027" s="125">
        <v>6237.97</v>
      </c>
      <c r="D1027" s="110">
        <v>34.6</v>
      </c>
      <c r="E1027" s="126">
        <f t="shared" si="35"/>
        <v>8.1339573730856429E-3</v>
      </c>
      <c r="F1027" s="126">
        <f t="shared" si="34"/>
        <v>0</v>
      </c>
    </row>
    <row r="1028" spans="2:6" x14ac:dyDescent="0.3">
      <c r="B1028" s="108">
        <v>44731</v>
      </c>
      <c r="C1028" s="125">
        <v>6369.33</v>
      </c>
      <c r="D1028" s="110">
        <v>34</v>
      </c>
      <c r="E1028" s="126">
        <f t="shared" si="35"/>
        <v>2.1058132693809073E-2</v>
      </c>
      <c r="F1028" s="126">
        <f t="shared" si="34"/>
        <v>-1.7341040462427793E-2</v>
      </c>
    </row>
    <row r="1029" spans="2:6" x14ac:dyDescent="0.3">
      <c r="B1029" s="108">
        <v>44732</v>
      </c>
      <c r="C1029" s="125">
        <v>6388.65</v>
      </c>
      <c r="D1029" s="110">
        <v>33.5</v>
      </c>
      <c r="E1029" s="126">
        <f t="shared" si="35"/>
        <v>3.0332860756154822E-3</v>
      </c>
      <c r="F1029" s="126">
        <f t="shared" si="34"/>
        <v>-1.4705882352941124E-2</v>
      </c>
    </row>
    <row r="1030" spans="2:6" x14ac:dyDescent="0.3">
      <c r="B1030" s="108">
        <v>44733</v>
      </c>
      <c r="C1030" s="125">
        <v>6392.85</v>
      </c>
      <c r="D1030" s="110">
        <v>33</v>
      </c>
      <c r="E1030" s="126">
        <f t="shared" si="35"/>
        <v>6.5741588598533518E-4</v>
      </c>
      <c r="F1030" s="126">
        <f t="shared" si="34"/>
        <v>-1.4925373134328401E-2</v>
      </c>
    </row>
    <row r="1031" spans="2:6" x14ac:dyDescent="0.3">
      <c r="B1031" s="108">
        <v>44734</v>
      </c>
      <c r="C1031" s="125">
        <v>6433.17</v>
      </c>
      <c r="D1031" s="110">
        <v>33.200000000000003</v>
      </c>
      <c r="E1031" s="126">
        <f t="shared" si="35"/>
        <v>6.3070461531240518E-3</v>
      </c>
      <c r="F1031" s="126">
        <f t="shared" si="34"/>
        <v>6.0606060606060996E-3</v>
      </c>
    </row>
    <row r="1032" spans="2:6" x14ac:dyDescent="0.3">
      <c r="B1032" s="108">
        <v>44735</v>
      </c>
      <c r="C1032" s="125">
        <v>6451.53</v>
      </c>
      <c r="D1032" s="110">
        <v>33</v>
      </c>
      <c r="E1032" s="126">
        <f t="shared" si="35"/>
        <v>2.8539584683755503E-3</v>
      </c>
      <c r="F1032" s="126">
        <f t="shared" si="34"/>
        <v>-6.0240963855422436E-3</v>
      </c>
    </row>
    <row r="1033" spans="2:6" x14ac:dyDescent="0.3">
      <c r="B1033" s="108">
        <v>44738</v>
      </c>
      <c r="C1033" s="125">
        <v>6497.39</v>
      </c>
      <c r="D1033" s="110">
        <v>32.4</v>
      </c>
      <c r="E1033" s="126">
        <f t="shared" si="35"/>
        <v>7.1083913428289236E-3</v>
      </c>
      <c r="F1033" s="126">
        <f t="shared" si="34"/>
        <v>-1.8181818181818188E-2</v>
      </c>
    </row>
    <row r="1034" spans="2:6" x14ac:dyDescent="0.3">
      <c r="B1034" s="108">
        <v>44739</v>
      </c>
      <c r="C1034" s="125">
        <v>6489.17</v>
      </c>
      <c r="D1034" s="110">
        <v>33.5</v>
      </c>
      <c r="E1034" s="126">
        <f t="shared" si="35"/>
        <v>-1.2651233803112616E-3</v>
      </c>
      <c r="F1034" s="126">
        <f t="shared" si="34"/>
        <v>3.3950617283950768E-2</v>
      </c>
    </row>
    <row r="1035" spans="2:6" x14ac:dyDescent="0.3">
      <c r="B1035" s="108">
        <v>44740</v>
      </c>
      <c r="C1035" s="125">
        <v>6468.6</v>
      </c>
      <c r="D1035" s="110">
        <v>33</v>
      </c>
      <c r="E1035" s="126">
        <f t="shared" si="35"/>
        <v>-3.1698969205614658E-3</v>
      </c>
      <c r="F1035" s="126">
        <f t="shared" si="34"/>
        <v>-1.4925373134328401E-2</v>
      </c>
    </row>
    <row r="1036" spans="2:6" x14ac:dyDescent="0.3">
      <c r="B1036" s="108">
        <v>44741</v>
      </c>
      <c r="C1036" s="125">
        <v>6484.24</v>
      </c>
      <c r="D1036" s="110">
        <v>32.5</v>
      </c>
      <c r="E1036" s="126">
        <f t="shared" si="35"/>
        <v>2.4178338434899249E-3</v>
      </c>
      <c r="F1036" s="126">
        <f t="shared" si="34"/>
        <v>-1.5151515151515138E-2</v>
      </c>
    </row>
    <row r="1037" spans="2:6" x14ac:dyDescent="0.3">
      <c r="B1037" s="108">
        <v>44742</v>
      </c>
      <c r="C1037" s="125">
        <v>6480.3</v>
      </c>
      <c r="D1037" s="110">
        <v>32.799999999999997</v>
      </c>
      <c r="E1037" s="126">
        <f t="shared" si="35"/>
        <v>-6.0762710818840215E-4</v>
      </c>
      <c r="F1037" s="126">
        <f t="shared" si="34"/>
        <v>9.2307692307691536E-3</v>
      </c>
    </row>
    <row r="1038" spans="2:6" x14ac:dyDescent="0.3">
      <c r="B1038" s="108">
        <v>44745</v>
      </c>
      <c r="C1038" s="125">
        <v>6431.46</v>
      </c>
      <c r="D1038" s="110">
        <v>32.4</v>
      </c>
      <c r="E1038" s="126">
        <f t="shared" si="35"/>
        <v>-7.5366881162909349E-3</v>
      </c>
      <c r="F1038" s="126">
        <f t="shared" si="34"/>
        <v>-1.2195121951219523E-2</v>
      </c>
    </row>
    <row r="1039" spans="2:6" x14ac:dyDescent="0.3">
      <c r="B1039" s="108">
        <v>44746</v>
      </c>
      <c r="C1039" s="125">
        <v>6391.99</v>
      </c>
      <c r="D1039" s="110">
        <v>32.1</v>
      </c>
      <c r="E1039" s="126">
        <f t="shared" si="35"/>
        <v>-6.137020210030153E-3</v>
      </c>
      <c r="F1039" s="126">
        <f t="shared" si="34"/>
        <v>-9.2592592592591894E-3</v>
      </c>
    </row>
    <row r="1040" spans="2:6" x14ac:dyDescent="0.3">
      <c r="B1040" s="108">
        <v>44747</v>
      </c>
      <c r="C1040" s="125">
        <v>6361.39</v>
      </c>
      <c r="D1040" s="110">
        <v>32.200000000000003</v>
      </c>
      <c r="E1040" s="126">
        <f t="shared" si="35"/>
        <v>-4.7872415319797357E-3</v>
      </c>
      <c r="F1040" s="126">
        <f t="shared" si="34"/>
        <v>3.1152647975078995E-3</v>
      </c>
    </row>
    <row r="1041" spans="2:6" x14ac:dyDescent="0.3">
      <c r="B1041" s="108">
        <v>44748</v>
      </c>
      <c r="C1041" s="125">
        <v>6374.51</v>
      </c>
      <c r="D1041" s="110">
        <v>31.8</v>
      </c>
      <c r="E1041" s="126">
        <f t="shared" si="35"/>
        <v>2.0624423278559068E-3</v>
      </c>
      <c r="F1041" s="126">
        <f t="shared" si="34"/>
        <v>-1.2422360248447228E-2</v>
      </c>
    </row>
    <row r="1042" spans="2:6" x14ac:dyDescent="0.3">
      <c r="B1042" s="108">
        <v>44749</v>
      </c>
      <c r="C1042" s="125">
        <v>6425.73</v>
      </c>
      <c r="D1042" s="110">
        <v>31.7</v>
      </c>
      <c r="E1042" s="126">
        <f t="shared" si="35"/>
        <v>8.0351274058712008E-3</v>
      </c>
      <c r="F1042" s="126">
        <f t="shared" si="34"/>
        <v>-3.1446540880503138E-3</v>
      </c>
    </row>
    <row r="1043" spans="2:6" x14ac:dyDescent="0.3">
      <c r="B1043" s="108">
        <v>44754</v>
      </c>
      <c r="C1043" s="125">
        <v>6407.37</v>
      </c>
      <c r="D1043" s="110">
        <v>31.1</v>
      </c>
      <c r="E1043" s="126">
        <f t="shared" si="35"/>
        <v>-2.8572629102062708E-3</v>
      </c>
      <c r="F1043" s="126">
        <f t="shared" si="34"/>
        <v>-1.8927444794952564E-2</v>
      </c>
    </row>
    <row r="1044" spans="2:6" x14ac:dyDescent="0.3">
      <c r="B1044" s="108">
        <v>44755</v>
      </c>
      <c r="C1044" s="125">
        <v>6357.38</v>
      </c>
      <c r="D1044" s="110">
        <v>30.9</v>
      </c>
      <c r="E1044" s="126">
        <f t="shared" si="35"/>
        <v>-7.8019530634253487E-3</v>
      </c>
      <c r="F1044" s="126">
        <f t="shared" si="34"/>
        <v>-6.4308681672026191E-3</v>
      </c>
    </row>
    <row r="1045" spans="2:6" x14ac:dyDescent="0.3">
      <c r="B1045" s="108">
        <v>44756</v>
      </c>
      <c r="C1045" s="125">
        <v>6311.65</v>
      </c>
      <c r="D1045" s="110">
        <v>31</v>
      </c>
      <c r="E1045" s="126">
        <f t="shared" si="35"/>
        <v>-7.1932148149080888E-3</v>
      </c>
      <c r="F1045" s="126">
        <f t="shared" si="34"/>
        <v>3.2362459546926292E-3</v>
      </c>
    </row>
    <row r="1046" spans="2:6" x14ac:dyDescent="0.3">
      <c r="B1046" s="108">
        <v>44759</v>
      </c>
      <c r="C1046" s="125">
        <v>6317.8</v>
      </c>
      <c r="D1046" s="110">
        <v>30.8</v>
      </c>
      <c r="E1046" s="126">
        <f t="shared" si="35"/>
        <v>9.7438863054843949E-4</v>
      </c>
      <c r="F1046" s="126">
        <f t="shared" si="34"/>
        <v>-6.4516129032258229E-3</v>
      </c>
    </row>
    <row r="1047" spans="2:6" x14ac:dyDescent="0.3">
      <c r="B1047" s="108">
        <v>44760</v>
      </c>
      <c r="C1047" s="125">
        <v>6327.65</v>
      </c>
      <c r="D1047" s="110">
        <v>30.2</v>
      </c>
      <c r="E1047" s="126">
        <f t="shared" si="35"/>
        <v>1.559087023963901E-3</v>
      </c>
      <c r="F1047" s="126">
        <f t="shared" si="34"/>
        <v>-1.9480519480519543E-2</v>
      </c>
    </row>
    <row r="1048" spans="2:6" x14ac:dyDescent="0.3">
      <c r="B1048" s="108">
        <v>44761</v>
      </c>
      <c r="C1048" s="125">
        <v>6301.08</v>
      </c>
      <c r="D1048" s="110">
        <v>29.6</v>
      </c>
      <c r="E1048" s="126">
        <f t="shared" si="35"/>
        <v>-4.1990312359247994E-3</v>
      </c>
      <c r="F1048" s="126">
        <f t="shared" si="34"/>
        <v>-1.9867549668874052E-2</v>
      </c>
    </row>
    <row r="1049" spans="2:6" x14ac:dyDescent="0.3">
      <c r="B1049" s="108">
        <v>44762</v>
      </c>
      <c r="C1049" s="125">
        <v>6320.33</v>
      </c>
      <c r="D1049" s="110">
        <v>29.2</v>
      </c>
      <c r="E1049" s="126">
        <f t="shared" si="35"/>
        <v>3.0550318358122386E-3</v>
      </c>
      <c r="F1049" s="126">
        <f t="shared" si="34"/>
        <v>-1.3513513513513598E-2</v>
      </c>
    </row>
    <row r="1050" spans="2:6" x14ac:dyDescent="0.3">
      <c r="B1050" s="108">
        <v>44763</v>
      </c>
      <c r="C1050" s="125">
        <v>6342.59</v>
      </c>
      <c r="D1050" s="110">
        <v>28.8</v>
      </c>
      <c r="E1050" s="126">
        <f t="shared" si="35"/>
        <v>3.5219679985063479E-3</v>
      </c>
      <c r="F1050" s="126">
        <f t="shared" si="34"/>
        <v>-1.3698630136986245E-2</v>
      </c>
    </row>
    <row r="1051" spans="2:6" x14ac:dyDescent="0.3">
      <c r="B1051" s="108">
        <v>44766</v>
      </c>
      <c r="C1051" s="125">
        <v>6350.46</v>
      </c>
      <c r="D1051" s="110">
        <v>28.3</v>
      </c>
      <c r="E1051" s="126">
        <f t="shared" si="35"/>
        <v>1.2408180254439571E-3</v>
      </c>
      <c r="F1051" s="126">
        <f t="shared" si="34"/>
        <v>-1.736111111111116E-2</v>
      </c>
    </row>
    <row r="1052" spans="2:6" x14ac:dyDescent="0.3">
      <c r="B1052" s="108">
        <v>44767</v>
      </c>
      <c r="C1052" s="125">
        <v>6376.94</v>
      </c>
      <c r="D1052" s="110">
        <v>28.1</v>
      </c>
      <c r="E1052" s="126">
        <f t="shared" si="35"/>
        <v>4.169776677594994E-3</v>
      </c>
      <c r="F1052" s="126">
        <f t="shared" si="34"/>
        <v>-7.0671378091872183E-3</v>
      </c>
    </row>
    <row r="1053" spans="2:6" x14ac:dyDescent="0.3">
      <c r="B1053" s="108">
        <v>44768</v>
      </c>
      <c r="C1053" s="125">
        <v>6359.77</v>
      </c>
      <c r="D1053" s="110">
        <v>29.4</v>
      </c>
      <c r="E1053" s="126">
        <f t="shared" si="35"/>
        <v>-2.6925139643777518E-3</v>
      </c>
      <c r="F1053" s="126">
        <f t="shared" si="34"/>
        <v>4.6263345195729499E-2</v>
      </c>
    </row>
    <row r="1054" spans="2:6" x14ac:dyDescent="0.3">
      <c r="B1054" s="108">
        <v>44769</v>
      </c>
      <c r="C1054" s="125">
        <v>6346.88</v>
      </c>
      <c r="D1054" s="110">
        <v>28.9</v>
      </c>
      <c r="E1054" s="126">
        <f t="shared" si="35"/>
        <v>-2.026802856078147E-3</v>
      </c>
      <c r="F1054" s="126">
        <f t="shared" si="34"/>
        <v>-1.7006802721088454E-2</v>
      </c>
    </row>
    <row r="1055" spans="2:6" x14ac:dyDescent="0.3">
      <c r="B1055" s="108">
        <v>44770</v>
      </c>
      <c r="C1055" s="125">
        <v>6372.13</v>
      </c>
      <c r="D1055" s="110">
        <v>28.4</v>
      </c>
      <c r="E1055" s="126">
        <f t="shared" si="35"/>
        <v>3.9783326610869363E-3</v>
      </c>
      <c r="F1055" s="126">
        <f t="shared" si="34"/>
        <v>-1.730103806228378E-2</v>
      </c>
    </row>
    <row r="1056" spans="2:6" x14ac:dyDescent="0.3">
      <c r="B1056" s="108">
        <v>44773</v>
      </c>
      <c r="C1056" s="125">
        <v>6366.05</v>
      </c>
      <c r="D1056" s="110">
        <v>31.4</v>
      </c>
      <c r="E1056" s="126">
        <f t="shared" si="35"/>
        <v>-9.541550470564264E-4</v>
      </c>
      <c r="F1056" s="126">
        <f t="shared" si="34"/>
        <v>0.10563380281690149</v>
      </c>
    </row>
    <row r="1057" spans="2:6" x14ac:dyDescent="0.3">
      <c r="B1057" s="108">
        <v>44774</v>
      </c>
      <c r="C1057" s="125">
        <v>6366.95</v>
      </c>
      <c r="D1057" s="110">
        <v>30.7</v>
      </c>
      <c r="E1057" s="126">
        <f t="shared" si="35"/>
        <v>1.4137494992971789E-4</v>
      </c>
      <c r="F1057" s="126">
        <f t="shared" si="35"/>
        <v>-2.2292993630573243E-2</v>
      </c>
    </row>
    <row r="1058" spans="2:6" x14ac:dyDescent="0.3">
      <c r="B1058" s="108">
        <v>44775</v>
      </c>
      <c r="C1058" s="125">
        <v>6355.49</v>
      </c>
      <c r="D1058" s="110">
        <v>31.8</v>
      </c>
      <c r="E1058" s="126">
        <f t="shared" si="35"/>
        <v>-1.7999198988526421E-3</v>
      </c>
      <c r="F1058" s="126">
        <f t="shared" si="35"/>
        <v>3.5830618892508159E-2</v>
      </c>
    </row>
    <row r="1059" spans="2:6" x14ac:dyDescent="0.3">
      <c r="B1059" s="108">
        <v>44776</v>
      </c>
      <c r="C1059" s="125">
        <v>6324.81</v>
      </c>
      <c r="D1059" s="110">
        <v>31.4</v>
      </c>
      <c r="E1059" s="126">
        <f t="shared" si="35"/>
        <v>-4.8273225195852865E-3</v>
      </c>
      <c r="F1059" s="126">
        <f t="shared" si="35"/>
        <v>-1.2578616352201366E-2</v>
      </c>
    </row>
    <row r="1060" spans="2:6" x14ac:dyDescent="0.3">
      <c r="B1060" s="108">
        <v>44777</v>
      </c>
      <c r="C1060" s="125">
        <v>6324.5</v>
      </c>
      <c r="D1060" s="110">
        <v>31.2</v>
      </c>
      <c r="E1060" s="126">
        <f t="shared" si="35"/>
        <v>-4.9013330044811454E-5</v>
      </c>
      <c r="F1060" s="126">
        <f t="shared" si="35"/>
        <v>-6.3694267515923553E-3</v>
      </c>
    </row>
    <row r="1061" spans="2:6" x14ac:dyDescent="0.3">
      <c r="B1061" s="108">
        <v>44780</v>
      </c>
      <c r="C1061" s="125">
        <v>6216.89</v>
      </c>
      <c r="D1061" s="110">
        <v>30.2</v>
      </c>
      <c r="E1061" s="126">
        <f t="shared" si="35"/>
        <v>-1.7014783777373643E-2</v>
      </c>
      <c r="F1061" s="126">
        <f t="shared" si="35"/>
        <v>-3.2051282051282048E-2</v>
      </c>
    </row>
    <row r="1062" spans="2:6" x14ac:dyDescent="0.3">
      <c r="B1062" s="108">
        <v>44781</v>
      </c>
      <c r="C1062" s="125">
        <v>6153.18</v>
      </c>
      <c r="D1062" s="110">
        <v>30.3</v>
      </c>
      <c r="E1062" s="126">
        <f t="shared" si="35"/>
        <v>-1.0247889217920858E-2</v>
      </c>
      <c r="F1062" s="126">
        <f t="shared" si="35"/>
        <v>3.3112582781458233E-3</v>
      </c>
    </row>
    <row r="1063" spans="2:6" x14ac:dyDescent="0.3">
      <c r="B1063" s="108">
        <v>44783</v>
      </c>
      <c r="C1063" s="125">
        <v>6138.79</v>
      </c>
      <c r="D1063" s="110">
        <v>30</v>
      </c>
      <c r="E1063" s="126">
        <f t="shared" si="35"/>
        <v>-2.3386281564979905E-3</v>
      </c>
      <c r="F1063" s="126">
        <f t="shared" si="35"/>
        <v>-9.9009900990099098E-3</v>
      </c>
    </row>
    <row r="1064" spans="2:6" x14ac:dyDescent="0.3">
      <c r="B1064" s="108">
        <v>44784</v>
      </c>
      <c r="C1064" s="125">
        <v>6126.52</v>
      </c>
      <c r="D1064" s="110">
        <v>29.8</v>
      </c>
      <c r="E1064" s="126">
        <f t="shared" si="35"/>
        <v>-1.9987652289782387E-3</v>
      </c>
      <c r="F1064" s="126">
        <f t="shared" si="35"/>
        <v>-6.6666666666665986E-3</v>
      </c>
    </row>
    <row r="1065" spans="2:6" x14ac:dyDescent="0.3">
      <c r="B1065" s="108">
        <v>44787</v>
      </c>
      <c r="C1065" s="125">
        <v>6082.9</v>
      </c>
      <c r="D1065" s="110">
        <v>29.5</v>
      </c>
      <c r="E1065" s="126">
        <f t="shared" si="35"/>
        <v>-7.1198657639248708E-3</v>
      </c>
      <c r="F1065" s="126">
        <f t="shared" si="35"/>
        <v>-1.0067114093959773E-2</v>
      </c>
    </row>
    <row r="1066" spans="2:6" x14ac:dyDescent="0.3">
      <c r="B1066" s="108">
        <v>44789</v>
      </c>
      <c r="C1066" s="125">
        <v>6112.25</v>
      </c>
      <c r="D1066" s="110">
        <v>30</v>
      </c>
      <c r="E1066" s="126">
        <f t="shared" ref="E1066:F1076" si="36">C1066/C1065-1</f>
        <v>4.8250012329646985E-3</v>
      </c>
      <c r="F1066" s="126">
        <f t="shared" si="36"/>
        <v>1.6949152542372836E-2</v>
      </c>
    </row>
    <row r="1067" spans="2:6" x14ac:dyDescent="0.3">
      <c r="B1067" s="108">
        <v>44790</v>
      </c>
      <c r="C1067" s="125">
        <v>6038</v>
      </c>
      <c r="D1067" s="110">
        <v>30.8</v>
      </c>
      <c r="E1067" s="126">
        <f t="shared" si="36"/>
        <v>-1.2147736103726103E-2</v>
      </c>
      <c r="F1067" s="126">
        <f t="shared" si="36"/>
        <v>2.6666666666666616E-2</v>
      </c>
    </row>
    <row r="1068" spans="2:6" x14ac:dyDescent="0.3">
      <c r="B1068" s="108">
        <v>44794</v>
      </c>
      <c r="C1068" s="125">
        <v>5980.51</v>
      </c>
      <c r="D1068" s="110">
        <v>30.4</v>
      </c>
      <c r="E1068" s="126">
        <f t="shared" si="36"/>
        <v>-9.5213646902947424E-3</v>
      </c>
      <c r="F1068" s="126">
        <f t="shared" si="36"/>
        <v>-1.2987012987013102E-2</v>
      </c>
    </row>
    <row r="1069" spans="2:6" x14ac:dyDescent="0.3">
      <c r="B1069" s="108">
        <v>44795</v>
      </c>
      <c r="C1069" s="125">
        <v>6163.99</v>
      </c>
      <c r="D1069" s="110">
        <v>30.1</v>
      </c>
      <c r="E1069" s="126">
        <f t="shared" si="36"/>
        <v>3.0679657754940637E-2</v>
      </c>
      <c r="F1069" s="126">
        <f t="shared" si="36"/>
        <v>-9.8684210526315264E-3</v>
      </c>
    </row>
    <row r="1070" spans="2:6" x14ac:dyDescent="0.3">
      <c r="B1070" s="108">
        <v>44796</v>
      </c>
      <c r="C1070" s="125">
        <v>6249.23</v>
      </c>
      <c r="D1070" s="110">
        <v>30.4</v>
      </c>
      <c r="E1070" s="126">
        <f t="shared" si="36"/>
        <v>1.3828705108217099E-2</v>
      </c>
      <c r="F1070" s="126">
        <f t="shared" si="36"/>
        <v>9.966777408637828E-3</v>
      </c>
    </row>
    <row r="1071" spans="2:6" x14ac:dyDescent="0.3">
      <c r="B1071" s="108">
        <v>44797</v>
      </c>
      <c r="C1071" s="125">
        <v>6300.11</v>
      </c>
      <c r="D1071" s="110">
        <v>29.8</v>
      </c>
      <c r="E1071" s="126">
        <f t="shared" si="36"/>
        <v>8.1418030701383426E-3</v>
      </c>
      <c r="F1071" s="126">
        <f t="shared" si="36"/>
        <v>-1.9736842105263053E-2</v>
      </c>
    </row>
    <row r="1072" spans="2:6" x14ac:dyDescent="0.3">
      <c r="B1072" s="108">
        <v>44798</v>
      </c>
      <c r="C1072" s="125">
        <v>6312.25</v>
      </c>
      <c r="D1072" s="110">
        <v>30.7</v>
      </c>
      <c r="E1072" s="126">
        <f t="shared" si="36"/>
        <v>1.9269504818171246E-3</v>
      </c>
      <c r="F1072" s="126">
        <f t="shared" si="36"/>
        <v>3.0201342281879207E-2</v>
      </c>
    </row>
    <row r="1073" spans="2:6" x14ac:dyDescent="0.3">
      <c r="B1073" s="108">
        <v>44801</v>
      </c>
      <c r="C1073" s="125">
        <v>6258.95</v>
      </c>
      <c r="D1073" s="110">
        <v>31.6</v>
      </c>
      <c r="E1073" s="126">
        <f t="shared" si="36"/>
        <v>-8.443898768268121E-3</v>
      </c>
      <c r="F1073" s="126">
        <f t="shared" si="36"/>
        <v>2.931596091205213E-2</v>
      </c>
    </row>
    <row r="1074" spans="2:6" x14ac:dyDescent="0.3">
      <c r="B1074" s="108">
        <v>44802</v>
      </c>
      <c r="C1074" s="125">
        <v>6180.9</v>
      </c>
      <c r="D1074" s="110">
        <v>31.2</v>
      </c>
      <c r="E1074" s="126">
        <f t="shared" si="36"/>
        <v>-1.247014275557401E-2</v>
      </c>
      <c r="F1074" s="126">
        <f t="shared" si="36"/>
        <v>-1.2658227848101333E-2</v>
      </c>
    </row>
    <row r="1075" spans="2:6" x14ac:dyDescent="0.3">
      <c r="B1075" s="108">
        <v>44803</v>
      </c>
      <c r="C1075" s="125">
        <v>6148.77</v>
      </c>
      <c r="D1075" s="110">
        <v>31.3</v>
      </c>
      <c r="E1075" s="126">
        <f t="shared" si="36"/>
        <v>-5.1982720962965301E-3</v>
      </c>
      <c r="F1075" s="126">
        <f t="shared" si="36"/>
        <v>3.2051282051281937E-3</v>
      </c>
    </row>
    <row r="1076" spans="2:6" x14ac:dyDescent="0.3">
      <c r="B1076" s="108">
        <v>44804</v>
      </c>
      <c r="C1076" s="125">
        <v>6225.91</v>
      </c>
      <c r="D1076" s="110">
        <v>31.9</v>
      </c>
      <c r="E1076" s="126">
        <f t="shared" si="36"/>
        <v>1.2545598550604442E-2</v>
      </c>
      <c r="F1076" s="126">
        <f t="shared" si="36"/>
        <v>1.9169329073482455E-2</v>
      </c>
    </row>
    <row r="1077" spans="2:6" x14ac:dyDescent="0.3">
      <c r="D1077" s="141"/>
    </row>
    <row r="1078" spans="2:6" x14ac:dyDescent="0.3">
      <c r="D1078" s="141"/>
    </row>
    <row r="1079" spans="2:6" x14ac:dyDescent="0.3">
      <c r="D1079" s="141"/>
    </row>
    <row r="1080" spans="2:6" x14ac:dyDescent="0.3">
      <c r="D1080" s="141"/>
    </row>
    <row r="1081" spans="2:6" x14ac:dyDescent="0.3">
      <c r="D1081" s="141"/>
    </row>
    <row r="1082" spans="2:6" x14ac:dyDescent="0.3">
      <c r="D1082" s="141"/>
    </row>
    <row r="1083" spans="2:6" x14ac:dyDescent="0.3">
      <c r="D1083" s="141"/>
    </row>
    <row r="1084" spans="2:6" x14ac:dyDescent="0.3">
      <c r="D1084" s="141"/>
    </row>
  </sheetData>
  <mergeCells count="7">
    <mergeCell ref="H24:S32"/>
    <mergeCell ref="I17:K17"/>
    <mergeCell ref="I10:J10"/>
    <mergeCell ref="H14:I14"/>
    <mergeCell ref="J12:K12"/>
    <mergeCell ref="J13:K13"/>
    <mergeCell ref="I16:K16"/>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D755D-2E3B-4A7E-820B-6D287D0E9442}">
  <dimension ref="A1:P113"/>
  <sheetViews>
    <sheetView zoomScaleNormal="100" workbookViewId="0">
      <selection activeCell="H12" sqref="H12"/>
    </sheetView>
  </sheetViews>
  <sheetFormatPr defaultRowHeight="15.6" x14ac:dyDescent="0.3"/>
  <cols>
    <col min="2" max="2" width="29.19921875" customWidth="1"/>
    <col min="3" max="3" width="17.3984375" customWidth="1"/>
    <col min="4" max="4" width="16.8984375" customWidth="1"/>
    <col min="5" max="5" width="17.8984375" customWidth="1"/>
    <col min="6" max="6" width="19" customWidth="1"/>
    <col min="7" max="7" width="17.09765625" customWidth="1"/>
    <col min="8" max="8" width="13.19921875" customWidth="1"/>
    <col min="9" max="9" width="23.19921875" customWidth="1"/>
    <col min="10" max="10" width="23.09765625" customWidth="1"/>
    <col min="11" max="11" width="17.19921875" customWidth="1"/>
    <col min="12" max="12" width="15.3984375" customWidth="1"/>
    <col min="13" max="13" width="15" customWidth="1"/>
    <col min="14" max="14" width="17.19921875" customWidth="1"/>
    <col min="15" max="15" width="17.69921875" customWidth="1"/>
    <col min="16" max="16" width="22.69921875" customWidth="1"/>
  </cols>
  <sheetData>
    <row r="1" spans="1:16" ht="16.2" thickBot="1" x14ac:dyDescent="0.35">
      <c r="A1" s="2"/>
      <c r="B1" s="2"/>
      <c r="C1" s="2"/>
      <c r="D1" s="2"/>
      <c r="E1" s="2"/>
      <c r="F1" s="2"/>
      <c r="G1" s="2"/>
      <c r="H1" s="2"/>
      <c r="I1" s="2"/>
      <c r="J1" s="2"/>
      <c r="K1" s="2"/>
      <c r="L1" s="2"/>
      <c r="M1" s="2"/>
      <c r="N1" s="2"/>
      <c r="O1" s="2"/>
      <c r="P1" s="2"/>
    </row>
    <row r="2" spans="1:16" ht="18" thickBot="1" x14ac:dyDescent="0.35">
      <c r="A2" s="2"/>
      <c r="B2" s="2"/>
      <c r="C2" s="2"/>
      <c r="D2" s="2"/>
      <c r="E2" s="2"/>
      <c r="F2" s="2"/>
      <c r="G2" s="2"/>
      <c r="H2" s="2"/>
      <c r="I2" s="9"/>
      <c r="J2" s="94" t="s">
        <v>42</v>
      </c>
      <c r="K2" s="95"/>
      <c r="L2" s="95"/>
      <c r="M2" s="95"/>
      <c r="N2" s="95"/>
      <c r="O2" s="95"/>
      <c r="P2" s="96"/>
    </row>
    <row r="3" spans="1:16" ht="16.2" thickBot="1" x14ac:dyDescent="0.35">
      <c r="A3" s="2"/>
      <c r="B3" s="71"/>
      <c r="C3" s="72">
        <v>2018</v>
      </c>
      <c r="D3" s="72">
        <v>2019</v>
      </c>
      <c r="E3" s="72">
        <v>2020</v>
      </c>
      <c r="F3" s="72">
        <v>2021</v>
      </c>
      <c r="G3" s="73">
        <v>2022</v>
      </c>
      <c r="H3" s="2"/>
      <c r="I3" s="2"/>
      <c r="J3" s="10"/>
      <c r="K3" s="11">
        <v>2023</v>
      </c>
      <c r="L3" s="11">
        <v>2024</v>
      </c>
      <c r="M3" s="11">
        <v>2025</v>
      </c>
      <c r="N3" s="11">
        <v>2026</v>
      </c>
      <c r="O3" s="11">
        <v>2027</v>
      </c>
      <c r="P3" s="12">
        <v>2028</v>
      </c>
    </row>
    <row r="4" spans="1:16" x14ac:dyDescent="0.3">
      <c r="A4" s="2"/>
      <c r="B4" s="74" t="s">
        <v>0</v>
      </c>
      <c r="C4" s="69">
        <v>691391358</v>
      </c>
      <c r="D4" s="69">
        <v>1146706965</v>
      </c>
      <c r="E4" s="69">
        <v>1079371618</v>
      </c>
      <c r="F4" s="69">
        <v>864394154</v>
      </c>
      <c r="G4" s="75">
        <v>755366331</v>
      </c>
      <c r="H4" s="2"/>
      <c r="I4" s="85" t="s">
        <v>73</v>
      </c>
      <c r="J4" s="38" t="s">
        <v>12</v>
      </c>
      <c r="K4" s="52">
        <f xml:space="preserve">  G4 * ( 1 + $I$5)</f>
        <v>658673956.02514672</v>
      </c>
      <c r="L4" s="52">
        <f xml:space="preserve">  K4 * ( 1 + $I$5)</f>
        <v>574358907.11657476</v>
      </c>
      <c r="M4" s="52">
        <f xml:space="preserve">  L4 * ( 1 + $I$5)</f>
        <v>500836796.66780657</v>
      </c>
      <c r="N4" s="53">
        <f xml:space="preserve">  M4 * ( 1 + $I$5)</f>
        <v>436726050.1900053</v>
      </c>
      <c r="O4" s="53">
        <f xml:space="preserve">  N4 * ( 1 + $I$5)</f>
        <v>380821944.76031995</v>
      </c>
      <c r="P4" s="54">
        <f xml:space="preserve">  O4 * ( 1 + $I$5)</f>
        <v>332073970.73734522</v>
      </c>
    </row>
    <row r="5" spans="1:16" x14ac:dyDescent="0.3">
      <c r="A5" s="2"/>
      <c r="B5" s="76" t="s">
        <v>1</v>
      </c>
      <c r="C5" s="34"/>
      <c r="D5" s="34">
        <f>D4/C4-1</f>
        <v>0.65854975149978667</v>
      </c>
      <c r="E5" s="34">
        <f t="shared" ref="E5:G5" si="0">E4/D4-1</f>
        <v>-5.8720622665791478E-2</v>
      </c>
      <c r="F5" s="34">
        <f t="shared" si="0"/>
        <v>-0.19916909099234814</v>
      </c>
      <c r="G5" s="77">
        <f t="shared" si="0"/>
        <v>-0.12613206891262707</v>
      </c>
      <c r="H5" s="2"/>
      <c r="I5" s="62">
        <f>AVERAGE(E5:G5)</f>
        <v>-0.12800726085692224</v>
      </c>
      <c r="J5" s="42"/>
      <c r="K5" s="70"/>
      <c r="L5" s="70"/>
      <c r="M5" s="70"/>
      <c r="N5" s="70"/>
      <c r="O5" s="70"/>
      <c r="P5" s="55"/>
    </row>
    <row r="6" spans="1:16" x14ac:dyDescent="0.3">
      <c r="A6" s="2"/>
      <c r="B6" s="74" t="s">
        <v>2</v>
      </c>
      <c r="C6" s="33">
        <v>120757142</v>
      </c>
      <c r="D6" s="33">
        <v>228750809</v>
      </c>
      <c r="E6" s="33">
        <v>184396792</v>
      </c>
      <c r="F6" s="33">
        <v>130188138</v>
      </c>
      <c r="G6" s="78">
        <v>106907628</v>
      </c>
      <c r="H6" s="2"/>
      <c r="I6" s="63"/>
      <c r="J6" s="42"/>
      <c r="K6" s="70"/>
      <c r="L6" s="70"/>
      <c r="M6" s="70"/>
      <c r="N6" s="70"/>
      <c r="O6" s="70"/>
      <c r="P6" s="55"/>
    </row>
    <row r="7" spans="1:16" x14ac:dyDescent="0.3">
      <c r="A7" s="2"/>
      <c r="B7" s="76" t="s">
        <v>1</v>
      </c>
      <c r="C7" s="34"/>
      <c r="D7" s="34">
        <f>D6/C6-1</f>
        <v>0.89430459525118611</v>
      </c>
      <c r="E7" s="34">
        <f t="shared" ref="E7:G7" si="1">E6/D6-1</f>
        <v>-0.1938966563392569</v>
      </c>
      <c r="F7" s="34">
        <f t="shared" si="1"/>
        <v>-0.2939782922036952</v>
      </c>
      <c r="G7" s="77">
        <f t="shared" si="1"/>
        <v>-0.17882205212889668</v>
      </c>
      <c r="H7" s="2"/>
      <c r="I7" s="62">
        <f>AVERAGE(D7:G7)</f>
        <v>5.6901898644834331E-2</v>
      </c>
      <c r="J7" s="44"/>
      <c r="K7" s="70"/>
      <c r="L7" s="70"/>
      <c r="M7" s="70"/>
      <c r="N7" s="70"/>
      <c r="O7" s="70"/>
      <c r="P7" s="55"/>
    </row>
    <row r="8" spans="1:16" x14ac:dyDescent="0.3">
      <c r="A8" s="2"/>
      <c r="B8" s="74" t="s">
        <v>3</v>
      </c>
      <c r="C8" s="3">
        <f>C6/C4</f>
        <v>0.17465815938069623</v>
      </c>
      <c r="D8" s="3">
        <f t="shared" ref="D8:G8" si="2">D6/D4</f>
        <v>0.19948497391397635</v>
      </c>
      <c r="E8" s="3">
        <f t="shared" si="2"/>
        <v>0.17083716944649177</v>
      </c>
      <c r="F8" s="3">
        <f t="shared" si="2"/>
        <v>0.1506120065684757</v>
      </c>
      <c r="G8" s="47">
        <f t="shared" si="2"/>
        <v>0.14153083558605156</v>
      </c>
      <c r="H8" s="2"/>
      <c r="I8" s="64">
        <f>AVERAGE(C8:E8,G8)</f>
        <v>0.171627784581804</v>
      </c>
      <c r="J8" s="45" t="s">
        <v>13</v>
      </c>
      <c r="K8" s="56">
        <f xml:space="preserve"> K4 * $I$8</f>
        <v>113046751.83432852</v>
      </c>
      <c r="L8" s="56">
        <f t="shared" ref="L8:P8" si="3" xml:space="preserve"> L4 * $I$8</f>
        <v>98575946.783243865</v>
      </c>
      <c r="M8" s="56">
        <f t="shared" si="3"/>
        <v>85957509.849143073</v>
      </c>
      <c r="N8" s="56">
        <f t="shared" si="3"/>
        <v>74954324.463272348</v>
      </c>
      <c r="O8" s="56">
        <f t="shared" si="3"/>
        <v>65359626.699347854</v>
      </c>
      <c r="P8" s="57">
        <f t="shared" si="3"/>
        <v>56993119.914933369</v>
      </c>
    </row>
    <row r="9" spans="1:16" x14ac:dyDescent="0.3">
      <c r="A9" s="2"/>
      <c r="B9" s="74" t="s">
        <v>4</v>
      </c>
      <c r="C9" s="33">
        <v>93515821</v>
      </c>
      <c r="D9" s="33">
        <v>194493192</v>
      </c>
      <c r="E9" s="33">
        <v>154058196</v>
      </c>
      <c r="F9" s="33">
        <v>96409814</v>
      </c>
      <c r="G9" s="78">
        <v>76325712</v>
      </c>
      <c r="H9" s="2"/>
      <c r="I9" s="65"/>
      <c r="J9" s="42"/>
      <c r="K9" s="70"/>
      <c r="L9" s="70"/>
      <c r="M9" s="70"/>
      <c r="N9" s="70"/>
      <c r="O9" s="70"/>
      <c r="P9" s="55"/>
    </row>
    <row r="10" spans="1:16" x14ac:dyDescent="0.3">
      <c r="A10" s="2"/>
      <c r="B10" s="76" t="s">
        <v>1</v>
      </c>
      <c r="C10" s="34"/>
      <c r="D10" s="34">
        <f>D9/C9 -1</f>
        <v>1.079789172786068</v>
      </c>
      <c r="E10" s="34">
        <f t="shared" ref="E10:G10" si="4">E9/D9 -1</f>
        <v>-0.20789928729227702</v>
      </c>
      <c r="F10" s="34">
        <f t="shared" si="4"/>
        <v>-0.37419873461324971</v>
      </c>
      <c r="G10" s="77">
        <f t="shared" si="4"/>
        <v>-0.20832009903058213</v>
      </c>
      <c r="H10" s="2"/>
      <c r="I10" s="65"/>
      <c r="J10" s="42"/>
      <c r="K10" s="70"/>
      <c r="L10" s="70"/>
      <c r="M10" s="70"/>
      <c r="N10" s="70"/>
      <c r="O10" s="70"/>
      <c r="P10" s="55"/>
    </row>
    <row r="11" spans="1:16" x14ac:dyDescent="0.3">
      <c r="A11" s="2"/>
      <c r="B11" s="74" t="s">
        <v>3</v>
      </c>
      <c r="C11" s="3">
        <f>C9/C4</f>
        <v>0.13525743403926088</v>
      </c>
      <c r="D11" s="3">
        <f>D9/D4</f>
        <v>0.16961019505100852</v>
      </c>
      <c r="E11" s="3">
        <f t="shared" ref="E11:G11" si="5">E9/E4</f>
        <v>0.14272952283612853</v>
      </c>
      <c r="F11" s="3">
        <f t="shared" si="5"/>
        <v>0.11153455116958137</v>
      </c>
      <c r="G11" s="47">
        <f t="shared" si="5"/>
        <v>0.10104463075413404</v>
      </c>
      <c r="H11" s="2"/>
      <c r="I11" s="65">
        <f>AVERAGE(C11:G11)</f>
        <v>0.13203526677002267</v>
      </c>
      <c r="J11" s="45" t="s">
        <v>14</v>
      </c>
      <c r="K11" s="56">
        <f xml:space="preserve">  I11 * K4</f>
        <v>86968191.498246431</v>
      </c>
      <c r="L11" s="56">
        <f xml:space="preserve">  K11 * (1 + $I$11)</f>
        <v>98451059.863223821</v>
      </c>
      <c r="M11" s="56">
        <f t="shared" ref="M11:P11" si="6" xml:space="preserve">  L11 * (1 + $I$11)</f>
        <v>111450071.81605604</v>
      </c>
      <c r="N11" s="56">
        <f t="shared" si="6"/>
        <v>126165411.77982718</v>
      </c>
      <c r="O11" s="56">
        <f t="shared" si="6"/>
        <v>142823695.58132643</v>
      </c>
      <c r="P11" s="57">
        <f t="shared" si="6"/>
        <v>161681460.32848737</v>
      </c>
    </row>
    <row r="12" spans="1:16" x14ac:dyDescent="0.3">
      <c r="A12" s="2"/>
      <c r="B12" s="74" t="s">
        <v>5</v>
      </c>
      <c r="C12" s="1">
        <v>2.08</v>
      </c>
      <c r="D12" s="1">
        <v>2.5299999999999998</v>
      </c>
      <c r="E12" s="1">
        <v>1.82</v>
      </c>
      <c r="F12" s="1">
        <v>1.1399999999999999</v>
      </c>
      <c r="G12" s="79">
        <v>0.9</v>
      </c>
      <c r="H12" s="2"/>
      <c r="I12" s="65"/>
      <c r="J12" s="42"/>
      <c r="K12" s="70"/>
      <c r="L12" s="70"/>
      <c r="M12" s="70"/>
      <c r="N12" s="70"/>
      <c r="O12" s="70"/>
      <c r="P12" s="55"/>
    </row>
    <row r="13" spans="1:16" x14ac:dyDescent="0.3">
      <c r="A13" s="2"/>
      <c r="B13" s="76" t="s">
        <v>1</v>
      </c>
      <c r="C13" s="34"/>
      <c r="D13" s="34">
        <f>D12/C12 -1</f>
        <v>0.21634615384615374</v>
      </c>
      <c r="E13" s="34">
        <f>E12/D12 - 1</f>
        <v>-0.28063241106719361</v>
      </c>
      <c r="F13" s="34">
        <f t="shared" ref="F13:G13" si="7">F12/E12 -1</f>
        <v>-0.37362637362637374</v>
      </c>
      <c r="G13" s="77">
        <f t="shared" si="7"/>
        <v>-0.21052631578947356</v>
      </c>
      <c r="H13" s="2"/>
      <c r="I13" s="65"/>
      <c r="J13" s="45" t="s">
        <v>15</v>
      </c>
      <c r="K13" s="58">
        <f>K11/C18</f>
        <v>1.9343661466261692</v>
      </c>
      <c r="L13" s="58">
        <f>L11/D18</f>
        <v>1.2806678675619465</v>
      </c>
      <c r="M13" s="58">
        <f>M11/E18</f>
        <v>1.3166396593740588</v>
      </c>
      <c r="N13" s="58">
        <f>N11/F18</f>
        <v>1.4918457308609991</v>
      </c>
      <c r="O13" s="58">
        <f>O11/G18</f>
        <v>1.6841156493003797</v>
      </c>
      <c r="P13" s="59"/>
    </row>
    <row r="14" spans="1:16" x14ac:dyDescent="0.3">
      <c r="A14" s="2"/>
      <c r="B14" s="74" t="s">
        <v>6</v>
      </c>
      <c r="C14" s="1"/>
      <c r="D14" s="1">
        <v>9443979</v>
      </c>
      <c r="E14" s="1">
        <v>53441126</v>
      </c>
      <c r="F14" s="1">
        <v>88059737</v>
      </c>
      <c r="G14" s="80">
        <v>29203812</v>
      </c>
      <c r="H14" s="2"/>
      <c r="I14" s="65"/>
      <c r="J14" s="48"/>
      <c r="K14" s="70"/>
      <c r="L14" s="70"/>
      <c r="M14" s="70"/>
      <c r="N14" s="70"/>
      <c r="O14" s="70"/>
      <c r="P14" s="55"/>
    </row>
    <row r="15" spans="1:16" x14ac:dyDescent="0.3">
      <c r="A15" s="2"/>
      <c r="B15" s="76" t="s">
        <v>1</v>
      </c>
      <c r="C15" s="34"/>
      <c r="D15" s="34" t="e">
        <f>D14/C14 - 1</f>
        <v>#DIV/0!</v>
      </c>
      <c r="E15" s="34">
        <f t="shared" ref="E15:G15" si="8">E14/D14 - 1</f>
        <v>4.6587510412719046</v>
      </c>
      <c r="F15" s="34">
        <f t="shared" si="8"/>
        <v>0.64778970038917216</v>
      </c>
      <c r="G15" s="77">
        <f t="shared" si="8"/>
        <v>-0.66836362456998932</v>
      </c>
      <c r="H15" s="2"/>
      <c r="I15" s="65"/>
      <c r="J15" s="45" t="s">
        <v>6</v>
      </c>
      <c r="K15" s="56">
        <f xml:space="preserve"> $I$17 * K11</f>
        <v>36775733.101858981</v>
      </c>
      <c r="L15" s="56">
        <f xml:space="preserve"> $I$17 * L11</f>
        <v>41631426.832626089</v>
      </c>
      <c r="M15" s="56">
        <f t="shared" ref="M15:P15" si="9" xml:space="preserve"> $I$17 * M11</f>
        <v>47128243.380488552</v>
      </c>
      <c r="N15" s="56">
        <f t="shared" si="9"/>
        <v>53350833.567633905</v>
      </c>
      <c r="O15" s="56">
        <f t="shared" si="9"/>
        <v>60395025.110139534</v>
      </c>
      <c r="P15" s="57">
        <f t="shared" si="9"/>
        <v>68369298.362139016</v>
      </c>
    </row>
    <row r="16" spans="1:16" x14ac:dyDescent="0.3">
      <c r="A16" s="2"/>
      <c r="B16" s="74" t="s">
        <v>3</v>
      </c>
      <c r="C16" s="3">
        <f>C14/C4</f>
        <v>0</v>
      </c>
      <c r="D16" s="3">
        <f t="shared" ref="D16:G16" si="10">D14/D4</f>
        <v>8.2357387617332557E-3</v>
      </c>
      <c r="E16" s="3">
        <f t="shared" si="10"/>
        <v>4.951133150881127E-2</v>
      </c>
      <c r="F16" s="3">
        <f t="shared" si="10"/>
        <v>0.10187451707360806</v>
      </c>
      <c r="G16" s="47">
        <f t="shared" si="10"/>
        <v>3.8661786740399474E-2</v>
      </c>
      <c r="H16" s="2"/>
      <c r="I16" s="65"/>
      <c r="J16" s="44"/>
      <c r="K16" s="70"/>
      <c r="L16" s="70"/>
      <c r="M16" s="70"/>
      <c r="N16" s="70"/>
      <c r="O16" s="70"/>
      <c r="P16" s="55"/>
    </row>
    <row r="17" spans="1:16" ht="31.8" thickBot="1" x14ac:dyDescent="0.35">
      <c r="A17" s="2"/>
      <c r="B17" s="74" t="s">
        <v>7</v>
      </c>
      <c r="C17" s="3">
        <f>C14/C9</f>
        <v>0</v>
      </c>
      <c r="D17" s="3">
        <f t="shared" ref="D17:G17" si="11">D14/D9</f>
        <v>4.8556861568707248E-2</v>
      </c>
      <c r="E17" s="3">
        <f t="shared" si="11"/>
        <v>0.34688921062012174</v>
      </c>
      <c r="F17" s="3">
        <f t="shared" si="11"/>
        <v>0.91338976133695271</v>
      </c>
      <c r="G17" s="47">
        <f t="shared" si="11"/>
        <v>0.38262089189551224</v>
      </c>
      <c r="H17" s="2"/>
      <c r="I17" s="66">
        <f>AVERAGE(D17:G17)</f>
        <v>0.4228641813553235</v>
      </c>
      <c r="J17" s="49" t="s">
        <v>16</v>
      </c>
      <c r="K17" s="60">
        <f xml:space="preserve"> K15 / $I$18</f>
        <v>0.3604045696277407</v>
      </c>
      <c r="L17" s="60">
        <f t="shared" ref="L17:P17" si="12" xml:space="preserve"> L15 / $I$18</f>
        <v>0.4079906831236747</v>
      </c>
      <c r="M17" s="60">
        <f t="shared" si="12"/>
        <v>0.46185984180959289</v>
      </c>
      <c r="N17" s="60">
        <f t="shared" si="12"/>
        <v>0.52284162923328281</v>
      </c>
      <c r="O17" s="60">
        <f t="shared" si="12"/>
        <v>0.59187516322757272</v>
      </c>
      <c r="P17" s="61">
        <f t="shared" si="12"/>
        <v>0.67002355829887594</v>
      </c>
    </row>
    <row r="18" spans="1:16" ht="16.2" thickBot="1" x14ac:dyDescent="0.35">
      <c r="A18" s="2"/>
      <c r="B18" s="74" t="s">
        <v>8</v>
      </c>
      <c r="C18" s="36">
        <f>C9/C12</f>
        <v>44959529.326923072</v>
      </c>
      <c r="D18" s="36">
        <f t="shared" ref="D18:G18" si="13">D9/D12</f>
        <v>76874779.446640328</v>
      </c>
      <c r="E18" s="36">
        <f t="shared" si="13"/>
        <v>84647360.439560443</v>
      </c>
      <c r="F18" s="36">
        <f t="shared" si="13"/>
        <v>84570012.280701756</v>
      </c>
      <c r="G18" s="46">
        <f t="shared" si="13"/>
        <v>84806346.666666672</v>
      </c>
      <c r="H18" s="2"/>
      <c r="I18" s="67">
        <f xml:space="preserve"> ROUND((G18 * ( 1 +H19)),0)</f>
        <v>102040141</v>
      </c>
      <c r="J18" s="2"/>
      <c r="K18" s="2"/>
      <c r="L18" s="2"/>
      <c r="M18" s="2"/>
      <c r="N18" s="2"/>
      <c r="O18" s="2"/>
      <c r="P18" s="2"/>
    </row>
    <row r="19" spans="1:16" ht="16.2" thickBot="1" x14ac:dyDescent="0.35">
      <c r="A19" s="2"/>
      <c r="B19" s="81" t="s">
        <v>9</v>
      </c>
      <c r="C19" s="82"/>
      <c r="D19" s="82">
        <f>D18/C18 - 1</f>
        <v>0.70986619738933698</v>
      </c>
      <c r="E19" s="82">
        <f t="shared" ref="E19:G19" si="14">E18/D18 - 1</f>
        <v>0.10110703469809823</v>
      </c>
      <c r="F19" s="82">
        <f t="shared" si="14"/>
        <v>-9.1376929483721892E-4</v>
      </c>
      <c r="G19" s="83">
        <f t="shared" si="14"/>
        <v>2.7945412279293258E-3</v>
      </c>
      <c r="H19" s="68">
        <f>AVERAGE(D19:G19)</f>
        <v>0.20321350100513183</v>
      </c>
      <c r="I19" s="2"/>
      <c r="J19" s="2"/>
      <c r="K19" s="2"/>
      <c r="L19" s="2"/>
      <c r="M19" s="2"/>
      <c r="N19" s="2"/>
      <c r="O19" s="2"/>
      <c r="P19" s="2"/>
    </row>
    <row r="20" spans="1:16" x14ac:dyDescent="0.3">
      <c r="A20" s="2"/>
      <c r="B20" s="14" t="s">
        <v>74</v>
      </c>
      <c r="C20" s="2"/>
      <c r="D20" s="2"/>
      <c r="E20" s="2"/>
      <c r="F20" s="2"/>
      <c r="G20" s="2"/>
      <c r="H20" s="2"/>
      <c r="I20" s="2"/>
      <c r="J20" s="2"/>
      <c r="K20" s="2"/>
      <c r="L20" s="2"/>
      <c r="M20" s="2"/>
      <c r="N20" s="2"/>
      <c r="O20" s="2"/>
      <c r="P20" s="2"/>
    </row>
    <row r="21" spans="1:16" x14ac:dyDescent="0.3">
      <c r="A21" s="2"/>
      <c r="B21" s="14" t="s">
        <v>75</v>
      </c>
      <c r="C21" s="2"/>
      <c r="D21" s="2"/>
      <c r="E21" s="2"/>
      <c r="F21" s="2"/>
      <c r="G21" s="2"/>
      <c r="H21" s="2"/>
      <c r="I21" s="2"/>
      <c r="J21" s="2"/>
      <c r="K21" s="2"/>
      <c r="L21" s="2"/>
      <c r="M21" s="2"/>
      <c r="N21" s="2"/>
      <c r="O21" s="2"/>
      <c r="P21" s="2"/>
    </row>
    <row r="22" spans="1:16" x14ac:dyDescent="0.3">
      <c r="A22" s="2"/>
      <c r="B22" s="14" t="s">
        <v>76</v>
      </c>
      <c r="C22" s="2"/>
      <c r="D22" s="2"/>
      <c r="E22" s="2"/>
      <c r="F22" s="2"/>
      <c r="G22" s="2"/>
      <c r="H22" s="2"/>
      <c r="I22" s="2"/>
      <c r="J22" s="2"/>
      <c r="K22" s="2"/>
      <c r="L22" s="2"/>
      <c r="M22" s="2"/>
      <c r="N22" s="2"/>
      <c r="O22" s="2"/>
      <c r="P22" s="2"/>
    </row>
    <row r="23" spans="1:16" x14ac:dyDescent="0.3">
      <c r="A23" s="2"/>
      <c r="B23" s="14"/>
      <c r="C23" s="2"/>
      <c r="D23" s="2"/>
      <c r="E23" s="2"/>
      <c r="F23" s="2"/>
      <c r="G23" s="2"/>
      <c r="H23" s="2"/>
      <c r="I23" s="2"/>
      <c r="J23" s="97" t="s">
        <v>17</v>
      </c>
      <c r="K23" s="97"/>
      <c r="L23" s="15">
        <f>L25 + L24*(L26-L25)</f>
        <v>5.5073970616654325E-2</v>
      </c>
      <c r="M23" s="2"/>
      <c r="N23" s="2"/>
      <c r="O23" s="2"/>
      <c r="P23" s="2"/>
    </row>
    <row r="24" spans="1:16" x14ac:dyDescent="0.3">
      <c r="A24" s="2"/>
      <c r="B24" s="2"/>
      <c r="C24" s="2"/>
      <c r="D24" s="2"/>
      <c r="E24" s="2"/>
      <c r="F24" s="2"/>
      <c r="G24" s="2"/>
      <c r="H24" s="2"/>
      <c r="I24" s="2"/>
      <c r="J24" s="97" t="s">
        <v>18</v>
      </c>
      <c r="K24" s="97"/>
      <c r="L24" s="15">
        <f>'SKTRIMS Index parameters'!I5</f>
        <v>0.22900000000000001</v>
      </c>
      <c r="M24" s="2"/>
      <c r="N24" s="2"/>
      <c r="O24" s="2"/>
      <c r="P24" s="2"/>
    </row>
    <row r="25" spans="1:16" x14ac:dyDescent="0.3">
      <c r="A25" s="2"/>
      <c r="B25" s="2"/>
      <c r="C25" s="98" t="s">
        <v>59</v>
      </c>
      <c r="D25" s="99"/>
      <c r="E25" s="99"/>
      <c r="F25" s="99"/>
      <c r="G25" s="2"/>
      <c r="H25" s="2"/>
      <c r="I25" s="2"/>
      <c r="J25" s="97" t="s">
        <v>19</v>
      </c>
      <c r="K25" s="97"/>
      <c r="L25" s="15">
        <v>7.3800000000000004E-2</v>
      </c>
      <c r="M25" s="2"/>
      <c r="N25" s="2"/>
      <c r="O25" s="2"/>
      <c r="P25" s="2"/>
    </row>
    <row r="26" spans="1:16" x14ac:dyDescent="0.3">
      <c r="A26" s="2"/>
      <c r="B26" s="2"/>
      <c r="C26" s="2"/>
      <c r="D26" s="2"/>
      <c r="E26" s="2"/>
      <c r="F26" s="2"/>
      <c r="G26" s="2"/>
      <c r="H26" s="2"/>
      <c r="I26" s="2"/>
      <c r="J26" s="97" t="s">
        <v>20</v>
      </c>
      <c r="K26" s="97"/>
      <c r="L26" s="15">
        <f>'SKTRIMS Index parameters'!J13</f>
        <v>-7.9730540757453408E-3</v>
      </c>
      <c r="M26" s="2"/>
      <c r="N26" s="2"/>
      <c r="O26" s="2"/>
      <c r="P26" s="2"/>
    </row>
    <row r="27" spans="1:16" x14ac:dyDescent="0.3">
      <c r="A27" s="2"/>
      <c r="B27" s="16" t="s">
        <v>83</v>
      </c>
      <c r="C27" s="91" t="s">
        <v>58</v>
      </c>
      <c r="D27" s="92"/>
      <c r="E27" s="92"/>
      <c r="F27" s="92"/>
      <c r="G27" s="92"/>
      <c r="H27" s="93"/>
      <c r="I27" s="2"/>
      <c r="J27" s="97" t="s">
        <v>21</v>
      </c>
      <c r="K27" s="97"/>
      <c r="L27" s="15">
        <v>6.9000000000000006E-2</v>
      </c>
      <c r="M27" s="2"/>
      <c r="N27" s="2"/>
      <c r="O27" s="2"/>
      <c r="P27" s="2"/>
    </row>
    <row r="28" spans="1:16" x14ac:dyDescent="0.3">
      <c r="A28" s="2"/>
      <c r="B28" s="8">
        <f>K34</f>
        <v>1.5232721756823837</v>
      </c>
      <c r="C28" s="31">
        <v>0.15</v>
      </c>
      <c r="D28" s="31">
        <v>0.16</v>
      </c>
      <c r="E28" s="31">
        <v>0.17</v>
      </c>
      <c r="F28" s="31">
        <v>0.18</v>
      </c>
      <c r="G28" s="31">
        <v>0.19</v>
      </c>
      <c r="H28" s="31">
        <v>0.2</v>
      </c>
      <c r="I28" s="2"/>
      <c r="J28" s="2"/>
      <c r="K28" s="2"/>
      <c r="L28" s="2"/>
      <c r="M28" s="2"/>
      <c r="N28" s="2"/>
      <c r="O28" s="2"/>
      <c r="P28" s="2"/>
    </row>
    <row r="29" spans="1:16" x14ac:dyDescent="0.3">
      <c r="A29" s="2"/>
      <c r="B29" s="17">
        <v>0.06</v>
      </c>
      <c r="C29" s="3">
        <f t="dataTable" ref="C29:H35" dt2D="1" dtr="1" r1="L23" r2="L27"/>
        <v>1.2245115908407789</v>
      </c>
      <c r="D29" s="3">
        <v>1.1985519634662585</v>
      </c>
      <c r="E29" s="3">
        <v>1.1734669634965382</v>
      </c>
      <c r="F29" s="3">
        <v>1.1492182118875829</v>
      </c>
      <c r="G29" s="3">
        <v>1.1257693662248034</v>
      </c>
      <c r="H29" s="3">
        <v>1.1030859950904812</v>
      </c>
      <c r="I29" s="2"/>
      <c r="J29" s="2"/>
      <c r="K29" s="2"/>
      <c r="L29" s="2"/>
      <c r="M29" s="2"/>
      <c r="N29" s="2"/>
      <c r="O29" s="2"/>
      <c r="P29" s="2"/>
    </row>
    <row r="30" spans="1:16" x14ac:dyDescent="0.3">
      <c r="A30" s="2"/>
      <c r="B30" s="17">
        <v>6.5000000000000002E-2</v>
      </c>
      <c r="C30" s="3">
        <v>1.2245115908407789</v>
      </c>
      <c r="D30" s="3">
        <v>1.1985519634662585</v>
      </c>
      <c r="E30" s="3">
        <v>1.1734669634965382</v>
      </c>
      <c r="F30" s="3">
        <v>1.1492182118875829</v>
      </c>
      <c r="G30" s="3">
        <v>1.1257693662248034</v>
      </c>
      <c r="H30" s="3">
        <v>1.1030859950904812</v>
      </c>
      <c r="I30" s="2"/>
      <c r="J30" s="18" t="s">
        <v>31</v>
      </c>
      <c r="K30" s="26">
        <f>K17 / (1 + L23)</f>
        <v>0.34159175533171071</v>
      </c>
      <c r="L30" s="27">
        <f>L17 * (1 + $L$23 )^ -L31</f>
        <v>0.36650881800009172</v>
      </c>
      <c r="M30" s="27">
        <f>M17 * (1 + $L$23 )^ -M31</f>
        <v>0.39324343042583482</v>
      </c>
      <c r="N30" s="27">
        <f>N17 * (1 + $L$23 )^ -N31</f>
        <v>0.42192817192474652</v>
      </c>
      <c r="O30" s="27">
        <f>O17 * (1 + $L$23 )^ -O31</f>
        <v>0.4527052926757883</v>
      </c>
      <c r="P30" s="27"/>
    </row>
    <row r="31" spans="1:16" x14ac:dyDescent="0.3">
      <c r="A31" s="2"/>
      <c r="B31" s="17">
        <v>7.0000000000000007E-2</v>
      </c>
      <c r="C31" s="3">
        <v>1.2245115908407789</v>
      </c>
      <c r="D31" s="3">
        <v>1.1985519634662585</v>
      </c>
      <c r="E31" s="3">
        <v>1.1734669634965382</v>
      </c>
      <c r="F31" s="3">
        <v>1.1492182118875829</v>
      </c>
      <c r="G31" s="3">
        <v>1.1257693662248034</v>
      </c>
      <c r="H31" s="3">
        <v>1.1030859950904812</v>
      </c>
      <c r="I31" s="2"/>
      <c r="J31" s="19" t="s">
        <v>32</v>
      </c>
      <c r="K31" s="28">
        <v>1</v>
      </c>
      <c r="L31" s="28">
        <v>2</v>
      </c>
      <c r="M31" s="28">
        <v>3</v>
      </c>
      <c r="N31" s="28">
        <v>4</v>
      </c>
      <c r="O31" s="28">
        <v>5</v>
      </c>
      <c r="P31" s="28"/>
    </row>
    <row r="32" spans="1:16" ht="31.2" x14ac:dyDescent="0.3">
      <c r="A32" s="2"/>
      <c r="B32" s="20">
        <v>7.4999999999999997E-2</v>
      </c>
      <c r="C32" s="5">
        <v>1.2245115908407789</v>
      </c>
      <c r="D32" s="5">
        <v>1.1985519634662585</v>
      </c>
      <c r="E32" s="5">
        <v>1.1734669634965382</v>
      </c>
      <c r="F32" s="5">
        <v>1.1492182118875829</v>
      </c>
      <c r="G32" s="5">
        <v>1.1257693662248034</v>
      </c>
      <c r="H32" s="5">
        <v>1.1030859950904812</v>
      </c>
      <c r="I32" s="2"/>
      <c r="J32" s="21" t="s">
        <v>33</v>
      </c>
      <c r="K32" s="27"/>
      <c r="L32" s="27"/>
      <c r="M32" s="27"/>
      <c r="N32" s="27"/>
      <c r="O32" s="27">
        <f>P17/ (L23-L27)</f>
        <v>-48.113036376338961</v>
      </c>
      <c r="P32" s="27">
        <f>O32/(1+L23)^-6</f>
        <v>-66.368227450893571</v>
      </c>
    </row>
    <row r="33" spans="1:16" x14ac:dyDescent="0.3">
      <c r="A33" s="2"/>
      <c r="B33" s="17">
        <v>0.08</v>
      </c>
      <c r="C33" s="3">
        <v>1.2245115908407789</v>
      </c>
      <c r="D33" s="3">
        <v>1.1985519634662585</v>
      </c>
      <c r="E33" s="3">
        <v>1.1734669634965382</v>
      </c>
      <c r="F33" s="3">
        <v>1.1492182118875829</v>
      </c>
      <c r="G33" s="3">
        <v>1.1257693662248034</v>
      </c>
      <c r="H33" s="3">
        <v>1.1030859950904812</v>
      </c>
      <c r="I33" s="2"/>
      <c r="J33" s="19" t="s">
        <v>34</v>
      </c>
      <c r="K33" s="29">
        <f>K30</f>
        <v>0.34159175533171071</v>
      </c>
      <c r="L33" s="28">
        <f>L30</f>
        <v>0.36650881800009172</v>
      </c>
      <c r="M33" s="30">
        <f>M30</f>
        <v>0.39324343042583482</v>
      </c>
      <c r="N33" s="28">
        <f>N30</f>
        <v>0.42192817192474652</v>
      </c>
      <c r="O33" s="28">
        <f>P32+O30</f>
        <v>-65.915522158217783</v>
      </c>
      <c r="P33" s="28"/>
    </row>
    <row r="34" spans="1:16" x14ac:dyDescent="0.3">
      <c r="A34" s="2"/>
      <c r="B34" s="17">
        <v>8.5000000000000006E-2</v>
      </c>
      <c r="C34" s="3">
        <v>1.2245115908407789</v>
      </c>
      <c r="D34" s="3">
        <v>1.1985519634662585</v>
      </c>
      <c r="E34" s="3">
        <v>1.1734669634965382</v>
      </c>
      <c r="F34" s="3">
        <v>1.1492182118875829</v>
      </c>
      <c r="G34" s="3">
        <v>1.1257693662248034</v>
      </c>
      <c r="H34" s="3">
        <v>1.1030859950904812</v>
      </c>
      <c r="I34" s="2"/>
      <c r="J34" s="18" t="s">
        <v>35</v>
      </c>
      <c r="K34" s="26">
        <f>SUM(K33:N33)</f>
        <v>1.5232721756823837</v>
      </c>
      <c r="L34" s="100" t="s">
        <v>39</v>
      </c>
      <c r="M34" s="101"/>
      <c r="N34" s="27"/>
      <c r="O34" s="27"/>
      <c r="P34" s="27"/>
    </row>
    <row r="35" spans="1:16" x14ac:dyDescent="0.3">
      <c r="A35" s="2"/>
      <c r="B35" s="17">
        <v>0.09</v>
      </c>
      <c r="C35" s="3">
        <v>1.2245115908407789</v>
      </c>
      <c r="D35" s="3">
        <v>1.1985519634662585</v>
      </c>
      <c r="E35" s="3">
        <v>1.1734669634965382</v>
      </c>
      <c r="F35" s="3">
        <v>1.1492182118875829</v>
      </c>
      <c r="G35" s="3">
        <v>1.1257693662248034</v>
      </c>
      <c r="H35" s="3">
        <v>1.1030859950904812</v>
      </c>
      <c r="I35" s="2"/>
      <c r="J35" s="19"/>
      <c r="K35" s="28"/>
      <c r="L35" s="28"/>
      <c r="M35" s="28"/>
      <c r="N35" s="28"/>
      <c r="O35" s="28"/>
      <c r="P35" s="28"/>
    </row>
    <row r="36" spans="1:16" x14ac:dyDescent="0.3">
      <c r="A36" s="2"/>
      <c r="B36" s="2"/>
      <c r="C36" s="2"/>
      <c r="D36" s="2"/>
      <c r="E36" s="2"/>
      <c r="F36" s="2"/>
      <c r="G36" s="2"/>
      <c r="H36" s="2"/>
      <c r="I36" s="2"/>
      <c r="J36" s="22" t="s">
        <v>36</v>
      </c>
      <c r="K36" s="28">
        <v>18.34</v>
      </c>
      <c r="L36" s="28"/>
      <c r="M36" s="28"/>
      <c r="N36" s="28"/>
      <c r="O36" s="28"/>
      <c r="P36" s="28"/>
    </row>
    <row r="37" spans="1:16" x14ac:dyDescent="0.3">
      <c r="A37" s="2"/>
      <c r="B37" s="2"/>
      <c r="C37" s="87" t="s">
        <v>60</v>
      </c>
      <c r="D37" s="6">
        <f>MAX(C29:H35)</f>
        <v>1.2245115908407789</v>
      </c>
      <c r="E37" s="2"/>
      <c r="F37" s="2"/>
      <c r="G37" s="2"/>
      <c r="H37" s="2"/>
      <c r="I37" s="2"/>
      <c r="J37" s="18" t="s">
        <v>37</v>
      </c>
      <c r="K37" s="27">
        <f>K36*P17</f>
        <v>12.288232059201384</v>
      </c>
      <c r="L37" s="86" t="s">
        <v>40</v>
      </c>
      <c r="M37" s="86"/>
      <c r="N37" s="27"/>
      <c r="O37" s="27"/>
      <c r="P37" s="27"/>
    </row>
    <row r="38" spans="1:16" x14ac:dyDescent="0.3">
      <c r="A38" s="2"/>
      <c r="B38" s="2"/>
      <c r="C38" s="87"/>
      <c r="D38" s="23">
        <f>MIN(C29:H35)</f>
        <v>1.1030859950904812</v>
      </c>
      <c r="E38" s="2"/>
      <c r="F38" s="2"/>
      <c r="G38" s="2"/>
      <c r="H38" s="2"/>
      <c r="I38" s="2"/>
      <c r="J38" s="19" t="s">
        <v>38</v>
      </c>
      <c r="K38" s="28">
        <v>27.9</v>
      </c>
      <c r="L38" s="28" t="s">
        <v>41</v>
      </c>
      <c r="M38" s="28"/>
      <c r="N38" s="28"/>
      <c r="O38" s="28"/>
      <c r="P38" s="28"/>
    </row>
    <row r="39" spans="1:16" x14ac:dyDescent="0.3">
      <c r="A39" s="2"/>
      <c r="B39" s="2"/>
      <c r="C39" s="2"/>
      <c r="D39" s="2"/>
      <c r="E39" s="2"/>
      <c r="F39" s="2"/>
      <c r="G39" s="2"/>
      <c r="H39" s="2"/>
      <c r="I39" s="2"/>
      <c r="J39" s="2"/>
      <c r="K39" s="2"/>
      <c r="L39" s="2"/>
      <c r="M39" s="2"/>
      <c r="N39" s="2"/>
      <c r="O39" s="2"/>
      <c r="P39" s="2"/>
    </row>
    <row r="40" spans="1:16" x14ac:dyDescent="0.3">
      <c r="A40" s="2"/>
      <c r="B40" s="16" t="s">
        <v>82</v>
      </c>
      <c r="C40" s="88" t="s">
        <v>58</v>
      </c>
      <c r="D40" s="89"/>
      <c r="E40" s="89"/>
      <c r="F40" s="89"/>
      <c r="G40" s="89"/>
      <c r="H40" s="90"/>
      <c r="I40" s="2"/>
      <c r="J40" s="2"/>
      <c r="K40" s="2"/>
      <c r="L40" s="2"/>
      <c r="M40" s="2"/>
      <c r="N40" s="2"/>
      <c r="O40" s="2"/>
      <c r="P40" s="2"/>
    </row>
    <row r="41" spans="1:16" x14ac:dyDescent="0.3">
      <c r="A41" s="2"/>
      <c r="B41" s="3">
        <f>K37</f>
        <v>12.288232059201384</v>
      </c>
      <c r="C41" s="24">
        <v>0.15</v>
      </c>
      <c r="D41" s="24">
        <v>0.16</v>
      </c>
      <c r="E41" s="24">
        <v>0.17</v>
      </c>
      <c r="F41" s="24">
        <v>0.18</v>
      </c>
      <c r="G41" s="24">
        <v>0.19</v>
      </c>
      <c r="H41" s="24">
        <v>0.2</v>
      </c>
      <c r="I41" s="2"/>
      <c r="J41" s="2"/>
      <c r="K41" s="2"/>
      <c r="L41" s="2"/>
      <c r="M41" s="2"/>
      <c r="N41" s="2"/>
      <c r="O41" s="2"/>
      <c r="P41" s="2"/>
    </row>
    <row r="42" spans="1:16" x14ac:dyDescent="0.3">
      <c r="A42" s="2"/>
      <c r="B42" s="3">
        <v>20</v>
      </c>
      <c r="C42" s="3">
        <f t="dataTable" ref="C42:H48" dt2D="1" dtr="1" r1="L23" r2="K36"/>
        <v>13.400471165977519</v>
      </c>
      <c r="D42" s="3">
        <v>13.400471165977519</v>
      </c>
      <c r="E42" s="3">
        <v>13.400471165977519</v>
      </c>
      <c r="F42" s="3">
        <v>13.400471165977519</v>
      </c>
      <c r="G42" s="3">
        <v>13.400471165977519</v>
      </c>
      <c r="H42" s="3">
        <v>13.400471165977519</v>
      </c>
      <c r="I42" s="2"/>
      <c r="J42" s="2"/>
      <c r="K42" s="2"/>
      <c r="L42" s="2"/>
      <c r="M42" s="2"/>
      <c r="N42" s="2"/>
      <c r="O42" s="2"/>
      <c r="P42" s="2"/>
    </row>
    <row r="43" spans="1:16" x14ac:dyDescent="0.3">
      <c r="A43" s="2"/>
      <c r="B43" s="3">
        <v>25</v>
      </c>
      <c r="C43" s="3">
        <v>16.750588957471898</v>
      </c>
      <c r="D43" s="3">
        <v>16.750588957471898</v>
      </c>
      <c r="E43" s="3">
        <v>16.750588957471898</v>
      </c>
      <c r="F43" s="3">
        <v>16.750588957471898</v>
      </c>
      <c r="G43" s="3">
        <v>16.750588957471898</v>
      </c>
      <c r="H43" s="3">
        <v>16.750588957471898</v>
      </c>
      <c r="I43" s="2"/>
      <c r="J43" s="2"/>
      <c r="K43" s="2"/>
      <c r="L43" s="2"/>
      <c r="M43" s="2"/>
      <c r="N43" s="2"/>
      <c r="O43" s="2"/>
      <c r="P43" s="2"/>
    </row>
    <row r="44" spans="1:16" x14ac:dyDescent="0.3">
      <c r="A44" s="2"/>
      <c r="B44" s="3">
        <v>30</v>
      </c>
      <c r="C44" s="3">
        <v>20.100706748966278</v>
      </c>
      <c r="D44" s="3">
        <v>20.100706748966278</v>
      </c>
      <c r="E44" s="3">
        <v>20.100706748966278</v>
      </c>
      <c r="F44" s="3">
        <v>20.100706748966278</v>
      </c>
      <c r="G44" s="3">
        <v>20.100706748966278</v>
      </c>
      <c r="H44" s="3">
        <v>20.100706748966278</v>
      </c>
      <c r="I44" s="2"/>
      <c r="J44" s="2"/>
      <c r="K44" s="2"/>
      <c r="L44" s="2"/>
      <c r="M44" s="2"/>
      <c r="N44" s="2"/>
      <c r="O44" s="2"/>
      <c r="P44" s="2"/>
    </row>
    <row r="45" spans="1:16" x14ac:dyDescent="0.3">
      <c r="A45" s="2"/>
      <c r="B45" s="3">
        <v>35</v>
      </c>
      <c r="C45" s="3">
        <v>23.450824540460658</v>
      </c>
      <c r="D45" s="3">
        <v>23.450824540460658</v>
      </c>
      <c r="E45" s="3">
        <v>23.450824540460658</v>
      </c>
      <c r="F45" s="3">
        <v>23.450824540460658</v>
      </c>
      <c r="G45" s="3">
        <v>23.450824540460658</v>
      </c>
      <c r="H45" s="3">
        <v>23.450824540460658</v>
      </c>
      <c r="I45" s="2"/>
      <c r="J45" s="2"/>
      <c r="K45" s="2"/>
      <c r="L45" s="2"/>
      <c r="M45" s="2"/>
      <c r="N45" s="2"/>
      <c r="O45" s="2"/>
      <c r="P45" s="2"/>
    </row>
    <row r="46" spans="1:16" x14ac:dyDescent="0.3">
      <c r="A46" s="2"/>
      <c r="B46" s="3">
        <v>40</v>
      </c>
      <c r="C46" s="3">
        <v>26.800942331955039</v>
      </c>
      <c r="D46" s="3">
        <v>26.800942331955039</v>
      </c>
      <c r="E46" s="3">
        <v>26.800942331955039</v>
      </c>
      <c r="F46" s="3">
        <v>26.800942331955039</v>
      </c>
      <c r="G46" s="3">
        <v>26.800942331955039</v>
      </c>
      <c r="H46" s="3">
        <v>26.800942331955039</v>
      </c>
      <c r="I46" s="2"/>
      <c r="J46" s="2"/>
      <c r="K46" s="2"/>
      <c r="L46" s="2"/>
      <c r="M46" s="2"/>
      <c r="N46" s="2"/>
      <c r="O46" s="2"/>
      <c r="P46" s="2"/>
    </row>
    <row r="47" spans="1:16" x14ac:dyDescent="0.3">
      <c r="A47" s="2"/>
      <c r="B47" s="3">
        <v>45</v>
      </c>
      <c r="C47" s="3">
        <v>30.151060123449419</v>
      </c>
      <c r="D47" s="3">
        <v>30.151060123449419</v>
      </c>
      <c r="E47" s="3">
        <v>30.151060123449419</v>
      </c>
      <c r="F47" s="3">
        <v>30.151060123449419</v>
      </c>
      <c r="G47" s="3">
        <v>30.151060123449419</v>
      </c>
      <c r="H47" s="3">
        <v>30.151060123449419</v>
      </c>
      <c r="I47" s="2"/>
      <c r="J47" s="2"/>
      <c r="K47" s="2"/>
      <c r="L47" s="2"/>
      <c r="M47" s="2"/>
      <c r="N47" s="2"/>
      <c r="O47" s="2"/>
      <c r="P47" s="2"/>
    </row>
    <row r="48" spans="1:16" x14ac:dyDescent="0.3">
      <c r="A48" s="2"/>
      <c r="B48" s="3">
        <v>50</v>
      </c>
      <c r="C48" s="3">
        <v>33.501177914943796</v>
      </c>
      <c r="D48" s="3">
        <v>33.501177914943796</v>
      </c>
      <c r="E48" s="3">
        <v>33.501177914943796</v>
      </c>
      <c r="F48" s="3">
        <v>33.501177914943796</v>
      </c>
      <c r="G48" s="3">
        <v>33.501177914943796</v>
      </c>
      <c r="H48" s="3">
        <v>33.501177914943796</v>
      </c>
      <c r="I48" s="2"/>
      <c r="J48" s="2"/>
      <c r="K48" s="2"/>
      <c r="L48" s="2"/>
      <c r="M48" s="2"/>
      <c r="N48" s="2"/>
      <c r="O48" s="2"/>
      <c r="P48" s="2"/>
    </row>
    <row r="49" spans="1:16" x14ac:dyDescent="0.3">
      <c r="A49" s="2"/>
      <c r="B49" s="2"/>
      <c r="C49" s="2"/>
      <c r="D49" s="2"/>
      <c r="E49" s="2"/>
      <c r="F49" s="2"/>
      <c r="G49" s="2"/>
      <c r="H49" s="2"/>
      <c r="I49" s="2"/>
      <c r="J49" s="2"/>
      <c r="K49" s="2"/>
      <c r="L49" s="2"/>
      <c r="M49" s="2"/>
      <c r="N49" s="2"/>
      <c r="O49" s="2"/>
      <c r="P49" s="2"/>
    </row>
    <row r="50" spans="1:16" x14ac:dyDescent="0.3">
      <c r="A50" s="2"/>
      <c r="B50" s="2"/>
      <c r="C50" s="2"/>
      <c r="D50" s="2"/>
      <c r="E50" s="2"/>
      <c r="F50" s="2"/>
      <c r="G50" s="2"/>
      <c r="H50" s="2"/>
      <c r="I50" s="2"/>
      <c r="J50" s="2"/>
      <c r="K50" s="2"/>
      <c r="L50" s="2"/>
      <c r="M50" s="2"/>
      <c r="N50" s="2"/>
      <c r="O50" s="2"/>
      <c r="P50" s="2"/>
    </row>
    <row r="51" spans="1:16" x14ac:dyDescent="0.3">
      <c r="A51" s="2"/>
      <c r="B51" s="2"/>
      <c r="C51" s="87" t="s">
        <v>60</v>
      </c>
      <c r="D51" s="25">
        <f>MAX(C42:H48)</f>
        <v>33.501177914943796</v>
      </c>
      <c r="E51" s="2"/>
      <c r="F51" s="2"/>
      <c r="G51" s="2"/>
      <c r="H51" s="2"/>
      <c r="I51" s="2"/>
      <c r="J51" s="2"/>
      <c r="K51" s="2"/>
      <c r="L51" s="2"/>
      <c r="M51" s="2"/>
      <c r="N51" s="2"/>
      <c r="O51" s="2"/>
      <c r="P51" s="2"/>
    </row>
    <row r="52" spans="1:16" x14ac:dyDescent="0.3">
      <c r="A52" s="2"/>
      <c r="B52" s="2"/>
      <c r="C52" s="87"/>
      <c r="D52" s="7">
        <f>MIN(C42:H48)</f>
        <v>13.400471165977519</v>
      </c>
      <c r="E52" s="2"/>
      <c r="F52" s="2"/>
      <c r="G52" s="2"/>
      <c r="H52" s="2"/>
      <c r="I52" s="2"/>
      <c r="J52" s="2"/>
      <c r="K52" s="2"/>
      <c r="L52" s="2"/>
      <c r="M52" s="2"/>
      <c r="N52" s="2"/>
      <c r="O52" s="2"/>
      <c r="P52" s="2"/>
    </row>
    <row r="53" spans="1:16" x14ac:dyDescent="0.3">
      <c r="A53" s="2"/>
      <c r="B53" s="2"/>
      <c r="C53" s="2"/>
      <c r="D53" s="2"/>
      <c r="E53" s="2"/>
      <c r="F53" s="2"/>
      <c r="G53" s="2"/>
      <c r="H53" s="2"/>
      <c r="I53" s="2"/>
      <c r="J53" s="2"/>
      <c r="K53" s="2"/>
      <c r="L53" s="2"/>
      <c r="M53" s="2"/>
      <c r="N53" s="2"/>
      <c r="O53" s="2"/>
      <c r="P53" s="2"/>
    </row>
    <row r="54" spans="1:16" x14ac:dyDescent="0.3">
      <c r="A54" s="2"/>
      <c r="B54" s="2"/>
      <c r="C54" s="2"/>
      <c r="D54" s="2"/>
      <c r="E54" s="2"/>
      <c r="F54" s="2"/>
      <c r="G54" s="2"/>
      <c r="H54" s="2"/>
      <c r="I54" s="2"/>
      <c r="J54" s="2"/>
      <c r="K54" s="2"/>
      <c r="L54" s="2"/>
      <c r="M54" s="2"/>
      <c r="N54" s="2"/>
      <c r="O54" s="2"/>
      <c r="P54" s="2"/>
    </row>
    <row r="55" spans="1:16" x14ac:dyDescent="0.3">
      <c r="A55" s="2"/>
      <c r="B55" s="2"/>
      <c r="C55" s="2"/>
      <c r="D55" s="2"/>
      <c r="E55" s="2"/>
      <c r="F55" s="2"/>
      <c r="G55" s="2"/>
      <c r="H55" s="2"/>
      <c r="I55" s="2"/>
      <c r="J55" s="2"/>
      <c r="K55" s="2"/>
      <c r="L55" s="2"/>
      <c r="M55" s="2"/>
      <c r="N55" s="2"/>
      <c r="O55" s="2"/>
      <c r="P55" s="2"/>
    </row>
    <row r="56" spans="1:16" x14ac:dyDescent="0.3">
      <c r="A56" s="2"/>
      <c r="B56" s="2"/>
      <c r="C56" s="2"/>
      <c r="D56" s="2"/>
      <c r="E56" s="2"/>
      <c r="F56" s="2"/>
      <c r="G56" s="2"/>
      <c r="H56" s="2"/>
      <c r="I56" s="2"/>
      <c r="J56" s="2"/>
      <c r="K56" s="2"/>
      <c r="L56" s="2"/>
      <c r="M56" s="2"/>
      <c r="N56" s="2"/>
      <c r="O56" s="2"/>
      <c r="P56" s="2"/>
    </row>
    <row r="57" spans="1:16" x14ac:dyDescent="0.3">
      <c r="A57" s="2"/>
      <c r="B57" s="2"/>
      <c r="C57" s="2"/>
      <c r="D57" s="2"/>
      <c r="E57" s="2"/>
      <c r="F57" s="2"/>
      <c r="G57" s="2"/>
      <c r="H57" s="2"/>
      <c r="I57" s="2"/>
      <c r="J57" s="2"/>
      <c r="K57" s="2"/>
      <c r="L57" s="2"/>
      <c r="M57" s="2"/>
      <c r="N57" s="2"/>
      <c r="O57" s="2"/>
      <c r="P57" s="2"/>
    </row>
    <row r="58" spans="1:16" x14ac:dyDescent="0.3">
      <c r="A58" s="2"/>
      <c r="B58" s="2"/>
      <c r="C58" s="2"/>
      <c r="D58" s="2"/>
      <c r="E58" s="2"/>
      <c r="F58" s="2"/>
      <c r="G58" s="2"/>
      <c r="H58" s="2"/>
      <c r="I58" s="2"/>
      <c r="J58" s="2"/>
      <c r="K58" s="2"/>
      <c r="L58" s="2"/>
      <c r="M58" s="2"/>
      <c r="N58" s="2"/>
      <c r="O58" s="2"/>
      <c r="P58" s="2"/>
    </row>
    <row r="59" spans="1:16" x14ac:dyDescent="0.3">
      <c r="A59" s="2"/>
      <c r="B59" s="2"/>
      <c r="C59" s="2"/>
      <c r="D59" s="2"/>
      <c r="E59" s="2"/>
      <c r="F59" s="2"/>
      <c r="G59" s="2"/>
      <c r="H59" s="2"/>
      <c r="I59" s="2"/>
      <c r="J59" s="2"/>
      <c r="K59" s="2"/>
      <c r="L59" s="2"/>
      <c r="M59" s="2"/>
      <c r="N59" s="2"/>
      <c r="O59" s="2"/>
      <c r="P59" s="2"/>
    </row>
    <row r="60" spans="1:16" x14ac:dyDescent="0.3">
      <c r="A60" s="2"/>
      <c r="B60" s="2"/>
      <c r="C60" s="2"/>
      <c r="D60" s="2"/>
      <c r="E60" s="2"/>
      <c r="F60" s="2"/>
      <c r="G60" s="2"/>
      <c r="H60" s="2"/>
      <c r="I60" s="2"/>
      <c r="J60" s="2"/>
      <c r="K60" s="2"/>
      <c r="L60" s="2"/>
      <c r="M60" s="2"/>
      <c r="N60" s="2"/>
      <c r="O60" s="2"/>
      <c r="P60" s="2"/>
    </row>
    <row r="61" spans="1:16" x14ac:dyDescent="0.3">
      <c r="A61" s="2"/>
      <c r="B61" s="2"/>
      <c r="C61" s="2"/>
      <c r="D61" s="2"/>
      <c r="E61" s="2"/>
      <c r="F61" s="2"/>
      <c r="G61" s="2"/>
      <c r="H61" s="2"/>
      <c r="I61" s="2"/>
      <c r="J61" s="2"/>
      <c r="K61" s="2"/>
      <c r="L61" s="2"/>
      <c r="M61" s="2"/>
      <c r="N61" s="2"/>
      <c r="O61" s="2"/>
      <c r="P61" s="2"/>
    </row>
    <row r="62" spans="1:16" x14ac:dyDescent="0.3">
      <c r="A62" s="2"/>
      <c r="B62" s="2"/>
      <c r="C62" s="2"/>
      <c r="D62" s="2"/>
      <c r="E62" s="2"/>
      <c r="F62" s="2"/>
      <c r="G62" s="2"/>
      <c r="H62" s="2"/>
      <c r="I62" s="2"/>
      <c r="J62" s="2"/>
      <c r="K62" s="2"/>
      <c r="L62" s="2"/>
      <c r="M62" s="2"/>
      <c r="N62" s="2"/>
      <c r="O62" s="2"/>
      <c r="P62" s="2"/>
    </row>
    <row r="63" spans="1:16" x14ac:dyDescent="0.3">
      <c r="A63" s="2"/>
      <c r="B63" s="2"/>
      <c r="C63" s="2"/>
      <c r="D63" s="2"/>
      <c r="E63" s="2"/>
      <c r="F63" s="2"/>
      <c r="G63" s="2"/>
      <c r="H63" s="2"/>
      <c r="I63" s="2"/>
      <c r="J63" s="2"/>
      <c r="K63" s="2"/>
      <c r="L63" s="2"/>
      <c r="M63" s="2"/>
      <c r="N63" s="2"/>
      <c r="O63" s="2"/>
      <c r="P63" s="2"/>
    </row>
    <row r="64" spans="1:16" x14ac:dyDescent="0.3">
      <c r="A64" s="2"/>
      <c r="B64" s="2"/>
      <c r="C64" s="2"/>
      <c r="D64" s="2"/>
      <c r="E64" s="2"/>
      <c r="F64" s="2"/>
      <c r="G64" s="2"/>
      <c r="H64" s="2"/>
      <c r="I64" s="2"/>
      <c r="J64" s="2"/>
      <c r="K64" s="2"/>
      <c r="L64" s="2"/>
      <c r="M64" s="2"/>
      <c r="N64" s="2"/>
      <c r="O64" s="2"/>
      <c r="P64" s="2"/>
    </row>
    <row r="65" spans="1:16" x14ac:dyDescent="0.3">
      <c r="A65" s="2"/>
      <c r="B65" s="2"/>
      <c r="C65" s="2"/>
      <c r="D65" s="2"/>
      <c r="E65" s="2"/>
      <c r="F65" s="2"/>
      <c r="G65" s="2"/>
      <c r="H65" s="2"/>
      <c r="I65" s="2"/>
      <c r="J65" s="2"/>
      <c r="K65" s="2"/>
      <c r="L65" s="2"/>
      <c r="M65" s="2"/>
      <c r="N65" s="2"/>
      <c r="O65" s="2"/>
      <c r="P65" s="2"/>
    </row>
    <row r="66" spans="1:16" x14ac:dyDescent="0.3">
      <c r="A66" s="2"/>
      <c r="B66" s="2"/>
      <c r="C66" s="2"/>
      <c r="D66" s="2"/>
      <c r="E66" s="2"/>
      <c r="F66" s="2"/>
      <c r="G66" s="2"/>
      <c r="H66" s="2"/>
      <c r="I66" s="2"/>
      <c r="J66" s="2"/>
      <c r="K66" s="2"/>
      <c r="L66" s="2"/>
      <c r="M66" s="2"/>
      <c r="N66" s="2"/>
      <c r="O66" s="2"/>
      <c r="P66" s="2"/>
    </row>
    <row r="67" spans="1:16" x14ac:dyDescent="0.3">
      <c r="A67" s="2"/>
      <c r="B67" s="2"/>
      <c r="C67" s="2"/>
      <c r="D67" s="2"/>
      <c r="E67" s="2"/>
      <c r="F67" s="2"/>
      <c r="G67" s="2"/>
      <c r="H67" s="2"/>
      <c r="I67" s="2"/>
      <c r="J67" s="2"/>
      <c r="K67" s="2"/>
      <c r="L67" s="2"/>
      <c r="M67" s="2"/>
      <c r="N67" s="2"/>
      <c r="O67" s="2"/>
      <c r="P67" s="2"/>
    </row>
    <row r="68" spans="1:16" x14ac:dyDescent="0.3">
      <c r="A68" s="2"/>
      <c r="B68" s="2"/>
      <c r="C68" s="2"/>
      <c r="D68" s="2"/>
      <c r="E68" s="2"/>
      <c r="F68" s="2"/>
      <c r="G68" s="2"/>
      <c r="H68" s="2"/>
      <c r="I68" s="2"/>
      <c r="J68" s="2"/>
      <c r="K68" s="2"/>
      <c r="L68" s="2"/>
      <c r="M68" s="2"/>
      <c r="N68" s="2"/>
      <c r="O68" s="2"/>
      <c r="P68" s="2"/>
    </row>
    <row r="69" spans="1:16" x14ac:dyDescent="0.3">
      <c r="A69" s="2"/>
      <c r="B69" s="2"/>
      <c r="C69" s="2"/>
      <c r="D69" s="2"/>
      <c r="E69" s="2"/>
      <c r="F69" s="2"/>
      <c r="G69" s="2"/>
      <c r="H69" s="2"/>
      <c r="I69" s="2"/>
      <c r="J69" s="2"/>
      <c r="K69" s="2"/>
      <c r="L69" s="2"/>
      <c r="M69" s="2"/>
      <c r="N69" s="2"/>
      <c r="O69" s="2"/>
      <c r="P69" s="2"/>
    </row>
    <row r="70" spans="1:16" x14ac:dyDescent="0.3">
      <c r="A70" s="2"/>
      <c r="B70" s="2"/>
      <c r="C70" s="2"/>
      <c r="D70" s="2"/>
      <c r="E70" s="2"/>
      <c r="F70" s="2"/>
      <c r="G70" s="2"/>
      <c r="H70" s="2"/>
      <c r="I70" s="2"/>
      <c r="J70" s="2"/>
      <c r="K70" s="2"/>
      <c r="L70" s="2"/>
      <c r="M70" s="2"/>
      <c r="N70" s="2"/>
      <c r="O70" s="2"/>
      <c r="P70" s="2"/>
    </row>
    <row r="71" spans="1:16" x14ac:dyDescent="0.3">
      <c r="A71" s="2"/>
      <c r="B71" s="2"/>
      <c r="C71" s="2"/>
      <c r="D71" s="2"/>
      <c r="E71" s="2"/>
      <c r="F71" s="2"/>
      <c r="G71" s="2"/>
      <c r="H71" s="2"/>
      <c r="I71" s="2"/>
      <c r="J71" s="2"/>
      <c r="K71" s="2"/>
      <c r="L71" s="2"/>
      <c r="M71" s="2"/>
      <c r="N71" s="2"/>
      <c r="O71" s="2"/>
      <c r="P71" s="2"/>
    </row>
    <row r="72" spans="1:16" x14ac:dyDescent="0.3">
      <c r="A72" s="2"/>
      <c r="B72" s="2"/>
      <c r="C72" s="2"/>
      <c r="D72" s="2"/>
      <c r="E72" s="2"/>
      <c r="F72" s="2"/>
      <c r="G72" s="2"/>
      <c r="H72" s="2"/>
      <c r="I72" s="2"/>
      <c r="J72" s="2"/>
      <c r="K72" s="2"/>
      <c r="L72" s="2"/>
      <c r="M72" s="2"/>
      <c r="N72" s="2"/>
      <c r="O72" s="2"/>
      <c r="P72" s="2"/>
    </row>
    <row r="73" spans="1:16" x14ac:dyDescent="0.3">
      <c r="A73" s="2"/>
      <c r="B73" s="2"/>
      <c r="C73" s="2"/>
      <c r="D73" s="2"/>
      <c r="E73" s="2"/>
      <c r="F73" s="2"/>
      <c r="G73" s="2"/>
      <c r="H73" s="2"/>
      <c r="I73" s="2"/>
      <c r="J73" s="2"/>
      <c r="K73" s="2"/>
      <c r="L73" s="2"/>
      <c r="M73" s="2"/>
      <c r="N73" s="2"/>
      <c r="O73" s="2"/>
      <c r="P73" s="2"/>
    </row>
    <row r="74" spans="1:16" x14ac:dyDescent="0.3">
      <c r="A74" s="2"/>
      <c r="B74" s="2"/>
      <c r="C74" s="2"/>
      <c r="D74" s="2"/>
      <c r="E74" s="2"/>
      <c r="F74" s="2"/>
      <c r="G74" s="2"/>
      <c r="H74" s="2"/>
      <c r="I74" s="2"/>
      <c r="J74" s="2"/>
      <c r="K74" s="2"/>
      <c r="L74" s="2"/>
      <c r="M74" s="2"/>
      <c r="N74" s="2"/>
      <c r="O74" s="2"/>
      <c r="P74" s="2"/>
    </row>
    <row r="75" spans="1:16" x14ac:dyDescent="0.3">
      <c r="A75" s="2"/>
      <c r="B75" s="2"/>
      <c r="C75" s="2"/>
      <c r="D75" s="2"/>
      <c r="E75" s="2"/>
      <c r="F75" s="2"/>
      <c r="G75" s="2"/>
      <c r="H75" s="2"/>
      <c r="I75" s="2"/>
      <c r="J75" s="2"/>
      <c r="K75" s="2"/>
      <c r="L75" s="2"/>
      <c r="M75" s="2"/>
      <c r="N75" s="2"/>
      <c r="O75" s="2"/>
      <c r="P75" s="2"/>
    </row>
    <row r="76" spans="1:16" x14ac:dyDescent="0.3">
      <c r="A76" s="2"/>
      <c r="B76" s="2"/>
      <c r="C76" s="2"/>
      <c r="D76" s="2"/>
      <c r="E76" s="2"/>
      <c r="F76" s="2"/>
      <c r="G76" s="2"/>
      <c r="H76" s="2"/>
      <c r="I76" s="2"/>
      <c r="J76" s="2"/>
      <c r="K76" s="2"/>
      <c r="L76" s="2"/>
      <c r="M76" s="2"/>
      <c r="N76" s="2"/>
      <c r="O76" s="2"/>
      <c r="P76" s="2"/>
    </row>
    <row r="77" spans="1:16" x14ac:dyDescent="0.3">
      <c r="A77" s="2"/>
      <c r="B77" s="2"/>
      <c r="C77" s="2"/>
      <c r="D77" s="2"/>
      <c r="E77" s="2"/>
      <c r="F77" s="2"/>
      <c r="G77" s="2"/>
      <c r="H77" s="2"/>
      <c r="I77" s="2"/>
      <c r="J77" s="2"/>
      <c r="K77" s="2"/>
      <c r="L77" s="2"/>
      <c r="M77" s="2"/>
      <c r="N77" s="2"/>
      <c r="O77" s="2"/>
      <c r="P77" s="2"/>
    </row>
    <row r="78" spans="1:16" x14ac:dyDescent="0.3">
      <c r="A78" s="2"/>
      <c r="B78" s="2"/>
      <c r="C78" s="2"/>
      <c r="D78" s="2"/>
      <c r="E78" s="2"/>
      <c r="F78" s="2"/>
      <c r="G78" s="2"/>
      <c r="H78" s="2"/>
      <c r="I78" s="2"/>
      <c r="J78" s="2"/>
      <c r="K78" s="2"/>
      <c r="L78" s="2"/>
      <c r="M78" s="2"/>
      <c r="N78" s="2"/>
      <c r="O78" s="2"/>
      <c r="P78" s="2"/>
    </row>
    <row r="79" spans="1:16" x14ac:dyDescent="0.3">
      <c r="A79" s="2"/>
      <c r="B79" s="2"/>
      <c r="C79" s="2"/>
      <c r="D79" s="2"/>
      <c r="E79" s="2"/>
      <c r="F79" s="2"/>
      <c r="G79" s="2"/>
      <c r="H79" s="2"/>
      <c r="I79" s="2"/>
      <c r="J79" s="2"/>
      <c r="K79" s="2"/>
      <c r="L79" s="2"/>
      <c r="M79" s="2"/>
      <c r="N79" s="2"/>
      <c r="O79" s="2"/>
      <c r="P79" s="2"/>
    </row>
    <row r="80" spans="1:16" x14ac:dyDescent="0.3">
      <c r="A80" s="2"/>
      <c r="B80" s="2"/>
      <c r="C80" s="2"/>
      <c r="D80" s="2"/>
      <c r="E80" s="2"/>
      <c r="F80" s="2"/>
      <c r="G80" s="2"/>
      <c r="H80" s="2"/>
      <c r="I80" s="2"/>
      <c r="J80" s="2"/>
      <c r="K80" s="2"/>
      <c r="L80" s="2"/>
      <c r="M80" s="2"/>
      <c r="N80" s="2"/>
      <c r="O80" s="2"/>
      <c r="P80" s="2"/>
    </row>
    <row r="81" spans="1:16" x14ac:dyDescent="0.3">
      <c r="A81" s="2"/>
      <c r="B81" s="2"/>
      <c r="C81" s="2"/>
      <c r="D81" s="2"/>
      <c r="E81" s="2"/>
      <c r="F81" s="2"/>
      <c r="G81" s="2"/>
      <c r="H81" s="2"/>
      <c r="I81" s="2"/>
      <c r="J81" s="2"/>
      <c r="K81" s="2"/>
      <c r="L81" s="2"/>
      <c r="M81" s="2"/>
      <c r="N81" s="2"/>
      <c r="O81" s="2"/>
      <c r="P81" s="2"/>
    </row>
    <row r="82" spans="1:16" x14ac:dyDescent="0.3">
      <c r="A82" s="2"/>
      <c r="B82" s="2"/>
      <c r="C82" s="2"/>
      <c r="D82" s="2"/>
      <c r="E82" s="2"/>
      <c r="F82" s="2"/>
      <c r="G82" s="2"/>
      <c r="H82" s="2"/>
      <c r="I82" s="2"/>
      <c r="J82" s="2"/>
      <c r="K82" s="2"/>
      <c r="L82" s="2"/>
      <c r="M82" s="2"/>
      <c r="N82" s="2"/>
      <c r="O82" s="2"/>
      <c r="P82" s="2"/>
    </row>
    <row r="83" spans="1:16" x14ac:dyDescent="0.3">
      <c r="A83" s="2"/>
      <c r="B83" s="2"/>
      <c r="C83" s="2"/>
      <c r="D83" s="2"/>
      <c r="E83" s="2"/>
      <c r="F83" s="2"/>
      <c r="G83" s="2"/>
      <c r="H83" s="2"/>
      <c r="I83" s="2"/>
      <c r="J83" s="2"/>
      <c r="K83" s="2"/>
      <c r="L83" s="2"/>
      <c r="M83" s="2"/>
      <c r="N83" s="2"/>
      <c r="O83" s="2"/>
      <c r="P83" s="2"/>
    </row>
    <row r="84" spans="1:16" x14ac:dyDescent="0.3">
      <c r="A84" s="2"/>
      <c r="B84" s="2"/>
      <c r="C84" s="2"/>
      <c r="D84" s="2"/>
      <c r="E84" s="2"/>
      <c r="F84" s="2"/>
      <c r="G84" s="2"/>
      <c r="H84" s="2"/>
      <c r="I84" s="2"/>
      <c r="J84" s="2"/>
      <c r="K84" s="2"/>
      <c r="L84" s="2"/>
      <c r="M84" s="2"/>
      <c r="N84" s="2"/>
      <c r="O84" s="2"/>
      <c r="P84" s="2"/>
    </row>
    <row r="85" spans="1:16" x14ac:dyDescent="0.3">
      <c r="A85" s="2"/>
      <c r="B85" s="2"/>
      <c r="C85" s="2"/>
      <c r="D85" s="2"/>
      <c r="E85" s="2"/>
      <c r="F85" s="2"/>
      <c r="G85" s="2"/>
      <c r="H85" s="2"/>
      <c r="I85" s="2"/>
      <c r="J85" s="2"/>
      <c r="K85" s="2"/>
      <c r="L85" s="2"/>
      <c r="M85" s="2"/>
      <c r="N85" s="2"/>
      <c r="O85" s="2"/>
      <c r="P85" s="2"/>
    </row>
    <row r="86" spans="1:16" x14ac:dyDescent="0.3">
      <c r="A86" s="2"/>
      <c r="B86" s="2"/>
      <c r="C86" s="2"/>
      <c r="D86" s="2"/>
      <c r="E86" s="2"/>
      <c r="F86" s="2"/>
      <c r="G86" s="2"/>
      <c r="H86" s="2"/>
      <c r="I86" s="2"/>
      <c r="J86" s="2"/>
      <c r="K86" s="2"/>
      <c r="L86" s="2"/>
      <c r="M86" s="2"/>
      <c r="N86" s="2"/>
      <c r="O86" s="2"/>
      <c r="P86" s="2"/>
    </row>
    <row r="87" spans="1:16" x14ac:dyDescent="0.3">
      <c r="A87" s="2"/>
      <c r="B87" s="2"/>
      <c r="C87" s="2"/>
      <c r="D87" s="2"/>
      <c r="E87" s="2"/>
      <c r="F87" s="2"/>
      <c r="G87" s="2"/>
      <c r="H87" s="2"/>
      <c r="I87" s="2"/>
      <c r="J87" s="2"/>
      <c r="K87" s="2"/>
      <c r="L87" s="2"/>
      <c r="M87" s="2"/>
      <c r="N87" s="2"/>
      <c r="O87" s="2"/>
      <c r="P87" s="2"/>
    </row>
    <row r="88" spans="1:16" x14ac:dyDescent="0.3">
      <c r="A88" s="2"/>
      <c r="B88" s="2"/>
      <c r="C88" s="2"/>
      <c r="D88" s="2"/>
      <c r="E88" s="2"/>
      <c r="F88" s="2"/>
      <c r="G88" s="2"/>
      <c r="H88" s="2"/>
      <c r="I88" s="2"/>
      <c r="J88" s="2"/>
      <c r="K88" s="2"/>
      <c r="L88" s="2"/>
      <c r="M88" s="2"/>
      <c r="N88" s="2"/>
      <c r="O88" s="2"/>
      <c r="P88" s="2"/>
    </row>
    <row r="89" spans="1:16" x14ac:dyDescent="0.3">
      <c r="A89" s="2"/>
      <c r="B89" s="2"/>
      <c r="C89" s="2"/>
      <c r="D89" s="2"/>
      <c r="E89" s="2"/>
      <c r="F89" s="2"/>
      <c r="G89" s="2"/>
      <c r="H89" s="2"/>
      <c r="I89" s="2"/>
      <c r="J89" s="2"/>
      <c r="K89" s="2"/>
      <c r="L89" s="2"/>
      <c r="M89" s="2"/>
      <c r="N89" s="2"/>
      <c r="O89" s="2"/>
      <c r="P89" s="2"/>
    </row>
    <row r="90" spans="1:16" x14ac:dyDescent="0.3">
      <c r="A90" s="2"/>
      <c r="B90" s="2"/>
      <c r="C90" s="2"/>
      <c r="D90" s="2"/>
      <c r="E90" s="2"/>
      <c r="F90" s="2"/>
      <c r="G90" s="2"/>
      <c r="H90" s="2"/>
      <c r="I90" s="2"/>
      <c r="J90" s="2"/>
      <c r="K90" s="2"/>
      <c r="L90" s="2"/>
      <c r="M90" s="2"/>
      <c r="N90" s="2"/>
      <c r="O90" s="2"/>
      <c r="P90" s="2"/>
    </row>
    <row r="91" spans="1:16" x14ac:dyDescent="0.3">
      <c r="A91" s="2"/>
      <c r="B91" s="2"/>
      <c r="C91" s="2"/>
      <c r="D91" s="2"/>
      <c r="E91" s="2"/>
      <c r="F91" s="2"/>
      <c r="G91" s="2"/>
      <c r="H91" s="2"/>
      <c r="I91" s="2"/>
      <c r="J91" s="2"/>
      <c r="K91" s="2"/>
      <c r="L91" s="2"/>
      <c r="M91" s="2"/>
      <c r="N91" s="2"/>
      <c r="O91" s="2"/>
      <c r="P91" s="2"/>
    </row>
    <row r="92" spans="1:16" x14ac:dyDescent="0.3">
      <c r="A92" s="2"/>
      <c r="B92" s="2"/>
      <c r="C92" s="2"/>
      <c r="D92" s="2"/>
      <c r="E92" s="2"/>
      <c r="F92" s="2"/>
      <c r="G92" s="2"/>
      <c r="H92" s="2"/>
      <c r="I92" s="2"/>
      <c r="J92" s="2"/>
      <c r="K92" s="2"/>
      <c r="L92" s="2"/>
      <c r="M92" s="2"/>
      <c r="N92" s="2"/>
      <c r="O92" s="2"/>
      <c r="P92" s="2"/>
    </row>
    <row r="93" spans="1:16" x14ac:dyDescent="0.3">
      <c r="A93" s="2"/>
      <c r="B93" s="2"/>
      <c r="C93" s="2"/>
      <c r="D93" s="2"/>
      <c r="E93" s="2"/>
      <c r="F93" s="2"/>
      <c r="G93" s="2"/>
      <c r="H93" s="2"/>
      <c r="I93" s="2"/>
      <c r="J93" s="2"/>
      <c r="K93" s="2"/>
      <c r="L93" s="2"/>
      <c r="M93" s="2"/>
      <c r="N93" s="2"/>
      <c r="O93" s="2"/>
      <c r="P93" s="2"/>
    </row>
    <row r="94" spans="1:16" x14ac:dyDescent="0.3">
      <c r="A94" s="2"/>
      <c r="B94" s="2"/>
      <c r="C94" s="2"/>
      <c r="D94" s="2"/>
      <c r="E94" s="2"/>
      <c r="F94" s="2"/>
      <c r="G94" s="2"/>
      <c r="H94" s="2"/>
      <c r="I94" s="2"/>
      <c r="J94" s="2"/>
      <c r="K94" s="2"/>
      <c r="L94" s="2"/>
      <c r="M94" s="2"/>
      <c r="N94" s="2"/>
      <c r="O94" s="2"/>
      <c r="P94" s="2"/>
    </row>
    <row r="95" spans="1:16" x14ac:dyDescent="0.3">
      <c r="A95" s="2"/>
      <c r="B95" s="2"/>
      <c r="C95" s="2"/>
      <c r="D95" s="2"/>
      <c r="E95" s="2"/>
      <c r="F95" s="2"/>
      <c r="G95" s="2"/>
      <c r="H95" s="2"/>
      <c r="I95" s="2"/>
      <c r="J95" s="2"/>
      <c r="K95" s="2"/>
      <c r="L95" s="2"/>
      <c r="M95" s="2"/>
      <c r="N95" s="2"/>
      <c r="O95" s="2"/>
      <c r="P95" s="2"/>
    </row>
    <row r="96" spans="1:16" x14ac:dyDescent="0.3">
      <c r="A96" s="2"/>
      <c r="B96" s="2"/>
      <c r="C96" s="2"/>
      <c r="D96" s="2"/>
      <c r="E96" s="2"/>
      <c r="F96" s="2"/>
      <c r="G96" s="2"/>
      <c r="H96" s="2"/>
      <c r="I96" s="2"/>
      <c r="J96" s="2"/>
      <c r="K96" s="2"/>
      <c r="L96" s="2"/>
      <c r="M96" s="2"/>
      <c r="N96" s="2"/>
      <c r="O96" s="2"/>
      <c r="P96" s="2"/>
    </row>
    <row r="97" spans="1:16" x14ac:dyDescent="0.3">
      <c r="A97" s="2"/>
      <c r="B97" s="2"/>
      <c r="C97" s="2"/>
      <c r="D97" s="2"/>
      <c r="E97" s="2"/>
      <c r="F97" s="2"/>
      <c r="G97" s="2"/>
      <c r="H97" s="2"/>
      <c r="I97" s="2"/>
      <c r="J97" s="2"/>
      <c r="K97" s="2"/>
      <c r="L97" s="2"/>
      <c r="M97" s="2"/>
      <c r="N97" s="2"/>
      <c r="O97" s="2"/>
      <c r="P97" s="2"/>
    </row>
    <row r="98" spans="1:16" x14ac:dyDescent="0.3">
      <c r="A98" s="2"/>
      <c r="B98" s="2"/>
      <c r="C98" s="2"/>
      <c r="D98" s="2"/>
      <c r="E98" s="2"/>
      <c r="F98" s="2"/>
      <c r="G98" s="2"/>
      <c r="H98" s="2"/>
      <c r="I98" s="2"/>
      <c r="J98" s="2"/>
      <c r="K98" s="2"/>
      <c r="L98" s="2"/>
      <c r="M98" s="2"/>
      <c r="N98" s="2"/>
      <c r="O98" s="2"/>
      <c r="P98" s="2"/>
    </row>
    <row r="99" spans="1:16" x14ac:dyDescent="0.3">
      <c r="A99" s="2"/>
      <c r="B99" s="2"/>
      <c r="C99" s="2"/>
      <c r="D99" s="2"/>
      <c r="E99" s="2"/>
      <c r="F99" s="2"/>
      <c r="G99" s="2"/>
      <c r="H99" s="2"/>
      <c r="I99" s="2"/>
      <c r="J99" s="2"/>
      <c r="K99" s="2"/>
      <c r="L99" s="2"/>
      <c r="M99" s="2"/>
      <c r="N99" s="2"/>
      <c r="O99" s="2"/>
      <c r="P99" s="2"/>
    </row>
    <row r="100" spans="1:16" x14ac:dyDescent="0.3">
      <c r="A100" s="2"/>
      <c r="B100" s="2"/>
      <c r="C100" s="2"/>
      <c r="D100" s="2"/>
      <c r="E100" s="2"/>
      <c r="F100" s="2"/>
      <c r="G100" s="2"/>
      <c r="H100" s="2"/>
      <c r="I100" s="2"/>
      <c r="J100" s="2"/>
      <c r="K100" s="2"/>
      <c r="L100" s="2"/>
      <c r="M100" s="2"/>
      <c r="N100" s="2"/>
      <c r="O100" s="2"/>
      <c r="P100" s="2"/>
    </row>
    <row r="101" spans="1:16" x14ac:dyDescent="0.3">
      <c r="A101" s="2"/>
      <c r="B101" s="2"/>
      <c r="C101" s="2"/>
      <c r="D101" s="2"/>
      <c r="E101" s="2"/>
      <c r="F101" s="2"/>
      <c r="G101" s="2"/>
      <c r="H101" s="2"/>
      <c r="I101" s="2"/>
      <c r="J101" s="2"/>
      <c r="K101" s="2"/>
      <c r="L101" s="2"/>
      <c r="M101" s="2"/>
      <c r="N101" s="2"/>
      <c r="O101" s="2"/>
      <c r="P101" s="2"/>
    </row>
    <row r="102" spans="1:16" x14ac:dyDescent="0.3">
      <c r="A102" s="2"/>
      <c r="B102" s="2"/>
      <c r="C102" s="2"/>
      <c r="D102" s="2"/>
      <c r="E102" s="2"/>
      <c r="F102" s="2"/>
      <c r="G102" s="2"/>
      <c r="H102" s="2"/>
      <c r="I102" s="2"/>
      <c r="J102" s="2"/>
      <c r="K102" s="2"/>
      <c r="L102" s="2"/>
      <c r="M102" s="2"/>
      <c r="N102" s="2"/>
      <c r="O102" s="2"/>
      <c r="P102" s="2"/>
    </row>
    <row r="103" spans="1:16" x14ac:dyDescent="0.3">
      <c r="A103" s="2"/>
      <c r="B103" s="2"/>
      <c r="C103" s="2"/>
      <c r="D103" s="2"/>
      <c r="E103" s="2"/>
      <c r="F103" s="2"/>
      <c r="G103" s="2"/>
      <c r="H103" s="2"/>
      <c r="I103" s="2"/>
      <c r="J103" s="2"/>
      <c r="K103" s="2"/>
      <c r="L103" s="2"/>
      <c r="M103" s="2"/>
      <c r="N103" s="2"/>
      <c r="O103" s="2"/>
      <c r="P103" s="2"/>
    </row>
    <row r="104" spans="1:16" x14ac:dyDescent="0.3">
      <c r="A104" s="2"/>
      <c r="B104" s="2"/>
      <c r="C104" s="2"/>
      <c r="D104" s="2"/>
      <c r="E104" s="2"/>
      <c r="F104" s="2"/>
      <c r="G104" s="2"/>
      <c r="H104" s="2"/>
      <c r="I104" s="2"/>
      <c r="J104" s="2"/>
      <c r="K104" s="2"/>
      <c r="L104" s="2"/>
      <c r="M104" s="2"/>
      <c r="N104" s="2"/>
      <c r="O104" s="2"/>
      <c r="P104" s="2"/>
    </row>
    <row r="105" spans="1:16" x14ac:dyDescent="0.3">
      <c r="A105" s="2"/>
      <c r="B105" s="2"/>
      <c r="C105" s="2"/>
      <c r="D105" s="2"/>
      <c r="E105" s="2"/>
      <c r="F105" s="2"/>
      <c r="G105" s="2"/>
      <c r="H105" s="2"/>
      <c r="I105" s="2"/>
      <c r="J105" s="2"/>
      <c r="K105" s="2"/>
      <c r="L105" s="2"/>
      <c r="M105" s="2"/>
      <c r="N105" s="2"/>
      <c r="O105" s="2"/>
      <c r="P105" s="2"/>
    </row>
    <row r="106" spans="1:16" x14ac:dyDescent="0.3">
      <c r="A106" s="2"/>
      <c r="B106" s="2"/>
      <c r="C106" s="2"/>
      <c r="D106" s="2"/>
      <c r="E106" s="2"/>
      <c r="F106" s="2"/>
      <c r="G106" s="2"/>
      <c r="H106" s="2"/>
      <c r="I106" s="2"/>
      <c r="J106" s="2"/>
      <c r="K106" s="2"/>
      <c r="L106" s="2"/>
      <c r="M106" s="2"/>
      <c r="N106" s="2"/>
      <c r="O106" s="2"/>
      <c r="P106" s="2"/>
    </row>
    <row r="107" spans="1:16" x14ac:dyDescent="0.3">
      <c r="A107" s="2"/>
      <c r="B107" s="2"/>
      <c r="C107" s="2"/>
      <c r="D107" s="2"/>
      <c r="E107" s="2"/>
      <c r="F107" s="2"/>
      <c r="G107" s="2"/>
      <c r="H107" s="2"/>
      <c r="I107" s="2"/>
      <c r="J107" s="2"/>
      <c r="K107" s="2"/>
      <c r="L107" s="2"/>
      <c r="M107" s="2"/>
      <c r="N107" s="2"/>
      <c r="O107" s="2"/>
      <c r="P107" s="2"/>
    </row>
    <row r="108" spans="1:16" x14ac:dyDescent="0.3">
      <c r="A108" s="2"/>
      <c r="B108" s="2"/>
      <c r="C108" s="2"/>
      <c r="D108" s="2"/>
      <c r="E108" s="2"/>
      <c r="F108" s="2"/>
      <c r="G108" s="2"/>
      <c r="H108" s="2"/>
      <c r="I108" s="2"/>
      <c r="J108" s="2"/>
      <c r="K108" s="2"/>
      <c r="L108" s="2"/>
      <c r="M108" s="2"/>
      <c r="N108" s="2"/>
      <c r="O108" s="2"/>
      <c r="P108" s="2"/>
    </row>
    <row r="109" spans="1:16" x14ac:dyDescent="0.3">
      <c r="A109" s="2"/>
      <c r="B109" s="2"/>
      <c r="C109" s="2"/>
      <c r="D109" s="2"/>
      <c r="E109" s="2"/>
      <c r="F109" s="2"/>
      <c r="G109" s="2"/>
      <c r="H109" s="2"/>
      <c r="I109" s="2"/>
      <c r="J109" s="2"/>
      <c r="K109" s="2"/>
      <c r="L109" s="2"/>
      <c r="M109" s="2"/>
      <c r="N109" s="2"/>
      <c r="O109" s="2"/>
      <c r="P109" s="2"/>
    </row>
    <row r="110" spans="1:16" x14ac:dyDescent="0.3">
      <c r="A110" s="2"/>
      <c r="B110" s="2"/>
      <c r="C110" s="2"/>
      <c r="D110" s="2"/>
      <c r="E110" s="2"/>
      <c r="F110" s="2"/>
      <c r="G110" s="2"/>
      <c r="H110" s="2"/>
      <c r="I110" s="2"/>
      <c r="J110" s="2"/>
      <c r="K110" s="2"/>
      <c r="L110" s="2"/>
      <c r="M110" s="2"/>
      <c r="N110" s="2"/>
      <c r="O110" s="2"/>
      <c r="P110" s="2"/>
    </row>
    <row r="111" spans="1:16" x14ac:dyDescent="0.3">
      <c r="A111" s="2"/>
      <c r="B111" s="2"/>
      <c r="C111" s="2"/>
      <c r="D111" s="2"/>
      <c r="E111" s="2"/>
      <c r="F111" s="2"/>
      <c r="G111" s="2"/>
      <c r="H111" s="2"/>
      <c r="I111" s="2"/>
      <c r="J111" s="2"/>
      <c r="K111" s="2"/>
      <c r="L111" s="2"/>
      <c r="M111" s="2"/>
      <c r="N111" s="2"/>
      <c r="O111" s="2"/>
      <c r="P111" s="2"/>
    </row>
    <row r="112" spans="1:16" x14ac:dyDescent="0.3">
      <c r="A112" s="2"/>
      <c r="B112" s="2"/>
      <c r="C112" s="2"/>
      <c r="D112" s="2"/>
      <c r="E112" s="2"/>
      <c r="F112" s="2"/>
      <c r="G112" s="2"/>
      <c r="H112" s="2"/>
      <c r="I112" s="2"/>
      <c r="J112" s="2"/>
      <c r="K112" s="2"/>
      <c r="L112" s="2"/>
      <c r="M112" s="2"/>
      <c r="N112" s="2"/>
      <c r="O112" s="2"/>
      <c r="P112" s="2"/>
    </row>
    <row r="113" spans="1:16" x14ac:dyDescent="0.3">
      <c r="A113" s="2"/>
      <c r="B113" s="2"/>
      <c r="C113" s="2"/>
      <c r="D113" s="2"/>
      <c r="E113" s="2"/>
      <c r="F113" s="2"/>
      <c r="G113" s="2"/>
      <c r="H113" s="2"/>
      <c r="I113" s="2"/>
      <c r="J113" s="2"/>
      <c r="K113" s="2"/>
      <c r="L113" s="2"/>
      <c r="M113" s="2"/>
      <c r="N113" s="2"/>
      <c r="O113" s="2"/>
      <c r="P113" s="2"/>
    </row>
  </sheetData>
  <mergeCells count="12">
    <mergeCell ref="C51:C52"/>
    <mergeCell ref="C40:H40"/>
    <mergeCell ref="C27:H27"/>
    <mergeCell ref="J2:P2"/>
    <mergeCell ref="J23:K23"/>
    <mergeCell ref="J24:K24"/>
    <mergeCell ref="C25:F25"/>
    <mergeCell ref="J25:K25"/>
    <mergeCell ref="J26:K26"/>
    <mergeCell ref="J27:K27"/>
    <mergeCell ref="C37:C38"/>
    <mergeCell ref="L34:M34"/>
  </mergeCells>
  <conditionalFormatting sqref="J23:L27">
    <cfRule type="dataBar" priority="1">
      <dataBar>
        <cfvo type="min"/>
        <cfvo type="max"/>
        <color rgb="FF638EC6"/>
      </dataBar>
      <extLst>
        <ext xmlns:x14="http://schemas.microsoft.com/office/spreadsheetml/2009/9/main" uri="{B025F937-C7B1-47D3-B67F-A62EFF666E3E}">
          <x14:id>{43153357-7632-40D1-9F27-C4A122731349}</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3153357-7632-40D1-9F27-C4A122731349}">
            <x14:dataBar minLength="0" maxLength="100" border="1" negativeBarBorderColorSameAsPositive="0">
              <x14:cfvo type="autoMin"/>
              <x14:cfvo type="autoMax"/>
              <x14:borderColor rgb="FF638EC6"/>
              <x14:negativeFillColor rgb="FFFF0000"/>
              <x14:negativeBorderColor rgb="FFFF0000"/>
              <x14:axisColor rgb="FF000000"/>
            </x14:dataBar>
          </x14:cfRule>
          <xm:sqref>J23:L27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62EF1-752D-48A7-AE6E-192333249D52}">
  <dimension ref="B1:P50"/>
  <sheetViews>
    <sheetView zoomScaleNormal="100" workbookViewId="0">
      <selection activeCell="N23" sqref="N23"/>
    </sheetView>
  </sheetViews>
  <sheetFormatPr defaultColWidth="8.69921875" defaultRowHeight="15.6" x14ac:dyDescent="0.3"/>
  <cols>
    <col min="1" max="1" width="8.69921875" style="2"/>
    <col min="2" max="2" width="29.8984375" style="2" customWidth="1"/>
    <col min="3" max="3" width="17.3984375" style="2" customWidth="1"/>
    <col min="4" max="4" width="16.8984375" style="2" customWidth="1"/>
    <col min="5" max="5" width="17.8984375" style="2" customWidth="1"/>
    <col min="6" max="6" width="19" style="2" customWidth="1"/>
    <col min="7" max="7" width="17.09765625" style="2" customWidth="1"/>
    <col min="8" max="8" width="13.19921875" style="2" customWidth="1"/>
    <col min="9" max="9" width="17.59765625" style="2" customWidth="1"/>
    <col min="10" max="10" width="23.09765625" style="2" customWidth="1"/>
    <col min="11" max="11" width="21" style="2" customWidth="1"/>
    <col min="12" max="12" width="23.69921875" style="2" customWidth="1"/>
    <col min="13" max="13" width="26.59765625" style="2" customWidth="1"/>
    <col min="14" max="14" width="28.69921875" style="2" customWidth="1"/>
    <col min="15" max="15" width="29.8984375" style="2" customWidth="1"/>
    <col min="16" max="16" width="32.69921875" style="2" customWidth="1"/>
    <col min="17" max="16384" width="8.69921875" style="2"/>
  </cols>
  <sheetData>
    <row r="1" spans="2:16" ht="16.2" thickBot="1" x14ac:dyDescent="0.35"/>
    <row r="2" spans="2:16" ht="16.5" customHeight="1" thickBot="1" x14ac:dyDescent="0.35">
      <c r="I2" s="9"/>
      <c r="J2" s="94" t="s">
        <v>42</v>
      </c>
      <c r="K2" s="95"/>
      <c r="L2" s="95"/>
      <c r="M2" s="95"/>
      <c r="N2" s="95"/>
      <c r="O2" s="95"/>
      <c r="P2" s="96"/>
    </row>
    <row r="3" spans="2:16" ht="16.2" thickBot="1" x14ac:dyDescent="0.35">
      <c r="B3" s="71"/>
      <c r="C3" s="72">
        <v>2018</v>
      </c>
      <c r="D3" s="72">
        <v>2019</v>
      </c>
      <c r="E3" s="72">
        <v>2020</v>
      </c>
      <c r="F3" s="72">
        <v>2021</v>
      </c>
      <c r="G3" s="73">
        <v>2022</v>
      </c>
      <c r="J3" s="10"/>
      <c r="K3" s="11">
        <v>2023</v>
      </c>
      <c r="L3" s="11">
        <v>2024</v>
      </c>
      <c r="M3" s="11">
        <v>2025</v>
      </c>
      <c r="N3" s="11">
        <v>2026</v>
      </c>
      <c r="O3" s="11">
        <v>2027</v>
      </c>
      <c r="P3" s="12">
        <v>2028</v>
      </c>
    </row>
    <row r="4" spans="2:16" x14ac:dyDescent="0.3">
      <c r="B4" s="74" t="s">
        <v>0</v>
      </c>
      <c r="C4" s="33">
        <v>93761792</v>
      </c>
      <c r="D4" s="33">
        <v>79216331</v>
      </c>
      <c r="E4" s="33">
        <v>102952585</v>
      </c>
      <c r="F4" s="33">
        <v>147525829</v>
      </c>
      <c r="G4" s="78">
        <v>113944986</v>
      </c>
      <c r="I4" s="13" t="s">
        <v>11</v>
      </c>
      <c r="J4" s="38" t="s">
        <v>12</v>
      </c>
      <c r="K4" s="39">
        <f xml:space="preserve">  G4 * ( 1 + $I$5)</f>
        <v>123910292.40103272</v>
      </c>
      <c r="L4" s="39">
        <f xml:space="preserve">  K4 * ( 1 + $I$5)</f>
        <v>134747136.33217195</v>
      </c>
      <c r="M4" s="39">
        <f xml:space="preserve">  L4 * ( 1 + $I$5)</f>
        <v>146531740.00233099</v>
      </c>
      <c r="N4" s="40">
        <f xml:space="preserve">  M4 * ( 1 + $I$5)</f>
        <v>159346991.79936653</v>
      </c>
      <c r="O4" s="40">
        <f xml:space="preserve">  N4 * ( 1 + $I$5)</f>
        <v>173283029.29524663</v>
      </c>
      <c r="P4" s="41">
        <f xml:space="preserve">  O4 * ( 1 + $I$5)</f>
        <v>188437873.23920271</v>
      </c>
    </row>
    <row r="5" spans="2:16" x14ac:dyDescent="0.3">
      <c r="B5" s="76" t="s">
        <v>1</v>
      </c>
      <c r="C5" s="34"/>
      <c r="D5" s="34">
        <f>D4/C4-1</f>
        <v>-0.15513207128123152</v>
      </c>
      <c r="E5" s="34">
        <f t="shared" ref="E5:G5" si="0">E4/D4-1</f>
        <v>0.29963839148268545</v>
      </c>
      <c r="F5" s="34">
        <f t="shared" si="0"/>
        <v>0.43294924551918723</v>
      </c>
      <c r="G5" s="77">
        <f t="shared" si="0"/>
        <v>-0.22762687203743825</v>
      </c>
      <c r="I5" s="62">
        <f>AVERAGE(D5:G5)</f>
        <v>8.7457173420800727E-2</v>
      </c>
      <c r="J5" s="42"/>
      <c r="K5" s="4"/>
      <c r="L5" s="4"/>
      <c r="M5" s="4"/>
      <c r="N5" s="4"/>
      <c r="O5" s="4"/>
      <c r="P5" s="43"/>
    </row>
    <row r="6" spans="2:16" x14ac:dyDescent="0.3">
      <c r="B6" s="74" t="s">
        <v>2</v>
      </c>
      <c r="C6" s="69">
        <v>29353531</v>
      </c>
      <c r="D6" s="69">
        <v>24956983</v>
      </c>
      <c r="E6" s="69">
        <v>48308676</v>
      </c>
      <c r="F6" s="33">
        <v>14407000</v>
      </c>
      <c r="G6" s="78">
        <v>111148.9</v>
      </c>
      <c r="I6" s="63"/>
      <c r="J6" s="42"/>
      <c r="K6" s="4"/>
      <c r="L6" s="4"/>
      <c r="M6" s="4"/>
      <c r="N6" s="4"/>
      <c r="O6" s="4"/>
      <c r="P6" s="43"/>
    </row>
    <row r="7" spans="2:16" x14ac:dyDescent="0.3">
      <c r="B7" s="76" t="s">
        <v>1</v>
      </c>
      <c r="C7" s="34"/>
      <c r="D7" s="34">
        <f>D6/C6-1</f>
        <v>-0.14977918670159307</v>
      </c>
      <c r="E7" s="34">
        <f t="shared" ref="E7:G7" si="1">E6/D6-1</f>
        <v>0.93567772194259224</v>
      </c>
      <c r="F7" s="34">
        <f t="shared" si="1"/>
        <v>-0.70177199640081223</v>
      </c>
      <c r="G7" s="77">
        <f t="shared" si="1"/>
        <v>-0.99228507669882693</v>
      </c>
      <c r="I7" s="62">
        <f>AVERAGE(D7:G7)</f>
        <v>-0.22703963446466</v>
      </c>
      <c r="J7" s="44"/>
      <c r="K7" s="4"/>
      <c r="L7" s="4"/>
      <c r="M7" s="4"/>
      <c r="N7" s="4"/>
      <c r="O7" s="4"/>
      <c r="P7" s="43"/>
    </row>
    <row r="8" spans="2:16" x14ac:dyDescent="0.3">
      <c r="B8" s="74" t="s">
        <v>3</v>
      </c>
      <c r="C8" s="3">
        <f>C6/C4</f>
        <v>0.31306495293946601</v>
      </c>
      <c r="D8" s="3">
        <f t="shared" ref="D8:G8" si="2">D6/D4</f>
        <v>0.31504845888406519</v>
      </c>
      <c r="E8" s="3">
        <f t="shared" si="2"/>
        <v>0.46923227814046631</v>
      </c>
      <c r="F8" s="3">
        <f t="shared" si="2"/>
        <v>9.7657475288615389E-2</v>
      </c>
      <c r="G8" s="47">
        <f t="shared" si="2"/>
        <v>9.7546108786217235E-4</v>
      </c>
      <c r="H8" s="32"/>
      <c r="I8" s="64">
        <f>AVERAGE(C8:F8)</f>
        <v>0.29875079131315324</v>
      </c>
      <c r="J8" s="45" t="s">
        <v>13</v>
      </c>
      <c r="K8" s="36">
        <f xml:space="preserve"> K4 * $I$8</f>
        <v>37018297.906652726</v>
      </c>
      <c r="L8" s="36">
        <f xml:space="preserve"> L4 * $I$8</f>
        <v>40255813.606417708</v>
      </c>
      <c r="M8" s="36">
        <f xml:space="preserve"> M4 * $I$8</f>
        <v>43776473.278189614</v>
      </c>
      <c r="N8" s="36">
        <f xml:space="preserve"> N4 * $I$8</f>
        <v>47605039.893431291</v>
      </c>
      <c r="O8" s="36">
        <f xml:space="preserve"> O4 * $I$8</f>
        <v>51768442.123095244</v>
      </c>
      <c r="P8" s="46">
        <f t="shared" ref="P8" si="3" xml:space="preserve"> P4 * $I$8</f>
        <v>56295963.74357947</v>
      </c>
    </row>
    <row r="9" spans="2:16" x14ac:dyDescent="0.3">
      <c r="B9" s="74" t="s">
        <v>4</v>
      </c>
      <c r="C9" s="33">
        <v>55888260</v>
      </c>
      <c r="D9" s="33">
        <v>49299241</v>
      </c>
      <c r="E9" s="35">
        <v>71853592</v>
      </c>
      <c r="F9" s="33">
        <v>106361717</v>
      </c>
      <c r="G9" s="78">
        <v>83417980</v>
      </c>
      <c r="I9" s="65"/>
      <c r="J9" s="42"/>
      <c r="K9" s="4"/>
      <c r="L9" s="4"/>
      <c r="M9" s="4"/>
      <c r="N9" s="4"/>
      <c r="O9" s="4"/>
      <c r="P9" s="43"/>
    </row>
    <row r="10" spans="2:16" x14ac:dyDescent="0.3">
      <c r="B10" s="76" t="s">
        <v>1</v>
      </c>
      <c r="C10" s="34"/>
      <c r="D10" s="34">
        <f>D9/C9 -1</f>
        <v>-0.11789629879334229</v>
      </c>
      <c r="E10" s="34">
        <f t="shared" ref="E10:G10" si="4">E9/D9 -1</f>
        <v>0.45749895013596653</v>
      </c>
      <c r="F10" s="34">
        <f t="shared" si="4"/>
        <v>0.48025608796286767</v>
      </c>
      <c r="G10" s="77">
        <f t="shared" si="4"/>
        <v>-0.21571424049124743</v>
      </c>
      <c r="I10" s="65"/>
      <c r="J10" s="42"/>
      <c r="K10" s="4"/>
      <c r="L10" s="4"/>
      <c r="M10" s="4"/>
      <c r="N10" s="4"/>
      <c r="O10" s="4"/>
      <c r="P10" s="43"/>
    </row>
    <row r="11" spans="2:16" x14ac:dyDescent="0.3">
      <c r="B11" s="74" t="s">
        <v>3</v>
      </c>
      <c r="C11" s="3">
        <f>C9/C4</f>
        <v>0.59606646596515567</v>
      </c>
      <c r="D11" s="3">
        <f>D9/D4</f>
        <v>0.62233683859960642</v>
      </c>
      <c r="E11" s="3">
        <f t="shared" ref="E11:G11" si="5">E9/E4</f>
        <v>0.69792897380867125</v>
      </c>
      <c r="F11" s="3">
        <f t="shared" si="5"/>
        <v>0.72097013601597859</v>
      </c>
      <c r="G11" s="47">
        <f t="shared" si="5"/>
        <v>0.73208995786791353</v>
      </c>
      <c r="I11" s="65">
        <f>AVERAGE(C11:G11)</f>
        <v>0.67387847445146509</v>
      </c>
      <c r="J11" s="45" t="s">
        <v>14</v>
      </c>
      <c r="K11" s="36">
        <f xml:space="preserve">  $I$11 * K4</f>
        <v>83500478.812042892</v>
      </c>
      <c r="L11" s="36">
        <f t="shared" ref="L11:P11" si="6" xml:space="preserve">  $I$11 * L4</f>
        <v>90803194.668227613</v>
      </c>
      <c r="M11" s="36">
        <f t="shared" si="6"/>
        <v>98744585.411489531</v>
      </c>
      <c r="N11" s="36">
        <f t="shared" si="6"/>
        <v>107380507.74218723</v>
      </c>
      <c r="O11" s="36">
        <f t="shared" si="6"/>
        <v>116771703.42980933</v>
      </c>
      <c r="P11" s="46">
        <f t="shared" si="6"/>
        <v>126984226.54731248</v>
      </c>
    </row>
    <row r="12" spans="2:16" x14ac:dyDescent="0.3">
      <c r="B12" s="74" t="s">
        <v>5</v>
      </c>
      <c r="C12" s="3">
        <v>1.25</v>
      </c>
      <c r="D12" s="3">
        <v>1.1000000000000001</v>
      </c>
      <c r="E12" s="3">
        <v>1.6</v>
      </c>
      <c r="F12" s="3">
        <v>2.37</v>
      </c>
      <c r="G12" s="47">
        <v>1.86</v>
      </c>
      <c r="I12" s="65"/>
      <c r="J12" s="42"/>
      <c r="K12" s="4"/>
      <c r="L12" s="4"/>
      <c r="M12" s="4"/>
      <c r="N12" s="4"/>
      <c r="O12" s="4"/>
      <c r="P12" s="43"/>
    </row>
    <row r="13" spans="2:16" x14ac:dyDescent="0.3">
      <c r="B13" s="76" t="s">
        <v>1</v>
      </c>
      <c r="C13" s="34"/>
      <c r="D13" s="34">
        <f>D12/C12-1</f>
        <v>-0.11999999999999988</v>
      </c>
      <c r="E13" s="34">
        <f t="shared" ref="E13:G13" si="7">E12/D12-1</f>
        <v>0.45454545454545459</v>
      </c>
      <c r="F13" s="34">
        <f t="shared" si="7"/>
        <v>0.48124999999999996</v>
      </c>
      <c r="G13" s="77">
        <f t="shared" si="7"/>
        <v>-0.21518987341772156</v>
      </c>
      <c r="I13" s="65"/>
      <c r="J13" s="45" t="s">
        <v>15</v>
      </c>
      <c r="K13" s="3">
        <f>K11/C18</f>
        <v>1.8675764555034209</v>
      </c>
      <c r="L13" s="3">
        <f>L11/D18</f>
        <v>2.0260659618481833</v>
      </c>
      <c r="M13" s="3">
        <f>M11/E18</f>
        <v>2.1987952482373219</v>
      </c>
      <c r="N13" s="3">
        <f>N11/F18</f>
        <v>2.3927011572122678</v>
      </c>
      <c r="O13" s="3">
        <f>O11/G18</f>
        <v>2.6036996865597244</v>
      </c>
      <c r="P13" s="47"/>
    </row>
    <row r="14" spans="2:16" x14ac:dyDescent="0.3">
      <c r="B14" s="74" t="s">
        <v>6</v>
      </c>
      <c r="C14" s="33">
        <v>24422375</v>
      </c>
      <c r="D14" s="33">
        <v>25643494</v>
      </c>
      <c r="E14" s="33">
        <v>44876113</v>
      </c>
      <c r="F14" s="33">
        <v>44876113</v>
      </c>
      <c r="G14" s="78">
        <v>53851336</v>
      </c>
      <c r="I14" s="65"/>
      <c r="J14" s="48"/>
      <c r="K14" s="4"/>
      <c r="L14" s="4"/>
      <c r="M14" s="4"/>
      <c r="N14" s="4"/>
      <c r="O14" s="4"/>
      <c r="P14" s="43"/>
    </row>
    <row r="15" spans="2:16" x14ac:dyDescent="0.3">
      <c r="B15" s="76" t="s">
        <v>1</v>
      </c>
      <c r="C15" s="34"/>
      <c r="D15" s="34">
        <f>D14/C14 - 1</f>
        <v>5.0000010236514569E-2</v>
      </c>
      <c r="E15" s="34">
        <f t="shared" ref="E15:G15" si="8">E14/D14 - 1</f>
        <v>0.7499999415056311</v>
      </c>
      <c r="F15" s="34">
        <f t="shared" si="8"/>
        <v>0</v>
      </c>
      <c r="G15" s="77">
        <f t="shared" si="8"/>
        <v>0.20000000891342795</v>
      </c>
      <c r="I15" s="65"/>
      <c r="J15" s="45" t="s">
        <v>6</v>
      </c>
      <c r="K15" s="36">
        <f xml:space="preserve"> $I$17 * K11</f>
        <v>44241479.810018227</v>
      </c>
      <c r="L15" s="36">
        <f xml:space="preserve"> $I$17 * L11</f>
        <v>48110714.582155839</v>
      </c>
      <c r="M15" s="36">
        <f t="shared" ref="M15:P15" si="9" xml:space="preserve"> $I$17 * M11</f>
        <v>52318341.690766089</v>
      </c>
      <c r="N15" s="36">
        <f t="shared" si="9"/>
        <v>56893955.973104127</v>
      </c>
      <c r="O15" s="36">
        <f t="shared" si="9"/>
        <v>61869740.547239289</v>
      </c>
      <c r="P15" s="46">
        <f t="shared" si="9"/>
        <v>67280693.175779149</v>
      </c>
    </row>
    <row r="16" spans="2:16" x14ac:dyDescent="0.3">
      <c r="B16" s="74" t="s">
        <v>3</v>
      </c>
      <c r="C16" s="3">
        <f>C14/C4</f>
        <v>0.26047257074608815</v>
      </c>
      <c r="D16" s="3">
        <f t="shared" ref="D16:G16" si="10">D14/D4</f>
        <v>0.32371474008307705</v>
      </c>
      <c r="E16" s="3">
        <f t="shared" si="10"/>
        <v>0.43589107548877959</v>
      </c>
      <c r="F16" s="3">
        <f t="shared" si="10"/>
        <v>0.30419156634598543</v>
      </c>
      <c r="G16" s="47">
        <f t="shared" si="10"/>
        <v>0.47260821112391904</v>
      </c>
      <c r="I16" s="65"/>
      <c r="J16" s="44"/>
      <c r="K16" s="4"/>
      <c r="L16" s="4"/>
      <c r="M16" s="4"/>
      <c r="N16" s="4"/>
      <c r="O16" s="4"/>
      <c r="P16" s="43"/>
    </row>
    <row r="17" spans="2:16" ht="32.25" customHeight="1" thickBot="1" x14ac:dyDescent="0.35">
      <c r="B17" s="74" t="s">
        <v>7</v>
      </c>
      <c r="C17" s="3">
        <f>C14/C9</f>
        <v>0.43698578198712934</v>
      </c>
      <c r="D17" s="3">
        <f t="shared" ref="D17:G17" si="11">D14/D9</f>
        <v>0.52016001625663977</v>
      </c>
      <c r="E17" s="3">
        <f t="shared" si="11"/>
        <v>0.62454933359490228</v>
      </c>
      <c r="F17" s="3">
        <f t="shared" si="11"/>
        <v>0.42191978717304834</v>
      </c>
      <c r="G17" s="47">
        <f t="shared" si="11"/>
        <v>0.6455602976720366</v>
      </c>
      <c r="I17" s="66">
        <f>AVERAGE(C17:G17)</f>
        <v>0.52983504333675124</v>
      </c>
      <c r="J17" s="49" t="s">
        <v>16</v>
      </c>
      <c r="K17" s="50">
        <f xml:space="preserve"> K15 / $I$18</f>
        <v>0.98570832694303989</v>
      </c>
      <c r="L17" s="50">
        <f t="shared" ref="L17:P17" si="12" xml:space="preserve"> L15 / $I$18</f>
        <v>1.0719155910348246</v>
      </c>
      <c r="M17" s="50">
        <f t="shared" si="12"/>
        <v>1.1656622987724172</v>
      </c>
      <c r="N17" s="50">
        <f t="shared" si="12"/>
        <v>1.2676078285862458</v>
      </c>
      <c r="O17" s="50">
        <f t="shared" si="12"/>
        <v>1.3784692262804776</v>
      </c>
      <c r="P17" s="51">
        <f t="shared" si="12"/>
        <v>1.4990262484585264</v>
      </c>
    </row>
    <row r="18" spans="2:16" ht="16.2" thickBot="1" x14ac:dyDescent="0.35">
      <c r="B18" s="74" t="s">
        <v>8</v>
      </c>
      <c r="C18" s="36">
        <f>C9/C12</f>
        <v>44710608</v>
      </c>
      <c r="D18" s="36">
        <f t="shared" ref="D18:G18" si="13">D9/D12</f>
        <v>44817491.818181813</v>
      </c>
      <c r="E18" s="36">
        <f t="shared" si="13"/>
        <v>44908495</v>
      </c>
      <c r="F18" s="36">
        <f t="shared" si="13"/>
        <v>44878361.603375524</v>
      </c>
      <c r="G18" s="46">
        <f t="shared" si="13"/>
        <v>44848376.344086021</v>
      </c>
      <c r="I18" s="67">
        <f xml:space="preserve"> ROUND((G18 * ( 1 +H19)),0)</f>
        <v>44882932</v>
      </c>
    </row>
    <row r="19" spans="2:16" ht="16.2" thickBot="1" x14ac:dyDescent="0.35">
      <c r="B19" s="81" t="s">
        <v>9</v>
      </c>
      <c r="C19" s="82"/>
      <c r="D19" s="82">
        <f>D18/C18 - 1</f>
        <v>2.3905695530199722E-3</v>
      </c>
      <c r="E19" s="82">
        <f t="shared" ref="E19:G19" si="14">E18/D18 - 1</f>
        <v>2.0305282184771567E-3</v>
      </c>
      <c r="F19" s="82">
        <f t="shared" si="14"/>
        <v>-6.7099546810633903E-4</v>
      </c>
      <c r="G19" s="83">
        <f t="shared" si="14"/>
        <v>-6.6814514207325093E-4</v>
      </c>
      <c r="H19" s="84">
        <f>AVERAGE(D19:G19)</f>
        <v>7.7048929032938474E-4</v>
      </c>
    </row>
    <row r="20" spans="2:16" x14ac:dyDescent="0.3">
      <c r="B20" s="14" t="s">
        <v>10</v>
      </c>
    </row>
    <row r="21" spans="2:16" x14ac:dyDescent="0.3">
      <c r="J21" s="97" t="s">
        <v>17</v>
      </c>
      <c r="K21" s="97"/>
      <c r="L21" s="37">
        <f>L23 + L22*(L24-L23)</f>
        <v>9.5256994223614333E-2</v>
      </c>
    </row>
    <row r="22" spans="2:16" x14ac:dyDescent="0.3">
      <c r="J22" s="97" t="s">
        <v>18</v>
      </c>
      <c r="K22" s="97"/>
      <c r="L22" s="37">
        <f>'KARNAPHULI Index Parameters'!I5</f>
        <v>0.75800000000000001</v>
      </c>
    </row>
    <row r="23" spans="2:16" x14ac:dyDescent="0.3">
      <c r="C23" s="98" t="s">
        <v>59</v>
      </c>
      <c r="D23" s="98"/>
      <c r="E23" s="98"/>
      <c r="F23" s="98"/>
      <c r="J23" s="97" t="s">
        <v>19</v>
      </c>
      <c r="K23" s="97"/>
      <c r="L23" s="37">
        <v>7.3800000000000004E-2</v>
      </c>
    </row>
    <row r="24" spans="2:16" x14ac:dyDescent="0.3">
      <c r="J24" s="97" t="s">
        <v>20</v>
      </c>
      <c r="K24" s="97"/>
      <c r="L24" s="37" cm="1">
        <f t="array" ref="L24:M24">'KARNAPHULI Index Parameters'!J13:K13</f>
        <v>0.10210738024223527</v>
      </c>
      <c r="M24" s="2">
        <v>0</v>
      </c>
    </row>
    <row r="25" spans="2:16" x14ac:dyDescent="0.3">
      <c r="B25" s="16" t="s">
        <v>83</v>
      </c>
      <c r="C25" s="102" t="s">
        <v>58</v>
      </c>
      <c r="D25" s="103"/>
      <c r="E25" s="103"/>
      <c r="F25" s="103"/>
      <c r="G25" s="103"/>
      <c r="H25" s="104"/>
      <c r="J25" s="97" t="s">
        <v>21</v>
      </c>
      <c r="K25" s="97"/>
      <c r="L25" s="37">
        <v>6.9000000000000006E-2</v>
      </c>
    </row>
    <row r="26" spans="2:16" x14ac:dyDescent="0.3">
      <c r="B26" s="36">
        <f>K32</f>
        <v>3.5616434156828216</v>
      </c>
      <c r="C26" s="24">
        <v>0.15</v>
      </c>
      <c r="D26" s="24">
        <v>0.16</v>
      </c>
      <c r="E26" s="24">
        <v>0.17</v>
      </c>
      <c r="F26" s="24">
        <v>0.18</v>
      </c>
      <c r="G26" s="24">
        <v>0.19</v>
      </c>
      <c r="H26" s="24">
        <v>0.2</v>
      </c>
    </row>
    <row r="27" spans="2:16" x14ac:dyDescent="0.3">
      <c r="B27" s="17">
        <v>0.06</v>
      </c>
      <c r="C27" s="3">
        <f t="dataTable" ref="C27:H33" dt2D="1" dtr="1" r1="L21" r2="L25"/>
        <v>3.1588606347504924</v>
      </c>
      <c r="D27" s="3">
        <v>3.0932354740983836</v>
      </c>
      <c r="E27" s="3">
        <v>3.0297988112943948</v>
      </c>
      <c r="F27" s="3">
        <v>2.9684552054736097</v>
      </c>
      <c r="G27" s="3">
        <v>2.9091142595834665</v>
      </c>
      <c r="H27" s="3">
        <v>2.8516903101663127</v>
      </c>
    </row>
    <row r="28" spans="2:16" x14ac:dyDescent="0.3">
      <c r="B28" s="17">
        <v>6.5000000000000002E-2</v>
      </c>
      <c r="C28" s="3">
        <v>3.1588606347504924</v>
      </c>
      <c r="D28" s="3">
        <v>3.0932354740983836</v>
      </c>
      <c r="E28" s="3">
        <v>3.0297988112943948</v>
      </c>
      <c r="F28" s="3">
        <v>2.9684552054736097</v>
      </c>
      <c r="G28" s="3">
        <v>2.9091142595834665</v>
      </c>
      <c r="H28" s="3">
        <v>2.8516903101663127</v>
      </c>
      <c r="J28" s="18" t="s">
        <v>31</v>
      </c>
      <c r="K28" s="26">
        <f>K17 / (1 + L21)</f>
        <v>0.8999790297087038</v>
      </c>
      <c r="L28" s="27">
        <f>L17 * (1 + $L$21 )^ -L29</f>
        <v>0.8935698716800039</v>
      </c>
      <c r="M28" s="27">
        <f t="shared" ref="M28:O28" si="15">M17 * (1 + $L$21 )^ -M29</f>
        <v>0.88720635616660815</v>
      </c>
      <c r="N28" s="27">
        <f t="shared" si="15"/>
        <v>0.88088815812750576</v>
      </c>
      <c r="O28" s="27">
        <f t="shared" si="15"/>
        <v>0.87461495483645024</v>
      </c>
      <c r="P28" s="27"/>
    </row>
    <row r="29" spans="2:16" x14ac:dyDescent="0.3">
      <c r="B29" s="17">
        <v>7.0000000000000007E-2</v>
      </c>
      <c r="C29" s="3">
        <v>3.1588606347504924</v>
      </c>
      <c r="D29" s="3">
        <v>3.0932354740983836</v>
      </c>
      <c r="E29" s="3">
        <v>3.0297988112943948</v>
      </c>
      <c r="F29" s="3">
        <v>2.9684552054736097</v>
      </c>
      <c r="G29" s="3">
        <v>2.9091142595834665</v>
      </c>
      <c r="H29" s="3">
        <v>2.8516903101663127</v>
      </c>
      <c r="J29" s="19" t="s">
        <v>32</v>
      </c>
      <c r="K29" s="28">
        <v>1</v>
      </c>
      <c r="L29" s="28">
        <v>2</v>
      </c>
      <c r="M29" s="28">
        <v>3</v>
      </c>
      <c r="N29" s="28">
        <v>4</v>
      </c>
      <c r="O29" s="28">
        <v>5</v>
      </c>
      <c r="P29" s="28"/>
    </row>
    <row r="30" spans="2:16" ht="31.2" x14ac:dyDescent="0.3">
      <c r="B30" s="20">
        <v>7.4999999999999997E-2</v>
      </c>
      <c r="C30" s="5">
        <v>3.1588606347504924</v>
      </c>
      <c r="D30" s="5">
        <v>3.0932354740983836</v>
      </c>
      <c r="E30" s="5">
        <v>3.0297988112943948</v>
      </c>
      <c r="F30" s="5">
        <v>2.9684552054736097</v>
      </c>
      <c r="G30" s="5">
        <v>2.9091142595834665</v>
      </c>
      <c r="H30" s="5">
        <v>2.8516903101663127</v>
      </c>
      <c r="J30" s="21" t="s">
        <v>33</v>
      </c>
      <c r="K30" s="27"/>
      <c r="L30" s="27"/>
      <c r="M30" s="27"/>
      <c r="N30" s="27"/>
      <c r="O30" s="27">
        <f>P17/ (L21-L25)</f>
        <v>57.09055026223723</v>
      </c>
      <c r="P30" s="27">
        <f>O30/(1+L21)^-6</f>
        <v>98.550864952479088</v>
      </c>
    </row>
    <row r="31" spans="2:16" x14ac:dyDescent="0.3">
      <c r="B31" s="17">
        <v>0.08</v>
      </c>
      <c r="C31" s="3">
        <v>3.1588606347504924</v>
      </c>
      <c r="D31" s="3">
        <v>3.0932354740983836</v>
      </c>
      <c r="E31" s="3">
        <v>3.0297988112943948</v>
      </c>
      <c r="F31" s="3">
        <v>2.9684552054736097</v>
      </c>
      <c r="G31" s="3">
        <v>2.9091142595834665</v>
      </c>
      <c r="H31" s="3">
        <v>2.8516903101663127</v>
      </c>
      <c r="J31" s="19" t="s">
        <v>34</v>
      </c>
      <c r="K31" s="29">
        <f>K28</f>
        <v>0.8999790297087038</v>
      </c>
      <c r="L31" s="28">
        <f>L28</f>
        <v>0.8935698716800039</v>
      </c>
      <c r="M31" s="30">
        <f>M28</f>
        <v>0.88720635616660815</v>
      </c>
      <c r="N31" s="28">
        <f>N28</f>
        <v>0.88088815812750576</v>
      </c>
      <c r="O31" s="28">
        <f>P30+O28</f>
        <v>99.425479907315534</v>
      </c>
      <c r="P31" s="28"/>
    </row>
    <row r="32" spans="2:16" x14ac:dyDescent="0.3">
      <c r="B32" s="17">
        <v>8.5000000000000006E-2</v>
      </c>
      <c r="C32" s="3">
        <v>3.1588606347504924</v>
      </c>
      <c r="D32" s="3">
        <v>3.0932354740983836</v>
      </c>
      <c r="E32" s="3">
        <v>3.0297988112943948</v>
      </c>
      <c r="F32" s="3">
        <v>2.9684552054736097</v>
      </c>
      <c r="G32" s="3">
        <v>2.9091142595834665</v>
      </c>
      <c r="H32" s="3">
        <v>2.8516903101663127</v>
      </c>
      <c r="J32" s="18" t="s">
        <v>35</v>
      </c>
      <c r="K32" s="26">
        <f>SUM(K31:N31)</f>
        <v>3.5616434156828216</v>
      </c>
      <c r="L32" s="27" t="s">
        <v>39</v>
      </c>
      <c r="M32" s="27"/>
      <c r="N32" s="27"/>
      <c r="O32" s="27"/>
      <c r="P32" s="27"/>
    </row>
    <row r="33" spans="2:16" x14ac:dyDescent="0.3">
      <c r="B33" s="17">
        <v>0.09</v>
      </c>
      <c r="C33" s="3">
        <v>3.1588606347504924</v>
      </c>
      <c r="D33" s="3">
        <v>3.0932354740983836</v>
      </c>
      <c r="E33" s="3">
        <v>3.0297988112943948</v>
      </c>
      <c r="F33" s="3">
        <v>2.9684552054736097</v>
      </c>
      <c r="G33" s="3">
        <v>2.9091142595834665</v>
      </c>
      <c r="H33" s="3">
        <v>2.8516903101663127</v>
      </c>
      <c r="J33" s="19"/>
      <c r="K33" s="28"/>
      <c r="L33" s="28"/>
      <c r="M33" s="28"/>
      <c r="N33" s="28"/>
      <c r="O33" s="28"/>
      <c r="P33" s="28"/>
    </row>
    <row r="34" spans="2:16" x14ac:dyDescent="0.3">
      <c r="J34" s="22" t="s">
        <v>36</v>
      </c>
      <c r="K34" s="28">
        <v>23.2</v>
      </c>
      <c r="L34" s="28"/>
      <c r="M34" s="28"/>
      <c r="N34" s="28"/>
      <c r="O34" s="28"/>
      <c r="P34" s="28"/>
    </row>
    <row r="35" spans="2:16" x14ac:dyDescent="0.3">
      <c r="C35" s="87" t="s">
        <v>60</v>
      </c>
      <c r="D35" s="6">
        <f>MAX(C27:H33)</f>
        <v>3.1588606347504924</v>
      </c>
      <c r="J35" s="18" t="s">
        <v>37</v>
      </c>
      <c r="K35" s="27">
        <f>K34*P17</f>
        <v>34.777408964237814</v>
      </c>
      <c r="L35" s="27" t="s">
        <v>40</v>
      </c>
      <c r="M35" s="27"/>
      <c r="N35" s="27"/>
      <c r="O35" s="27"/>
      <c r="P35" s="27"/>
    </row>
    <row r="36" spans="2:16" x14ac:dyDescent="0.3">
      <c r="C36" s="87"/>
      <c r="D36" s="23">
        <f>MIN(C27:H33)</f>
        <v>2.8516903101663127</v>
      </c>
      <c r="J36" s="19" t="s">
        <v>38</v>
      </c>
      <c r="K36" s="28">
        <v>34.799999999999997</v>
      </c>
      <c r="L36" s="28" t="s">
        <v>41</v>
      </c>
      <c r="M36" s="28"/>
      <c r="N36" s="28"/>
      <c r="O36" s="28"/>
      <c r="P36" s="28"/>
    </row>
    <row r="38" spans="2:16" x14ac:dyDescent="0.3">
      <c r="B38" s="16" t="s">
        <v>82</v>
      </c>
      <c r="C38" s="102" t="s">
        <v>58</v>
      </c>
      <c r="D38" s="103"/>
      <c r="E38" s="103"/>
      <c r="F38" s="103"/>
      <c r="G38" s="103"/>
      <c r="H38" s="104"/>
    </row>
    <row r="39" spans="2:16" x14ac:dyDescent="0.3">
      <c r="B39" s="3">
        <f>K35</f>
        <v>34.777408964237814</v>
      </c>
      <c r="C39" s="24">
        <v>0.15</v>
      </c>
      <c r="D39" s="24">
        <v>0.16</v>
      </c>
      <c r="E39" s="24">
        <v>0.17</v>
      </c>
      <c r="F39" s="24">
        <v>0.18</v>
      </c>
      <c r="G39" s="24">
        <v>0.19</v>
      </c>
      <c r="H39" s="24">
        <v>0.2</v>
      </c>
    </row>
    <row r="40" spans="2:16" x14ac:dyDescent="0.3">
      <c r="B40" s="3">
        <v>20</v>
      </c>
      <c r="C40" s="3">
        <f t="dataTable" ref="C40:H46" dt2D="1" dtr="1" r1="L21" r2="K34"/>
        <v>29.980524969170528</v>
      </c>
      <c r="D40" s="3">
        <v>29.980524969170528</v>
      </c>
      <c r="E40" s="3">
        <v>29.980524969170528</v>
      </c>
      <c r="F40" s="3">
        <v>29.980524969170528</v>
      </c>
      <c r="G40" s="3">
        <v>29.980524969170528</v>
      </c>
      <c r="H40" s="3">
        <v>29.980524969170528</v>
      </c>
    </row>
    <row r="41" spans="2:16" x14ac:dyDescent="0.3">
      <c r="B41" s="3">
        <v>25</v>
      </c>
      <c r="C41" s="3">
        <v>37.475656211463161</v>
      </c>
      <c r="D41" s="3">
        <v>37.475656211463161</v>
      </c>
      <c r="E41" s="3">
        <v>37.475656211463161</v>
      </c>
      <c r="F41" s="3">
        <v>37.475656211463161</v>
      </c>
      <c r="G41" s="3">
        <v>37.475656211463161</v>
      </c>
      <c r="H41" s="3">
        <v>37.475656211463161</v>
      </c>
    </row>
    <row r="42" spans="2:16" x14ac:dyDescent="0.3">
      <c r="B42" s="3">
        <v>30</v>
      </c>
      <c r="C42" s="3">
        <v>44.97078745375579</v>
      </c>
      <c r="D42" s="3">
        <v>44.97078745375579</v>
      </c>
      <c r="E42" s="3">
        <v>44.97078745375579</v>
      </c>
      <c r="F42" s="3">
        <v>44.97078745375579</v>
      </c>
      <c r="G42" s="3">
        <v>44.97078745375579</v>
      </c>
      <c r="H42" s="3">
        <v>44.97078745375579</v>
      </c>
    </row>
    <row r="43" spans="2:16" x14ac:dyDescent="0.3">
      <c r="B43" s="3">
        <v>35</v>
      </c>
      <c r="C43" s="3">
        <v>52.465918696048426</v>
      </c>
      <c r="D43" s="3">
        <v>52.465918696048426</v>
      </c>
      <c r="E43" s="3">
        <v>52.465918696048426</v>
      </c>
      <c r="F43" s="3">
        <v>52.465918696048426</v>
      </c>
      <c r="G43" s="3">
        <v>52.465918696048426</v>
      </c>
      <c r="H43" s="3">
        <v>52.465918696048426</v>
      </c>
    </row>
    <row r="44" spans="2:16" x14ac:dyDescent="0.3">
      <c r="B44" s="3">
        <v>40</v>
      </c>
      <c r="C44" s="3">
        <v>59.961049938341056</v>
      </c>
      <c r="D44" s="3">
        <v>59.961049938341056</v>
      </c>
      <c r="E44" s="3">
        <v>59.961049938341056</v>
      </c>
      <c r="F44" s="3">
        <v>59.961049938341056</v>
      </c>
      <c r="G44" s="3">
        <v>59.961049938341056</v>
      </c>
      <c r="H44" s="3">
        <v>59.961049938341056</v>
      </c>
    </row>
    <row r="45" spans="2:16" x14ac:dyDescent="0.3">
      <c r="B45" s="3">
        <v>45</v>
      </c>
      <c r="C45" s="3">
        <v>67.456181180633692</v>
      </c>
      <c r="D45" s="3">
        <v>67.456181180633692</v>
      </c>
      <c r="E45" s="3">
        <v>67.456181180633692</v>
      </c>
      <c r="F45" s="3">
        <v>67.456181180633692</v>
      </c>
      <c r="G45" s="3">
        <v>67.456181180633692</v>
      </c>
      <c r="H45" s="3">
        <v>67.456181180633692</v>
      </c>
    </row>
    <row r="46" spans="2:16" x14ac:dyDescent="0.3">
      <c r="B46" s="3">
        <v>50</v>
      </c>
      <c r="C46" s="3">
        <v>74.951312422926321</v>
      </c>
      <c r="D46" s="3">
        <v>74.951312422926321</v>
      </c>
      <c r="E46" s="3">
        <v>74.951312422926321</v>
      </c>
      <c r="F46" s="3">
        <v>74.951312422926321</v>
      </c>
      <c r="G46" s="3">
        <v>74.951312422926321</v>
      </c>
      <c r="H46" s="3">
        <v>74.951312422926321</v>
      </c>
    </row>
    <row r="49" spans="3:4" x14ac:dyDescent="0.3">
      <c r="C49" s="87" t="s">
        <v>60</v>
      </c>
      <c r="D49" s="25">
        <f>MAX(C40:H46)</f>
        <v>74.951312422926321</v>
      </c>
    </row>
    <row r="50" spans="3:4" x14ac:dyDescent="0.3">
      <c r="C50" s="87"/>
      <c r="D50" s="7">
        <f>MIN(C40:H46)</f>
        <v>29.980524969170528</v>
      </c>
    </row>
  </sheetData>
  <mergeCells count="11">
    <mergeCell ref="C23:F23"/>
    <mergeCell ref="C35:C36"/>
    <mergeCell ref="C49:C50"/>
    <mergeCell ref="J25:K25"/>
    <mergeCell ref="J2:P2"/>
    <mergeCell ref="J21:K21"/>
    <mergeCell ref="J22:K22"/>
    <mergeCell ref="J23:K23"/>
    <mergeCell ref="J24:K24"/>
    <mergeCell ref="C25:H25"/>
    <mergeCell ref="C38:H38"/>
  </mergeCells>
  <conditionalFormatting sqref="J21:L25">
    <cfRule type="dataBar" priority="8">
      <dataBar>
        <cfvo type="min"/>
        <cfvo type="max"/>
        <color rgb="FF638EC6"/>
      </dataBar>
      <extLst>
        <ext xmlns:x14="http://schemas.microsoft.com/office/spreadsheetml/2009/9/main" uri="{B025F937-C7B1-47D3-B67F-A62EFF666E3E}">
          <x14:id>{50EE995A-9146-4EB6-9AC0-00ED285C375A}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0EE995A-9146-4EB6-9AC0-00ED285C375A}">
            <x14:dataBar minLength="0" maxLength="100" border="1" negativeBarBorderColorSameAsPositive="0">
              <x14:cfvo type="autoMin"/>
              <x14:cfvo type="autoMax"/>
              <x14:borderColor rgb="FF638EC6"/>
              <x14:negativeFillColor rgb="FFFF0000"/>
              <x14:negativeBorderColor rgb="FFFF0000"/>
              <x14:axisColor rgb="FF000000"/>
            </x14:dataBar>
          </x14:cfRule>
          <xm:sqref>J21:L25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4F52-A8B6-4B7A-9A14-C63A833285BA}">
  <dimension ref="B1:T1077"/>
  <sheetViews>
    <sheetView topLeftCell="B1" zoomScale="91" zoomScaleNormal="91" workbookViewId="0">
      <selection activeCell="H48" sqref="H48"/>
    </sheetView>
  </sheetViews>
  <sheetFormatPr defaultRowHeight="15.6" x14ac:dyDescent="0.3"/>
  <cols>
    <col min="1" max="1" width="6.5" style="107" customWidth="1"/>
    <col min="2" max="2" width="14.19921875" style="158" customWidth="1"/>
    <col min="3" max="3" width="17.3984375" style="121" customWidth="1"/>
    <col min="4" max="4" width="21.19921875" style="148" customWidth="1"/>
    <col min="5" max="5" width="19.5" style="120" customWidth="1"/>
    <col min="6" max="6" width="22" style="158" customWidth="1"/>
    <col min="7" max="7" width="8.796875" style="107"/>
    <col min="8" max="8" width="18.5" style="107" customWidth="1"/>
    <col min="9" max="9" width="20.5" style="107" customWidth="1"/>
    <col min="10" max="10" width="18.59765625" style="107" customWidth="1"/>
    <col min="11" max="12" width="15.3984375" style="107" customWidth="1"/>
    <col min="13" max="13" width="8.796875" style="107"/>
    <col min="14" max="14" width="16.69921875" style="107" customWidth="1"/>
    <col min="15" max="15" width="12.8984375" style="107" customWidth="1"/>
    <col min="16" max="16" width="14.3984375" style="107" customWidth="1"/>
    <col min="17" max="18" width="8.796875" style="107"/>
    <col min="19" max="21" width="9" style="107" customWidth="1"/>
    <col min="22" max="16384" width="8.796875" style="107"/>
  </cols>
  <sheetData>
    <row r="1" spans="2:19" ht="16.2" thickBot="1" x14ac:dyDescent="0.35">
      <c r="B1" s="148"/>
      <c r="E1" s="147" t="s">
        <v>56</v>
      </c>
      <c r="F1" s="147"/>
      <c r="G1" s="120"/>
      <c r="H1" s="120"/>
      <c r="I1" s="120"/>
      <c r="J1" s="120"/>
      <c r="K1" s="120"/>
      <c r="L1" s="120"/>
      <c r="M1" s="120"/>
      <c r="N1" s="120"/>
      <c r="O1" s="120"/>
      <c r="P1" s="120"/>
    </row>
    <row r="2" spans="2:19" x14ac:dyDescent="0.3">
      <c r="B2" s="122" t="s">
        <v>22</v>
      </c>
      <c r="C2" s="105" t="s">
        <v>61</v>
      </c>
      <c r="D2" s="105" t="s">
        <v>64</v>
      </c>
      <c r="E2" s="105" t="s">
        <v>68</v>
      </c>
      <c r="F2" s="149" t="s">
        <v>67</v>
      </c>
      <c r="G2" s="120"/>
      <c r="H2" s="150" t="s">
        <v>44</v>
      </c>
      <c r="I2" s="142" t="s">
        <v>78</v>
      </c>
      <c r="J2" s="143" t="s">
        <v>77</v>
      </c>
      <c r="K2" s="120"/>
      <c r="L2" s="120"/>
      <c r="M2" s="120"/>
      <c r="N2" s="146" t="s">
        <v>50</v>
      </c>
      <c r="O2" s="146"/>
      <c r="P2" s="146"/>
    </row>
    <row r="3" spans="2:19" x14ac:dyDescent="0.3">
      <c r="B3" s="108">
        <v>43297</v>
      </c>
      <c r="C3" s="110">
        <v>38.450000000000003</v>
      </c>
      <c r="D3" s="110">
        <v>16.149999999999999</v>
      </c>
      <c r="E3" s="110"/>
      <c r="F3" s="151"/>
      <c r="G3" s="120"/>
      <c r="H3" s="145" t="s">
        <v>45</v>
      </c>
      <c r="I3" s="110">
        <f>AVERAGE(E4:E881)</f>
        <v>9.5389404525137899E-6</v>
      </c>
      <c r="J3" s="144">
        <f>AVERAGE(F4:F881)</f>
        <v>1.5386256954350469E-3</v>
      </c>
      <c r="K3" s="120"/>
      <c r="L3" s="120"/>
      <c r="M3" s="120"/>
      <c r="N3" s="105" t="s">
        <v>51</v>
      </c>
      <c r="O3" s="105" t="s">
        <v>46</v>
      </c>
      <c r="P3" s="105" t="s">
        <v>52</v>
      </c>
    </row>
    <row r="4" spans="2:19" x14ac:dyDescent="0.3">
      <c r="B4" s="108">
        <v>43298</v>
      </c>
      <c r="C4" s="110">
        <v>34.729999999999997</v>
      </c>
      <c r="D4" s="110">
        <v>16.329999999999998</v>
      </c>
      <c r="E4" s="110">
        <f t="shared" ref="E4:E67" si="0">C4/C3 - 1</f>
        <v>-9.6749024707412423E-2</v>
      </c>
      <c r="F4" s="151">
        <f>D4/D3-1</f>
        <v>1.1145510835913308E-2</v>
      </c>
      <c r="G4" s="120"/>
      <c r="H4" s="145" t="s">
        <v>46</v>
      </c>
      <c r="I4" s="110">
        <f>_xlfn.STDEV.P(E4:E881)</f>
        <v>2.7556324421377114E-2</v>
      </c>
      <c r="J4" s="144">
        <f>_xlfn.STDEV.P(F4:F881)</f>
        <v>3.1857958920683334E-2</v>
      </c>
      <c r="K4" s="120"/>
      <c r="L4" s="120"/>
      <c r="M4" s="121">
        <v>1</v>
      </c>
      <c r="N4" s="110">
        <f t="shared" ref="N4:N41" si="1" xml:space="preserve"> I9 * $I$3 + J9 * $J$3</f>
        <v>-6.785500992896261E-4</v>
      </c>
      <c r="O4" s="110">
        <f t="shared" ref="O4:O41" si="2">SQRT(I9^ 2* $I$4 ^ 2 + J9 ^ 2 * $J$4 + 2 * I9 * J9 * $I$5)</f>
        <v>9.0009439948134526E-2</v>
      </c>
      <c r="P4" s="110">
        <f xml:space="preserve"> (N4 - $I$6) / O4</f>
        <v>-1.0842905954702605E-2</v>
      </c>
    </row>
    <row r="5" spans="2:19" x14ac:dyDescent="0.3">
      <c r="B5" s="108">
        <v>43299</v>
      </c>
      <c r="C5" s="110">
        <v>32.64</v>
      </c>
      <c r="D5" s="110">
        <v>16.690000000000001</v>
      </c>
      <c r="E5" s="110">
        <f t="shared" si="0"/>
        <v>-6.0178520011517356E-2</v>
      </c>
      <c r="F5" s="151">
        <f t="shared" ref="F5:F67" si="3">D5/D4-1</f>
        <v>2.2045315370484042E-2</v>
      </c>
      <c r="G5" s="120"/>
      <c r="H5" s="145" t="s">
        <v>47</v>
      </c>
      <c r="I5" s="114">
        <f>_xlfn.COVARIANCE.P(E4:E881,F4:F881)</f>
        <v>-4.1323439084621978E-5</v>
      </c>
      <c r="J5" s="152"/>
      <c r="K5" s="120"/>
      <c r="L5" s="120"/>
      <c r="M5" s="121">
        <v>2</v>
      </c>
      <c r="N5" s="110">
        <f t="shared" si="1"/>
        <v>-6.0209576154049947E-4</v>
      </c>
      <c r="O5" s="110">
        <f t="shared" si="2"/>
        <v>8.1436378048706418E-2</v>
      </c>
      <c r="P5" s="110">
        <f xml:space="preserve"> (N5 - $I$6) / O5</f>
        <v>-1.1045549620416059E-2</v>
      </c>
    </row>
    <row r="6" spans="2:19" ht="16.2" thickBot="1" x14ac:dyDescent="0.35">
      <c r="B6" s="108">
        <v>43300</v>
      </c>
      <c r="C6" s="110">
        <v>31.45</v>
      </c>
      <c r="D6" s="110">
        <v>16.690000000000001</v>
      </c>
      <c r="E6" s="110">
        <f t="shared" si="0"/>
        <v>-3.645833333333337E-2</v>
      </c>
      <c r="F6" s="151">
        <f t="shared" si="3"/>
        <v>0</v>
      </c>
      <c r="G6" s="120"/>
      <c r="H6" s="153" t="s">
        <v>48</v>
      </c>
      <c r="I6" s="154">
        <f>0.069 / 232</f>
        <v>2.9741379310344832E-4</v>
      </c>
      <c r="J6" s="155"/>
      <c r="K6" s="120"/>
      <c r="L6" s="120"/>
      <c r="M6" s="121">
        <v>3</v>
      </c>
      <c r="N6" s="110">
        <f t="shared" si="1"/>
        <v>-5.2564142379137274E-4</v>
      </c>
      <c r="O6" s="110">
        <f t="shared" si="2"/>
        <v>7.2976488293690675E-2</v>
      </c>
      <c r="P6" s="110">
        <f t="shared" ref="P6:P41" si="4" xml:space="preserve"> (N6 - $I$6) / O6</f>
        <v>-1.1278361512580208E-2</v>
      </c>
      <c r="S6" s="120"/>
    </row>
    <row r="7" spans="2:19" x14ac:dyDescent="0.3">
      <c r="B7" s="108">
        <v>43303</v>
      </c>
      <c r="C7" s="110">
        <v>31.73</v>
      </c>
      <c r="D7" s="110">
        <v>16.87</v>
      </c>
      <c r="E7" s="110">
        <f t="shared" si="0"/>
        <v>8.9030206677265245E-3</v>
      </c>
      <c r="F7" s="151">
        <f t="shared" si="3"/>
        <v>1.0784901138406244E-2</v>
      </c>
      <c r="G7" s="120"/>
      <c r="H7" s="120"/>
      <c r="I7" s="120"/>
      <c r="J7" s="120"/>
      <c r="K7" s="120"/>
      <c r="L7" s="120"/>
      <c r="M7" s="121">
        <v>4</v>
      </c>
      <c r="N7" s="110">
        <f t="shared" si="1"/>
        <v>-4.4918708604224612E-4</v>
      </c>
      <c r="O7" s="110">
        <f t="shared" si="2"/>
        <v>6.4674197341280229E-2</v>
      </c>
      <c r="P7" s="110">
        <f t="shared" si="4"/>
        <v>-1.1544030074404252E-2</v>
      </c>
    </row>
    <row r="8" spans="2:19" x14ac:dyDescent="0.3">
      <c r="B8" s="108">
        <v>43304</v>
      </c>
      <c r="C8" s="110">
        <v>32.729999999999997</v>
      </c>
      <c r="D8" s="110">
        <v>16.96</v>
      </c>
      <c r="E8" s="110">
        <f t="shared" si="0"/>
        <v>3.151591553734634E-2</v>
      </c>
      <c r="F8" s="151">
        <f t="shared" si="3"/>
        <v>5.3349140486069757E-3</v>
      </c>
      <c r="G8" s="120"/>
      <c r="H8" s="105" t="s">
        <v>49</v>
      </c>
      <c r="I8" s="105" t="s">
        <v>70</v>
      </c>
      <c r="J8" s="105" t="s">
        <v>71</v>
      </c>
      <c r="K8" s="110"/>
      <c r="L8" s="121"/>
      <c r="M8" s="121">
        <v>5</v>
      </c>
      <c r="N8" s="110">
        <f t="shared" si="1"/>
        <v>-3.7273274829311949E-4</v>
      </c>
      <c r="O8" s="110">
        <f t="shared" si="2"/>
        <v>5.6598900553552149E-2</v>
      </c>
      <c r="P8" s="110">
        <f t="shared" si="4"/>
        <v>-1.1840274896550254E-2</v>
      </c>
    </row>
    <row r="9" spans="2:19" x14ac:dyDescent="0.3">
      <c r="B9" s="108">
        <v>43305</v>
      </c>
      <c r="C9" s="110">
        <v>31.45</v>
      </c>
      <c r="D9" s="110">
        <v>16.329999999999998</v>
      </c>
      <c r="E9" s="110">
        <f t="shared" si="0"/>
        <v>-3.9107852123434039E-2</v>
      </c>
      <c r="F9" s="151">
        <f t="shared" si="3"/>
        <v>-3.7146226415094463E-2</v>
      </c>
      <c r="G9" s="120"/>
      <c r="H9" s="110">
        <v>1</v>
      </c>
      <c r="I9" s="110">
        <f xml:space="preserve"> 1 - J9</f>
        <v>1.45</v>
      </c>
      <c r="J9" s="110">
        <f xml:space="preserve"> K9 * -1 / 100</f>
        <v>-0.45</v>
      </c>
      <c r="K9" s="110">
        <v>45</v>
      </c>
      <c r="L9" s="121"/>
      <c r="M9" s="121">
        <v>6</v>
      </c>
      <c r="N9" s="110">
        <f t="shared" si="1"/>
        <v>-2.9627841054399287E-4</v>
      </c>
      <c r="O9" s="110">
        <f t="shared" si="2"/>
        <v>4.886326913004551E-2</v>
      </c>
      <c r="P9" s="110">
        <f t="shared" si="4"/>
        <v>-1.2150071295217252E-2</v>
      </c>
    </row>
    <row r="10" spans="2:19" x14ac:dyDescent="0.3">
      <c r="B10" s="108">
        <v>43306</v>
      </c>
      <c r="C10" s="110">
        <v>29.82</v>
      </c>
      <c r="D10" s="110">
        <v>16.329999999999998</v>
      </c>
      <c r="E10" s="110">
        <f t="shared" si="0"/>
        <v>-5.182829888712237E-2</v>
      </c>
      <c r="F10" s="151">
        <f t="shared" si="3"/>
        <v>0</v>
      </c>
      <c r="G10" s="120"/>
      <c r="H10" s="110">
        <v>2</v>
      </c>
      <c r="I10" s="110">
        <f t="shared" ref="I10:I46" si="5" xml:space="preserve"> 1 - J10</f>
        <v>1.4</v>
      </c>
      <c r="J10" s="110">
        <f xml:space="preserve"> K10 * -1 / 100</f>
        <v>-0.4</v>
      </c>
      <c r="K10" s="110">
        <v>40</v>
      </c>
      <c r="L10" s="121"/>
      <c r="M10" s="121">
        <v>7</v>
      </c>
      <c r="N10" s="110">
        <f xml:space="preserve"> I15 * $I$3 + J15 * $J$3</f>
        <v>-2.1982407279486616E-4</v>
      </c>
      <c r="O10" s="110">
        <f t="shared" si="2"/>
        <v>4.1656960767103179E-2</v>
      </c>
      <c r="P10" s="110">
        <f t="shared" si="4"/>
        <v>-1.2416601124361937E-2</v>
      </c>
    </row>
    <row r="11" spans="2:19" x14ac:dyDescent="0.3">
      <c r="B11" s="108">
        <v>43307</v>
      </c>
      <c r="C11" s="110">
        <v>29.82</v>
      </c>
      <c r="D11" s="110">
        <v>16.239999999999998</v>
      </c>
      <c r="E11" s="110">
        <f t="shared" si="0"/>
        <v>0</v>
      </c>
      <c r="F11" s="151">
        <f t="shared" si="3"/>
        <v>-5.511328842620955E-3</v>
      </c>
      <c r="G11" s="120"/>
      <c r="H11" s="110">
        <v>3</v>
      </c>
      <c r="I11" s="110">
        <f t="shared" si="5"/>
        <v>1.35</v>
      </c>
      <c r="J11" s="110">
        <f xml:space="preserve"> K11 * -1 / 100</f>
        <v>-0.35</v>
      </c>
      <c r="K11" s="110">
        <v>35</v>
      </c>
      <c r="L11" s="121"/>
      <c r="M11" s="121">
        <v>8</v>
      </c>
      <c r="N11" s="110">
        <f t="shared" si="1"/>
        <v>-1.4336973504573951E-4</v>
      </c>
      <c r="O11" s="110">
        <f t="shared" si="2"/>
        <v>3.5305601180280644E-2</v>
      </c>
      <c r="P11" s="110">
        <f t="shared" si="4"/>
        <v>-1.2484804490324899E-2</v>
      </c>
    </row>
    <row r="12" spans="2:19" x14ac:dyDescent="0.3">
      <c r="B12" s="108">
        <v>43310</v>
      </c>
      <c r="C12" s="110">
        <v>29.36</v>
      </c>
      <c r="D12" s="110">
        <v>16.149999999999999</v>
      </c>
      <c r="E12" s="110">
        <f t="shared" si="0"/>
        <v>-1.5425888665325349E-2</v>
      </c>
      <c r="F12" s="151">
        <f t="shared" si="3"/>
        <v>-5.5418719211822731E-3</v>
      </c>
      <c r="G12" s="120"/>
      <c r="H12" s="110">
        <v>4</v>
      </c>
      <c r="I12" s="110">
        <f t="shared" si="5"/>
        <v>1.3</v>
      </c>
      <c r="J12" s="110">
        <f xml:space="preserve"> K12 * -1 / 100</f>
        <v>-0.3</v>
      </c>
      <c r="K12" s="110">
        <v>30</v>
      </c>
      <c r="L12" s="121"/>
      <c r="M12" s="121">
        <v>9</v>
      </c>
      <c r="N12" s="110">
        <f t="shared" si="1"/>
        <v>-6.6915397296612864E-5</v>
      </c>
      <c r="O12" s="110">
        <f t="shared" si="2"/>
        <v>3.0350755396240752E-2</v>
      </c>
      <c r="P12" s="110">
        <f t="shared" si="4"/>
        <v>-1.2003957912862592E-2</v>
      </c>
    </row>
    <row r="13" spans="2:19" x14ac:dyDescent="0.3">
      <c r="B13" s="108">
        <v>43311</v>
      </c>
      <c r="C13" s="110">
        <v>28</v>
      </c>
      <c r="D13" s="110">
        <v>16.05</v>
      </c>
      <c r="E13" s="110">
        <f t="shared" si="0"/>
        <v>-4.6321525885558601E-2</v>
      </c>
      <c r="F13" s="151">
        <f t="shared" si="3"/>
        <v>-6.1919504643961343E-3</v>
      </c>
      <c r="G13" s="120"/>
      <c r="H13" s="110">
        <v>5</v>
      </c>
      <c r="I13" s="110">
        <f t="shared" si="5"/>
        <v>1.25</v>
      </c>
      <c r="J13" s="110">
        <f t="shared" ref="J13:J46" si="6" xml:space="preserve"> K13 * -1 / 100</f>
        <v>-0.25</v>
      </c>
      <c r="K13" s="110">
        <v>25</v>
      </c>
      <c r="L13" s="121"/>
      <c r="M13" s="121">
        <v>10</v>
      </c>
      <c r="N13" s="110">
        <f t="shared" si="1"/>
        <v>9.5389404525137899E-6</v>
      </c>
      <c r="O13" s="110">
        <f t="shared" si="2"/>
        <v>2.7556324421377114E-2</v>
      </c>
      <c r="P13" s="110">
        <f t="shared" si="4"/>
        <v>-1.0446779775448301E-2</v>
      </c>
    </row>
    <row r="14" spans="2:19" x14ac:dyDescent="0.3">
      <c r="B14" s="108">
        <v>43312</v>
      </c>
      <c r="C14" s="110">
        <v>29</v>
      </c>
      <c r="D14" s="110">
        <v>15.69</v>
      </c>
      <c r="E14" s="110">
        <f t="shared" si="0"/>
        <v>3.5714285714285809E-2</v>
      </c>
      <c r="F14" s="151">
        <f t="shared" si="3"/>
        <v>-2.2429906542056122E-2</v>
      </c>
      <c r="G14" s="120"/>
      <c r="H14" s="110">
        <v>6</v>
      </c>
      <c r="I14" s="110">
        <f t="shared" si="5"/>
        <v>1.2</v>
      </c>
      <c r="J14" s="110">
        <f t="shared" si="6"/>
        <v>-0.2</v>
      </c>
      <c r="K14" s="110">
        <v>20</v>
      </c>
      <c r="L14" s="121"/>
      <c r="M14" s="121">
        <v>11</v>
      </c>
      <c r="N14" s="110">
        <f t="shared" si="1"/>
        <v>8.5993278201640451E-5</v>
      </c>
      <c r="O14" s="110">
        <f t="shared" si="2"/>
        <v>2.758683494318034E-2</v>
      </c>
      <c r="P14" s="110">
        <f t="shared" si="4"/>
        <v>-7.6638191853927225E-3</v>
      </c>
    </row>
    <row r="15" spans="2:19" x14ac:dyDescent="0.3">
      <c r="B15" s="108">
        <v>43313</v>
      </c>
      <c r="C15" s="110">
        <v>28</v>
      </c>
      <c r="D15" s="110">
        <v>15.78</v>
      </c>
      <c r="E15" s="110">
        <f t="shared" si="0"/>
        <v>-3.4482758620689613E-2</v>
      </c>
      <c r="F15" s="151">
        <f t="shared" si="3"/>
        <v>5.7361376673039643E-3</v>
      </c>
      <c r="G15" s="120"/>
      <c r="H15" s="110">
        <v>7</v>
      </c>
      <c r="I15" s="110">
        <f t="shared" si="5"/>
        <v>1.1499999999999999</v>
      </c>
      <c r="J15" s="110">
        <f t="shared" si="6"/>
        <v>-0.15</v>
      </c>
      <c r="K15" s="110">
        <v>15</v>
      </c>
      <c r="L15" s="121"/>
      <c r="M15" s="121">
        <v>12</v>
      </c>
      <c r="N15" s="110">
        <f t="shared" si="1"/>
        <v>1.6244761595076711E-4</v>
      </c>
      <c r="O15" s="110">
        <f t="shared" si="2"/>
        <v>3.0433791955993768E-2</v>
      </c>
      <c r="P15" s="110">
        <f t="shared" si="4"/>
        <v>-4.4347473146901222E-3</v>
      </c>
    </row>
    <row r="16" spans="2:19" x14ac:dyDescent="0.3">
      <c r="B16" s="108">
        <v>43314</v>
      </c>
      <c r="C16" s="110">
        <v>27.45</v>
      </c>
      <c r="D16" s="110">
        <v>16.05</v>
      </c>
      <c r="E16" s="110">
        <f t="shared" si="0"/>
        <v>-1.9642857142857184E-2</v>
      </c>
      <c r="F16" s="151">
        <f t="shared" si="3"/>
        <v>1.7110266159695797E-2</v>
      </c>
      <c r="G16" s="120"/>
      <c r="H16" s="110">
        <v>8</v>
      </c>
      <c r="I16" s="110">
        <f t="shared" si="5"/>
        <v>1.1000000000000001</v>
      </c>
      <c r="J16" s="110">
        <f t="shared" si="6"/>
        <v>-0.1</v>
      </c>
      <c r="K16" s="110">
        <v>10</v>
      </c>
      <c r="L16" s="121"/>
      <c r="M16" s="121">
        <v>13</v>
      </c>
      <c r="N16" s="110">
        <f t="shared" si="1"/>
        <v>2.3890195369989374E-4</v>
      </c>
      <c r="O16" s="110">
        <f t="shared" si="2"/>
        <v>3.5424535389070241E-2</v>
      </c>
      <c r="P16" s="110">
        <f t="shared" si="4"/>
        <v>-1.6517320202203024E-3</v>
      </c>
    </row>
    <row r="17" spans="2:20" x14ac:dyDescent="0.3">
      <c r="B17" s="108">
        <v>43317</v>
      </c>
      <c r="C17" s="110">
        <v>27.45</v>
      </c>
      <c r="D17" s="110">
        <v>15.87</v>
      </c>
      <c r="E17" s="110">
        <f t="shared" si="0"/>
        <v>0</v>
      </c>
      <c r="F17" s="151">
        <f t="shared" si="3"/>
        <v>-1.1214953271028172E-2</v>
      </c>
      <c r="G17" s="120"/>
      <c r="H17" s="110">
        <v>9</v>
      </c>
      <c r="I17" s="110">
        <f t="shared" si="5"/>
        <v>1.05</v>
      </c>
      <c r="J17" s="110">
        <f t="shared" si="6"/>
        <v>-0.05</v>
      </c>
      <c r="K17" s="110">
        <v>5</v>
      </c>
      <c r="L17" s="121"/>
      <c r="M17" s="121">
        <v>14</v>
      </c>
      <c r="N17" s="110">
        <f t="shared" si="1"/>
        <v>3.1535629144902044E-4</v>
      </c>
      <c r="O17" s="110">
        <f t="shared" si="2"/>
        <v>4.1798080174986658E-2</v>
      </c>
      <c r="P17" s="110">
        <f t="shared" si="4"/>
        <v>4.2926608759197277E-4</v>
      </c>
    </row>
    <row r="18" spans="2:20" x14ac:dyDescent="0.3">
      <c r="B18" s="108">
        <v>43318</v>
      </c>
      <c r="C18" s="110">
        <v>27.73</v>
      </c>
      <c r="D18" s="110">
        <v>15.78</v>
      </c>
      <c r="E18" s="110">
        <f t="shared" si="0"/>
        <v>1.0200364298724951E-2</v>
      </c>
      <c r="F18" s="151">
        <f t="shared" si="3"/>
        <v>-5.671077504725841E-3</v>
      </c>
      <c r="G18" s="120"/>
      <c r="H18" s="110">
        <v>10</v>
      </c>
      <c r="I18" s="110">
        <f t="shared" si="5"/>
        <v>1</v>
      </c>
      <c r="J18" s="110">
        <f t="shared" si="6"/>
        <v>0</v>
      </c>
      <c r="K18" s="110">
        <v>0</v>
      </c>
      <c r="L18" s="121"/>
      <c r="M18" s="121">
        <v>15</v>
      </c>
      <c r="N18" s="110">
        <f t="shared" si="1"/>
        <v>3.9181062919814707E-4</v>
      </c>
      <c r="O18" s="110">
        <f t="shared" si="2"/>
        <v>4.9017967003641423E-2</v>
      </c>
      <c r="P18" s="110">
        <f t="shared" si="4"/>
        <v>1.9257599175356709E-3</v>
      </c>
    </row>
    <row r="19" spans="2:20" x14ac:dyDescent="0.3">
      <c r="B19" s="108">
        <v>43319</v>
      </c>
      <c r="C19" s="110">
        <v>27.36</v>
      </c>
      <c r="D19" s="110">
        <v>15.78</v>
      </c>
      <c r="E19" s="110">
        <f t="shared" si="0"/>
        <v>-1.3342949873782928E-2</v>
      </c>
      <c r="F19" s="151">
        <f t="shared" si="3"/>
        <v>0</v>
      </c>
      <c r="G19" s="120"/>
      <c r="H19" s="110">
        <v>11</v>
      </c>
      <c r="I19" s="110">
        <f t="shared" si="5"/>
        <v>0.95</v>
      </c>
      <c r="J19" s="110">
        <f t="shared" si="6"/>
        <v>0.05</v>
      </c>
      <c r="K19" s="110">
        <v>-5</v>
      </c>
      <c r="L19" s="121"/>
      <c r="M19" s="121">
        <v>16</v>
      </c>
      <c r="N19" s="110">
        <f t="shared" si="1"/>
        <v>4.6826496694727369E-4</v>
      </c>
      <c r="O19" s="110">
        <f t="shared" si="2"/>
        <v>5.6762156901388881E-2</v>
      </c>
      <c r="P19" s="110">
        <f t="shared" si="4"/>
        <v>3.0099485849461247E-3</v>
      </c>
    </row>
    <row r="20" spans="2:20" x14ac:dyDescent="0.3">
      <c r="B20" s="108">
        <v>43320</v>
      </c>
      <c r="C20" s="110">
        <v>26.55</v>
      </c>
      <c r="D20" s="110">
        <v>15.51</v>
      </c>
      <c r="E20" s="110">
        <f t="shared" si="0"/>
        <v>-2.960526315789469E-2</v>
      </c>
      <c r="F20" s="151">
        <f t="shared" si="3"/>
        <v>-1.7110266159695797E-2</v>
      </c>
      <c r="G20" s="120"/>
      <c r="H20" s="110">
        <v>12</v>
      </c>
      <c r="I20" s="110">
        <f t="shared" si="5"/>
        <v>0.9</v>
      </c>
      <c r="J20" s="110">
        <f t="shared" si="6"/>
        <v>0.1</v>
      </c>
      <c r="K20" s="110">
        <v>-10</v>
      </c>
      <c r="L20" s="121"/>
      <c r="M20" s="121">
        <v>17</v>
      </c>
      <c r="N20" s="110">
        <f t="shared" si="1"/>
        <v>5.4471930469640031E-4</v>
      </c>
      <c r="O20" s="110">
        <f t="shared" si="2"/>
        <v>6.4843069075253085E-2</v>
      </c>
      <c r="P20" s="110">
        <f t="shared" si="4"/>
        <v>3.813908180470971E-3</v>
      </c>
    </row>
    <row r="21" spans="2:20" x14ac:dyDescent="0.3">
      <c r="B21" s="108">
        <v>43321</v>
      </c>
      <c r="C21" s="110">
        <v>25.45</v>
      </c>
      <c r="D21" s="110">
        <v>15.24</v>
      </c>
      <c r="E21" s="110">
        <f t="shared" si="0"/>
        <v>-4.143126177024492E-2</v>
      </c>
      <c r="F21" s="151">
        <f t="shared" si="3"/>
        <v>-1.7408123791102459E-2</v>
      </c>
      <c r="G21" s="120"/>
      <c r="H21" s="110">
        <v>13</v>
      </c>
      <c r="I21" s="110">
        <f t="shared" si="5"/>
        <v>0.85</v>
      </c>
      <c r="J21" s="110">
        <f t="shared" si="6"/>
        <v>0.15</v>
      </c>
      <c r="K21" s="110">
        <v>-15</v>
      </c>
      <c r="L21" s="121"/>
      <c r="M21" s="121">
        <v>18</v>
      </c>
      <c r="N21" s="110">
        <f t="shared" si="1"/>
        <v>6.2117364244552704E-4</v>
      </c>
      <c r="O21" s="110">
        <f t="shared" si="2"/>
        <v>7.3149193721944353E-2</v>
      </c>
      <c r="P21" s="110">
        <f t="shared" si="4"/>
        <v>4.4260207511344386E-3</v>
      </c>
      <c r="R21" s="156"/>
      <c r="S21" s="156"/>
      <c r="T21" s="156"/>
    </row>
    <row r="22" spans="2:20" x14ac:dyDescent="0.3">
      <c r="B22" s="108">
        <v>43324</v>
      </c>
      <c r="C22" s="110">
        <v>26.18</v>
      </c>
      <c r="D22" s="110">
        <v>15.06</v>
      </c>
      <c r="E22" s="110">
        <f t="shared" si="0"/>
        <v>2.8683693516699416E-2</v>
      </c>
      <c r="F22" s="151">
        <f t="shared" si="3"/>
        <v>-1.1811023622047223E-2</v>
      </c>
      <c r="G22" s="120"/>
      <c r="H22" s="110">
        <v>14</v>
      </c>
      <c r="I22" s="110">
        <f t="shared" si="5"/>
        <v>0.8</v>
      </c>
      <c r="J22" s="110">
        <f t="shared" si="6"/>
        <v>0.2</v>
      </c>
      <c r="K22" s="110">
        <v>-20</v>
      </c>
      <c r="L22" s="121"/>
      <c r="M22" s="121">
        <v>19</v>
      </c>
      <c r="N22" s="110">
        <f t="shared" si="1"/>
        <v>6.9762798019465367E-4</v>
      </c>
      <c r="O22" s="110">
        <f t="shared" si="2"/>
        <v>8.1611796091713262E-2</v>
      </c>
      <c r="P22" s="110">
        <f t="shared" si="4"/>
        <v>4.903876721956405E-3</v>
      </c>
    </row>
    <row r="23" spans="2:20" x14ac:dyDescent="0.3">
      <c r="B23" s="108">
        <v>43325</v>
      </c>
      <c r="C23" s="110">
        <v>25.09</v>
      </c>
      <c r="D23" s="110">
        <v>15.15</v>
      </c>
      <c r="E23" s="110">
        <f t="shared" si="0"/>
        <v>-4.1634835752482835E-2</v>
      </c>
      <c r="F23" s="151">
        <f t="shared" si="3"/>
        <v>5.9760956175298752E-3</v>
      </c>
      <c r="G23" s="120"/>
      <c r="H23" s="110">
        <v>15</v>
      </c>
      <c r="I23" s="110">
        <f t="shared" si="5"/>
        <v>0.75</v>
      </c>
      <c r="J23" s="110">
        <f t="shared" si="6"/>
        <v>0.25</v>
      </c>
      <c r="K23" s="110">
        <v>-25</v>
      </c>
      <c r="L23" s="121"/>
      <c r="M23" s="121">
        <v>20</v>
      </c>
      <c r="N23" s="110">
        <f t="shared" si="1"/>
        <v>7.7408231794378029E-4</v>
      </c>
      <c r="O23" s="110">
        <f t="shared" si="2"/>
        <v>9.0186838089227686E-2</v>
      </c>
      <c r="P23" s="110">
        <f t="shared" si="4"/>
        <v>5.285344679328184E-3</v>
      </c>
    </row>
    <row r="24" spans="2:20" x14ac:dyDescent="0.3">
      <c r="B24" s="108">
        <v>43326</v>
      </c>
      <c r="C24" s="110">
        <v>25.82</v>
      </c>
      <c r="D24" s="110">
        <v>15.33</v>
      </c>
      <c r="E24" s="110">
        <f t="shared" si="0"/>
        <v>2.9095257074531755E-2</v>
      </c>
      <c r="F24" s="151">
        <f t="shared" si="3"/>
        <v>1.1881188118811892E-2</v>
      </c>
      <c r="G24" s="120"/>
      <c r="H24" s="110">
        <v>16</v>
      </c>
      <c r="I24" s="110">
        <f t="shared" si="5"/>
        <v>0.7</v>
      </c>
      <c r="J24" s="110">
        <f t="shared" si="6"/>
        <v>0.3</v>
      </c>
      <c r="K24" s="110">
        <v>-30</v>
      </c>
      <c r="L24" s="121"/>
      <c r="M24" s="121">
        <v>21</v>
      </c>
      <c r="N24" s="110">
        <f t="shared" si="1"/>
        <v>8.5053665569290702E-4</v>
      </c>
      <c r="O24" s="110">
        <f t="shared" si="2"/>
        <v>9.8845060836756524E-2</v>
      </c>
      <c r="P24" s="110">
        <f t="shared" si="4"/>
        <v>5.5958573742288034E-3</v>
      </c>
    </row>
    <row r="25" spans="2:20" x14ac:dyDescent="0.3">
      <c r="B25" s="108">
        <v>43328</v>
      </c>
      <c r="C25" s="110">
        <v>26.09</v>
      </c>
      <c r="D25" s="110">
        <v>14.51</v>
      </c>
      <c r="E25" s="110">
        <f t="shared" si="0"/>
        <v>1.0457010069713446E-2</v>
      </c>
      <c r="F25" s="151">
        <f t="shared" si="3"/>
        <v>-5.348988910632746E-2</v>
      </c>
      <c r="G25" s="120"/>
      <c r="H25" s="110">
        <v>17</v>
      </c>
      <c r="I25" s="110">
        <f t="shared" si="5"/>
        <v>0.65</v>
      </c>
      <c r="J25" s="110">
        <f t="shared" si="6"/>
        <v>0.35</v>
      </c>
      <c r="K25" s="110">
        <v>-35</v>
      </c>
      <c r="L25" s="121"/>
      <c r="M25" s="121">
        <v>22</v>
      </c>
      <c r="N25" s="110">
        <f t="shared" si="1"/>
        <v>9.2699099344203354E-4</v>
      </c>
      <c r="O25" s="110">
        <f t="shared" si="2"/>
        <v>0.10756638007846119</v>
      </c>
      <c r="P25" s="110">
        <f t="shared" si="4"/>
        <v>5.8529179831036272E-3</v>
      </c>
    </row>
    <row r="26" spans="2:20" x14ac:dyDescent="0.3">
      <c r="B26" s="108">
        <v>43331</v>
      </c>
      <c r="C26" s="110">
        <v>24.82</v>
      </c>
      <c r="D26" s="110">
        <v>14.51</v>
      </c>
      <c r="E26" s="110">
        <f t="shared" si="0"/>
        <v>-4.8677654273668103E-2</v>
      </c>
      <c r="F26" s="151">
        <f t="shared" si="3"/>
        <v>0</v>
      </c>
      <c r="G26" s="120"/>
      <c r="H26" s="110">
        <v>18</v>
      </c>
      <c r="I26" s="110">
        <f t="shared" si="5"/>
        <v>0.6</v>
      </c>
      <c r="J26" s="110">
        <f t="shared" si="6"/>
        <v>0.4</v>
      </c>
      <c r="K26" s="110">
        <v>-40</v>
      </c>
      <c r="L26" s="121"/>
      <c r="M26" s="121">
        <v>23</v>
      </c>
      <c r="N26" s="110">
        <f t="shared" si="1"/>
        <v>1.0034453311911602E-3</v>
      </c>
      <c r="O26" s="110">
        <f t="shared" si="2"/>
        <v>0.11633660635680494</v>
      </c>
      <c r="P26" s="110">
        <f t="shared" si="4"/>
        <v>6.0688682625166983E-3</v>
      </c>
    </row>
    <row r="27" spans="2:20" x14ac:dyDescent="0.3">
      <c r="B27" s="108">
        <v>43332</v>
      </c>
      <c r="C27" s="110">
        <v>24.91</v>
      </c>
      <c r="D27" s="110">
        <v>14.51</v>
      </c>
      <c r="E27" s="110">
        <f t="shared" si="0"/>
        <v>3.6261079774375649E-3</v>
      </c>
      <c r="F27" s="151">
        <f t="shared" si="3"/>
        <v>0</v>
      </c>
      <c r="G27" s="120"/>
      <c r="H27" s="110">
        <v>19</v>
      </c>
      <c r="I27" s="110">
        <f t="shared" si="5"/>
        <v>0.55000000000000004</v>
      </c>
      <c r="J27" s="110">
        <f t="shared" si="6"/>
        <v>0.45</v>
      </c>
      <c r="K27" s="110">
        <v>-45</v>
      </c>
      <c r="L27" s="121"/>
      <c r="M27" s="121">
        <v>24</v>
      </c>
      <c r="N27" s="110">
        <f t="shared" si="1"/>
        <v>1.0798996689402869E-3</v>
      </c>
      <c r="O27" s="110">
        <f t="shared" si="2"/>
        <v>0.12514545784056547</v>
      </c>
      <c r="P27" s="110">
        <f t="shared" si="4"/>
        <v>6.2526110762543274E-3</v>
      </c>
    </row>
    <row r="28" spans="2:20" x14ac:dyDescent="0.3">
      <c r="B28" s="108">
        <v>43338</v>
      </c>
      <c r="C28" s="110">
        <v>25.27</v>
      </c>
      <c r="D28" s="110">
        <v>13.97</v>
      </c>
      <c r="E28" s="110">
        <f t="shared" si="0"/>
        <v>1.4452027298273773E-2</v>
      </c>
      <c r="F28" s="151">
        <f t="shared" si="3"/>
        <v>-3.7215713301171571E-2</v>
      </c>
      <c r="G28" s="120"/>
      <c r="H28" s="110">
        <v>20</v>
      </c>
      <c r="I28" s="110">
        <f t="shared" si="5"/>
        <v>0.5</v>
      </c>
      <c r="J28" s="110">
        <f t="shared" si="6"/>
        <v>0.5</v>
      </c>
      <c r="K28" s="110">
        <v>-50</v>
      </c>
      <c r="L28" s="121"/>
      <c r="M28" s="121">
        <v>25</v>
      </c>
      <c r="N28" s="110">
        <f t="shared" si="1"/>
        <v>1.1563540066894136E-3</v>
      </c>
      <c r="O28" s="110">
        <f t="shared" si="2"/>
        <v>0.13398531651529452</v>
      </c>
      <c r="P28" s="110">
        <f t="shared" si="4"/>
        <v>6.4107040676201011E-3</v>
      </c>
    </row>
    <row r="29" spans="2:20" x14ac:dyDescent="0.3">
      <c r="B29" s="108">
        <v>43339</v>
      </c>
      <c r="C29" s="110">
        <v>26.91</v>
      </c>
      <c r="D29" s="110">
        <v>14.6</v>
      </c>
      <c r="E29" s="110">
        <f t="shared" si="0"/>
        <v>6.489908982983783E-2</v>
      </c>
      <c r="F29" s="151">
        <f t="shared" si="3"/>
        <v>4.509663564781663E-2</v>
      </c>
      <c r="G29" s="120"/>
      <c r="H29" s="110">
        <v>21</v>
      </c>
      <c r="I29" s="110">
        <f t="shared" si="5"/>
        <v>0.44999999999999996</v>
      </c>
      <c r="J29" s="110">
        <f t="shared" si="6"/>
        <v>0.55000000000000004</v>
      </c>
      <c r="K29" s="110">
        <v>-55</v>
      </c>
      <c r="L29" s="121"/>
      <c r="M29" s="121">
        <v>26</v>
      </c>
      <c r="N29" s="110">
        <f t="shared" si="1"/>
        <v>1.2328083444385404E-3</v>
      </c>
      <c r="O29" s="110">
        <f t="shared" si="2"/>
        <v>0.14285042614341373</v>
      </c>
      <c r="P29" s="110">
        <f t="shared" si="4"/>
        <v>6.5480697299146236E-3</v>
      </c>
    </row>
    <row r="30" spans="2:20" x14ac:dyDescent="0.3">
      <c r="B30" s="108">
        <v>43340</v>
      </c>
      <c r="C30" s="110">
        <v>27.55</v>
      </c>
      <c r="D30" s="110">
        <v>14.33</v>
      </c>
      <c r="E30" s="110">
        <f t="shared" si="0"/>
        <v>2.378298030471937E-2</v>
      </c>
      <c r="F30" s="151">
        <f t="shared" si="3"/>
        <v>-1.8493150684931514E-2</v>
      </c>
      <c r="G30" s="120"/>
      <c r="H30" s="110">
        <v>22</v>
      </c>
      <c r="I30" s="110">
        <f t="shared" si="5"/>
        <v>0.4</v>
      </c>
      <c r="J30" s="110">
        <f t="shared" si="6"/>
        <v>0.6</v>
      </c>
      <c r="K30" s="110">
        <v>-60</v>
      </c>
      <c r="L30" s="121"/>
      <c r="M30" s="121">
        <v>27</v>
      </c>
      <c r="N30" s="110">
        <f t="shared" si="1"/>
        <v>1.3092626821876669E-3</v>
      </c>
      <c r="O30" s="110">
        <f t="shared" si="2"/>
        <v>0.15173636097217597</v>
      </c>
      <c r="P30" s="110">
        <f t="shared" si="4"/>
        <v>6.6684668236492257E-3</v>
      </c>
    </row>
    <row r="31" spans="2:20" x14ac:dyDescent="0.3">
      <c r="B31" s="108">
        <v>43341</v>
      </c>
      <c r="C31" s="110">
        <v>26.55</v>
      </c>
      <c r="D31" s="110">
        <v>14.6</v>
      </c>
      <c r="E31" s="110">
        <f t="shared" si="0"/>
        <v>-3.6297640653357499E-2</v>
      </c>
      <c r="F31" s="151">
        <f t="shared" si="3"/>
        <v>1.8841591067690233E-2</v>
      </c>
      <c r="G31" s="120"/>
      <c r="H31" s="110">
        <v>23</v>
      </c>
      <c r="I31" s="110">
        <f t="shared" si="5"/>
        <v>0.35</v>
      </c>
      <c r="J31" s="110">
        <f t="shared" si="6"/>
        <v>0.65</v>
      </c>
      <c r="K31" s="110">
        <v>-65</v>
      </c>
      <c r="L31" s="121"/>
      <c r="M31" s="121">
        <v>28</v>
      </c>
      <c r="N31" s="110">
        <f t="shared" si="1"/>
        <v>1.3857170199367936E-3</v>
      </c>
      <c r="O31" s="110">
        <f t="shared" si="2"/>
        <v>0.16063966514181494</v>
      </c>
      <c r="P31" s="110">
        <f t="shared" si="4"/>
        <v>6.7748101060381063E-3</v>
      </c>
    </row>
    <row r="32" spans="2:20" x14ac:dyDescent="0.3">
      <c r="B32" s="108">
        <v>43342</v>
      </c>
      <c r="C32" s="110">
        <v>26.36</v>
      </c>
      <c r="D32" s="110">
        <v>14.78</v>
      </c>
      <c r="E32" s="110">
        <f t="shared" si="0"/>
        <v>-7.1563088512242023E-3</v>
      </c>
      <c r="F32" s="151">
        <f t="shared" si="3"/>
        <v>1.2328767123287676E-2</v>
      </c>
      <c r="G32" s="120"/>
      <c r="H32" s="110">
        <v>24</v>
      </c>
      <c r="I32" s="110">
        <f t="shared" si="5"/>
        <v>0.30000000000000004</v>
      </c>
      <c r="J32" s="110">
        <f t="shared" si="6"/>
        <v>0.7</v>
      </c>
      <c r="K32" s="110">
        <v>-70</v>
      </c>
      <c r="L32" s="121"/>
      <c r="M32" s="121">
        <v>29</v>
      </c>
      <c r="N32" s="110">
        <f t="shared" si="1"/>
        <v>1.4621713576859201E-3</v>
      </c>
      <c r="O32" s="110">
        <f t="shared" si="2"/>
        <v>0.1695576025330115</v>
      </c>
      <c r="P32" s="110">
        <f t="shared" si="4"/>
        <v>6.8693915647675121E-3</v>
      </c>
    </row>
    <row r="33" spans="2:16" x14ac:dyDescent="0.3">
      <c r="B33" s="108">
        <v>43346</v>
      </c>
      <c r="C33" s="110">
        <v>26</v>
      </c>
      <c r="D33" s="110">
        <v>14.78</v>
      </c>
      <c r="E33" s="110">
        <f t="shared" si="0"/>
        <v>-1.365705614567525E-2</v>
      </c>
      <c r="F33" s="151">
        <f t="shared" si="3"/>
        <v>0</v>
      </c>
      <c r="G33" s="120"/>
      <c r="H33" s="110">
        <v>25</v>
      </c>
      <c r="I33" s="110">
        <f t="shared" si="5"/>
        <v>0.25</v>
      </c>
      <c r="J33" s="110">
        <f t="shared" si="6"/>
        <v>0.75</v>
      </c>
      <c r="K33" s="110">
        <v>-75</v>
      </c>
      <c r="L33" s="121"/>
      <c r="M33" s="121">
        <v>30</v>
      </c>
      <c r="N33" s="110">
        <f t="shared" si="1"/>
        <v>1.5386256954350469E-3</v>
      </c>
      <c r="O33" s="110">
        <f t="shared" si="2"/>
        <v>0.17848797976525851</v>
      </c>
      <c r="P33" s="110">
        <f t="shared" si="4"/>
        <v>6.9540363668410586E-3</v>
      </c>
    </row>
    <row r="34" spans="2:16" x14ac:dyDescent="0.3">
      <c r="B34" s="108">
        <v>43347</v>
      </c>
      <c r="C34" s="110">
        <v>25.36</v>
      </c>
      <c r="D34" s="110">
        <v>14.78</v>
      </c>
      <c r="E34" s="110">
        <f t="shared" si="0"/>
        <v>-2.4615384615384595E-2</v>
      </c>
      <c r="F34" s="151">
        <f t="shared" si="3"/>
        <v>0</v>
      </c>
      <c r="G34" s="120"/>
      <c r="H34" s="110">
        <v>26</v>
      </c>
      <c r="I34" s="110">
        <f t="shared" si="5"/>
        <v>0.19999999999999996</v>
      </c>
      <c r="J34" s="110">
        <f t="shared" si="6"/>
        <v>0.8</v>
      </c>
      <c r="K34" s="110">
        <v>-80</v>
      </c>
      <c r="L34" s="121"/>
      <c r="M34" s="121">
        <v>31</v>
      </c>
      <c r="N34" s="110">
        <f t="shared" si="1"/>
        <v>1.6150800331841736E-3</v>
      </c>
      <c r="O34" s="110">
        <f t="shared" si="2"/>
        <v>0.18742901869426809</v>
      </c>
      <c r="P34" s="110">
        <f t="shared" si="4"/>
        <v>7.0302146874603559E-3</v>
      </c>
    </row>
    <row r="35" spans="2:16" x14ac:dyDescent="0.3">
      <c r="B35" s="108">
        <v>43348</v>
      </c>
      <c r="C35" s="110">
        <v>26.09</v>
      </c>
      <c r="D35" s="110">
        <v>15.06</v>
      </c>
      <c r="E35" s="110">
        <f t="shared" si="0"/>
        <v>2.8785488958990468E-2</v>
      </c>
      <c r="F35" s="151">
        <f t="shared" si="3"/>
        <v>1.8944519621109768E-2</v>
      </c>
      <c r="G35" s="120"/>
      <c r="H35" s="110">
        <v>27</v>
      </c>
      <c r="I35" s="110">
        <f t="shared" si="5"/>
        <v>0.15000000000000002</v>
      </c>
      <c r="J35" s="110">
        <f t="shared" si="6"/>
        <v>0.85</v>
      </c>
      <c r="K35" s="110">
        <v>-85</v>
      </c>
      <c r="L35" s="121"/>
      <c r="M35" s="121">
        <v>32</v>
      </c>
      <c r="N35" s="110">
        <f t="shared" si="1"/>
        <v>1.6915343709333003E-3</v>
      </c>
      <c r="O35" s="110">
        <f t="shared" si="2"/>
        <v>0.19637926306201889</v>
      </c>
      <c r="P35" s="110">
        <f t="shared" si="4"/>
        <v>7.0991231767153157E-3</v>
      </c>
    </row>
    <row r="36" spans="2:16" x14ac:dyDescent="0.3">
      <c r="B36" s="108">
        <v>43349</v>
      </c>
      <c r="C36" s="110">
        <v>25.64</v>
      </c>
      <c r="D36" s="110">
        <v>14.97</v>
      </c>
      <c r="E36" s="110">
        <f t="shared" si="0"/>
        <v>-1.7247987734764214E-2</v>
      </c>
      <c r="F36" s="151">
        <f t="shared" si="3"/>
        <v>-5.9760956175298752E-3</v>
      </c>
      <c r="G36" s="120"/>
      <c r="H36" s="110">
        <v>28</v>
      </c>
      <c r="I36" s="110">
        <f t="shared" si="5"/>
        <v>9.9999999999999978E-2</v>
      </c>
      <c r="J36" s="110">
        <f t="shared" si="6"/>
        <v>0.9</v>
      </c>
      <c r="K36" s="110">
        <v>-90</v>
      </c>
      <c r="L36" s="121"/>
      <c r="M36" s="121">
        <v>33</v>
      </c>
      <c r="N36" s="110">
        <f t="shared" si="1"/>
        <v>1.7679887086824268E-3</v>
      </c>
      <c r="O36" s="110">
        <f t="shared" si="2"/>
        <v>0.20533750913298637</v>
      </c>
      <c r="P36" s="110">
        <f t="shared" si="4"/>
        <v>7.1617451764575757E-3</v>
      </c>
    </row>
    <row r="37" spans="2:16" x14ac:dyDescent="0.3">
      <c r="B37" s="108">
        <v>43352</v>
      </c>
      <c r="C37" s="110">
        <v>24.73</v>
      </c>
      <c r="D37" s="110">
        <v>14.6</v>
      </c>
      <c r="E37" s="110">
        <f t="shared" si="0"/>
        <v>-3.5491419656786261E-2</v>
      </c>
      <c r="F37" s="151">
        <f t="shared" si="3"/>
        <v>-2.4716098864395519E-2</v>
      </c>
      <c r="G37" s="120"/>
      <c r="H37" s="110">
        <v>29</v>
      </c>
      <c r="I37" s="110">
        <f t="shared" si="5"/>
        <v>5.0000000000000044E-2</v>
      </c>
      <c r="J37" s="110">
        <f t="shared" si="6"/>
        <v>0.95</v>
      </c>
      <c r="K37" s="110">
        <v>-95</v>
      </c>
      <c r="L37" s="121"/>
      <c r="M37" s="121">
        <v>34</v>
      </c>
      <c r="N37" s="110">
        <f t="shared" si="1"/>
        <v>1.8444430464315533E-3</v>
      </c>
      <c r="O37" s="110">
        <f t="shared" si="2"/>
        <v>0.21430275345214131</v>
      </c>
      <c r="P37" s="110">
        <f t="shared" si="4"/>
        <v>7.2188958303496184E-3</v>
      </c>
    </row>
    <row r="38" spans="2:16" x14ac:dyDescent="0.3">
      <c r="B38" s="108">
        <v>43353</v>
      </c>
      <c r="C38" s="110">
        <v>24.73</v>
      </c>
      <c r="D38" s="110">
        <v>14.6</v>
      </c>
      <c r="E38" s="110">
        <f t="shared" si="0"/>
        <v>0</v>
      </c>
      <c r="F38" s="151">
        <f t="shared" si="3"/>
        <v>0</v>
      </c>
      <c r="G38" s="120"/>
      <c r="H38" s="110">
        <v>30</v>
      </c>
      <c r="I38" s="110">
        <f t="shared" si="5"/>
        <v>0</v>
      </c>
      <c r="J38" s="110">
        <f t="shared" si="6"/>
        <v>1</v>
      </c>
      <c r="K38" s="110">
        <v>-100</v>
      </c>
      <c r="L38" s="121"/>
      <c r="M38" s="121">
        <v>35</v>
      </c>
      <c r="N38" s="110">
        <f t="shared" si="1"/>
        <v>1.9208973841806801E-3</v>
      </c>
      <c r="O38" s="110">
        <f t="shared" si="2"/>
        <v>0.22327415300807124</v>
      </c>
      <c r="P38" s="110">
        <f t="shared" si="4"/>
        <v>7.2712562972685139E-3</v>
      </c>
    </row>
    <row r="39" spans="2:16" x14ac:dyDescent="0.3">
      <c r="B39" s="108">
        <v>43354</v>
      </c>
      <c r="C39" s="110">
        <v>24.18</v>
      </c>
      <c r="D39" s="110">
        <v>14.97</v>
      </c>
      <c r="E39" s="110">
        <f t="shared" si="0"/>
        <v>-2.2240194096239452E-2</v>
      </c>
      <c r="F39" s="151">
        <f t="shared" si="3"/>
        <v>2.5342465753424692E-2</v>
      </c>
      <c r="G39" s="120"/>
      <c r="H39" s="110">
        <v>31</v>
      </c>
      <c r="I39" s="110">
        <f t="shared" si="5"/>
        <v>-5.0000000000000044E-2</v>
      </c>
      <c r="J39" s="110">
        <f t="shared" si="6"/>
        <v>1.05</v>
      </c>
      <c r="K39" s="110">
        <v>-105</v>
      </c>
      <c r="L39" s="121"/>
      <c r="M39" s="121">
        <v>36</v>
      </c>
      <c r="N39" s="110">
        <f t="shared" si="1"/>
        <v>1.9973517219298068E-3</v>
      </c>
      <c r="O39" s="110">
        <f t="shared" si="2"/>
        <v>0.2322509945077659</v>
      </c>
      <c r="P39" s="110">
        <f t="shared" si="4"/>
        <v>7.319399998390607E-3</v>
      </c>
    </row>
    <row r="40" spans="2:16" x14ac:dyDescent="0.3">
      <c r="B40" s="108">
        <v>43355</v>
      </c>
      <c r="C40" s="110">
        <v>23.91</v>
      </c>
      <c r="D40" s="110">
        <v>14.69</v>
      </c>
      <c r="E40" s="110">
        <f t="shared" si="0"/>
        <v>-1.1166253101736912E-2</v>
      </c>
      <c r="F40" s="151">
        <f t="shared" si="3"/>
        <v>-1.8704074816299321E-2</v>
      </c>
      <c r="G40" s="120"/>
      <c r="H40" s="110">
        <v>32</v>
      </c>
      <c r="I40" s="110">
        <f t="shared" si="5"/>
        <v>-0.10000000000000009</v>
      </c>
      <c r="J40" s="110">
        <f t="shared" si="6"/>
        <v>1.1000000000000001</v>
      </c>
      <c r="K40" s="110">
        <v>-110</v>
      </c>
      <c r="L40" s="121"/>
      <c r="M40" s="121">
        <v>37</v>
      </c>
      <c r="N40" s="110">
        <f t="shared" si="1"/>
        <v>2.0738060596789338E-3</v>
      </c>
      <c r="O40" s="110">
        <f t="shared" si="2"/>
        <v>0.24123267042897265</v>
      </c>
      <c r="P40" s="110">
        <f t="shared" si="4"/>
        <v>7.3638129670272742E-3</v>
      </c>
    </row>
    <row r="41" spans="2:16" x14ac:dyDescent="0.3">
      <c r="B41" s="108">
        <v>43356</v>
      </c>
      <c r="C41" s="110">
        <v>23.91</v>
      </c>
      <c r="D41" s="110">
        <v>14.51</v>
      </c>
      <c r="E41" s="110">
        <f t="shared" si="0"/>
        <v>0</v>
      </c>
      <c r="F41" s="151">
        <f t="shared" si="3"/>
        <v>-1.2253233492171556E-2</v>
      </c>
      <c r="G41" s="120"/>
      <c r="H41" s="110">
        <v>33</v>
      </c>
      <c r="I41" s="110">
        <f t="shared" si="5"/>
        <v>-0.14999999999999991</v>
      </c>
      <c r="J41" s="110">
        <f t="shared" si="6"/>
        <v>1.1499999999999999</v>
      </c>
      <c r="K41" s="110">
        <v>-115</v>
      </c>
      <c r="L41" s="121"/>
      <c r="M41" s="121">
        <v>38</v>
      </c>
      <c r="N41" s="110">
        <f t="shared" si="1"/>
        <v>2.1502603974280598E-3</v>
      </c>
      <c r="O41" s="110">
        <f t="shared" si="2"/>
        <v>0.25021866017308281</v>
      </c>
      <c r="P41" s="110">
        <f t="shared" si="4"/>
        <v>7.4049097818801729E-3</v>
      </c>
    </row>
    <row r="42" spans="2:16" x14ac:dyDescent="0.3">
      <c r="B42" s="108">
        <v>43359</v>
      </c>
      <c r="C42" s="110">
        <v>24.73</v>
      </c>
      <c r="D42" s="110">
        <v>14.51</v>
      </c>
      <c r="E42" s="110">
        <f t="shared" si="0"/>
        <v>3.4295273943956595E-2</v>
      </c>
      <c r="F42" s="151">
        <f t="shared" si="3"/>
        <v>0</v>
      </c>
      <c r="G42" s="120"/>
      <c r="H42" s="110">
        <v>34</v>
      </c>
      <c r="I42" s="110">
        <f t="shared" si="5"/>
        <v>-0.19999999999999996</v>
      </c>
      <c r="J42" s="110">
        <f t="shared" si="6"/>
        <v>1.2</v>
      </c>
      <c r="K42" s="110">
        <v>-120</v>
      </c>
      <c r="L42" s="121"/>
      <c r="M42" s="120"/>
      <c r="N42" s="120"/>
      <c r="O42" s="120"/>
      <c r="P42" s="120"/>
    </row>
    <row r="43" spans="2:16" x14ac:dyDescent="0.3">
      <c r="B43" s="108">
        <v>43360</v>
      </c>
      <c r="C43" s="110">
        <v>23.91</v>
      </c>
      <c r="D43" s="110">
        <v>14.33</v>
      </c>
      <c r="E43" s="110">
        <f t="shared" si="0"/>
        <v>-3.3158107561666039E-2</v>
      </c>
      <c r="F43" s="151">
        <f t="shared" si="3"/>
        <v>-1.2405237767057153E-2</v>
      </c>
      <c r="G43" s="120"/>
      <c r="H43" s="110">
        <v>35</v>
      </c>
      <c r="I43" s="110">
        <f t="shared" si="5"/>
        <v>-0.25</v>
      </c>
      <c r="J43" s="110">
        <f t="shared" si="6"/>
        <v>1.25</v>
      </c>
      <c r="K43" s="110">
        <v>-125</v>
      </c>
      <c r="L43" s="121"/>
      <c r="M43" s="120"/>
      <c r="N43" s="120"/>
      <c r="O43" s="120"/>
      <c r="P43" s="120"/>
    </row>
    <row r="44" spans="2:16" x14ac:dyDescent="0.3">
      <c r="B44" s="108">
        <v>43361</v>
      </c>
      <c r="C44" s="110">
        <v>23.45</v>
      </c>
      <c r="D44" s="110">
        <v>14.51</v>
      </c>
      <c r="E44" s="110">
        <f t="shared" si="0"/>
        <v>-1.9238812212463485E-2</v>
      </c>
      <c r="F44" s="151">
        <f t="shared" si="3"/>
        <v>1.2561060711793415E-2</v>
      </c>
      <c r="G44" s="120"/>
      <c r="H44" s="110">
        <v>36</v>
      </c>
      <c r="I44" s="110">
        <f t="shared" si="5"/>
        <v>-0.30000000000000004</v>
      </c>
      <c r="J44" s="110">
        <f t="shared" si="6"/>
        <v>1.3</v>
      </c>
      <c r="K44" s="110">
        <v>-130</v>
      </c>
      <c r="L44" s="121"/>
      <c r="M44" s="120"/>
      <c r="N44" s="120"/>
      <c r="O44" s="120"/>
      <c r="P44" s="120"/>
    </row>
    <row r="45" spans="2:16" x14ac:dyDescent="0.3">
      <c r="B45" s="108">
        <v>43362</v>
      </c>
      <c r="C45" s="110">
        <v>24.55</v>
      </c>
      <c r="D45" s="110">
        <v>14.33</v>
      </c>
      <c r="E45" s="110">
        <f t="shared" si="0"/>
        <v>4.6908315565032055E-2</v>
      </c>
      <c r="F45" s="151">
        <f t="shared" si="3"/>
        <v>-1.2405237767057153E-2</v>
      </c>
      <c r="G45" s="120"/>
      <c r="H45" s="110">
        <v>37</v>
      </c>
      <c r="I45" s="110">
        <f t="shared" si="5"/>
        <v>-0.35000000000000009</v>
      </c>
      <c r="J45" s="110">
        <f t="shared" si="6"/>
        <v>1.35</v>
      </c>
      <c r="K45" s="110">
        <v>-135</v>
      </c>
      <c r="L45" s="121"/>
      <c r="M45" s="120"/>
      <c r="N45" s="120"/>
      <c r="O45" s="120"/>
      <c r="P45" s="120"/>
    </row>
    <row r="46" spans="2:16" x14ac:dyDescent="0.3">
      <c r="B46" s="108">
        <v>43363</v>
      </c>
      <c r="C46" s="110">
        <v>25.45</v>
      </c>
      <c r="D46" s="110">
        <v>14.6</v>
      </c>
      <c r="E46" s="110">
        <f t="shared" si="0"/>
        <v>3.6659877800407248E-2</v>
      </c>
      <c r="F46" s="151">
        <f t="shared" si="3"/>
        <v>1.8841591067690233E-2</v>
      </c>
      <c r="G46" s="120"/>
      <c r="H46" s="110">
        <v>38</v>
      </c>
      <c r="I46" s="110">
        <f t="shared" si="5"/>
        <v>-0.39999999999999991</v>
      </c>
      <c r="J46" s="110">
        <f t="shared" si="6"/>
        <v>1.4</v>
      </c>
      <c r="K46" s="110">
        <v>-140</v>
      </c>
      <c r="L46" s="121"/>
      <c r="M46" s="120"/>
      <c r="N46" s="120"/>
      <c r="O46" s="120"/>
      <c r="P46" s="120"/>
    </row>
    <row r="47" spans="2:16" x14ac:dyDescent="0.3">
      <c r="B47" s="108">
        <v>43366</v>
      </c>
      <c r="C47" s="110">
        <v>24.45</v>
      </c>
      <c r="D47" s="110">
        <v>14.51</v>
      </c>
      <c r="E47" s="110">
        <f t="shared" si="0"/>
        <v>-3.9292730844793677E-2</v>
      </c>
      <c r="F47" s="151">
        <f t="shared" si="3"/>
        <v>-6.164383561643838E-3</v>
      </c>
      <c r="G47" s="120"/>
      <c r="H47" s="120"/>
      <c r="I47" s="120"/>
      <c r="J47" s="120"/>
      <c r="K47" s="120"/>
      <c r="L47" s="120"/>
      <c r="M47" s="120"/>
      <c r="N47" s="120"/>
      <c r="O47" s="120"/>
      <c r="P47" s="120"/>
    </row>
    <row r="48" spans="2:16" x14ac:dyDescent="0.3">
      <c r="B48" s="108">
        <v>43367</v>
      </c>
      <c r="C48" s="110">
        <v>23.55</v>
      </c>
      <c r="D48" s="110">
        <v>14.42</v>
      </c>
      <c r="E48" s="110">
        <f t="shared" si="0"/>
        <v>-3.6809815950920144E-2</v>
      </c>
      <c r="F48" s="151">
        <f t="shared" si="3"/>
        <v>-6.2026188835285767E-3</v>
      </c>
      <c r="G48" s="120"/>
      <c r="H48" s="120"/>
      <c r="I48" s="120"/>
      <c r="J48" s="120"/>
      <c r="K48" s="120"/>
      <c r="L48" s="120"/>
      <c r="M48" s="120"/>
      <c r="N48" s="120"/>
      <c r="O48" s="120"/>
      <c r="P48" s="120"/>
    </row>
    <row r="49" spans="2:16" x14ac:dyDescent="0.3">
      <c r="B49" s="108">
        <v>43368</v>
      </c>
      <c r="C49" s="110">
        <v>23.45</v>
      </c>
      <c r="D49" s="110">
        <v>14.51</v>
      </c>
      <c r="E49" s="110">
        <f t="shared" si="0"/>
        <v>-4.2462845010616812E-3</v>
      </c>
      <c r="F49" s="151">
        <f t="shared" si="3"/>
        <v>6.2413314840499279E-3</v>
      </c>
      <c r="G49" s="120"/>
      <c r="H49" s="120"/>
      <c r="I49" s="120"/>
      <c r="J49" s="120"/>
      <c r="K49" s="120"/>
      <c r="L49" s="120"/>
      <c r="M49" s="120"/>
      <c r="N49" s="120"/>
      <c r="O49" s="120"/>
      <c r="P49" s="120"/>
    </row>
    <row r="50" spans="2:16" x14ac:dyDescent="0.3">
      <c r="B50" s="108">
        <v>43369</v>
      </c>
      <c r="C50" s="110">
        <v>25.73</v>
      </c>
      <c r="D50" s="110">
        <v>14.42</v>
      </c>
      <c r="E50" s="110">
        <f t="shared" si="0"/>
        <v>9.7228144989339071E-2</v>
      </c>
      <c r="F50" s="151">
        <f t="shared" si="3"/>
        <v>-6.2026188835285767E-3</v>
      </c>
      <c r="G50" s="120"/>
      <c r="H50" s="120"/>
      <c r="I50" s="120"/>
      <c r="J50" s="120"/>
      <c r="K50" s="120"/>
      <c r="L50" s="120"/>
      <c r="M50" s="120"/>
      <c r="N50" s="120"/>
      <c r="O50" s="120"/>
      <c r="P50" s="120"/>
    </row>
    <row r="51" spans="2:16" x14ac:dyDescent="0.3">
      <c r="B51" s="108">
        <v>43370</v>
      </c>
      <c r="C51" s="110">
        <v>28.27</v>
      </c>
      <c r="D51" s="110">
        <v>14.51</v>
      </c>
      <c r="E51" s="110">
        <f t="shared" si="0"/>
        <v>9.8717450446949018E-2</v>
      </c>
      <c r="F51" s="151">
        <f t="shared" si="3"/>
        <v>6.2413314840499279E-3</v>
      </c>
      <c r="G51" s="120"/>
      <c r="H51" s="120"/>
      <c r="I51" s="120"/>
      <c r="J51" s="120"/>
      <c r="K51" s="120"/>
      <c r="L51" s="120"/>
      <c r="M51" s="120"/>
      <c r="N51" s="120"/>
      <c r="O51" s="120"/>
      <c r="P51" s="120"/>
    </row>
    <row r="52" spans="2:16" x14ac:dyDescent="0.3">
      <c r="B52" s="108">
        <v>43373</v>
      </c>
      <c r="C52" s="110">
        <v>31.09</v>
      </c>
      <c r="D52" s="110">
        <v>14.33</v>
      </c>
      <c r="E52" s="110">
        <f t="shared" si="0"/>
        <v>9.975238769013095E-2</v>
      </c>
      <c r="F52" s="151">
        <f t="shared" si="3"/>
        <v>-1.2405237767057153E-2</v>
      </c>
      <c r="G52" s="120"/>
      <c r="H52" s="120"/>
      <c r="I52" s="120"/>
      <c r="J52" s="120"/>
      <c r="K52" s="120"/>
      <c r="L52" s="120"/>
      <c r="M52" s="120"/>
      <c r="N52" s="120"/>
      <c r="O52" s="120"/>
      <c r="P52" s="120"/>
    </row>
    <row r="53" spans="2:16" x14ac:dyDescent="0.3">
      <c r="B53" s="108">
        <v>43374</v>
      </c>
      <c r="C53" s="110">
        <v>31.82</v>
      </c>
      <c r="D53" s="110">
        <v>14.24</v>
      </c>
      <c r="E53" s="110">
        <f t="shared" si="0"/>
        <v>2.3480218719845514E-2</v>
      </c>
      <c r="F53" s="151">
        <f t="shared" si="3"/>
        <v>-6.2805303558967074E-3</v>
      </c>
      <c r="G53" s="120"/>
      <c r="H53" s="120"/>
      <c r="I53" s="120"/>
      <c r="J53" s="120"/>
      <c r="K53" s="120"/>
      <c r="L53" s="120"/>
      <c r="M53" s="120"/>
      <c r="N53" s="120"/>
      <c r="O53" s="120"/>
      <c r="P53" s="120"/>
    </row>
    <row r="54" spans="2:16" x14ac:dyDescent="0.3">
      <c r="B54" s="108">
        <v>43375</v>
      </c>
      <c r="C54" s="110">
        <v>33.36</v>
      </c>
      <c r="D54" s="110">
        <v>14.15</v>
      </c>
      <c r="E54" s="110">
        <f t="shared" si="0"/>
        <v>4.8397234443745996E-2</v>
      </c>
      <c r="F54" s="151">
        <f t="shared" si="3"/>
        <v>-6.3202247191010974E-3</v>
      </c>
      <c r="G54" s="120"/>
      <c r="H54" s="120"/>
      <c r="I54" s="159" t="s">
        <v>53</v>
      </c>
      <c r="J54" s="159"/>
      <c r="K54" s="159"/>
      <c r="L54" s="157"/>
      <c r="M54" s="120"/>
      <c r="N54" s="120"/>
      <c r="O54" s="120"/>
      <c r="P54" s="120"/>
    </row>
    <row r="55" spans="2:16" x14ac:dyDescent="0.3">
      <c r="B55" s="108">
        <v>43376</v>
      </c>
      <c r="C55" s="110">
        <v>34.270000000000003</v>
      </c>
      <c r="D55" s="110">
        <v>14.24</v>
      </c>
      <c r="E55" s="110">
        <f t="shared" si="0"/>
        <v>2.7278177458033737E-2</v>
      </c>
      <c r="F55" s="151">
        <f t="shared" si="3"/>
        <v>6.3604240282686408E-3</v>
      </c>
      <c r="G55" s="120"/>
      <c r="H55" s="120"/>
      <c r="I55" s="105" t="s">
        <v>54</v>
      </c>
      <c r="J55" s="105" t="s">
        <v>55</v>
      </c>
      <c r="K55" s="105" t="s">
        <v>46</v>
      </c>
      <c r="L55" s="157"/>
      <c r="M55" s="120"/>
      <c r="N55" s="120"/>
      <c r="O55" s="120"/>
      <c r="P55" s="120"/>
    </row>
    <row r="56" spans="2:16" x14ac:dyDescent="0.3">
      <c r="B56" s="108">
        <v>43377</v>
      </c>
      <c r="C56" s="110">
        <v>32.82</v>
      </c>
      <c r="D56" s="110">
        <v>14.33</v>
      </c>
      <c r="E56" s="110">
        <f t="shared" si="0"/>
        <v>-4.2311059235483062E-2</v>
      </c>
      <c r="F56" s="151">
        <f t="shared" si="3"/>
        <v>6.3202247191012084E-3</v>
      </c>
      <c r="G56" s="120"/>
      <c r="H56" s="120"/>
      <c r="I56" s="110">
        <v>0</v>
      </c>
      <c r="J56" s="110">
        <f t="shared" ref="J56:J62" si="7" xml:space="preserve"> I56 * $N$41 + (1 - I56)* $I$6</f>
        <v>2.9741379310344832E-4</v>
      </c>
      <c r="K56" s="110">
        <f xml:space="preserve"> I56 * $O$41</f>
        <v>0</v>
      </c>
      <c r="L56" s="121"/>
      <c r="M56" s="120"/>
      <c r="N56" s="120"/>
      <c r="O56" s="120"/>
      <c r="P56" s="120"/>
    </row>
    <row r="57" spans="2:16" x14ac:dyDescent="0.3">
      <c r="B57" s="108">
        <v>43380</v>
      </c>
      <c r="C57" s="110">
        <v>32.36</v>
      </c>
      <c r="D57" s="110">
        <v>14.06</v>
      </c>
      <c r="E57" s="110">
        <f t="shared" si="0"/>
        <v>-1.4015843997562505E-2</v>
      </c>
      <c r="F57" s="151">
        <f t="shared" si="3"/>
        <v>-1.8841591067690122E-2</v>
      </c>
      <c r="G57" s="120"/>
      <c r="H57" s="120"/>
      <c r="I57" s="110">
        <v>0.25</v>
      </c>
      <c r="J57" s="110">
        <f t="shared" si="7"/>
        <v>7.6062544418460123E-4</v>
      </c>
      <c r="K57" s="110">
        <f t="shared" ref="K57:K62" si="8" xml:space="preserve"> I57 * $O$41</f>
        <v>6.2554665043270702E-2</v>
      </c>
      <c r="L57" s="121"/>
      <c r="M57" s="120"/>
      <c r="N57" s="120"/>
      <c r="O57" s="120"/>
      <c r="P57" s="120"/>
    </row>
    <row r="58" spans="2:16" x14ac:dyDescent="0.3">
      <c r="B58" s="108">
        <v>43381</v>
      </c>
      <c r="C58" s="110">
        <v>31.82</v>
      </c>
      <c r="D58" s="110">
        <v>14.15</v>
      </c>
      <c r="E58" s="110">
        <f t="shared" si="0"/>
        <v>-1.6687268232385644E-2</v>
      </c>
      <c r="F58" s="151">
        <f t="shared" si="3"/>
        <v>6.4011379800852364E-3</v>
      </c>
      <c r="G58" s="120"/>
      <c r="H58" s="120"/>
      <c r="I58" s="110">
        <v>0.5</v>
      </c>
      <c r="J58" s="110">
        <f t="shared" si="7"/>
        <v>1.223837095265754E-3</v>
      </c>
      <c r="K58" s="110">
        <f t="shared" si="8"/>
        <v>0.1251093300865414</v>
      </c>
      <c r="L58" s="121"/>
      <c r="M58" s="120"/>
      <c r="N58" s="120"/>
      <c r="O58" s="120"/>
      <c r="P58" s="120"/>
    </row>
    <row r="59" spans="2:16" x14ac:dyDescent="0.3">
      <c r="B59" s="108">
        <v>43382</v>
      </c>
      <c r="C59" s="110">
        <v>31.18</v>
      </c>
      <c r="D59" s="110">
        <v>13.88</v>
      </c>
      <c r="E59" s="110">
        <f t="shared" si="0"/>
        <v>-2.0113136392206132E-2</v>
      </c>
      <c r="F59" s="151">
        <f t="shared" si="3"/>
        <v>-1.9081272084805589E-2</v>
      </c>
      <c r="G59" s="120"/>
      <c r="H59" s="120"/>
      <c r="I59" s="110">
        <v>0.75</v>
      </c>
      <c r="J59" s="110">
        <f t="shared" si="7"/>
        <v>1.6870487463469068E-3</v>
      </c>
      <c r="K59" s="110">
        <f t="shared" si="8"/>
        <v>0.18766399512981211</v>
      </c>
      <c r="L59" s="121"/>
      <c r="M59" s="120"/>
      <c r="N59" s="120"/>
      <c r="O59" s="120"/>
      <c r="P59" s="120"/>
    </row>
    <row r="60" spans="2:16" x14ac:dyDescent="0.3">
      <c r="B60" s="108">
        <v>43383</v>
      </c>
      <c r="C60" s="110">
        <v>29.91</v>
      </c>
      <c r="D60" s="110">
        <v>14.06</v>
      </c>
      <c r="E60" s="110">
        <f t="shared" si="0"/>
        <v>-4.0731237973059664E-2</v>
      </c>
      <c r="F60" s="151">
        <f t="shared" si="3"/>
        <v>1.2968299711815456E-2</v>
      </c>
      <c r="G60" s="120"/>
      <c r="H60" s="120"/>
      <c r="I60" s="110">
        <v>1</v>
      </c>
      <c r="J60" s="110">
        <f t="shared" si="7"/>
        <v>2.1502603974280598E-3</v>
      </c>
      <c r="K60" s="110">
        <f t="shared" si="8"/>
        <v>0.25021866017308281</v>
      </c>
      <c r="L60" s="121"/>
      <c r="M60" s="120"/>
      <c r="N60" s="120"/>
      <c r="O60" s="120"/>
      <c r="P60" s="120"/>
    </row>
    <row r="61" spans="2:16" x14ac:dyDescent="0.3">
      <c r="B61" s="108">
        <v>43384</v>
      </c>
      <c r="C61" s="110">
        <v>32.450000000000003</v>
      </c>
      <c r="D61" s="110">
        <v>13.97</v>
      </c>
      <c r="E61" s="110">
        <f t="shared" si="0"/>
        <v>8.4921430959545408E-2</v>
      </c>
      <c r="F61" s="151">
        <f t="shared" si="3"/>
        <v>-6.4011379800853474E-3</v>
      </c>
      <c r="G61" s="120"/>
      <c r="H61" s="120"/>
      <c r="I61" s="110">
        <v>1.25</v>
      </c>
      <c r="J61" s="110">
        <f t="shared" si="7"/>
        <v>2.6134720485092126E-3</v>
      </c>
      <c r="K61" s="110">
        <f t="shared" si="8"/>
        <v>0.31277332521635348</v>
      </c>
      <c r="L61" s="121"/>
      <c r="M61" s="120"/>
      <c r="N61" s="120"/>
      <c r="O61" s="120"/>
      <c r="P61" s="120"/>
    </row>
    <row r="62" spans="2:16" x14ac:dyDescent="0.3">
      <c r="B62" s="108">
        <v>43387</v>
      </c>
      <c r="C62" s="110">
        <v>31.82</v>
      </c>
      <c r="D62" s="110">
        <v>13.79</v>
      </c>
      <c r="E62" s="110">
        <f t="shared" si="0"/>
        <v>-1.941448382126354E-2</v>
      </c>
      <c r="F62" s="151">
        <f t="shared" si="3"/>
        <v>-1.2884753042233466E-2</v>
      </c>
      <c r="G62" s="120"/>
      <c r="H62" s="120"/>
      <c r="I62" s="110">
        <v>1.35</v>
      </c>
      <c r="J62" s="110">
        <f t="shared" si="7"/>
        <v>2.7987567089416739E-3</v>
      </c>
      <c r="K62" s="110">
        <f t="shared" si="8"/>
        <v>0.33779519123366181</v>
      </c>
      <c r="L62" s="121"/>
      <c r="M62" s="120"/>
      <c r="N62" s="120"/>
      <c r="O62" s="120"/>
      <c r="P62" s="120"/>
    </row>
    <row r="63" spans="2:16" x14ac:dyDescent="0.3">
      <c r="B63" s="108">
        <v>43388</v>
      </c>
      <c r="C63" s="110">
        <v>32.36</v>
      </c>
      <c r="D63" s="110">
        <v>13.7</v>
      </c>
      <c r="E63" s="110">
        <f t="shared" si="0"/>
        <v>1.6970458830923851E-2</v>
      </c>
      <c r="F63" s="151">
        <f t="shared" si="3"/>
        <v>-6.526468455402501E-3</v>
      </c>
      <c r="G63" s="120"/>
      <c r="H63" s="120"/>
      <c r="I63" s="120"/>
      <c r="J63" s="120"/>
      <c r="K63" s="120"/>
      <c r="L63" s="120"/>
      <c r="M63" s="120"/>
      <c r="N63" s="120"/>
      <c r="O63" s="120"/>
      <c r="P63" s="120"/>
    </row>
    <row r="64" spans="2:16" x14ac:dyDescent="0.3">
      <c r="B64" s="108">
        <v>43389</v>
      </c>
      <c r="C64" s="110">
        <v>33.270000000000003</v>
      </c>
      <c r="D64" s="110">
        <v>13.79</v>
      </c>
      <c r="E64" s="110">
        <f t="shared" si="0"/>
        <v>2.8121137206427838E-2</v>
      </c>
      <c r="F64" s="151">
        <f t="shared" si="3"/>
        <v>6.5693430656934559E-3</v>
      </c>
      <c r="G64" s="120"/>
      <c r="H64" s="120"/>
      <c r="I64" s="120"/>
      <c r="J64" s="120"/>
      <c r="K64" s="120"/>
      <c r="L64" s="120"/>
      <c r="M64" s="120"/>
      <c r="N64" s="120"/>
      <c r="O64" s="120"/>
      <c r="P64" s="120"/>
    </row>
    <row r="65" spans="2:16" x14ac:dyDescent="0.3">
      <c r="B65" s="108">
        <v>43390</v>
      </c>
      <c r="C65" s="110">
        <v>31.82</v>
      </c>
      <c r="D65" s="110">
        <v>13.97</v>
      </c>
      <c r="E65" s="110">
        <f t="shared" si="0"/>
        <v>-4.3582807333934603E-2</v>
      </c>
      <c r="F65" s="151">
        <f t="shared" si="3"/>
        <v>1.3052936910805002E-2</v>
      </c>
      <c r="G65" s="120"/>
      <c r="H65" s="120"/>
      <c r="I65" s="120"/>
      <c r="J65" s="120"/>
      <c r="K65" s="120"/>
      <c r="L65" s="120"/>
      <c r="M65" s="120"/>
      <c r="N65" s="120"/>
      <c r="O65" s="120"/>
      <c r="P65" s="120"/>
    </row>
    <row r="66" spans="2:16" x14ac:dyDescent="0.3">
      <c r="B66" s="108">
        <v>43391</v>
      </c>
      <c r="C66" s="110">
        <v>30.27</v>
      </c>
      <c r="D66" s="110">
        <v>14.33</v>
      </c>
      <c r="E66" s="110">
        <f t="shared" si="0"/>
        <v>-4.8711502199874301E-2</v>
      </c>
      <c r="F66" s="151">
        <f t="shared" si="3"/>
        <v>2.5769506084466709E-2</v>
      </c>
      <c r="G66" s="120"/>
      <c r="H66" s="120"/>
      <c r="I66" s="120"/>
      <c r="J66" s="120"/>
      <c r="K66" s="120"/>
      <c r="L66" s="120"/>
      <c r="M66" s="120"/>
      <c r="N66" s="120"/>
      <c r="O66" s="120"/>
      <c r="P66" s="120"/>
    </row>
    <row r="67" spans="2:16" x14ac:dyDescent="0.3">
      <c r="B67" s="108">
        <v>43394</v>
      </c>
      <c r="C67" s="110">
        <v>29</v>
      </c>
      <c r="D67" s="110">
        <v>14.15</v>
      </c>
      <c r="E67" s="110">
        <f t="shared" si="0"/>
        <v>-4.1955731747604919E-2</v>
      </c>
      <c r="F67" s="151">
        <f t="shared" si="3"/>
        <v>-1.2561060711793415E-2</v>
      </c>
      <c r="G67" s="120"/>
      <c r="H67" s="120"/>
      <c r="I67" s="120"/>
      <c r="J67" s="120"/>
      <c r="K67" s="120"/>
      <c r="L67" s="120"/>
      <c r="M67" s="120"/>
      <c r="N67" s="120"/>
      <c r="O67" s="120"/>
      <c r="P67" s="120"/>
    </row>
    <row r="68" spans="2:16" x14ac:dyDescent="0.3">
      <c r="B68" s="108">
        <v>43395</v>
      </c>
      <c r="C68" s="110">
        <v>27.73</v>
      </c>
      <c r="D68" s="110">
        <v>14.24</v>
      </c>
      <c r="E68" s="110">
        <f t="shared" ref="E68:E131" si="9">C68/C67 - 1</f>
        <v>-4.3793103448275805E-2</v>
      </c>
      <c r="F68" s="151">
        <f t="shared" ref="F68:F131" si="10">D68/D67-1</f>
        <v>6.3604240282686408E-3</v>
      </c>
      <c r="G68" s="120"/>
      <c r="H68" s="120"/>
      <c r="I68" s="120"/>
      <c r="J68" s="120"/>
      <c r="K68" s="120"/>
      <c r="L68" s="120"/>
      <c r="M68" s="120"/>
      <c r="N68" s="120"/>
      <c r="O68" s="120"/>
      <c r="P68" s="120"/>
    </row>
    <row r="69" spans="2:16" x14ac:dyDescent="0.3">
      <c r="B69" s="108">
        <v>43396</v>
      </c>
      <c r="C69" s="110">
        <v>26</v>
      </c>
      <c r="D69" s="110">
        <v>14.33</v>
      </c>
      <c r="E69" s="110">
        <f t="shared" si="9"/>
        <v>-6.2387306166606593E-2</v>
      </c>
      <c r="F69" s="151">
        <f t="shared" si="10"/>
        <v>6.3202247191012084E-3</v>
      </c>
      <c r="G69" s="120"/>
      <c r="H69" s="120"/>
      <c r="I69" s="120"/>
      <c r="J69" s="120"/>
      <c r="K69" s="120"/>
      <c r="L69" s="120"/>
      <c r="M69" s="120"/>
      <c r="N69" s="120"/>
      <c r="O69" s="120"/>
      <c r="P69" s="120"/>
    </row>
    <row r="70" spans="2:16" x14ac:dyDescent="0.3">
      <c r="B70" s="108">
        <v>43397</v>
      </c>
      <c r="C70" s="110">
        <v>25.18</v>
      </c>
      <c r="D70" s="110">
        <v>14.33</v>
      </c>
      <c r="E70" s="110">
        <f t="shared" si="9"/>
        <v>-3.1538461538461515E-2</v>
      </c>
      <c r="F70" s="151">
        <f t="shared" si="10"/>
        <v>0</v>
      </c>
      <c r="G70" s="120"/>
      <c r="H70" s="120"/>
      <c r="I70" s="120"/>
      <c r="J70" s="120"/>
      <c r="K70" s="120"/>
      <c r="L70" s="120"/>
      <c r="M70" s="120"/>
      <c r="N70" s="120"/>
      <c r="O70" s="120"/>
      <c r="P70" s="120"/>
    </row>
    <row r="71" spans="2:16" x14ac:dyDescent="0.3">
      <c r="B71" s="108">
        <v>43398</v>
      </c>
      <c r="C71" s="110">
        <v>27.64</v>
      </c>
      <c r="D71" s="110">
        <v>14.42</v>
      </c>
      <c r="E71" s="110">
        <f t="shared" si="9"/>
        <v>9.7696584590945212E-2</v>
      </c>
      <c r="F71" s="151">
        <f t="shared" si="10"/>
        <v>6.2805303558968184E-3</v>
      </c>
      <c r="G71" s="120"/>
      <c r="H71" s="120"/>
      <c r="I71" s="120"/>
      <c r="J71" s="120"/>
      <c r="K71" s="120"/>
      <c r="L71" s="120"/>
      <c r="M71" s="120"/>
      <c r="N71" s="120"/>
      <c r="O71" s="120"/>
      <c r="P71" s="120"/>
    </row>
    <row r="72" spans="2:16" x14ac:dyDescent="0.3">
      <c r="B72" s="108">
        <v>43401</v>
      </c>
      <c r="C72" s="110">
        <v>25.36</v>
      </c>
      <c r="D72" s="110">
        <v>14.51</v>
      </c>
      <c r="E72" s="110">
        <f t="shared" si="9"/>
        <v>-8.2489146164978377E-2</v>
      </c>
      <c r="F72" s="151">
        <f t="shared" si="10"/>
        <v>6.2413314840499279E-3</v>
      </c>
      <c r="G72" s="120"/>
      <c r="H72" s="120"/>
      <c r="I72" s="120"/>
      <c r="J72" s="120"/>
      <c r="K72" s="120"/>
      <c r="L72" s="120"/>
      <c r="M72" s="120"/>
      <c r="N72" s="120"/>
      <c r="O72" s="120"/>
      <c r="P72" s="120"/>
    </row>
    <row r="73" spans="2:16" x14ac:dyDescent="0.3">
      <c r="B73" s="108">
        <v>43402</v>
      </c>
      <c r="C73" s="110">
        <v>28.18</v>
      </c>
      <c r="D73" s="110">
        <v>14.6</v>
      </c>
      <c r="E73" s="110">
        <f t="shared" si="9"/>
        <v>0.11119873817034698</v>
      </c>
      <c r="F73" s="151">
        <f t="shared" si="10"/>
        <v>6.2026188835286877E-3</v>
      </c>
      <c r="G73" s="120"/>
      <c r="H73" s="120"/>
      <c r="I73" s="120"/>
      <c r="J73" s="120"/>
      <c r="K73" s="120"/>
      <c r="L73" s="120"/>
      <c r="M73" s="120"/>
      <c r="N73" s="120"/>
      <c r="O73" s="120"/>
      <c r="P73" s="120"/>
    </row>
    <row r="74" spans="2:16" x14ac:dyDescent="0.3">
      <c r="B74" s="108">
        <v>43403</v>
      </c>
      <c r="C74" s="110">
        <v>31</v>
      </c>
      <c r="D74" s="110">
        <v>14.06</v>
      </c>
      <c r="E74" s="110">
        <f t="shared" si="9"/>
        <v>0.10007097232079487</v>
      </c>
      <c r="F74" s="151">
        <f t="shared" si="10"/>
        <v>-3.6986301369862917E-2</v>
      </c>
      <c r="G74" s="120"/>
      <c r="H74" s="120"/>
      <c r="I74" s="120"/>
      <c r="J74" s="120"/>
      <c r="K74" s="120"/>
      <c r="L74" s="120"/>
      <c r="M74" s="120"/>
      <c r="N74" s="120"/>
      <c r="O74" s="120"/>
      <c r="P74" s="120"/>
    </row>
    <row r="75" spans="2:16" x14ac:dyDescent="0.3">
      <c r="B75" s="108">
        <v>43404</v>
      </c>
      <c r="C75" s="110">
        <v>32.549999999999997</v>
      </c>
      <c r="D75" s="110">
        <v>14.15</v>
      </c>
      <c r="E75" s="110">
        <f t="shared" si="9"/>
        <v>4.9999999999999822E-2</v>
      </c>
      <c r="F75" s="151">
        <f t="shared" si="10"/>
        <v>6.4011379800852364E-3</v>
      </c>
      <c r="G75" s="120"/>
      <c r="H75" s="120"/>
      <c r="I75" s="120"/>
      <c r="J75" s="120"/>
      <c r="K75" s="120"/>
      <c r="L75" s="120"/>
      <c r="M75" s="120"/>
      <c r="N75" s="120"/>
      <c r="O75" s="120"/>
      <c r="P75" s="120"/>
    </row>
    <row r="76" spans="2:16" x14ac:dyDescent="0.3">
      <c r="B76" s="108">
        <v>43405</v>
      </c>
      <c r="C76" s="110">
        <v>35</v>
      </c>
      <c r="D76" s="110">
        <v>14.06</v>
      </c>
      <c r="E76" s="110">
        <f t="shared" si="9"/>
        <v>7.526881720430123E-2</v>
      </c>
      <c r="F76" s="151">
        <f t="shared" si="10"/>
        <v>-6.3604240282685298E-3</v>
      </c>
      <c r="G76" s="120"/>
      <c r="H76" s="120"/>
      <c r="I76" s="120"/>
      <c r="J76" s="120"/>
      <c r="K76" s="120"/>
      <c r="L76" s="120"/>
      <c r="M76" s="120"/>
      <c r="N76" s="120"/>
      <c r="O76" s="120"/>
      <c r="P76" s="120"/>
    </row>
    <row r="77" spans="2:16" x14ac:dyDescent="0.3">
      <c r="B77" s="108">
        <v>43408</v>
      </c>
      <c r="C77" s="110">
        <v>37.450000000000003</v>
      </c>
      <c r="D77" s="110">
        <v>13.88</v>
      </c>
      <c r="E77" s="110">
        <f t="shared" si="9"/>
        <v>7.0000000000000062E-2</v>
      </c>
      <c r="F77" s="151">
        <f t="shared" si="10"/>
        <v>-1.2802275960170695E-2</v>
      </c>
      <c r="G77" s="120"/>
      <c r="H77" s="120"/>
      <c r="I77" s="120"/>
      <c r="J77" s="120"/>
      <c r="K77" s="120"/>
      <c r="L77" s="120"/>
      <c r="M77" s="120"/>
      <c r="N77" s="120"/>
      <c r="O77" s="120"/>
      <c r="P77" s="120"/>
    </row>
    <row r="78" spans="2:16" x14ac:dyDescent="0.3">
      <c r="B78" s="108">
        <v>43409</v>
      </c>
      <c r="C78" s="110">
        <v>35.450000000000003</v>
      </c>
      <c r="D78" s="110">
        <v>14.42</v>
      </c>
      <c r="E78" s="110">
        <f t="shared" si="9"/>
        <v>-5.3404539385847771E-2</v>
      </c>
      <c r="F78" s="151">
        <f t="shared" si="10"/>
        <v>3.8904899135446591E-2</v>
      </c>
      <c r="G78" s="120"/>
      <c r="H78" s="120"/>
      <c r="I78" s="120"/>
      <c r="J78" s="120"/>
      <c r="K78" s="120"/>
      <c r="L78" s="120"/>
      <c r="M78" s="120"/>
      <c r="N78" s="120"/>
      <c r="O78" s="120"/>
      <c r="P78" s="120"/>
    </row>
    <row r="79" spans="2:16" x14ac:dyDescent="0.3">
      <c r="B79" s="108">
        <v>43410</v>
      </c>
      <c r="C79" s="110">
        <v>37.18</v>
      </c>
      <c r="D79" s="110">
        <v>14.51</v>
      </c>
      <c r="E79" s="110">
        <f t="shared" si="9"/>
        <v>4.8801128349788447E-2</v>
      </c>
      <c r="F79" s="151">
        <f t="shared" si="10"/>
        <v>6.2413314840499279E-3</v>
      </c>
      <c r="G79" s="120"/>
      <c r="H79" s="120"/>
      <c r="I79" s="120"/>
      <c r="J79" s="120"/>
      <c r="K79" s="120"/>
      <c r="L79" s="120"/>
      <c r="M79" s="120"/>
      <c r="N79" s="120"/>
      <c r="O79" s="120"/>
      <c r="P79" s="120"/>
    </row>
    <row r="80" spans="2:16" x14ac:dyDescent="0.3">
      <c r="B80" s="108">
        <v>43411</v>
      </c>
      <c r="C80" s="110">
        <v>39.64</v>
      </c>
      <c r="D80" s="110">
        <v>14.33</v>
      </c>
      <c r="E80" s="110">
        <f t="shared" si="9"/>
        <v>6.6164604626143042E-2</v>
      </c>
      <c r="F80" s="151">
        <f t="shared" si="10"/>
        <v>-1.2405237767057153E-2</v>
      </c>
      <c r="G80" s="120"/>
      <c r="H80" s="120"/>
      <c r="I80" s="120"/>
      <c r="J80" s="120"/>
      <c r="K80" s="120"/>
      <c r="L80" s="120"/>
      <c r="M80" s="120"/>
      <c r="N80" s="120"/>
      <c r="O80" s="120"/>
      <c r="P80" s="120"/>
    </row>
    <row r="81" spans="2:16" x14ac:dyDescent="0.3">
      <c r="B81" s="108">
        <v>43412</v>
      </c>
      <c r="C81" s="110">
        <v>39.090000000000003</v>
      </c>
      <c r="D81" s="110">
        <v>14.42</v>
      </c>
      <c r="E81" s="110">
        <f t="shared" si="9"/>
        <v>-1.3874873864782922E-2</v>
      </c>
      <c r="F81" s="151">
        <f t="shared" si="10"/>
        <v>6.2805303558968184E-3</v>
      </c>
      <c r="G81" s="120"/>
      <c r="H81" s="120"/>
      <c r="I81" s="120"/>
      <c r="J81" s="120"/>
      <c r="K81" s="120"/>
      <c r="L81" s="120"/>
      <c r="M81" s="120"/>
      <c r="N81" s="120"/>
      <c r="O81" s="120"/>
      <c r="P81" s="120"/>
    </row>
    <row r="82" spans="2:16" x14ac:dyDescent="0.3">
      <c r="B82" s="108">
        <v>43415</v>
      </c>
      <c r="C82" s="110">
        <v>39.18</v>
      </c>
      <c r="D82" s="110">
        <v>14.15</v>
      </c>
      <c r="E82" s="110">
        <f t="shared" si="9"/>
        <v>2.3023791250957881E-3</v>
      </c>
      <c r="F82" s="151">
        <f t="shared" si="10"/>
        <v>-1.8723994452149784E-2</v>
      </c>
      <c r="G82" s="120"/>
      <c r="H82" s="120"/>
      <c r="I82" s="120"/>
      <c r="J82" s="120"/>
      <c r="K82" s="120"/>
      <c r="L82" s="120"/>
      <c r="M82" s="120"/>
      <c r="N82" s="120"/>
      <c r="O82" s="120"/>
      <c r="P82" s="120"/>
    </row>
    <row r="83" spans="2:16" x14ac:dyDescent="0.3">
      <c r="B83" s="108">
        <v>43416</v>
      </c>
      <c r="C83" s="110">
        <v>35.729999999999997</v>
      </c>
      <c r="D83" s="110">
        <v>14.24</v>
      </c>
      <c r="E83" s="110">
        <f t="shared" si="9"/>
        <v>-8.8055130168453344E-2</v>
      </c>
      <c r="F83" s="151">
        <f t="shared" si="10"/>
        <v>6.3604240282686408E-3</v>
      </c>
      <c r="G83" s="120"/>
      <c r="H83" s="120"/>
      <c r="I83" s="120"/>
      <c r="J83" s="120"/>
      <c r="K83" s="120"/>
      <c r="L83" s="120"/>
      <c r="M83" s="120"/>
      <c r="N83" s="120"/>
      <c r="O83" s="120"/>
      <c r="P83" s="120"/>
    </row>
    <row r="84" spans="2:16" x14ac:dyDescent="0.3">
      <c r="B84" s="108">
        <v>43417</v>
      </c>
      <c r="C84" s="110">
        <v>39.270000000000003</v>
      </c>
      <c r="D84" s="110">
        <v>14.33</v>
      </c>
      <c r="E84" s="110">
        <f t="shared" si="9"/>
        <v>9.9076406381192417E-2</v>
      </c>
      <c r="F84" s="151">
        <f t="shared" si="10"/>
        <v>6.3202247191012084E-3</v>
      </c>
      <c r="G84" s="120"/>
      <c r="H84" s="120"/>
      <c r="I84" s="120"/>
      <c r="J84" s="120"/>
      <c r="K84" s="120"/>
      <c r="L84" s="120"/>
      <c r="M84" s="120"/>
      <c r="N84" s="120"/>
      <c r="O84" s="120"/>
      <c r="P84" s="120"/>
    </row>
    <row r="85" spans="2:16" x14ac:dyDescent="0.3">
      <c r="B85" s="108">
        <v>43418</v>
      </c>
      <c r="C85" s="110">
        <v>40.64</v>
      </c>
      <c r="D85" s="110">
        <v>14.33</v>
      </c>
      <c r="E85" s="110">
        <f t="shared" si="9"/>
        <v>3.4886681945505371E-2</v>
      </c>
      <c r="F85" s="151">
        <f t="shared" si="10"/>
        <v>0</v>
      </c>
      <c r="G85" s="120"/>
      <c r="H85" s="120"/>
      <c r="I85" s="120"/>
      <c r="J85" s="120"/>
      <c r="K85" s="120"/>
      <c r="L85" s="120"/>
      <c r="M85" s="120"/>
      <c r="N85" s="120"/>
      <c r="O85" s="120"/>
      <c r="P85" s="120"/>
    </row>
    <row r="86" spans="2:16" x14ac:dyDescent="0.3">
      <c r="B86" s="108">
        <v>43419</v>
      </c>
      <c r="C86" s="110">
        <v>42.64</v>
      </c>
      <c r="D86" s="110">
        <v>14.51</v>
      </c>
      <c r="E86" s="110">
        <f t="shared" si="9"/>
        <v>4.9212598425196763E-2</v>
      </c>
      <c r="F86" s="151">
        <f t="shared" si="10"/>
        <v>1.2561060711793415E-2</v>
      </c>
      <c r="G86" s="120"/>
      <c r="H86" s="120"/>
      <c r="I86" s="120"/>
      <c r="J86" s="120"/>
      <c r="K86" s="120"/>
      <c r="L86" s="120"/>
      <c r="M86" s="120"/>
      <c r="N86" s="120"/>
      <c r="O86" s="120"/>
      <c r="P86" s="120"/>
    </row>
    <row r="87" spans="2:16" x14ac:dyDescent="0.3">
      <c r="B87" s="108">
        <v>43422</v>
      </c>
      <c r="C87" s="110">
        <v>44.36</v>
      </c>
      <c r="D87" s="110">
        <v>14.69</v>
      </c>
      <c r="E87" s="110">
        <f t="shared" si="9"/>
        <v>4.0337711069418303E-2</v>
      </c>
      <c r="F87" s="151">
        <f t="shared" si="10"/>
        <v>1.2405237767057153E-2</v>
      </c>
      <c r="G87" s="120"/>
      <c r="H87" s="120"/>
      <c r="I87" s="120"/>
      <c r="J87" s="120"/>
      <c r="K87" s="120"/>
      <c r="L87" s="120"/>
      <c r="M87" s="120"/>
      <c r="N87" s="120"/>
      <c r="O87" s="120"/>
      <c r="P87" s="120"/>
    </row>
    <row r="88" spans="2:16" x14ac:dyDescent="0.3">
      <c r="B88" s="108">
        <v>43423</v>
      </c>
      <c r="C88" s="110">
        <v>45.18</v>
      </c>
      <c r="D88" s="110">
        <v>14.42</v>
      </c>
      <c r="E88" s="110">
        <f t="shared" si="9"/>
        <v>1.8485121731289356E-2</v>
      </c>
      <c r="F88" s="151">
        <f t="shared" si="10"/>
        <v>-1.8379850238257278E-2</v>
      </c>
      <c r="G88" s="120"/>
      <c r="H88" s="120"/>
      <c r="I88" s="120"/>
      <c r="J88" s="120"/>
      <c r="K88" s="120"/>
      <c r="L88" s="120"/>
      <c r="M88" s="120"/>
      <c r="N88" s="120"/>
      <c r="O88" s="120"/>
      <c r="P88" s="120"/>
    </row>
    <row r="89" spans="2:16" x14ac:dyDescent="0.3">
      <c r="B89" s="108">
        <v>43424</v>
      </c>
      <c r="C89" s="110">
        <v>46</v>
      </c>
      <c r="D89" s="110">
        <v>14.42</v>
      </c>
      <c r="E89" s="110">
        <f t="shared" si="9"/>
        <v>1.814962372731288E-2</v>
      </c>
      <c r="F89" s="151">
        <f t="shared" si="10"/>
        <v>0</v>
      </c>
      <c r="G89" s="120"/>
      <c r="H89" s="120"/>
      <c r="I89" s="120"/>
      <c r="J89" s="120"/>
      <c r="K89" s="120"/>
      <c r="L89" s="120"/>
      <c r="M89" s="120"/>
      <c r="N89" s="120"/>
      <c r="O89" s="120"/>
      <c r="P89" s="120"/>
    </row>
    <row r="90" spans="2:16" x14ac:dyDescent="0.3">
      <c r="B90" s="108">
        <v>43429</v>
      </c>
      <c r="C90" s="110">
        <v>46.2</v>
      </c>
      <c r="D90" s="110">
        <v>14.33</v>
      </c>
      <c r="E90" s="110">
        <f t="shared" si="9"/>
        <v>4.3478260869564966E-3</v>
      </c>
      <c r="F90" s="151">
        <f t="shared" si="10"/>
        <v>-6.2413314840499279E-3</v>
      </c>
      <c r="G90" s="120"/>
      <c r="H90" s="120"/>
      <c r="I90" s="120"/>
      <c r="J90" s="120"/>
      <c r="K90" s="120"/>
      <c r="L90" s="120"/>
      <c r="M90" s="120"/>
      <c r="N90" s="120"/>
      <c r="O90" s="120"/>
      <c r="P90" s="120"/>
    </row>
    <row r="91" spans="2:16" x14ac:dyDescent="0.3">
      <c r="B91" s="108">
        <v>43430</v>
      </c>
      <c r="C91" s="110">
        <v>46.7</v>
      </c>
      <c r="D91" s="110">
        <v>14.33</v>
      </c>
      <c r="E91" s="110">
        <f t="shared" si="9"/>
        <v>1.0822510822510845E-2</v>
      </c>
      <c r="F91" s="151">
        <f t="shared" si="10"/>
        <v>0</v>
      </c>
      <c r="G91" s="120"/>
      <c r="H91" s="120"/>
      <c r="I91" s="120"/>
      <c r="J91" s="120"/>
      <c r="K91" s="120"/>
      <c r="L91" s="120"/>
      <c r="M91" s="120"/>
      <c r="N91" s="120"/>
      <c r="O91" s="120"/>
      <c r="P91" s="120"/>
    </row>
    <row r="92" spans="2:16" x14ac:dyDescent="0.3">
      <c r="B92" s="108">
        <v>43431</v>
      </c>
      <c r="C92" s="110">
        <v>48</v>
      </c>
      <c r="D92" s="110">
        <v>14.24</v>
      </c>
      <c r="E92" s="110">
        <f t="shared" si="9"/>
        <v>2.7837259100642386E-2</v>
      </c>
      <c r="F92" s="151">
        <f t="shared" si="10"/>
        <v>-6.2805303558967074E-3</v>
      </c>
      <c r="G92" s="120"/>
      <c r="H92" s="120"/>
      <c r="I92" s="120"/>
      <c r="J92" s="120"/>
      <c r="K92" s="120"/>
      <c r="L92" s="120"/>
      <c r="M92" s="120"/>
      <c r="N92" s="120"/>
      <c r="O92" s="120"/>
      <c r="P92" s="120"/>
    </row>
    <row r="93" spans="2:16" x14ac:dyDescent="0.3">
      <c r="B93" s="108">
        <v>43432</v>
      </c>
      <c r="C93" s="110">
        <v>50.1</v>
      </c>
      <c r="D93" s="110">
        <v>14.15</v>
      </c>
      <c r="E93" s="110">
        <f t="shared" si="9"/>
        <v>4.3749999999999956E-2</v>
      </c>
      <c r="F93" s="151">
        <f t="shared" si="10"/>
        <v>-6.3202247191010974E-3</v>
      </c>
      <c r="G93" s="120"/>
      <c r="H93" s="120"/>
      <c r="I93" s="120"/>
      <c r="J93" s="120"/>
      <c r="K93" s="120"/>
      <c r="L93" s="120"/>
      <c r="M93" s="120"/>
      <c r="N93" s="120"/>
      <c r="O93" s="120"/>
      <c r="P93" s="120"/>
    </row>
    <row r="94" spans="2:16" x14ac:dyDescent="0.3">
      <c r="B94" s="108">
        <v>43433</v>
      </c>
      <c r="C94" s="110">
        <v>50.9</v>
      </c>
      <c r="D94" s="110">
        <v>14.15</v>
      </c>
      <c r="E94" s="110">
        <f t="shared" si="9"/>
        <v>1.5968063872255467E-2</v>
      </c>
      <c r="F94" s="151">
        <f t="shared" si="10"/>
        <v>0</v>
      </c>
      <c r="G94" s="120"/>
      <c r="H94" s="120"/>
      <c r="I94" s="120"/>
      <c r="J94" s="120"/>
      <c r="K94" s="120"/>
      <c r="L94" s="120"/>
      <c r="M94" s="120"/>
      <c r="N94" s="120"/>
      <c r="O94" s="120"/>
      <c r="P94" s="120"/>
    </row>
    <row r="95" spans="2:16" x14ac:dyDescent="0.3">
      <c r="B95" s="108">
        <v>43436</v>
      </c>
      <c r="C95" s="110">
        <v>48.6</v>
      </c>
      <c r="D95" s="110">
        <v>14.33</v>
      </c>
      <c r="E95" s="110">
        <f t="shared" si="9"/>
        <v>-4.5186640471512662E-2</v>
      </c>
      <c r="F95" s="151">
        <f t="shared" si="10"/>
        <v>1.272084805653706E-2</v>
      </c>
      <c r="G95" s="120"/>
      <c r="H95" s="120"/>
      <c r="I95" s="120"/>
      <c r="J95" s="120"/>
      <c r="K95" s="120"/>
      <c r="L95" s="120"/>
      <c r="M95" s="120"/>
      <c r="N95" s="120"/>
      <c r="O95" s="120"/>
      <c r="P95" s="120"/>
    </row>
    <row r="96" spans="2:16" x14ac:dyDescent="0.3">
      <c r="B96" s="108">
        <v>43437</v>
      </c>
      <c r="C96" s="110">
        <v>49.3</v>
      </c>
      <c r="D96" s="110">
        <v>14.24</v>
      </c>
      <c r="E96" s="110">
        <f t="shared" si="9"/>
        <v>1.4403292181069949E-2</v>
      </c>
      <c r="F96" s="151">
        <f t="shared" si="10"/>
        <v>-6.2805303558967074E-3</v>
      </c>
      <c r="G96" s="120"/>
      <c r="H96" s="120"/>
      <c r="I96" s="120"/>
      <c r="J96" s="120"/>
      <c r="K96" s="120"/>
      <c r="L96" s="120"/>
      <c r="M96" s="120"/>
      <c r="N96" s="120"/>
      <c r="O96" s="120"/>
      <c r="P96" s="120"/>
    </row>
    <row r="97" spans="2:16" x14ac:dyDescent="0.3">
      <c r="B97" s="108">
        <v>43438</v>
      </c>
      <c r="C97" s="110">
        <v>49.1</v>
      </c>
      <c r="D97" s="110">
        <v>13.24</v>
      </c>
      <c r="E97" s="110">
        <f t="shared" si="9"/>
        <v>-4.0567951318457585E-3</v>
      </c>
      <c r="F97" s="151">
        <f t="shared" si="10"/>
        <v>-7.02247191011236E-2</v>
      </c>
      <c r="G97" s="120"/>
      <c r="H97" s="120"/>
      <c r="I97" s="120"/>
      <c r="J97" s="120"/>
      <c r="K97" s="120"/>
      <c r="L97" s="120"/>
      <c r="M97" s="120"/>
      <c r="N97" s="120"/>
      <c r="O97" s="120"/>
      <c r="P97" s="120"/>
    </row>
    <row r="98" spans="2:16" x14ac:dyDescent="0.3">
      <c r="B98" s="108">
        <v>43439</v>
      </c>
      <c r="C98" s="110">
        <v>48.6</v>
      </c>
      <c r="D98" s="110">
        <v>12.86</v>
      </c>
      <c r="E98" s="110">
        <f t="shared" si="9"/>
        <v>-1.0183299389002087E-2</v>
      </c>
      <c r="F98" s="151">
        <f t="shared" si="10"/>
        <v>-2.8700906344410915E-2</v>
      </c>
      <c r="G98" s="120"/>
      <c r="H98" s="120"/>
      <c r="I98" s="120"/>
      <c r="J98" s="120"/>
      <c r="K98" s="120"/>
      <c r="L98" s="120"/>
      <c r="M98" s="120"/>
      <c r="N98" s="120"/>
      <c r="O98" s="120"/>
      <c r="P98" s="120"/>
    </row>
    <row r="99" spans="2:16" x14ac:dyDescent="0.3">
      <c r="B99" s="108">
        <v>43440</v>
      </c>
      <c r="C99" s="110">
        <v>47.2</v>
      </c>
      <c r="D99" s="110">
        <v>12.38</v>
      </c>
      <c r="E99" s="110">
        <f t="shared" si="9"/>
        <v>-2.8806584362139898E-2</v>
      </c>
      <c r="F99" s="151">
        <f t="shared" si="10"/>
        <v>-3.732503888024874E-2</v>
      </c>
      <c r="G99" s="120"/>
      <c r="H99" s="120"/>
      <c r="I99" s="120"/>
      <c r="J99" s="120"/>
      <c r="K99" s="120"/>
      <c r="L99" s="120"/>
      <c r="M99" s="120"/>
      <c r="N99" s="120"/>
      <c r="O99" s="120"/>
      <c r="P99" s="120"/>
    </row>
    <row r="100" spans="2:16" x14ac:dyDescent="0.3">
      <c r="B100" s="108">
        <v>43443</v>
      </c>
      <c r="C100" s="110">
        <v>46.4</v>
      </c>
      <c r="D100" s="110">
        <v>13.33</v>
      </c>
      <c r="E100" s="110">
        <f t="shared" si="9"/>
        <v>-1.6949152542372947E-2</v>
      </c>
      <c r="F100" s="151">
        <f t="shared" si="10"/>
        <v>7.6736672051696209E-2</v>
      </c>
      <c r="G100" s="120"/>
      <c r="H100" s="120"/>
      <c r="I100" s="120"/>
      <c r="J100" s="120"/>
      <c r="K100" s="120"/>
      <c r="L100" s="120"/>
      <c r="M100" s="120"/>
      <c r="N100" s="120"/>
      <c r="O100" s="120"/>
      <c r="P100" s="120"/>
    </row>
    <row r="101" spans="2:16" x14ac:dyDescent="0.3">
      <c r="B101" s="108">
        <v>43444</v>
      </c>
      <c r="C101" s="110">
        <v>46.5</v>
      </c>
      <c r="D101" s="110">
        <v>12.95</v>
      </c>
      <c r="E101" s="110">
        <f t="shared" si="9"/>
        <v>2.1551724137931494E-3</v>
      </c>
      <c r="F101" s="151">
        <f t="shared" si="10"/>
        <v>-2.8507126781695535E-2</v>
      </c>
      <c r="G101" s="120"/>
      <c r="H101" s="120"/>
      <c r="I101" s="120"/>
      <c r="J101" s="120"/>
      <c r="K101" s="120"/>
      <c r="L101" s="120"/>
      <c r="M101" s="120"/>
      <c r="N101" s="120"/>
      <c r="O101" s="120"/>
      <c r="P101" s="120"/>
    </row>
    <row r="102" spans="2:16" x14ac:dyDescent="0.3">
      <c r="B102" s="108">
        <v>43445</v>
      </c>
      <c r="C102" s="110">
        <v>49.3</v>
      </c>
      <c r="D102" s="110">
        <v>12.95</v>
      </c>
      <c r="E102" s="110">
        <f t="shared" si="9"/>
        <v>6.0215053763440718E-2</v>
      </c>
      <c r="F102" s="151">
        <f t="shared" si="10"/>
        <v>0</v>
      </c>
      <c r="G102" s="120"/>
      <c r="H102" s="120"/>
      <c r="I102" s="120"/>
      <c r="J102" s="120"/>
      <c r="K102" s="120"/>
      <c r="L102" s="120"/>
      <c r="M102" s="120"/>
      <c r="N102" s="120"/>
      <c r="O102" s="120"/>
      <c r="P102" s="120"/>
    </row>
    <row r="103" spans="2:16" x14ac:dyDescent="0.3">
      <c r="B103" s="108">
        <v>43446</v>
      </c>
      <c r="C103" s="110">
        <v>48.5</v>
      </c>
      <c r="D103" s="110">
        <v>12.57</v>
      </c>
      <c r="E103" s="110">
        <f t="shared" si="9"/>
        <v>-1.6227180527383256E-2</v>
      </c>
      <c r="F103" s="151">
        <f t="shared" si="10"/>
        <v>-2.9343629343629218E-2</v>
      </c>
      <c r="G103" s="120"/>
      <c r="H103" s="120"/>
      <c r="I103" s="120"/>
      <c r="J103" s="120"/>
      <c r="K103" s="120"/>
      <c r="L103" s="120"/>
      <c r="M103" s="120"/>
      <c r="N103" s="120"/>
      <c r="O103" s="120"/>
      <c r="P103" s="120"/>
    </row>
    <row r="104" spans="2:16" x14ac:dyDescent="0.3">
      <c r="B104" s="108">
        <v>43447</v>
      </c>
      <c r="C104" s="110">
        <v>47.2</v>
      </c>
      <c r="D104" s="110">
        <v>12.76</v>
      </c>
      <c r="E104" s="110">
        <f t="shared" si="9"/>
        <v>-2.6804123711340111E-2</v>
      </c>
      <c r="F104" s="151">
        <f t="shared" si="10"/>
        <v>1.511535401750197E-2</v>
      </c>
      <c r="G104" s="120"/>
      <c r="H104" s="120"/>
      <c r="I104" s="120"/>
      <c r="J104" s="120"/>
      <c r="K104" s="120"/>
      <c r="L104" s="120"/>
      <c r="M104" s="120"/>
      <c r="N104" s="120"/>
      <c r="O104" s="120"/>
      <c r="P104" s="120"/>
    </row>
    <row r="105" spans="2:16" x14ac:dyDescent="0.3">
      <c r="B105" s="108">
        <v>43451</v>
      </c>
      <c r="C105" s="110">
        <v>44.5</v>
      </c>
      <c r="D105" s="110">
        <v>12.67</v>
      </c>
      <c r="E105" s="110">
        <f t="shared" si="9"/>
        <v>-5.7203389830508544E-2</v>
      </c>
      <c r="F105" s="151">
        <f t="shared" si="10"/>
        <v>-7.0532915360501658E-3</v>
      </c>
      <c r="G105" s="120"/>
      <c r="H105" s="120"/>
      <c r="I105" s="120"/>
      <c r="J105" s="120"/>
      <c r="K105" s="120"/>
      <c r="L105" s="120"/>
      <c r="M105" s="120"/>
      <c r="N105" s="120"/>
      <c r="O105" s="120"/>
      <c r="P105" s="120"/>
    </row>
    <row r="106" spans="2:16" x14ac:dyDescent="0.3">
      <c r="B106" s="108">
        <v>43452</v>
      </c>
      <c r="C106" s="110">
        <v>45.5</v>
      </c>
      <c r="D106" s="110">
        <v>12.29</v>
      </c>
      <c r="E106" s="110">
        <f t="shared" si="9"/>
        <v>2.2471910112359605E-2</v>
      </c>
      <c r="F106" s="151">
        <f t="shared" si="10"/>
        <v>-2.9992107340173657E-2</v>
      </c>
      <c r="G106" s="120"/>
      <c r="H106" s="120"/>
      <c r="I106" s="120"/>
      <c r="J106" s="120"/>
      <c r="K106" s="120"/>
      <c r="L106" s="120"/>
      <c r="M106" s="120"/>
      <c r="N106" s="120"/>
      <c r="O106" s="120"/>
      <c r="P106" s="120"/>
    </row>
    <row r="107" spans="2:16" x14ac:dyDescent="0.3">
      <c r="B107" s="108">
        <v>43453</v>
      </c>
      <c r="C107" s="110">
        <v>46</v>
      </c>
      <c r="D107" s="110">
        <v>12.57</v>
      </c>
      <c r="E107" s="110">
        <f t="shared" si="9"/>
        <v>1.098901098901095E-2</v>
      </c>
      <c r="F107" s="151">
        <f t="shared" si="10"/>
        <v>2.2782750203417468E-2</v>
      </c>
      <c r="G107" s="120"/>
      <c r="H107" s="120"/>
      <c r="I107" s="120"/>
      <c r="J107" s="120"/>
      <c r="K107" s="120"/>
      <c r="L107" s="120"/>
      <c r="M107" s="120"/>
      <c r="N107" s="120"/>
      <c r="O107" s="120"/>
      <c r="P107" s="120"/>
    </row>
    <row r="108" spans="2:16" x14ac:dyDescent="0.3">
      <c r="B108" s="108">
        <v>43454</v>
      </c>
      <c r="C108" s="110">
        <v>45.5</v>
      </c>
      <c r="D108" s="110">
        <v>12.48</v>
      </c>
      <c r="E108" s="110">
        <f t="shared" si="9"/>
        <v>-1.0869565217391353E-2</v>
      </c>
      <c r="F108" s="151">
        <f t="shared" si="10"/>
        <v>-7.1599045346062429E-3</v>
      </c>
      <c r="G108" s="120"/>
      <c r="H108" s="120"/>
      <c r="I108" s="120"/>
      <c r="J108" s="120"/>
      <c r="K108" s="120"/>
      <c r="L108" s="120"/>
      <c r="M108" s="120"/>
      <c r="N108" s="120"/>
      <c r="O108" s="120"/>
      <c r="P108" s="120"/>
    </row>
    <row r="109" spans="2:16" x14ac:dyDescent="0.3">
      <c r="B109" s="108">
        <v>43457</v>
      </c>
      <c r="C109" s="110">
        <v>45.6</v>
      </c>
      <c r="D109" s="110">
        <v>12.67</v>
      </c>
      <c r="E109" s="110">
        <f t="shared" si="9"/>
        <v>2.19780219780219E-3</v>
      </c>
      <c r="F109" s="151">
        <f t="shared" si="10"/>
        <v>1.5224358974359031E-2</v>
      </c>
      <c r="G109" s="120"/>
      <c r="H109" s="120"/>
      <c r="I109" s="120"/>
      <c r="J109" s="120"/>
      <c r="K109" s="120"/>
      <c r="L109" s="120"/>
      <c r="M109" s="120"/>
      <c r="N109" s="120"/>
      <c r="O109" s="120"/>
      <c r="P109" s="120"/>
    </row>
    <row r="110" spans="2:16" x14ac:dyDescent="0.3">
      <c r="B110" s="108">
        <v>43458</v>
      </c>
      <c r="C110" s="110">
        <v>47.8</v>
      </c>
      <c r="D110" s="110">
        <v>12.67</v>
      </c>
      <c r="E110" s="110">
        <f t="shared" si="9"/>
        <v>4.8245614035087536E-2</v>
      </c>
      <c r="F110" s="151">
        <f t="shared" si="10"/>
        <v>0</v>
      </c>
      <c r="G110" s="120"/>
      <c r="H110" s="120"/>
      <c r="I110" s="120"/>
      <c r="J110" s="120"/>
      <c r="K110" s="120"/>
      <c r="L110" s="120"/>
      <c r="M110" s="120"/>
      <c r="N110" s="120"/>
      <c r="O110" s="120"/>
      <c r="P110" s="120"/>
    </row>
    <row r="111" spans="2:16" x14ac:dyDescent="0.3">
      <c r="B111" s="108">
        <v>43460</v>
      </c>
      <c r="C111" s="110">
        <v>47.2</v>
      </c>
      <c r="D111" s="110">
        <v>12.86</v>
      </c>
      <c r="E111" s="110">
        <f t="shared" si="9"/>
        <v>-1.2552301255229992E-2</v>
      </c>
      <c r="F111" s="151">
        <f t="shared" si="10"/>
        <v>1.4996053670086829E-2</v>
      </c>
      <c r="G111" s="120"/>
      <c r="H111" s="120"/>
      <c r="I111" s="120"/>
      <c r="J111" s="120"/>
      <c r="K111" s="120"/>
      <c r="L111" s="120"/>
      <c r="M111" s="120"/>
      <c r="N111" s="120"/>
      <c r="O111" s="120"/>
      <c r="P111" s="120"/>
    </row>
    <row r="112" spans="2:16" x14ac:dyDescent="0.3">
      <c r="B112" s="108">
        <v>43461</v>
      </c>
      <c r="C112" s="110">
        <v>46.3</v>
      </c>
      <c r="D112" s="110">
        <v>13.05</v>
      </c>
      <c r="E112" s="110">
        <f t="shared" si="9"/>
        <v>-1.9067796610169663E-2</v>
      </c>
      <c r="F112" s="151">
        <f t="shared" si="10"/>
        <v>1.4774494556765161E-2</v>
      </c>
      <c r="G112" s="120"/>
      <c r="H112" s="120"/>
      <c r="I112" s="120"/>
      <c r="J112" s="120"/>
      <c r="K112" s="120"/>
      <c r="L112" s="120"/>
      <c r="M112" s="120"/>
      <c r="N112" s="120"/>
      <c r="O112" s="120"/>
      <c r="P112" s="120"/>
    </row>
    <row r="113" spans="2:16" x14ac:dyDescent="0.3">
      <c r="B113" s="108">
        <v>43466</v>
      </c>
      <c r="C113" s="110">
        <v>48.5</v>
      </c>
      <c r="D113" s="110">
        <v>12.86</v>
      </c>
      <c r="E113" s="110">
        <f t="shared" si="9"/>
        <v>4.7516198704103729E-2</v>
      </c>
      <c r="F113" s="151">
        <f t="shared" si="10"/>
        <v>-1.4559386973180155E-2</v>
      </c>
      <c r="G113" s="120"/>
      <c r="H113" s="120"/>
      <c r="I113" s="120"/>
      <c r="J113" s="120"/>
      <c r="K113" s="120"/>
      <c r="L113" s="120"/>
      <c r="M113" s="120"/>
      <c r="N113" s="120"/>
      <c r="O113" s="120"/>
      <c r="P113" s="120"/>
    </row>
    <row r="114" spans="2:16" x14ac:dyDescent="0.3">
      <c r="B114" s="108">
        <v>43467</v>
      </c>
      <c r="C114" s="110">
        <v>48</v>
      </c>
      <c r="D114" s="110">
        <v>12.95</v>
      </c>
      <c r="E114" s="110">
        <f t="shared" si="9"/>
        <v>-1.0309278350515427E-2</v>
      </c>
      <c r="F114" s="151">
        <f t="shared" si="10"/>
        <v>6.9984447900466318E-3</v>
      </c>
      <c r="G114" s="120"/>
      <c r="H114" s="120"/>
      <c r="I114" s="120"/>
      <c r="J114" s="120"/>
      <c r="K114" s="120"/>
      <c r="L114" s="120"/>
      <c r="M114" s="120"/>
      <c r="N114" s="120"/>
      <c r="O114" s="120"/>
      <c r="P114" s="120"/>
    </row>
    <row r="115" spans="2:16" x14ac:dyDescent="0.3">
      <c r="B115" s="108">
        <v>43468</v>
      </c>
      <c r="C115" s="110">
        <v>48.4</v>
      </c>
      <c r="D115" s="110">
        <v>12.76</v>
      </c>
      <c r="E115" s="110">
        <f t="shared" si="9"/>
        <v>8.3333333333333037E-3</v>
      </c>
      <c r="F115" s="151">
        <f t="shared" si="10"/>
        <v>-1.4671814671814665E-2</v>
      </c>
      <c r="G115" s="120"/>
      <c r="H115" s="120"/>
      <c r="I115" s="120"/>
      <c r="J115" s="120"/>
      <c r="K115" s="120"/>
      <c r="L115" s="120"/>
      <c r="M115" s="120"/>
      <c r="N115" s="120"/>
      <c r="O115" s="120"/>
      <c r="P115" s="120"/>
    </row>
    <row r="116" spans="2:16" x14ac:dyDescent="0.3">
      <c r="B116" s="108">
        <v>43471</v>
      </c>
      <c r="C116" s="110">
        <v>46.9</v>
      </c>
      <c r="D116" s="110">
        <v>12.86</v>
      </c>
      <c r="E116" s="110">
        <f t="shared" si="9"/>
        <v>-3.0991735537190035E-2</v>
      </c>
      <c r="F116" s="151">
        <f t="shared" si="10"/>
        <v>7.8369905956112706E-3</v>
      </c>
      <c r="G116" s="120"/>
      <c r="H116" s="120"/>
      <c r="I116" s="120"/>
      <c r="J116" s="120"/>
      <c r="K116" s="120"/>
      <c r="L116" s="120"/>
      <c r="M116" s="120"/>
      <c r="N116" s="120"/>
      <c r="O116" s="120"/>
      <c r="P116" s="120"/>
    </row>
    <row r="117" spans="2:16" x14ac:dyDescent="0.3">
      <c r="B117" s="108">
        <v>43472</v>
      </c>
      <c r="C117" s="110">
        <v>47</v>
      </c>
      <c r="D117" s="110">
        <v>12.76</v>
      </c>
      <c r="E117" s="110">
        <f t="shared" si="9"/>
        <v>2.132196162046851E-3</v>
      </c>
      <c r="F117" s="151">
        <f t="shared" si="10"/>
        <v>-7.7760497667185291E-3</v>
      </c>
      <c r="G117" s="120"/>
      <c r="H117" s="120"/>
      <c r="I117" s="120"/>
      <c r="J117" s="120"/>
      <c r="K117" s="120"/>
      <c r="L117" s="120"/>
      <c r="M117" s="120"/>
      <c r="N117" s="120"/>
      <c r="O117" s="120"/>
      <c r="P117" s="120"/>
    </row>
    <row r="118" spans="2:16" x14ac:dyDescent="0.3">
      <c r="B118" s="108">
        <v>43473</v>
      </c>
      <c r="C118" s="110">
        <v>46.5</v>
      </c>
      <c r="D118" s="110">
        <v>13.05</v>
      </c>
      <c r="E118" s="110">
        <f t="shared" si="9"/>
        <v>-1.0638297872340385E-2</v>
      </c>
      <c r="F118" s="151">
        <f t="shared" si="10"/>
        <v>2.2727272727272707E-2</v>
      </c>
      <c r="G118" s="120"/>
      <c r="H118" s="120"/>
      <c r="I118" s="120"/>
      <c r="J118" s="120"/>
      <c r="K118" s="120"/>
      <c r="L118" s="120"/>
      <c r="M118" s="120"/>
      <c r="N118" s="120"/>
      <c r="O118" s="120"/>
      <c r="P118" s="120"/>
    </row>
    <row r="119" spans="2:16" x14ac:dyDescent="0.3">
      <c r="B119" s="108">
        <v>43474</v>
      </c>
      <c r="C119" s="110">
        <v>46</v>
      </c>
      <c r="D119" s="110">
        <v>12.76</v>
      </c>
      <c r="E119" s="110">
        <f t="shared" si="9"/>
        <v>-1.0752688172043001E-2</v>
      </c>
      <c r="F119" s="151">
        <f t="shared" si="10"/>
        <v>-2.2222222222222254E-2</v>
      </c>
      <c r="G119" s="120"/>
      <c r="H119" s="120"/>
      <c r="I119" s="120"/>
      <c r="J119" s="120"/>
      <c r="K119" s="120"/>
      <c r="L119" s="120"/>
      <c r="M119" s="120"/>
      <c r="N119" s="120"/>
      <c r="O119" s="120"/>
      <c r="P119" s="120"/>
    </row>
    <row r="120" spans="2:16" x14ac:dyDescent="0.3">
      <c r="B120" s="108">
        <v>43475</v>
      </c>
      <c r="C120" s="110">
        <v>45.2</v>
      </c>
      <c r="D120" s="110">
        <v>12.76</v>
      </c>
      <c r="E120" s="110">
        <f t="shared" si="9"/>
        <v>-1.7391304347825987E-2</v>
      </c>
      <c r="F120" s="151">
        <f t="shared" si="10"/>
        <v>0</v>
      </c>
      <c r="G120" s="120"/>
      <c r="H120" s="120"/>
      <c r="I120" s="120"/>
      <c r="J120" s="120"/>
      <c r="K120" s="120"/>
      <c r="L120" s="120"/>
      <c r="M120" s="120"/>
      <c r="N120" s="120"/>
      <c r="O120" s="120"/>
      <c r="P120" s="120"/>
    </row>
    <row r="121" spans="2:16" x14ac:dyDescent="0.3">
      <c r="B121" s="108">
        <v>43478</v>
      </c>
      <c r="C121" s="110">
        <v>45</v>
      </c>
      <c r="D121" s="110">
        <v>12.95</v>
      </c>
      <c r="E121" s="110">
        <f t="shared" si="9"/>
        <v>-4.4247787610620648E-3</v>
      </c>
      <c r="F121" s="151">
        <f t="shared" si="10"/>
        <v>1.4890282131661436E-2</v>
      </c>
      <c r="G121" s="120"/>
      <c r="H121" s="120"/>
      <c r="I121" s="120"/>
      <c r="J121" s="120"/>
      <c r="K121" s="120"/>
      <c r="L121" s="120"/>
      <c r="M121" s="120"/>
      <c r="N121" s="120"/>
      <c r="O121" s="120"/>
      <c r="P121" s="120"/>
    </row>
    <row r="122" spans="2:16" x14ac:dyDescent="0.3">
      <c r="B122" s="108">
        <v>43479</v>
      </c>
      <c r="C122" s="110">
        <v>47</v>
      </c>
      <c r="D122" s="110">
        <v>12.67</v>
      </c>
      <c r="E122" s="110">
        <f t="shared" si="9"/>
        <v>4.4444444444444509E-2</v>
      </c>
      <c r="F122" s="151">
        <f t="shared" si="10"/>
        <v>-2.1621621621621623E-2</v>
      </c>
      <c r="G122" s="120"/>
      <c r="H122" s="120"/>
      <c r="I122" s="120"/>
      <c r="J122" s="120"/>
      <c r="K122" s="120"/>
      <c r="L122" s="120"/>
      <c r="M122" s="120"/>
      <c r="N122" s="120"/>
      <c r="O122" s="120"/>
      <c r="P122" s="120"/>
    </row>
    <row r="123" spans="2:16" x14ac:dyDescent="0.3">
      <c r="B123" s="108">
        <v>43480</v>
      </c>
      <c r="C123" s="110">
        <v>45.2</v>
      </c>
      <c r="D123" s="110">
        <v>12.67</v>
      </c>
      <c r="E123" s="110">
        <f t="shared" si="9"/>
        <v>-3.8297872340425476E-2</v>
      </c>
      <c r="F123" s="151">
        <f t="shared" si="10"/>
        <v>0</v>
      </c>
      <c r="G123" s="120"/>
      <c r="H123" s="120"/>
      <c r="I123" s="120"/>
      <c r="J123" s="120"/>
      <c r="K123" s="120"/>
      <c r="L123" s="120"/>
      <c r="M123" s="120"/>
      <c r="N123" s="120"/>
      <c r="O123" s="120"/>
      <c r="P123" s="120"/>
    </row>
    <row r="124" spans="2:16" x14ac:dyDescent="0.3">
      <c r="B124" s="108">
        <v>43481</v>
      </c>
      <c r="C124" s="110">
        <v>43.6</v>
      </c>
      <c r="D124" s="110">
        <v>12.67</v>
      </c>
      <c r="E124" s="110">
        <f t="shared" si="9"/>
        <v>-3.539823008849563E-2</v>
      </c>
      <c r="F124" s="151">
        <f t="shared" si="10"/>
        <v>0</v>
      </c>
      <c r="G124" s="120"/>
      <c r="H124" s="120"/>
      <c r="I124" s="120"/>
      <c r="J124" s="120"/>
      <c r="K124" s="120"/>
      <c r="L124" s="120"/>
      <c r="M124" s="120"/>
      <c r="N124" s="120"/>
      <c r="O124" s="120"/>
      <c r="P124" s="120"/>
    </row>
    <row r="125" spans="2:16" x14ac:dyDescent="0.3">
      <c r="B125" s="108">
        <v>43482</v>
      </c>
      <c r="C125" s="110">
        <v>43.7</v>
      </c>
      <c r="D125" s="110">
        <v>12.86</v>
      </c>
      <c r="E125" s="110">
        <f t="shared" si="9"/>
        <v>2.2935779816513069E-3</v>
      </c>
      <c r="F125" s="151">
        <f t="shared" si="10"/>
        <v>1.4996053670086829E-2</v>
      </c>
      <c r="G125" s="120"/>
      <c r="H125" s="120"/>
      <c r="I125" s="120"/>
      <c r="J125" s="120"/>
      <c r="K125" s="120"/>
      <c r="L125" s="120"/>
      <c r="M125" s="120"/>
      <c r="N125" s="120"/>
      <c r="O125" s="120"/>
      <c r="P125" s="120"/>
    </row>
    <row r="126" spans="2:16" x14ac:dyDescent="0.3">
      <c r="B126" s="108">
        <v>43485</v>
      </c>
      <c r="C126" s="110">
        <v>45.4</v>
      </c>
      <c r="D126" s="110">
        <v>12.86</v>
      </c>
      <c r="E126" s="110">
        <f t="shared" si="9"/>
        <v>3.8901601830663601E-2</v>
      </c>
      <c r="F126" s="151">
        <f t="shared" si="10"/>
        <v>0</v>
      </c>
      <c r="G126" s="120"/>
      <c r="H126" s="120"/>
      <c r="I126" s="120"/>
      <c r="J126" s="120"/>
      <c r="K126" s="120"/>
      <c r="L126" s="120"/>
      <c r="M126" s="120"/>
      <c r="N126" s="120"/>
      <c r="O126" s="120"/>
      <c r="P126" s="120"/>
    </row>
    <row r="127" spans="2:16" x14ac:dyDescent="0.3">
      <c r="B127" s="108">
        <v>43486</v>
      </c>
      <c r="C127" s="110">
        <v>44</v>
      </c>
      <c r="D127" s="110">
        <v>12.86</v>
      </c>
      <c r="E127" s="110">
        <f t="shared" si="9"/>
        <v>-3.0837004405286361E-2</v>
      </c>
      <c r="F127" s="151">
        <f t="shared" si="10"/>
        <v>0</v>
      </c>
      <c r="G127" s="120"/>
      <c r="H127" s="120"/>
      <c r="I127" s="120"/>
      <c r="J127" s="120"/>
      <c r="K127" s="120"/>
      <c r="L127" s="120"/>
      <c r="M127" s="120"/>
      <c r="N127" s="120"/>
      <c r="O127" s="120"/>
      <c r="P127" s="120"/>
    </row>
    <row r="128" spans="2:16" x14ac:dyDescent="0.3">
      <c r="B128" s="108">
        <v>43487</v>
      </c>
      <c r="C128" s="110">
        <v>44.7</v>
      </c>
      <c r="D128" s="110">
        <v>12.86</v>
      </c>
      <c r="E128" s="110">
        <f t="shared" si="9"/>
        <v>1.5909090909090873E-2</v>
      </c>
      <c r="F128" s="151">
        <f t="shared" si="10"/>
        <v>0</v>
      </c>
      <c r="G128" s="120"/>
      <c r="H128" s="120"/>
      <c r="I128" s="120"/>
      <c r="J128" s="120"/>
      <c r="K128" s="120"/>
      <c r="L128" s="120"/>
      <c r="M128" s="120"/>
      <c r="N128" s="120"/>
      <c r="O128" s="120"/>
      <c r="P128" s="120"/>
    </row>
    <row r="129" spans="2:16" x14ac:dyDescent="0.3">
      <c r="B129" s="108">
        <v>43488</v>
      </c>
      <c r="C129" s="110">
        <v>43.6</v>
      </c>
      <c r="D129" s="110">
        <v>12.95</v>
      </c>
      <c r="E129" s="110">
        <f t="shared" si="9"/>
        <v>-2.4608501118568271E-2</v>
      </c>
      <c r="F129" s="151">
        <f t="shared" si="10"/>
        <v>6.9984447900466318E-3</v>
      </c>
      <c r="G129" s="120"/>
      <c r="H129" s="120"/>
      <c r="I129" s="120"/>
      <c r="J129" s="120"/>
      <c r="K129" s="120"/>
      <c r="L129" s="120"/>
      <c r="M129" s="120"/>
      <c r="N129" s="120"/>
      <c r="O129" s="120"/>
      <c r="P129" s="120"/>
    </row>
    <row r="130" spans="2:16" x14ac:dyDescent="0.3">
      <c r="B130" s="108">
        <v>43489</v>
      </c>
      <c r="C130" s="110">
        <v>44.5</v>
      </c>
      <c r="D130" s="110">
        <v>13.14</v>
      </c>
      <c r="E130" s="110">
        <f t="shared" si="9"/>
        <v>2.0642201834862428E-2</v>
      </c>
      <c r="F130" s="151">
        <f t="shared" si="10"/>
        <v>1.4671814671814776E-2</v>
      </c>
      <c r="G130" s="120"/>
      <c r="H130" s="120"/>
      <c r="I130" s="120"/>
      <c r="J130" s="120"/>
      <c r="K130" s="120"/>
      <c r="L130" s="120"/>
      <c r="M130" s="120"/>
      <c r="N130" s="120"/>
      <c r="O130" s="120"/>
      <c r="P130" s="120"/>
    </row>
    <row r="131" spans="2:16" x14ac:dyDescent="0.3">
      <c r="B131" s="108">
        <v>43492</v>
      </c>
      <c r="C131" s="110">
        <v>44.2</v>
      </c>
      <c r="D131" s="110">
        <v>12.57</v>
      </c>
      <c r="E131" s="110">
        <f t="shared" si="9"/>
        <v>-6.741573033707815E-3</v>
      </c>
      <c r="F131" s="151">
        <f t="shared" si="10"/>
        <v>-4.337899543378998E-2</v>
      </c>
      <c r="G131" s="120"/>
      <c r="H131" s="120"/>
      <c r="I131" s="120"/>
      <c r="J131" s="120"/>
      <c r="K131" s="120"/>
      <c r="L131" s="120"/>
      <c r="M131" s="120"/>
      <c r="N131" s="120"/>
      <c r="O131" s="120"/>
      <c r="P131" s="120"/>
    </row>
    <row r="132" spans="2:16" x14ac:dyDescent="0.3">
      <c r="B132" s="108">
        <v>43493</v>
      </c>
      <c r="C132" s="110">
        <v>44.7</v>
      </c>
      <c r="D132" s="110">
        <v>12.76</v>
      </c>
      <c r="E132" s="110">
        <f t="shared" ref="E132:E195" si="11">C132/C131 - 1</f>
        <v>1.1312217194570096E-2</v>
      </c>
      <c r="F132" s="151">
        <f t="shared" ref="F132:F195" si="12">D132/D131-1</f>
        <v>1.511535401750197E-2</v>
      </c>
      <c r="G132" s="120"/>
      <c r="H132" s="120"/>
      <c r="I132" s="120"/>
      <c r="J132" s="120"/>
      <c r="K132" s="120"/>
      <c r="L132" s="120"/>
      <c r="M132" s="120"/>
      <c r="N132" s="120"/>
      <c r="O132" s="120"/>
      <c r="P132" s="120"/>
    </row>
    <row r="133" spans="2:16" x14ac:dyDescent="0.3">
      <c r="B133" s="108">
        <v>43494</v>
      </c>
      <c r="C133" s="110">
        <v>44.2</v>
      </c>
      <c r="D133" s="110">
        <v>12.67</v>
      </c>
      <c r="E133" s="110">
        <f t="shared" si="11"/>
        <v>-1.1185682326621871E-2</v>
      </c>
      <c r="F133" s="151">
        <f t="shared" si="12"/>
        <v>-7.0532915360501658E-3</v>
      </c>
      <c r="G133" s="120"/>
      <c r="H133" s="120"/>
      <c r="I133" s="120"/>
      <c r="J133" s="120"/>
      <c r="K133" s="120"/>
      <c r="L133" s="120"/>
      <c r="M133" s="120"/>
      <c r="N133" s="120"/>
      <c r="O133" s="120"/>
      <c r="P133" s="120"/>
    </row>
    <row r="134" spans="2:16" x14ac:dyDescent="0.3">
      <c r="B134" s="108">
        <v>43495</v>
      </c>
      <c r="C134" s="110">
        <v>45.9</v>
      </c>
      <c r="D134" s="110">
        <v>12.48</v>
      </c>
      <c r="E134" s="110">
        <f t="shared" si="11"/>
        <v>3.8461538461538325E-2</v>
      </c>
      <c r="F134" s="151">
        <f t="shared" si="12"/>
        <v>-1.4996053670086829E-2</v>
      </c>
      <c r="G134" s="120"/>
      <c r="H134" s="120"/>
      <c r="I134" s="120"/>
      <c r="J134" s="120"/>
      <c r="K134" s="120"/>
      <c r="L134" s="120"/>
      <c r="M134" s="120"/>
      <c r="N134" s="120"/>
      <c r="O134" s="120"/>
      <c r="P134" s="120"/>
    </row>
    <row r="135" spans="2:16" x14ac:dyDescent="0.3">
      <c r="B135" s="108">
        <v>43496</v>
      </c>
      <c r="C135" s="110">
        <v>46.4</v>
      </c>
      <c r="D135" s="110">
        <v>12.38</v>
      </c>
      <c r="E135" s="110">
        <f t="shared" si="11"/>
        <v>1.089324618736387E-2</v>
      </c>
      <c r="F135" s="151">
        <f t="shared" si="12"/>
        <v>-8.0128205128204844E-3</v>
      </c>
      <c r="G135" s="120"/>
      <c r="H135" s="120"/>
      <c r="I135" s="120"/>
      <c r="J135" s="120"/>
      <c r="K135" s="120"/>
      <c r="L135" s="120"/>
      <c r="M135" s="120"/>
      <c r="N135" s="120"/>
      <c r="O135" s="120"/>
      <c r="P135" s="120"/>
    </row>
    <row r="136" spans="2:16" x14ac:dyDescent="0.3">
      <c r="B136" s="108">
        <v>43499</v>
      </c>
      <c r="C136" s="110">
        <v>45.3</v>
      </c>
      <c r="D136" s="110">
        <v>12.48</v>
      </c>
      <c r="E136" s="110">
        <f t="shared" si="11"/>
        <v>-2.3706896551724199E-2</v>
      </c>
      <c r="F136" s="151">
        <f t="shared" si="12"/>
        <v>8.0775444264942209E-3</v>
      </c>
      <c r="G136" s="120"/>
      <c r="H136" s="120"/>
      <c r="I136" s="120"/>
      <c r="J136" s="120"/>
      <c r="K136" s="120"/>
      <c r="L136" s="120"/>
      <c r="M136" s="120"/>
      <c r="N136" s="120"/>
      <c r="O136" s="120"/>
      <c r="P136" s="120"/>
    </row>
    <row r="137" spans="2:16" x14ac:dyDescent="0.3">
      <c r="B137" s="108">
        <v>43500</v>
      </c>
      <c r="C137" s="110">
        <v>44.5</v>
      </c>
      <c r="D137" s="110">
        <v>12.38</v>
      </c>
      <c r="E137" s="110">
        <f t="shared" si="11"/>
        <v>-1.7660044150110354E-2</v>
      </c>
      <c r="F137" s="151">
        <f t="shared" si="12"/>
        <v>-8.0128205128204844E-3</v>
      </c>
      <c r="G137" s="120"/>
      <c r="H137" s="120"/>
      <c r="I137" s="120"/>
      <c r="J137" s="120"/>
      <c r="K137" s="120"/>
      <c r="L137" s="120"/>
      <c r="M137" s="120"/>
      <c r="N137" s="120"/>
      <c r="O137" s="120"/>
      <c r="P137" s="120"/>
    </row>
    <row r="138" spans="2:16" x14ac:dyDescent="0.3">
      <c r="B138" s="108">
        <v>43501</v>
      </c>
      <c r="C138" s="110">
        <v>44.7</v>
      </c>
      <c r="D138" s="110">
        <v>12.48</v>
      </c>
      <c r="E138" s="110">
        <f t="shared" si="11"/>
        <v>4.4943820224718767E-3</v>
      </c>
      <c r="F138" s="151">
        <f t="shared" si="12"/>
        <v>8.0775444264942209E-3</v>
      </c>
      <c r="G138" s="120"/>
      <c r="H138" s="120"/>
      <c r="I138" s="120"/>
      <c r="J138" s="120"/>
      <c r="K138" s="120"/>
      <c r="L138" s="120"/>
      <c r="M138" s="120"/>
      <c r="N138" s="120"/>
      <c r="O138" s="120"/>
      <c r="P138" s="120"/>
    </row>
    <row r="139" spans="2:16" x14ac:dyDescent="0.3">
      <c r="B139" s="108">
        <v>43502</v>
      </c>
      <c r="C139" s="110">
        <v>45.7</v>
      </c>
      <c r="D139" s="110">
        <v>12.48</v>
      </c>
      <c r="E139" s="110">
        <f t="shared" si="11"/>
        <v>2.2371364653243742E-2</v>
      </c>
      <c r="F139" s="151">
        <f t="shared" si="12"/>
        <v>0</v>
      </c>
      <c r="G139" s="120"/>
      <c r="H139" s="120"/>
      <c r="I139" s="120"/>
      <c r="J139" s="120"/>
      <c r="K139" s="120"/>
      <c r="L139" s="120"/>
      <c r="M139" s="120"/>
      <c r="N139" s="120"/>
      <c r="O139" s="120"/>
      <c r="P139" s="120"/>
    </row>
    <row r="140" spans="2:16" x14ac:dyDescent="0.3">
      <c r="B140" s="108">
        <v>43503</v>
      </c>
      <c r="C140" s="110">
        <v>45.6</v>
      </c>
      <c r="D140" s="110">
        <v>12.57</v>
      </c>
      <c r="E140" s="110">
        <f t="shared" si="11"/>
        <v>-2.1881838074399029E-3</v>
      </c>
      <c r="F140" s="151">
        <f t="shared" si="12"/>
        <v>7.2115384615385469E-3</v>
      </c>
      <c r="G140" s="120"/>
      <c r="H140" s="120"/>
      <c r="I140" s="120"/>
      <c r="J140" s="120"/>
      <c r="K140" s="120"/>
      <c r="L140" s="120"/>
      <c r="M140" s="120"/>
      <c r="N140" s="120"/>
      <c r="O140" s="120"/>
      <c r="P140" s="120"/>
    </row>
    <row r="141" spans="2:16" x14ac:dyDescent="0.3">
      <c r="B141" s="108">
        <v>43506</v>
      </c>
      <c r="C141" s="110">
        <v>45.6</v>
      </c>
      <c r="D141" s="110">
        <v>12.29</v>
      </c>
      <c r="E141" s="110">
        <f t="shared" si="11"/>
        <v>0</v>
      </c>
      <c r="F141" s="151">
        <f t="shared" si="12"/>
        <v>-2.2275258552108324E-2</v>
      </c>
      <c r="G141" s="120"/>
      <c r="H141" s="120"/>
      <c r="I141" s="120"/>
      <c r="J141" s="120"/>
      <c r="K141" s="120"/>
      <c r="L141" s="120"/>
      <c r="M141" s="120"/>
      <c r="N141" s="120"/>
      <c r="O141" s="120"/>
      <c r="P141" s="120"/>
    </row>
    <row r="142" spans="2:16" x14ac:dyDescent="0.3">
      <c r="B142" s="108">
        <v>43507</v>
      </c>
      <c r="C142" s="110">
        <v>46.6</v>
      </c>
      <c r="D142" s="110">
        <v>12.29</v>
      </c>
      <c r="E142" s="110">
        <f t="shared" si="11"/>
        <v>2.1929824561403466E-2</v>
      </c>
      <c r="F142" s="151">
        <f t="shared" si="12"/>
        <v>0</v>
      </c>
      <c r="G142" s="120"/>
      <c r="H142" s="120"/>
      <c r="I142" s="120"/>
      <c r="J142" s="120"/>
      <c r="K142" s="120"/>
      <c r="L142" s="120"/>
      <c r="M142" s="120"/>
      <c r="N142" s="120"/>
      <c r="O142" s="120"/>
      <c r="P142" s="120"/>
    </row>
    <row r="143" spans="2:16" x14ac:dyDescent="0.3">
      <c r="B143" s="108">
        <v>43508</v>
      </c>
      <c r="C143" s="110">
        <v>48.5</v>
      </c>
      <c r="D143" s="110">
        <v>12.29</v>
      </c>
      <c r="E143" s="110">
        <f t="shared" si="11"/>
        <v>4.0772532188841248E-2</v>
      </c>
      <c r="F143" s="151">
        <f t="shared" si="12"/>
        <v>0</v>
      </c>
      <c r="G143" s="120"/>
      <c r="H143" s="120"/>
      <c r="I143" s="120"/>
      <c r="J143" s="120"/>
      <c r="K143" s="120"/>
      <c r="L143" s="120"/>
      <c r="M143" s="120"/>
      <c r="N143" s="120"/>
      <c r="O143" s="120"/>
      <c r="P143" s="120"/>
    </row>
    <row r="144" spans="2:16" x14ac:dyDescent="0.3">
      <c r="B144" s="108">
        <v>43509</v>
      </c>
      <c r="C144" s="110">
        <v>49.3</v>
      </c>
      <c r="D144" s="110">
        <v>12.29</v>
      </c>
      <c r="E144" s="110">
        <f t="shared" si="11"/>
        <v>1.6494845360824684E-2</v>
      </c>
      <c r="F144" s="151">
        <f t="shared" si="12"/>
        <v>0</v>
      </c>
      <c r="G144" s="120"/>
      <c r="H144" s="120"/>
      <c r="I144" s="120"/>
      <c r="J144" s="120"/>
      <c r="K144" s="120"/>
      <c r="L144" s="120"/>
      <c r="M144" s="120"/>
      <c r="N144" s="120"/>
      <c r="O144" s="120"/>
      <c r="P144" s="120"/>
    </row>
    <row r="145" spans="2:16" x14ac:dyDescent="0.3">
      <c r="B145" s="108">
        <v>43510</v>
      </c>
      <c r="C145" s="110">
        <v>53.3</v>
      </c>
      <c r="D145" s="110">
        <v>12.48</v>
      </c>
      <c r="E145" s="110">
        <f t="shared" si="11"/>
        <v>8.1135902636916946E-2</v>
      </c>
      <c r="F145" s="151">
        <f t="shared" si="12"/>
        <v>1.5459723352319044E-2</v>
      </c>
      <c r="G145" s="120"/>
      <c r="H145" s="120"/>
      <c r="I145" s="120"/>
      <c r="J145" s="120"/>
      <c r="K145" s="120"/>
      <c r="L145" s="120"/>
      <c r="M145" s="120"/>
      <c r="N145" s="120"/>
      <c r="O145" s="120"/>
      <c r="P145" s="120"/>
    </row>
    <row r="146" spans="2:16" x14ac:dyDescent="0.3">
      <c r="B146" s="108">
        <v>43513</v>
      </c>
      <c r="C146" s="110">
        <v>54</v>
      </c>
      <c r="D146" s="110">
        <v>13.05</v>
      </c>
      <c r="E146" s="110">
        <f t="shared" si="11"/>
        <v>1.3133208255159623E-2</v>
      </c>
      <c r="F146" s="151">
        <f t="shared" si="12"/>
        <v>4.5673076923076872E-2</v>
      </c>
      <c r="G146" s="120"/>
      <c r="H146" s="120"/>
      <c r="I146" s="120"/>
      <c r="J146" s="120"/>
      <c r="K146" s="120"/>
      <c r="L146" s="120"/>
      <c r="M146" s="120"/>
      <c r="N146" s="120"/>
      <c r="O146" s="120"/>
      <c r="P146" s="120"/>
    </row>
    <row r="147" spans="2:16" x14ac:dyDescent="0.3">
      <c r="B147" s="108">
        <v>43514</v>
      </c>
      <c r="C147" s="110">
        <v>51.9</v>
      </c>
      <c r="D147" s="110">
        <v>13.71</v>
      </c>
      <c r="E147" s="110">
        <f t="shared" si="11"/>
        <v>-3.8888888888888862E-2</v>
      </c>
      <c r="F147" s="151">
        <f t="shared" si="12"/>
        <v>5.0574712643678188E-2</v>
      </c>
      <c r="G147" s="120"/>
      <c r="H147" s="120"/>
      <c r="I147" s="120"/>
      <c r="J147" s="120"/>
      <c r="K147" s="120"/>
      <c r="L147" s="120"/>
      <c r="M147" s="120"/>
      <c r="N147" s="120"/>
      <c r="O147" s="120"/>
      <c r="P147" s="120"/>
    </row>
    <row r="148" spans="2:16" x14ac:dyDescent="0.3">
      <c r="B148" s="108">
        <v>43515</v>
      </c>
      <c r="C148" s="110">
        <v>50.8</v>
      </c>
      <c r="D148" s="110">
        <v>13.43</v>
      </c>
      <c r="E148" s="110">
        <f t="shared" si="11"/>
        <v>-2.1194605009633993E-2</v>
      </c>
      <c r="F148" s="151">
        <f t="shared" si="12"/>
        <v>-2.0423048869438465E-2</v>
      </c>
      <c r="G148" s="120"/>
      <c r="H148" s="120"/>
      <c r="I148" s="120"/>
      <c r="J148" s="120"/>
      <c r="K148" s="120"/>
      <c r="L148" s="120"/>
      <c r="M148" s="120"/>
      <c r="N148" s="120"/>
      <c r="O148" s="120"/>
      <c r="P148" s="120"/>
    </row>
    <row r="149" spans="2:16" x14ac:dyDescent="0.3">
      <c r="B149" s="108">
        <v>43516</v>
      </c>
      <c r="C149" s="110">
        <v>51.4</v>
      </c>
      <c r="D149" s="110">
        <v>13.33</v>
      </c>
      <c r="E149" s="110">
        <f t="shared" si="11"/>
        <v>1.1811023622047223E-2</v>
      </c>
      <c r="F149" s="151">
        <f t="shared" si="12"/>
        <v>-7.446016381235987E-3</v>
      </c>
      <c r="G149" s="120"/>
      <c r="H149" s="120"/>
      <c r="I149" s="120"/>
      <c r="J149" s="120"/>
      <c r="K149" s="120"/>
      <c r="L149" s="120"/>
      <c r="M149" s="120"/>
      <c r="N149" s="120"/>
      <c r="O149" s="120"/>
      <c r="P149" s="120"/>
    </row>
    <row r="150" spans="2:16" x14ac:dyDescent="0.3">
      <c r="B150" s="108">
        <v>43520</v>
      </c>
      <c r="C150" s="110">
        <v>50.1</v>
      </c>
      <c r="D150" s="110">
        <v>13.43</v>
      </c>
      <c r="E150" s="110">
        <f t="shared" si="11"/>
        <v>-2.5291828793774229E-2</v>
      </c>
      <c r="F150" s="151">
        <f t="shared" si="12"/>
        <v>7.5018754688671585E-3</v>
      </c>
      <c r="G150" s="120"/>
      <c r="H150" s="120"/>
      <c r="I150" s="120"/>
      <c r="J150" s="120"/>
      <c r="K150" s="120"/>
      <c r="L150" s="120"/>
      <c r="M150" s="120"/>
      <c r="N150" s="120"/>
      <c r="O150" s="120"/>
      <c r="P150" s="120"/>
    </row>
    <row r="151" spans="2:16" x14ac:dyDescent="0.3">
      <c r="B151" s="108">
        <v>43521</v>
      </c>
      <c r="C151" s="110">
        <v>49.2</v>
      </c>
      <c r="D151" s="110">
        <v>13.33</v>
      </c>
      <c r="E151" s="110">
        <f t="shared" si="11"/>
        <v>-1.7964071856287345E-2</v>
      </c>
      <c r="F151" s="151">
        <f t="shared" si="12"/>
        <v>-7.446016381235987E-3</v>
      </c>
      <c r="G151" s="120"/>
      <c r="H151" s="120"/>
      <c r="I151" s="120"/>
      <c r="J151" s="120"/>
      <c r="K151" s="120"/>
      <c r="L151" s="120"/>
      <c r="M151" s="120"/>
      <c r="N151" s="120"/>
      <c r="O151" s="120"/>
      <c r="P151" s="120"/>
    </row>
    <row r="152" spans="2:16" x14ac:dyDescent="0.3">
      <c r="B152" s="108">
        <v>43522</v>
      </c>
      <c r="C152" s="110">
        <v>50.5</v>
      </c>
      <c r="D152" s="110">
        <v>13.24</v>
      </c>
      <c r="E152" s="110">
        <f t="shared" si="11"/>
        <v>2.6422764227642226E-2</v>
      </c>
      <c r="F152" s="151">
        <f t="shared" si="12"/>
        <v>-6.7516879219804427E-3</v>
      </c>
      <c r="G152" s="120"/>
      <c r="H152" s="120"/>
      <c r="I152" s="120"/>
      <c r="J152" s="120"/>
      <c r="K152" s="120"/>
      <c r="L152" s="120"/>
      <c r="M152" s="120"/>
      <c r="N152" s="120"/>
      <c r="O152" s="120"/>
      <c r="P152" s="120"/>
    </row>
    <row r="153" spans="2:16" x14ac:dyDescent="0.3">
      <c r="B153" s="108">
        <v>43523</v>
      </c>
      <c r="C153" s="110">
        <v>51.7</v>
      </c>
      <c r="D153" s="110">
        <v>13.43</v>
      </c>
      <c r="E153" s="110">
        <f t="shared" si="11"/>
        <v>2.3762376237623783E-2</v>
      </c>
      <c r="F153" s="151">
        <f t="shared" si="12"/>
        <v>1.4350453172205402E-2</v>
      </c>
      <c r="G153" s="120"/>
      <c r="H153" s="120"/>
      <c r="I153" s="120"/>
      <c r="J153" s="120"/>
      <c r="K153" s="120"/>
      <c r="L153" s="120"/>
      <c r="M153" s="120"/>
      <c r="N153" s="120"/>
      <c r="O153" s="120"/>
      <c r="P153" s="120"/>
    </row>
    <row r="154" spans="2:16" x14ac:dyDescent="0.3">
      <c r="B154" s="108">
        <v>43527</v>
      </c>
      <c r="C154" s="110">
        <v>51</v>
      </c>
      <c r="D154" s="110">
        <v>13.62</v>
      </c>
      <c r="E154" s="110">
        <f t="shared" si="11"/>
        <v>-1.3539651837524258E-2</v>
      </c>
      <c r="F154" s="151">
        <f t="shared" si="12"/>
        <v>1.4147431124348353E-2</v>
      </c>
      <c r="G154" s="120"/>
      <c r="H154" s="120"/>
      <c r="I154" s="120"/>
      <c r="J154" s="120"/>
      <c r="K154" s="120"/>
      <c r="L154" s="120"/>
      <c r="M154" s="120"/>
      <c r="N154" s="120"/>
      <c r="O154" s="120"/>
      <c r="P154" s="120"/>
    </row>
    <row r="155" spans="2:16" x14ac:dyDescent="0.3">
      <c r="B155" s="108">
        <v>43528</v>
      </c>
      <c r="C155" s="110">
        <v>50.4</v>
      </c>
      <c r="D155" s="110">
        <v>14.29</v>
      </c>
      <c r="E155" s="110">
        <f t="shared" si="11"/>
        <v>-1.176470588235301E-2</v>
      </c>
      <c r="F155" s="151">
        <f t="shared" si="12"/>
        <v>4.9192364170337788E-2</v>
      </c>
      <c r="G155" s="120"/>
      <c r="H155" s="120"/>
      <c r="I155" s="120"/>
      <c r="J155" s="120"/>
      <c r="K155" s="120"/>
      <c r="L155" s="120"/>
      <c r="M155" s="120"/>
      <c r="N155" s="120"/>
      <c r="O155" s="120"/>
      <c r="P155" s="120"/>
    </row>
    <row r="156" spans="2:16" x14ac:dyDescent="0.3">
      <c r="B156" s="108">
        <v>43529</v>
      </c>
      <c r="C156" s="110">
        <v>52</v>
      </c>
      <c r="D156" s="110">
        <v>14.57</v>
      </c>
      <c r="E156" s="110">
        <f t="shared" si="11"/>
        <v>3.1746031746031855E-2</v>
      </c>
      <c r="F156" s="151">
        <f t="shared" si="12"/>
        <v>1.9594121763470973E-2</v>
      </c>
      <c r="G156" s="120"/>
      <c r="H156" s="120"/>
      <c r="I156" s="120"/>
      <c r="J156" s="120"/>
      <c r="K156" s="120"/>
      <c r="L156" s="120"/>
      <c r="M156" s="120"/>
      <c r="N156" s="120"/>
      <c r="O156" s="120"/>
      <c r="P156" s="120"/>
    </row>
    <row r="157" spans="2:16" x14ac:dyDescent="0.3">
      <c r="B157" s="108">
        <v>43530</v>
      </c>
      <c r="C157" s="110">
        <v>56</v>
      </c>
      <c r="D157" s="110">
        <v>14.38</v>
      </c>
      <c r="E157" s="110">
        <f t="shared" si="11"/>
        <v>7.6923076923076872E-2</v>
      </c>
      <c r="F157" s="151">
        <f t="shared" si="12"/>
        <v>-1.3040494166094652E-2</v>
      </c>
      <c r="G157" s="120"/>
      <c r="H157" s="120"/>
      <c r="I157" s="120"/>
      <c r="J157" s="120"/>
      <c r="K157" s="120"/>
      <c r="L157" s="120"/>
      <c r="M157" s="120"/>
      <c r="N157" s="120"/>
      <c r="O157" s="120"/>
      <c r="P157" s="120"/>
    </row>
    <row r="158" spans="2:16" x14ac:dyDescent="0.3">
      <c r="B158" s="108">
        <v>43531</v>
      </c>
      <c r="C158" s="110">
        <v>55.2</v>
      </c>
      <c r="D158" s="110">
        <v>14.1</v>
      </c>
      <c r="E158" s="110">
        <f t="shared" si="11"/>
        <v>-1.4285714285714235E-2</v>
      </c>
      <c r="F158" s="151">
        <f t="shared" si="12"/>
        <v>-1.9471488178025131E-2</v>
      </c>
      <c r="G158" s="120"/>
      <c r="H158" s="120"/>
      <c r="I158" s="120"/>
      <c r="J158" s="120"/>
      <c r="K158" s="120"/>
      <c r="L158" s="120"/>
      <c r="M158" s="120"/>
      <c r="N158" s="120"/>
      <c r="O158" s="120"/>
      <c r="P158" s="120"/>
    </row>
    <row r="159" spans="2:16" x14ac:dyDescent="0.3">
      <c r="B159" s="108">
        <v>43534</v>
      </c>
      <c r="C159" s="110">
        <v>55.8</v>
      </c>
      <c r="D159" s="110">
        <v>13.52</v>
      </c>
      <c r="E159" s="110">
        <f t="shared" si="11"/>
        <v>1.0869565217391131E-2</v>
      </c>
      <c r="F159" s="151">
        <f t="shared" si="12"/>
        <v>-4.1134751773049705E-2</v>
      </c>
      <c r="G159" s="120"/>
      <c r="H159" s="120"/>
      <c r="I159" s="120"/>
      <c r="J159" s="120"/>
      <c r="K159" s="120"/>
      <c r="L159" s="120"/>
      <c r="M159" s="120"/>
      <c r="N159" s="120"/>
      <c r="O159" s="120"/>
      <c r="P159" s="120"/>
    </row>
    <row r="160" spans="2:16" x14ac:dyDescent="0.3">
      <c r="B160" s="108">
        <v>43535</v>
      </c>
      <c r="C160" s="110">
        <v>56.2</v>
      </c>
      <c r="D160" s="110">
        <v>13.71</v>
      </c>
      <c r="E160" s="110">
        <f t="shared" si="11"/>
        <v>7.1684587813620748E-3</v>
      </c>
      <c r="F160" s="151">
        <f t="shared" si="12"/>
        <v>1.4053254437869978E-2</v>
      </c>
      <c r="G160" s="120"/>
      <c r="H160" s="120"/>
      <c r="I160" s="120"/>
      <c r="J160" s="120"/>
      <c r="K160" s="120"/>
      <c r="L160" s="120"/>
      <c r="M160" s="120"/>
      <c r="N160" s="120"/>
      <c r="O160" s="120"/>
      <c r="P160" s="120"/>
    </row>
    <row r="161" spans="2:16" x14ac:dyDescent="0.3">
      <c r="B161" s="108">
        <v>43536</v>
      </c>
      <c r="C161" s="110">
        <v>55.2</v>
      </c>
      <c r="D161" s="110">
        <v>13.71</v>
      </c>
      <c r="E161" s="110">
        <f t="shared" si="11"/>
        <v>-1.7793594306049876E-2</v>
      </c>
      <c r="F161" s="151">
        <f t="shared" si="12"/>
        <v>0</v>
      </c>
      <c r="G161" s="120"/>
      <c r="H161" s="120"/>
      <c r="I161" s="120"/>
      <c r="J161" s="120"/>
      <c r="K161" s="120"/>
      <c r="L161" s="120"/>
      <c r="M161" s="120"/>
      <c r="N161" s="120"/>
      <c r="O161" s="120"/>
      <c r="P161" s="120"/>
    </row>
    <row r="162" spans="2:16" x14ac:dyDescent="0.3">
      <c r="B162" s="108">
        <v>43537</v>
      </c>
      <c r="C162" s="110">
        <v>53.7</v>
      </c>
      <c r="D162" s="110">
        <v>13.81</v>
      </c>
      <c r="E162" s="110">
        <f t="shared" si="11"/>
        <v>-2.7173913043478271E-2</v>
      </c>
      <c r="F162" s="151">
        <f t="shared" si="12"/>
        <v>7.2939460247993804E-3</v>
      </c>
      <c r="G162" s="120"/>
      <c r="H162" s="120"/>
      <c r="I162" s="120"/>
      <c r="J162" s="120"/>
      <c r="K162" s="120"/>
      <c r="L162" s="120"/>
      <c r="M162" s="120"/>
      <c r="N162" s="120"/>
      <c r="O162" s="120"/>
      <c r="P162" s="120"/>
    </row>
    <row r="163" spans="2:16" x14ac:dyDescent="0.3">
      <c r="B163" s="108">
        <v>43538</v>
      </c>
      <c r="C163" s="110">
        <v>53.2</v>
      </c>
      <c r="D163" s="110">
        <v>13.52</v>
      </c>
      <c r="E163" s="110">
        <f t="shared" si="11"/>
        <v>-9.3109869646182952E-3</v>
      </c>
      <c r="F163" s="151">
        <f t="shared" si="12"/>
        <v>-2.0999275887038427E-2</v>
      </c>
      <c r="G163" s="120"/>
      <c r="H163" s="120"/>
      <c r="I163" s="120"/>
      <c r="J163" s="120"/>
      <c r="K163" s="120"/>
      <c r="L163" s="120"/>
      <c r="M163" s="120"/>
      <c r="N163" s="120"/>
      <c r="O163" s="120"/>
      <c r="P163" s="120"/>
    </row>
    <row r="164" spans="2:16" x14ac:dyDescent="0.3">
      <c r="B164" s="108">
        <v>43542</v>
      </c>
      <c r="C164" s="110">
        <v>52.5</v>
      </c>
      <c r="D164" s="110">
        <v>13.43</v>
      </c>
      <c r="E164" s="110">
        <f t="shared" si="11"/>
        <v>-1.3157894736842146E-2</v>
      </c>
      <c r="F164" s="151">
        <f t="shared" si="12"/>
        <v>-6.6568047337277614E-3</v>
      </c>
      <c r="G164" s="120"/>
      <c r="H164" s="120"/>
      <c r="I164" s="120"/>
      <c r="J164" s="120"/>
      <c r="K164" s="120"/>
      <c r="L164" s="120"/>
      <c r="M164" s="120"/>
      <c r="N164" s="120"/>
      <c r="O164" s="120"/>
      <c r="P164" s="120"/>
    </row>
    <row r="165" spans="2:16" x14ac:dyDescent="0.3">
      <c r="B165" s="108">
        <v>43543</v>
      </c>
      <c r="C165" s="110">
        <v>52.9</v>
      </c>
      <c r="D165" s="110">
        <v>13.33</v>
      </c>
      <c r="E165" s="110">
        <f t="shared" si="11"/>
        <v>7.6190476190476364E-3</v>
      </c>
      <c r="F165" s="151">
        <f t="shared" si="12"/>
        <v>-7.446016381235987E-3</v>
      </c>
      <c r="G165" s="120"/>
      <c r="H165" s="120"/>
      <c r="I165" s="120"/>
      <c r="J165" s="120"/>
      <c r="K165" s="120"/>
      <c r="L165" s="120"/>
      <c r="M165" s="120"/>
      <c r="N165" s="120"/>
      <c r="O165" s="120"/>
      <c r="P165" s="120"/>
    </row>
    <row r="166" spans="2:16" x14ac:dyDescent="0.3">
      <c r="B166" s="108">
        <v>43544</v>
      </c>
      <c r="C166" s="110">
        <v>50.9</v>
      </c>
      <c r="D166" s="110">
        <v>13.24</v>
      </c>
      <c r="E166" s="110">
        <f t="shared" si="11"/>
        <v>-3.7807183364839347E-2</v>
      </c>
      <c r="F166" s="151">
        <f t="shared" si="12"/>
        <v>-6.7516879219804427E-3</v>
      </c>
      <c r="G166" s="120"/>
      <c r="H166" s="120"/>
      <c r="I166" s="120"/>
      <c r="J166" s="120"/>
      <c r="K166" s="120"/>
      <c r="L166" s="120"/>
      <c r="M166" s="120"/>
      <c r="N166" s="120"/>
      <c r="O166" s="120"/>
      <c r="P166" s="120"/>
    </row>
    <row r="167" spans="2:16" x14ac:dyDescent="0.3">
      <c r="B167" s="108">
        <v>43545</v>
      </c>
      <c r="C167" s="110">
        <v>50.4</v>
      </c>
      <c r="D167" s="110">
        <v>13.33</v>
      </c>
      <c r="E167" s="110">
        <f t="shared" si="11"/>
        <v>-9.8231827111984193E-3</v>
      </c>
      <c r="F167" s="151">
        <f t="shared" si="12"/>
        <v>6.7975830815709681E-3</v>
      </c>
      <c r="G167" s="120"/>
      <c r="H167" s="120"/>
      <c r="I167" s="120"/>
      <c r="J167" s="120"/>
      <c r="K167" s="120"/>
      <c r="L167" s="120"/>
      <c r="M167" s="120"/>
      <c r="N167" s="120"/>
      <c r="O167" s="120"/>
      <c r="P167" s="120"/>
    </row>
    <row r="168" spans="2:16" x14ac:dyDescent="0.3">
      <c r="B168" s="108">
        <v>43548</v>
      </c>
      <c r="C168" s="110">
        <v>49.2</v>
      </c>
      <c r="D168" s="110">
        <v>13.24</v>
      </c>
      <c r="E168" s="110">
        <f t="shared" si="11"/>
        <v>-2.3809523809523725E-2</v>
      </c>
      <c r="F168" s="151">
        <f t="shared" si="12"/>
        <v>-6.7516879219804427E-3</v>
      </c>
      <c r="G168" s="120"/>
      <c r="H168" s="120"/>
      <c r="I168" s="120"/>
      <c r="J168" s="120"/>
      <c r="K168" s="120"/>
      <c r="L168" s="120"/>
      <c r="M168" s="120"/>
      <c r="N168" s="120"/>
      <c r="O168" s="120"/>
      <c r="P168" s="120"/>
    </row>
    <row r="169" spans="2:16" x14ac:dyDescent="0.3">
      <c r="B169" s="108">
        <v>43549</v>
      </c>
      <c r="C169" s="110">
        <v>48.4</v>
      </c>
      <c r="D169" s="110">
        <v>13.24</v>
      </c>
      <c r="E169" s="110">
        <f t="shared" si="11"/>
        <v>-1.6260162601626105E-2</v>
      </c>
      <c r="F169" s="151">
        <f t="shared" si="12"/>
        <v>0</v>
      </c>
      <c r="G169" s="120"/>
      <c r="H169" s="120"/>
      <c r="I169" s="120"/>
      <c r="J169" s="120"/>
      <c r="K169" s="120"/>
      <c r="L169" s="120"/>
      <c r="M169" s="120"/>
      <c r="N169" s="120"/>
      <c r="O169" s="120"/>
      <c r="P169" s="120"/>
    </row>
    <row r="170" spans="2:16" x14ac:dyDescent="0.3">
      <c r="B170" s="108">
        <v>43551</v>
      </c>
      <c r="C170" s="110">
        <v>49.3</v>
      </c>
      <c r="D170" s="110">
        <v>13.24</v>
      </c>
      <c r="E170" s="110">
        <f t="shared" si="11"/>
        <v>1.8595041322313932E-2</v>
      </c>
      <c r="F170" s="151">
        <f t="shared" si="12"/>
        <v>0</v>
      </c>
      <c r="G170" s="120"/>
      <c r="H170" s="120"/>
      <c r="I170" s="120"/>
      <c r="J170" s="120"/>
      <c r="K170" s="120"/>
      <c r="L170" s="120"/>
      <c r="M170" s="120"/>
      <c r="N170" s="120"/>
      <c r="O170" s="120"/>
      <c r="P170" s="120"/>
    </row>
    <row r="171" spans="2:16" x14ac:dyDescent="0.3">
      <c r="B171" s="108">
        <v>43552</v>
      </c>
      <c r="C171" s="110">
        <v>48.6</v>
      </c>
      <c r="D171" s="110">
        <v>13.05</v>
      </c>
      <c r="E171" s="110">
        <f t="shared" si="11"/>
        <v>-1.4198782961460377E-2</v>
      </c>
      <c r="F171" s="151">
        <f t="shared" si="12"/>
        <v>-1.4350453172205402E-2</v>
      </c>
      <c r="G171" s="120"/>
      <c r="H171" s="120"/>
      <c r="I171" s="120"/>
      <c r="J171" s="120"/>
      <c r="K171" s="120"/>
      <c r="L171" s="120"/>
      <c r="M171" s="120"/>
      <c r="N171" s="120"/>
      <c r="O171" s="120"/>
      <c r="P171" s="120"/>
    </row>
    <row r="172" spans="2:16" x14ac:dyDescent="0.3">
      <c r="B172" s="108">
        <v>43555</v>
      </c>
      <c r="C172" s="110">
        <v>46.8</v>
      </c>
      <c r="D172" s="110">
        <v>13.24</v>
      </c>
      <c r="E172" s="110">
        <f t="shared" si="11"/>
        <v>-3.703703703703709E-2</v>
      </c>
      <c r="F172" s="151">
        <f t="shared" si="12"/>
        <v>1.4559386973179933E-2</v>
      </c>
      <c r="G172" s="120"/>
      <c r="H172" s="120"/>
      <c r="I172" s="120"/>
      <c r="J172" s="120"/>
      <c r="K172" s="120"/>
      <c r="L172" s="120"/>
      <c r="M172" s="120"/>
      <c r="N172" s="120"/>
      <c r="O172" s="120"/>
      <c r="P172" s="120"/>
    </row>
    <row r="173" spans="2:16" x14ac:dyDescent="0.3">
      <c r="B173" s="108">
        <v>43556</v>
      </c>
      <c r="C173" s="110">
        <v>46.6</v>
      </c>
      <c r="D173" s="110">
        <v>13.24</v>
      </c>
      <c r="E173" s="110">
        <f t="shared" si="11"/>
        <v>-4.2735042735041473E-3</v>
      </c>
      <c r="F173" s="151">
        <f t="shared" si="12"/>
        <v>0</v>
      </c>
      <c r="G173" s="120"/>
      <c r="H173" s="120"/>
      <c r="I173" s="120"/>
      <c r="J173" s="120"/>
      <c r="K173" s="120"/>
      <c r="L173" s="120"/>
      <c r="M173" s="120"/>
      <c r="N173" s="120"/>
      <c r="O173" s="120"/>
      <c r="P173" s="120"/>
    </row>
    <row r="174" spans="2:16" x14ac:dyDescent="0.3">
      <c r="B174" s="108">
        <v>43557</v>
      </c>
      <c r="C174" s="110">
        <v>45.4</v>
      </c>
      <c r="D174" s="110">
        <v>13.62</v>
      </c>
      <c r="E174" s="110">
        <f t="shared" si="11"/>
        <v>-2.5751072961373467E-2</v>
      </c>
      <c r="F174" s="151">
        <f t="shared" si="12"/>
        <v>2.8700906344410804E-2</v>
      </c>
      <c r="G174" s="120"/>
      <c r="H174" s="120"/>
      <c r="I174" s="120"/>
      <c r="J174" s="120"/>
      <c r="K174" s="120"/>
      <c r="L174" s="120"/>
      <c r="M174" s="120"/>
      <c r="N174" s="120"/>
      <c r="O174" s="120"/>
      <c r="P174" s="120"/>
    </row>
    <row r="175" spans="2:16" x14ac:dyDescent="0.3">
      <c r="B175" s="108">
        <v>43558</v>
      </c>
      <c r="C175" s="110">
        <v>46.5</v>
      </c>
      <c r="D175" s="110">
        <v>13.62</v>
      </c>
      <c r="E175" s="110">
        <f t="shared" si="11"/>
        <v>2.4229074889867919E-2</v>
      </c>
      <c r="F175" s="151">
        <f t="shared" si="12"/>
        <v>0</v>
      </c>
      <c r="G175" s="120"/>
      <c r="H175" s="120"/>
      <c r="I175" s="120"/>
      <c r="J175" s="120"/>
      <c r="K175" s="120"/>
      <c r="L175" s="120"/>
      <c r="M175" s="120"/>
      <c r="N175" s="120"/>
      <c r="O175" s="120"/>
      <c r="P175" s="120"/>
    </row>
    <row r="176" spans="2:16" x14ac:dyDescent="0.3">
      <c r="B176" s="108">
        <v>43559</v>
      </c>
      <c r="C176" s="110">
        <v>45.9</v>
      </c>
      <c r="D176" s="110">
        <v>13.14</v>
      </c>
      <c r="E176" s="110">
        <f t="shared" si="11"/>
        <v>-1.2903225806451646E-2</v>
      </c>
      <c r="F176" s="151">
        <f t="shared" si="12"/>
        <v>-3.5242290748898619E-2</v>
      </c>
      <c r="G176" s="120"/>
      <c r="H176" s="120"/>
      <c r="I176" s="120"/>
      <c r="J176" s="120"/>
      <c r="K176" s="120"/>
      <c r="L176" s="120"/>
      <c r="M176" s="120"/>
      <c r="N176" s="120"/>
      <c r="O176" s="120"/>
      <c r="P176" s="120"/>
    </row>
    <row r="177" spans="2:16" x14ac:dyDescent="0.3">
      <c r="B177" s="108">
        <v>43562</v>
      </c>
      <c r="C177" s="110">
        <v>49.2</v>
      </c>
      <c r="D177" s="110">
        <v>13.05</v>
      </c>
      <c r="E177" s="110">
        <f t="shared" si="11"/>
        <v>7.1895424836601496E-2</v>
      </c>
      <c r="F177" s="151">
        <f t="shared" si="12"/>
        <v>-6.8493150684931781E-3</v>
      </c>
      <c r="G177" s="120"/>
      <c r="H177" s="120"/>
      <c r="I177" s="120"/>
      <c r="J177" s="120"/>
      <c r="K177" s="120"/>
      <c r="L177" s="120"/>
      <c r="M177" s="120"/>
      <c r="N177" s="120"/>
      <c r="O177" s="120"/>
      <c r="P177" s="120"/>
    </row>
    <row r="178" spans="2:16" x14ac:dyDescent="0.3">
      <c r="B178" s="108">
        <v>43563</v>
      </c>
      <c r="C178" s="110">
        <v>49.1</v>
      </c>
      <c r="D178" s="110">
        <v>13.14</v>
      </c>
      <c r="E178" s="110">
        <f t="shared" si="11"/>
        <v>-2.0325203252032908E-3</v>
      </c>
      <c r="F178" s="151">
        <f t="shared" si="12"/>
        <v>6.8965517241379448E-3</v>
      </c>
      <c r="G178" s="120"/>
      <c r="H178" s="120"/>
      <c r="I178" s="120"/>
      <c r="J178" s="120"/>
      <c r="K178" s="120"/>
      <c r="L178" s="120"/>
      <c r="M178" s="120"/>
      <c r="N178" s="120"/>
      <c r="O178" s="120"/>
      <c r="P178" s="120"/>
    </row>
    <row r="179" spans="2:16" x14ac:dyDescent="0.3">
      <c r="B179" s="108">
        <v>43564</v>
      </c>
      <c r="C179" s="110">
        <v>48</v>
      </c>
      <c r="D179" s="110">
        <v>12.76</v>
      </c>
      <c r="E179" s="110">
        <f t="shared" si="11"/>
        <v>-2.2403258655804503E-2</v>
      </c>
      <c r="F179" s="151">
        <f t="shared" si="12"/>
        <v>-2.8919330289193357E-2</v>
      </c>
      <c r="G179" s="120"/>
      <c r="H179" s="120"/>
      <c r="I179" s="120"/>
      <c r="J179" s="120"/>
      <c r="K179" s="120"/>
      <c r="L179" s="120"/>
      <c r="M179" s="120"/>
      <c r="N179" s="120"/>
      <c r="O179" s="120"/>
      <c r="P179" s="120"/>
    </row>
    <row r="180" spans="2:16" x14ac:dyDescent="0.3">
      <c r="B180" s="108">
        <v>43565</v>
      </c>
      <c r="C180" s="110">
        <v>47.7</v>
      </c>
      <c r="D180" s="110">
        <v>13.9</v>
      </c>
      <c r="E180" s="110">
        <f t="shared" si="11"/>
        <v>-6.2499999999999778E-3</v>
      </c>
      <c r="F180" s="151">
        <f t="shared" si="12"/>
        <v>8.9341692789968619E-2</v>
      </c>
      <c r="G180" s="120"/>
      <c r="H180" s="120"/>
      <c r="I180" s="120"/>
      <c r="J180" s="120"/>
      <c r="K180" s="120"/>
      <c r="L180" s="120"/>
      <c r="M180" s="120"/>
      <c r="N180" s="120"/>
      <c r="O180" s="120"/>
      <c r="P180" s="120"/>
    </row>
    <row r="181" spans="2:16" x14ac:dyDescent="0.3">
      <c r="B181" s="108">
        <v>43566</v>
      </c>
      <c r="C181" s="110">
        <v>46.8</v>
      </c>
      <c r="D181" s="110">
        <v>13.52</v>
      </c>
      <c r="E181" s="110">
        <f t="shared" si="11"/>
        <v>-1.8867924528301994E-2</v>
      </c>
      <c r="F181" s="151">
        <f t="shared" si="12"/>
        <v>-2.7338129496402908E-2</v>
      </c>
      <c r="G181" s="120"/>
      <c r="H181" s="120"/>
      <c r="I181" s="120"/>
      <c r="J181" s="120"/>
      <c r="K181" s="120"/>
      <c r="L181" s="120"/>
      <c r="M181" s="120"/>
      <c r="N181" s="120"/>
      <c r="O181" s="120"/>
      <c r="P181" s="120"/>
    </row>
    <row r="182" spans="2:16" x14ac:dyDescent="0.3">
      <c r="B182" s="108">
        <v>43570</v>
      </c>
      <c r="C182" s="110">
        <v>45.7</v>
      </c>
      <c r="D182" s="110">
        <v>14.1</v>
      </c>
      <c r="E182" s="110">
        <f t="shared" si="11"/>
        <v>-2.3504273504273421E-2</v>
      </c>
      <c r="F182" s="151">
        <f t="shared" si="12"/>
        <v>4.2899408284023721E-2</v>
      </c>
      <c r="G182" s="120"/>
      <c r="H182" s="120"/>
      <c r="I182" s="120"/>
      <c r="J182" s="120"/>
      <c r="K182" s="120"/>
      <c r="L182" s="120"/>
      <c r="M182" s="120"/>
      <c r="N182" s="120"/>
      <c r="O182" s="120"/>
      <c r="P182" s="120"/>
    </row>
    <row r="183" spans="2:16" x14ac:dyDescent="0.3">
      <c r="B183" s="108">
        <v>43571</v>
      </c>
      <c r="C183" s="110">
        <v>43</v>
      </c>
      <c r="D183" s="110">
        <v>15.33</v>
      </c>
      <c r="E183" s="110">
        <f t="shared" si="11"/>
        <v>-5.9080962800875381E-2</v>
      </c>
      <c r="F183" s="151">
        <f t="shared" si="12"/>
        <v>8.7234042553191449E-2</v>
      </c>
      <c r="G183" s="120"/>
      <c r="H183" s="120"/>
      <c r="I183" s="120"/>
      <c r="J183" s="120"/>
      <c r="K183" s="120"/>
      <c r="L183" s="120"/>
      <c r="M183" s="120"/>
      <c r="N183" s="120"/>
      <c r="O183" s="120"/>
      <c r="P183" s="120"/>
    </row>
    <row r="184" spans="2:16" x14ac:dyDescent="0.3">
      <c r="B184" s="108">
        <v>43572</v>
      </c>
      <c r="C184" s="110">
        <v>42.8</v>
      </c>
      <c r="D184" s="110">
        <v>14.86</v>
      </c>
      <c r="E184" s="110">
        <f t="shared" si="11"/>
        <v>-4.6511627906977715E-3</v>
      </c>
      <c r="F184" s="151">
        <f t="shared" si="12"/>
        <v>-3.0658838878017014E-2</v>
      </c>
      <c r="G184" s="120"/>
      <c r="H184" s="120"/>
      <c r="I184" s="120"/>
      <c r="J184" s="120"/>
      <c r="K184" s="120"/>
      <c r="L184" s="120"/>
      <c r="M184" s="120"/>
      <c r="N184" s="120"/>
      <c r="O184" s="120"/>
      <c r="P184" s="120"/>
    </row>
    <row r="185" spans="2:16" x14ac:dyDescent="0.3">
      <c r="B185" s="108">
        <v>43573</v>
      </c>
      <c r="C185" s="110">
        <v>45</v>
      </c>
      <c r="D185" s="110">
        <v>14.67</v>
      </c>
      <c r="E185" s="110">
        <f t="shared" si="11"/>
        <v>5.1401869158878677E-2</v>
      </c>
      <c r="F185" s="151">
        <f t="shared" si="12"/>
        <v>-1.2786002691789977E-2</v>
      </c>
      <c r="G185" s="120"/>
      <c r="H185" s="120"/>
      <c r="I185" s="120"/>
      <c r="J185" s="120"/>
      <c r="K185" s="120"/>
      <c r="L185" s="120"/>
      <c r="M185" s="120"/>
      <c r="N185" s="120"/>
      <c r="O185" s="120"/>
      <c r="P185" s="120"/>
    </row>
    <row r="186" spans="2:16" x14ac:dyDescent="0.3">
      <c r="B186" s="108">
        <v>43576</v>
      </c>
      <c r="C186" s="110">
        <v>43.8</v>
      </c>
      <c r="D186" s="110">
        <v>14.95</v>
      </c>
      <c r="E186" s="110">
        <f t="shared" si="11"/>
        <v>-2.6666666666666727E-2</v>
      </c>
      <c r="F186" s="151">
        <f t="shared" si="12"/>
        <v>1.9086571233810412E-2</v>
      </c>
      <c r="G186" s="120"/>
      <c r="H186" s="120"/>
      <c r="I186" s="120"/>
      <c r="J186" s="120"/>
      <c r="K186" s="120"/>
      <c r="L186" s="120"/>
      <c r="M186" s="120"/>
      <c r="N186" s="120"/>
      <c r="O186" s="120"/>
      <c r="P186" s="120"/>
    </row>
    <row r="187" spans="2:16" x14ac:dyDescent="0.3">
      <c r="B187" s="108">
        <v>43578</v>
      </c>
      <c r="C187" s="110">
        <v>41.8</v>
      </c>
      <c r="D187" s="110">
        <v>14.67</v>
      </c>
      <c r="E187" s="110">
        <f t="shared" si="11"/>
        <v>-4.5662100456621002E-2</v>
      </c>
      <c r="F187" s="151">
        <f t="shared" si="12"/>
        <v>-1.8729096989966498E-2</v>
      </c>
      <c r="G187" s="120"/>
      <c r="H187" s="120"/>
      <c r="I187" s="120"/>
      <c r="J187" s="120"/>
      <c r="K187" s="120"/>
      <c r="L187" s="120"/>
      <c r="M187" s="120"/>
      <c r="N187" s="120"/>
      <c r="O187" s="120"/>
      <c r="P187" s="120"/>
    </row>
    <row r="188" spans="2:16" x14ac:dyDescent="0.3">
      <c r="B188" s="108">
        <v>43579</v>
      </c>
      <c r="C188" s="110">
        <v>43</v>
      </c>
      <c r="D188" s="110">
        <v>15.05</v>
      </c>
      <c r="E188" s="110">
        <f t="shared" si="11"/>
        <v>2.8708133971292016E-2</v>
      </c>
      <c r="F188" s="151">
        <f t="shared" si="12"/>
        <v>2.5903203817314369E-2</v>
      </c>
      <c r="G188" s="120"/>
      <c r="H188" s="120"/>
      <c r="I188" s="120"/>
      <c r="J188" s="120"/>
      <c r="K188" s="120"/>
      <c r="L188" s="120"/>
      <c r="M188" s="120"/>
      <c r="N188" s="120"/>
      <c r="O188" s="120"/>
      <c r="P188" s="120"/>
    </row>
    <row r="189" spans="2:16" x14ac:dyDescent="0.3">
      <c r="B189" s="108">
        <v>43580</v>
      </c>
      <c r="C189" s="110">
        <v>45</v>
      </c>
      <c r="D189" s="110">
        <v>14.86</v>
      </c>
      <c r="E189" s="110">
        <f t="shared" si="11"/>
        <v>4.6511627906976827E-2</v>
      </c>
      <c r="F189" s="151">
        <f t="shared" si="12"/>
        <v>-1.2624584717608078E-2</v>
      </c>
      <c r="G189" s="120"/>
      <c r="H189" s="120"/>
      <c r="I189" s="120"/>
      <c r="J189" s="120"/>
      <c r="K189" s="120"/>
      <c r="L189" s="120"/>
      <c r="M189" s="120"/>
      <c r="N189" s="120"/>
      <c r="O189" s="120"/>
      <c r="P189" s="120"/>
    </row>
    <row r="190" spans="2:16" x14ac:dyDescent="0.3">
      <c r="B190" s="108">
        <v>43583</v>
      </c>
      <c r="C190" s="110">
        <v>46.3</v>
      </c>
      <c r="D190" s="110">
        <v>14.76</v>
      </c>
      <c r="E190" s="110">
        <f t="shared" si="11"/>
        <v>2.8888888888888742E-2</v>
      </c>
      <c r="F190" s="151">
        <f t="shared" si="12"/>
        <v>-6.7294751009421283E-3</v>
      </c>
      <c r="G190" s="120"/>
      <c r="H190" s="120"/>
      <c r="I190" s="120"/>
      <c r="J190" s="120"/>
      <c r="K190" s="120"/>
      <c r="L190" s="120"/>
      <c r="M190" s="120"/>
      <c r="N190" s="120"/>
      <c r="O190" s="120"/>
      <c r="P190" s="120"/>
    </row>
    <row r="191" spans="2:16" x14ac:dyDescent="0.3">
      <c r="B191" s="108">
        <v>43584</v>
      </c>
      <c r="C191" s="110">
        <v>45.4</v>
      </c>
      <c r="D191" s="110">
        <v>14.76</v>
      </c>
      <c r="E191" s="110">
        <f t="shared" si="11"/>
        <v>-1.9438444924406051E-2</v>
      </c>
      <c r="F191" s="151">
        <f t="shared" si="12"/>
        <v>0</v>
      </c>
      <c r="G191" s="120"/>
      <c r="H191" s="120"/>
      <c r="I191" s="120"/>
      <c r="J191" s="120"/>
      <c r="K191" s="120"/>
      <c r="L191" s="120"/>
      <c r="M191" s="120"/>
      <c r="N191" s="120"/>
      <c r="O191" s="120"/>
      <c r="P191" s="120"/>
    </row>
    <row r="192" spans="2:16" x14ac:dyDescent="0.3">
      <c r="B192" s="108">
        <v>43585</v>
      </c>
      <c r="C192" s="110">
        <v>46.4</v>
      </c>
      <c r="D192" s="110">
        <v>14.86</v>
      </c>
      <c r="E192" s="110">
        <f t="shared" si="11"/>
        <v>2.2026431718061623E-2</v>
      </c>
      <c r="F192" s="151">
        <f t="shared" si="12"/>
        <v>6.7750677506774881E-3</v>
      </c>
      <c r="G192" s="120"/>
      <c r="H192" s="120"/>
      <c r="I192" s="120"/>
      <c r="J192" s="120"/>
      <c r="K192" s="120"/>
      <c r="L192" s="120"/>
      <c r="M192" s="120"/>
      <c r="N192" s="120"/>
      <c r="O192" s="120"/>
      <c r="P192" s="120"/>
    </row>
    <row r="193" spans="2:16" x14ac:dyDescent="0.3">
      <c r="B193" s="108">
        <v>43587</v>
      </c>
      <c r="C193" s="110">
        <v>49.1</v>
      </c>
      <c r="D193" s="110">
        <v>14.48</v>
      </c>
      <c r="E193" s="110">
        <f t="shared" si="11"/>
        <v>5.8189655172413923E-2</v>
      </c>
      <c r="F193" s="151">
        <f t="shared" si="12"/>
        <v>-2.5572005383580065E-2</v>
      </c>
      <c r="G193" s="120"/>
      <c r="H193" s="120"/>
      <c r="I193" s="120"/>
      <c r="J193" s="120"/>
      <c r="K193" s="120"/>
      <c r="L193" s="120"/>
      <c r="M193" s="120"/>
      <c r="N193" s="120"/>
      <c r="O193" s="120"/>
      <c r="P193" s="120"/>
    </row>
    <row r="194" spans="2:16" x14ac:dyDescent="0.3">
      <c r="B194" s="108">
        <v>43590</v>
      </c>
      <c r="C194" s="110">
        <v>49.1</v>
      </c>
      <c r="D194" s="110">
        <v>14.86</v>
      </c>
      <c r="E194" s="110">
        <f t="shared" si="11"/>
        <v>0</v>
      </c>
      <c r="F194" s="151">
        <f t="shared" si="12"/>
        <v>2.6243093922651894E-2</v>
      </c>
      <c r="G194" s="120"/>
      <c r="H194" s="120"/>
      <c r="I194" s="120"/>
      <c r="J194" s="120"/>
      <c r="K194" s="120"/>
      <c r="L194" s="120"/>
      <c r="M194" s="120"/>
      <c r="N194" s="120"/>
      <c r="O194" s="120"/>
      <c r="P194" s="120"/>
    </row>
    <row r="195" spans="2:16" x14ac:dyDescent="0.3">
      <c r="B195" s="108">
        <v>43591</v>
      </c>
      <c r="C195" s="110">
        <v>48.7</v>
      </c>
      <c r="D195" s="110">
        <v>14.57</v>
      </c>
      <c r="E195" s="110">
        <f t="shared" si="11"/>
        <v>-8.1466395112016476E-3</v>
      </c>
      <c r="F195" s="151">
        <f t="shared" si="12"/>
        <v>-1.9515477792732105E-2</v>
      </c>
      <c r="G195" s="120"/>
      <c r="H195" s="120"/>
      <c r="I195" s="120"/>
      <c r="J195" s="120"/>
      <c r="K195" s="120"/>
      <c r="L195" s="120"/>
      <c r="M195" s="120"/>
      <c r="N195" s="120"/>
      <c r="O195" s="120"/>
      <c r="P195" s="120"/>
    </row>
    <row r="196" spans="2:16" x14ac:dyDescent="0.3">
      <c r="B196" s="108">
        <v>43592</v>
      </c>
      <c r="C196" s="110">
        <v>47.8</v>
      </c>
      <c r="D196" s="110">
        <v>14.29</v>
      </c>
      <c r="E196" s="110">
        <f t="shared" ref="E196:E259" si="13">C196/C195 - 1</f>
        <v>-1.8480492813141791E-2</v>
      </c>
      <c r="F196" s="151">
        <f t="shared" ref="F196:F259" si="14">D196/D195-1</f>
        <v>-1.9217570350034352E-2</v>
      </c>
      <c r="G196" s="120"/>
      <c r="H196" s="120"/>
      <c r="I196" s="120"/>
      <c r="J196" s="120"/>
      <c r="K196" s="120"/>
      <c r="L196" s="120"/>
      <c r="M196" s="120"/>
      <c r="N196" s="120"/>
      <c r="O196" s="120"/>
      <c r="P196" s="120"/>
    </row>
    <row r="197" spans="2:16" x14ac:dyDescent="0.3">
      <c r="B197" s="108">
        <v>43593</v>
      </c>
      <c r="C197" s="110">
        <v>47.2</v>
      </c>
      <c r="D197" s="110">
        <v>14.29</v>
      </c>
      <c r="E197" s="110">
        <f t="shared" si="13"/>
        <v>-1.2552301255229992E-2</v>
      </c>
      <c r="F197" s="151">
        <f t="shared" si="14"/>
        <v>0</v>
      </c>
      <c r="G197" s="120"/>
      <c r="H197" s="120"/>
      <c r="I197" s="120"/>
      <c r="J197" s="120"/>
      <c r="K197" s="120"/>
      <c r="L197" s="120"/>
      <c r="M197" s="120"/>
      <c r="N197" s="120"/>
      <c r="O197" s="120"/>
      <c r="P197" s="120"/>
    </row>
    <row r="198" spans="2:16" x14ac:dyDescent="0.3">
      <c r="B198" s="108">
        <v>43594</v>
      </c>
      <c r="C198" s="110">
        <v>47</v>
      </c>
      <c r="D198" s="110">
        <v>14.48</v>
      </c>
      <c r="E198" s="110">
        <f t="shared" si="13"/>
        <v>-4.2372881355933201E-3</v>
      </c>
      <c r="F198" s="151">
        <f t="shared" si="14"/>
        <v>1.3296011196641144E-2</v>
      </c>
      <c r="G198" s="120"/>
      <c r="H198" s="120"/>
      <c r="I198" s="120"/>
      <c r="J198" s="120"/>
      <c r="K198" s="120"/>
      <c r="L198" s="120"/>
      <c r="M198" s="120"/>
      <c r="N198" s="120"/>
      <c r="O198" s="120"/>
      <c r="P198" s="120"/>
    </row>
    <row r="199" spans="2:16" x14ac:dyDescent="0.3">
      <c r="B199" s="108">
        <v>43597</v>
      </c>
      <c r="C199" s="110">
        <v>46.2</v>
      </c>
      <c r="D199" s="110">
        <v>14.48</v>
      </c>
      <c r="E199" s="110">
        <f t="shared" si="13"/>
        <v>-1.7021276595744594E-2</v>
      </c>
      <c r="F199" s="151">
        <f t="shared" si="14"/>
        <v>0</v>
      </c>
      <c r="G199" s="120"/>
      <c r="H199" s="120"/>
      <c r="I199" s="120"/>
      <c r="J199" s="120"/>
      <c r="K199" s="120"/>
      <c r="L199" s="120"/>
      <c r="M199" s="120"/>
      <c r="N199" s="120"/>
      <c r="O199" s="120"/>
      <c r="P199" s="120"/>
    </row>
    <row r="200" spans="2:16" x14ac:dyDescent="0.3">
      <c r="B200" s="108">
        <v>43598</v>
      </c>
      <c r="C200" s="110">
        <v>45.3</v>
      </c>
      <c r="D200" s="110">
        <v>14.19</v>
      </c>
      <c r="E200" s="110">
        <f t="shared" si="13"/>
        <v>-1.9480519480519654E-2</v>
      </c>
      <c r="F200" s="151">
        <f t="shared" si="14"/>
        <v>-2.0027624309392311E-2</v>
      </c>
      <c r="G200" s="120"/>
      <c r="H200" s="120"/>
      <c r="I200" s="120"/>
      <c r="J200" s="120"/>
      <c r="K200" s="120"/>
      <c r="L200" s="120"/>
      <c r="M200" s="120"/>
      <c r="N200" s="120"/>
      <c r="O200" s="120"/>
      <c r="P200" s="120"/>
    </row>
    <row r="201" spans="2:16" x14ac:dyDescent="0.3">
      <c r="B201" s="108">
        <v>43599</v>
      </c>
      <c r="C201" s="110">
        <v>44.5</v>
      </c>
      <c r="D201" s="110">
        <v>14.57</v>
      </c>
      <c r="E201" s="110">
        <f t="shared" si="13"/>
        <v>-1.7660044150110354E-2</v>
      </c>
      <c r="F201" s="151">
        <f t="shared" si="14"/>
        <v>2.6779422128259345E-2</v>
      </c>
      <c r="G201" s="120"/>
      <c r="H201" s="120"/>
      <c r="I201" s="120"/>
      <c r="J201" s="120"/>
      <c r="K201" s="120"/>
      <c r="L201" s="120"/>
      <c r="M201" s="120"/>
      <c r="N201" s="120"/>
      <c r="O201" s="120"/>
      <c r="P201" s="120"/>
    </row>
    <row r="202" spans="2:16" x14ac:dyDescent="0.3">
      <c r="B202" s="108">
        <v>43600</v>
      </c>
      <c r="C202" s="110">
        <v>44.3</v>
      </c>
      <c r="D202" s="110">
        <v>13.81</v>
      </c>
      <c r="E202" s="110">
        <f t="shared" si="13"/>
        <v>-4.4943820224719877E-3</v>
      </c>
      <c r="F202" s="151">
        <f t="shared" si="14"/>
        <v>-5.2161976664378829E-2</v>
      </c>
      <c r="G202" s="120"/>
      <c r="H202" s="120"/>
      <c r="I202" s="120"/>
      <c r="J202" s="120"/>
      <c r="K202" s="120"/>
      <c r="L202" s="120"/>
      <c r="M202" s="120"/>
      <c r="N202" s="120"/>
      <c r="O202" s="120"/>
      <c r="P202" s="120"/>
    </row>
    <row r="203" spans="2:16" x14ac:dyDescent="0.3">
      <c r="B203" s="108">
        <v>43601</v>
      </c>
      <c r="C203" s="110">
        <v>44</v>
      </c>
      <c r="D203" s="110">
        <v>13.62</v>
      </c>
      <c r="E203" s="110">
        <f t="shared" si="13"/>
        <v>-6.7720090293452717E-3</v>
      </c>
      <c r="F203" s="151">
        <f t="shared" si="14"/>
        <v>-1.3758146270818394E-2</v>
      </c>
      <c r="G203" s="120"/>
      <c r="H203" s="120"/>
      <c r="I203" s="120"/>
      <c r="J203" s="120"/>
      <c r="K203" s="120"/>
      <c r="L203" s="120"/>
      <c r="M203" s="120"/>
      <c r="N203" s="120"/>
      <c r="O203" s="120"/>
      <c r="P203" s="120"/>
    </row>
    <row r="204" spans="2:16" x14ac:dyDescent="0.3">
      <c r="B204" s="108">
        <v>43604</v>
      </c>
      <c r="C204" s="110">
        <v>48.4</v>
      </c>
      <c r="D204" s="110">
        <v>14.57</v>
      </c>
      <c r="E204" s="110">
        <f t="shared" si="13"/>
        <v>9.9999999999999867E-2</v>
      </c>
      <c r="F204" s="151">
        <f t="shared" si="14"/>
        <v>6.9750367107195288E-2</v>
      </c>
      <c r="G204" s="120"/>
      <c r="H204" s="120"/>
      <c r="I204" s="120"/>
      <c r="J204" s="120"/>
      <c r="K204" s="120"/>
      <c r="L204" s="120"/>
      <c r="M204" s="120"/>
      <c r="N204" s="120"/>
      <c r="O204" s="120"/>
      <c r="P204" s="120"/>
    </row>
    <row r="205" spans="2:16" x14ac:dyDescent="0.3">
      <c r="B205" s="108">
        <v>43605</v>
      </c>
      <c r="C205" s="110">
        <v>50.6</v>
      </c>
      <c r="D205" s="110">
        <v>13.9</v>
      </c>
      <c r="E205" s="110">
        <f t="shared" si="13"/>
        <v>4.5454545454545414E-2</v>
      </c>
      <c r="F205" s="151">
        <f t="shared" si="14"/>
        <v>-4.5984900480439239E-2</v>
      </c>
      <c r="G205" s="120"/>
      <c r="H205" s="120"/>
      <c r="I205" s="120"/>
      <c r="J205" s="120"/>
      <c r="K205" s="120"/>
      <c r="L205" s="120"/>
      <c r="M205" s="120"/>
      <c r="N205" s="120"/>
      <c r="O205" s="120"/>
      <c r="P205" s="120"/>
    </row>
    <row r="206" spans="2:16" x14ac:dyDescent="0.3">
      <c r="B206" s="108">
        <v>43606</v>
      </c>
      <c r="C206" s="110">
        <v>52.4</v>
      </c>
      <c r="D206" s="110">
        <v>14</v>
      </c>
      <c r="E206" s="110">
        <f t="shared" si="13"/>
        <v>3.5573122529644285E-2</v>
      </c>
      <c r="F206" s="151">
        <f t="shared" si="14"/>
        <v>7.194244604316502E-3</v>
      </c>
      <c r="G206" s="120"/>
      <c r="H206" s="120"/>
      <c r="I206" s="120"/>
      <c r="J206" s="120"/>
      <c r="K206" s="120"/>
      <c r="L206" s="120"/>
      <c r="M206" s="120"/>
      <c r="N206" s="120"/>
      <c r="O206" s="120"/>
      <c r="P206" s="120"/>
    </row>
    <row r="207" spans="2:16" x14ac:dyDescent="0.3">
      <c r="B207" s="108">
        <v>43607</v>
      </c>
      <c r="C207" s="110">
        <v>51.1</v>
      </c>
      <c r="D207" s="110">
        <v>13.9</v>
      </c>
      <c r="E207" s="110">
        <f t="shared" si="13"/>
        <v>-2.4809160305343414E-2</v>
      </c>
      <c r="F207" s="151">
        <f t="shared" si="14"/>
        <v>-7.1428571428571175E-3</v>
      </c>
      <c r="G207" s="120"/>
      <c r="H207" s="120"/>
      <c r="I207" s="120"/>
      <c r="J207" s="120"/>
      <c r="K207" s="120"/>
      <c r="L207" s="120"/>
      <c r="M207" s="120"/>
      <c r="N207" s="120"/>
      <c r="O207" s="120"/>
      <c r="P207" s="120"/>
    </row>
    <row r="208" spans="2:16" x14ac:dyDescent="0.3">
      <c r="B208" s="108">
        <v>43608</v>
      </c>
      <c r="C208" s="110">
        <v>50.4</v>
      </c>
      <c r="D208" s="110">
        <v>13.9</v>
      </c>
      <c r="E208" s="110">
        <f t="shared" si="13"/>
        <v>-1.3698630136986356E-2</v>
      </c>
      <c r="F208" s="151">
        <f t="shared" si="14"/>
        <v>0</v>
      </c>
      <c r="G208" s="120"/>
      <c r="H208" s="120"/>
      <c r="I208" s="120"/>
      <c r="J208" s="120"/>
      <c r="K208" s="120"/>
      <c r="L208" s="120"/>
      <c r="M208" s="120"/>
      <c r="N208" s="120"/>
      <c r="O208" s="120"/>
      <c r="P208" s="120"/>
    </row>
    <row r="209" spans="2:16" x14ac:dyDescent="0.3">
      <c r="B209" s="108">
        <v>43611</v>
      </c>
      <c r="C209" s="110">
        <v>49.1</v>
      </c>
      <c r="D209" s="110">
        <v>13.71</v>
      </c>
      <c r="E209" s="110">
        <f t="shared" si="13"/>
        <v>-2.5793650793650702E-2</v>
      </c>
      <c r="F209" s="151">
        <f t="shared" si="14"/>
        <v>-1.3669064748201398E-2</v>
      </c>
      <c r="G209" s="120"/>
      <c r="H209" s="120"/>
      <c r="I209" s="120"/>
      <c r="J209" s="120"/>
      <c r="K209" s="120"/>
      <c r="L209" s="120"/>
      <c r="M209" s="120"/>
      <c r="N209" s="120"/>
      <c r="O209" s="120"/>
      <c r="P209" s="120"/>
    </row>
    <row r="210" spans="2:16" x14ac:dyDescent="0.3">
      <c r="B210" s="108">
        <v>43612</v>
      </c>
      <c r="C210" s="110">
        <v>47.6</v>
      </c>
      <c r="D210" s="110">
        <v>13.9</v>
      </c>
      <c r="E210" s="110">
        <f t="shared" si="13"/>
        <v>-3.0549898167006151E-2</v>
      </c>
      <c r="F210" s="151">
        <f t="shared" si="14"/>
        <v>1.3858497447118756E-2</v>
      </c>
      <c r="G210" s="120"/>
      <c r="H210" s="120"/>
      <c r="I210" s="120"/>
      <c r="J210" s="120"/>
      <c r="K210" s="120"/>
      <c r="L210" s="120"/>
      <c r="M210" s="120"/>
      <c r="N210" s="120"/>
      <c r="O210" s="120"/>
      <c r="P210" s="120"/>
    </row>
    <row r="211" spans="2:16" x14ac:dyDescent="0.3">
      <c r="B211" s="108">
        <v>43613</v>
      </c>
      <c r="C211" s="110">
        <v>49.8</v>
      </c>
      <c r="D211" s="110">
        <v>14</v>
      </c>
      <c r="E211" s="110">
        <f t="shared" si="13"/>
        <v>4.6218487394957819E-2</v>
      </c>
      <c r="F211" s="151">
        <f t="shared" si="14"/>
        <v>7.194244604316502E-3</v>
      </c>
      <c r="G211" s="120"/>
      <c r="H211" s="120"/>
      <c r="I211" s="120"/>
      <c r="J211" s="120"/>
      <c r="K211" s="120"/>
      <c r="L211" s="120"/>
      <c r="M211" s="120"/>
      <c r="N211" s="120"/>
      <c r="O211" s="120"/>
      <c r="P211" s="120"/>
    </row>
    <row r="212" spans="2:16" x14ac:dyDescent="0.3">
      <c r="B212" s="108">
        <v>43614</v>
      </c>
      <c r="C212" s="110">
        <v>52</v>
      </c>
      <c r="D212" s="110">
        <v>13.81</v>
      </c>
      <c r="E212" s="110">
        <f t="shared" si="13"/>
        <v>4.4176706827309342E-2</v>
      </c>
      <c r="F212" s="151">
        <f t="shared" si="14"/>
        <v>-1.3571428571428568E-2</v>
      </c>
      <c r="G212" s="120"/>
      <c r="H212" s="120"/>
      <c r="I212" s="120"/>
      <c r="J212" s="120"/>
      <c r="K212" s="120"/>
      <c r="L212" s="120"/>
      <c r="M212" s="120"/>
      <c r="N212" s="120"/>
      <c r="O212" s="120"/>
      <c r="P212" s="120"/>
    </row>
    <row r="213" spans="2:16" x14ac:dyDescent="0.3">
      <c r="B213" s="108">
        <v>43615</v>
      </c>
      <c r="C213" s="110">
        <v>51.6</v>
      </c>
      <c r="D213" s="110">
        <v>13.81</v>
      </c>
      <c r="E213" s="110">
        <f t="shared" si="13"/>
        <v>-7.692307692307665E-3</v>
      </c>
      <c r="F213" s="151">
        <f t="shared" si="14"/>
        <v>0</v>
      </c>
      <c r="G213" s="120"/>
      <c r="H213" s="120"/>
      <c r="I213" s="120"/>
      <c r="J213" s="120"/>
      <c r="K213" s="120"/>
      <c r="L213" s="120"/>
      <c r="M213" s="120"/>
      <c r="N213" s="120"/>
      <c r="O213" s="120"/>
      <c r="P213" s="120"/>
    </row>
    <row r="214" spans="2:16" x14ac:dyDescent="0.3">
      <c r="B214" s="108">
        <v>43625</v>
      </c>
      <c r="C214" s="110">
        <v>50.2</v>
      </c>
      <c r="D214" s="110">
        <v>13.81</v>
      </c>
      <c r="E214" s="110">
        <f t="shared" si="13"/>
        <v>-2.7131782945736371E-2</v>
      </c>
      <c r="F214" s="151">
        <f t="shared" si="14"/>
        <v>0</v>
      </c>
      <c r="G214" s="120"/>
      <c r="H214" s="120"/>
      <c r="I214" s="120"/>
      <c r="J214" s="120"/>
      <c r="K214" s="120"/>
      <c r="L214" s="120"/>
      <c r="M214" s="120"/>
      <c r="N214" s="120"/>
      <c r="O214" s="120"/>
      <c r="P214" s="120"/>
    </row>
    <row r="215" spans="2:16" x14ac:dyDescent="0.3">
      <c r="B215" s="108">
        <v>43626</v>
      </c>
      <c r="C215" s="110">
        <v>50.2</v>
      </c>
      <c r="D215" s="110">
        <v>13.52</v>
      </c>
      <c r="E215" s="110">
        <f t="shared" si="13"/>
        <v>0</v>
      </c>
      <c r="F215" s="151">
        <f t="shared" si="14"/>
        <v>-2.0999275887038427E-2</v>
      </c>
      <c r="G215" s="120"/>
      <c r="H215" s="120"/>
      <c r="I215" s="120"/>
      <c r="J215" s="120"/>
      <c r="K215" s="120"/>
      <c r="L215" s="120"/>
      <c r="M215" s="120"/>
      <c r="N215" s="120"/>
      <c r="O215" s="120"/>
      <c r="P215" s="120"/>
    </row>
    <row r="216" spans="2:16" x14ac:dyDescent="0.3">
      <c r="B216" s="108">
        <v>43627</v>
      </c>
      <c r="C216" s="110">
        <v>51</v>
      </c>
      <c r="D216" s="110">
        <v>13.81</v>
      </c>
      <c r="E216" s="110">
        <f t="shared" si="13"/>
        <v>1.5936254980079667E-2</v>
      </c>
      <c r="F216" s="151">
        <f t="shared" si="14"/>
        <v>2.1449704142011861E-2</v>
      </c>
      <c r="G216" s="120"/>
      <c r="H216" s="120"/>
      <c r="I216" s="120"/>
      <c r="J216" s="120"/>
      <c r="K216" s="120"/>
      <c r="L216" s="120"/>
      <c r="M216" s="120"/>
      <c r="N216" s="120"/>
      <c r="O216" s="120"/>
      <c r="P216" s="120"/>
    </row>
    <row r="217" spans="2:16" x14ac:dyDescent="0.3">
      <c r="B217" s="108">
        <v>43628</v>
      </c>
      <c r="C217" s="110">
        <v>51.4</v>
      </c>
      <c r="D217" s="110">
        <v>14.1</v>
      </c>
      <c r="E217" s="110">
        <f t="shared" si="13"/>
        <v>7.8431372549019329E-3</v>
      </c>
      <c r="F217" s="151">
        <f t="shared" si="14"/>
        <v>2.0999275887038316E-2</v>
      </c>
      <c r="G217" s="120"/>
      <c r="H217" s="120"/>
      <c r="I217" s="120"/>
      <c r="J217" s="120"/>
      <c r="K217" s="120"/>
      <c r="L217" s="120"/>
      <c r="M217" s="120"/>
      <c r="N217" s="120"/>
      <c r="O217" s="120"/>
      <c r="P217" s="120"/>
    </row>
    <row r="218" spans="2:16" x14ac:dyDescent="0.3">
      <c r="B218" s="108">
        <v>43629</v>
      </c>
      <c r="C218" s="110">
        <v>52.4</v>
      </c>
      <c r="D218" s="110">
        <v>13.71</v>
      </c>
      <c r="E218" s="110">
        <f t="shared" si="13"/>
        <v>1.9455252918287869E-2</v>
      </c>
      <c r="F218" s="151">
        <f t="shared" si="14"/>
        <v>-2.765957446808498E-2</v>
      </c>
      <c r="G218" s="120"/>
      <c r="H218" s="120"/>
      <c r="I218" s="120"/>
      <c r="J218" s="120"/>
      <c r="K218" s="120"/>
      <c r="L218" s="120"/>
      <c r="M218" s="120"/>
      <c r="N218" s="120"/>
      <c r="O218" s="120"/>
      <c r="P218" s="120"/>
    </row>
    <row r="219" spans="2:16" x14ac:dyDescent="0.3">
      <c r="B219" s="108">
        <v>43632</v>
      </c>
      <c r="C219" s="110">
        <v>50.9</v>
      </c>
      <c r="D219" s="110">
        <v>13.9</v>
      </c>
      <c r="E219" s="110">
        <f t="shared" si="13"/>
        <v>-2.8625954198473247E-2</v>
      </c>
      <c r="F219" s="151">
        <f t="shared" si="14"/>
        <v>1.3858497447118756E-2</v>
      </c>
      <c r="G219" s="120"/>
      <c r="H219" s="120"/>
      <c r="I219" s="120"/>
      <c r="J219" s="120"/>
      <c r="K219" s="120"/>
      <c r="L219" s="120"/>
      <c r="M219" s="120"/>
      <c r="N219" s="120"/>
      <c r="O219" s="120"/>
      <c r="P219" s="120"/>
    </row>
    <row r="220" spans="2:16" x14ac:dyDescent="0.3">
      <c r="B220" s="108">
        <v>43633</v>
      </c>
      <c r="C220" s="110">
        <v>51.1</v>
      </c>
      <c r="D220" s="110">
        <v>13.9</v>
      </c>
      <c r="E220" s="110">
        <f t="shared" si="13"/>
        <v>3.9292730844793233E-3</v>
      </c>
      <c r="F220" s="151">
        <f t="shared" si="14"/>
        <v>0</v>
      </c>
      <c r="G220" s="120"/>
      <c r="H220" s="120"/>
      <c r="I220" s="120"/>
      <c r="J220" s="120"/>
      <c r="K220" s="120"/>
      <c r="L220" s="120"/>
      <c r="M220" s="120"/>
      <c r="N220" s="120"/>
      <c r="O220" s="120"/>
      <c r="P220" s="120"/>
    </row>
    <row r="221" spans="2:16" x14ac:dyDescent="0.3">
      <c r="B221" s="108">
        <v>43634</v>
      </c>
      <c r="C221" s="110">
        <v>50.7</v>
      </c>
      <c r="D221" s="110">
        <v>13.71</v>
      </c>
      <c r="E221" s="110">
        <f t="shared" si="13"/>
        <v>-7.8277886497064575E-3</v>
      </c>
      <c r="F221" s="151">
        <f t="shared" si="14"/>
        <v>-1.3669064748201398E-2</v>
      </c>
      <c r="G221" s="120"/>
      <c r="H221" s="120"/>
      <c r="I221" s="120"/>
      <c r="J221" s="120"/>
      <c r="K221" s="120"/>
      <c r="L221" s="120"/>
      <c r="M221" s="120"/>
      <c r="N221" s="120"/>
      <c r="O221" s="120"/>
      <c r="P221" s="120"/>
    </row>
    <row r="222" spans="2:16" x14ac:dyDescent="0.3">
      <c r="B222" s="108">
        <v>43635</v>
      </c>
      <c r="C222" s="110">
        <v>49.5</v>
      </c>
      <c r="D222" s="110">
        <v>13.71</v>
      </c>
      <c r="E222" s="110">
        <f t="shared" si="13"/>
        <v>-2.3668639053254448E-2</v>
      </c>
      <c r="F222" s="151">
        <f t="shared" si="14"/>
        <v>0</v>
      </c>
      <c r="G222" s="120"/>
      <c r="H222" s="120"/>
      <c r="I222" s="120"/>
      <c r="J222" s="120"/>
      <c r="K222" s="120"/>
      <c r="L222" s="120"/>
      <c r="M222" s="120"/>
      <c r="N222" s="120"/>
      <c r="O222" s="120"/>
      <c r="P222" s="120"/>
    </row>
    <row r="223" spans="2:16" x14ac:dyDescent="0.3">
      <c r="B223" s="108">
        <v>43636</v>
      </c>
      <c r="C223" s="110">
        <v>49.2</v>
      </c>
      <c r="D223" s="110">
        <v>13.71</v>
      </c>
      <c r="E223" s="110">
        <f t="shared" si="13"/>
        <v>-6.0606060606059886E-3</v>
      </c>
      <c r="F223" s="151">
        <f t="shared" si="14"/>
        <v>0</v>
      </c>
      <c r="G223" s="120"/>
      <c r="H223" s="120"/>
      <c r="I223" s="120"/>
      <c r="J223" s="120"/>
      <c r="K223" s="120"/>
      <c r="L223" s="120"/>
      <c r="M223" s="120"/>
      <c r="N223" s="120"/>
      <c r="O223" s="120"/>
      <c r="P223" s="120"/>
    </row>
    <row r="224" spans="2:16" x14ac:dyDescent="0.3">
      <c r="B224" s="108">
        <v>43639</v>
      </c>
      <c r="C224" s="110">
        <v>48.6</v>
      </c>
      <c r="D224" s="110">
        <v>13.71</v>
      </c>
      <c r="E224" s="110">
        <f t="shared" si="13"/>
        <v>-1.2195121951219523E-2</v>
      </c>
      <c r="F224" s="151">
        <f t="shared" si="14"/>
        <v>0</v>
      </c>
      <c r="G224" s="120"/>
      <c r="H224" s="120"/>
      <c r="I224" s="120"/>
      <c r="J224" s="120"/>
      <c r="K224" s="120"/>
      <c r="L224" s="120"/>
      <c r="M224" s="120"/>
      <c r="N224" s="120"/>
      <c r="O224" s="120"/>
      <c r="P224" s="120"/>
    </row>
    <row r="225" spans="2:16" x14ac:dyDescent="0.3">
      <c r="B225" s="108">
        <v>43640</v>
      </c>
      <c r="C225" s="110">
        <v>48.5</v>
      </c>
      <c r="D225" s="110">
        <v>14.57</v>
      </c>
      <c r="E225" s="110">
        <f t="shared" si="13"/>
        <v>-2.057613168724326E-3</v>
      </c>
      <c r="F225" s="151">
        <f t="shared" si="14"/>
        <v>6.2727935813274849E-2</v>
      </c>
      <c r="G225" s="120"/>
      <c r="H225" s="120"/>
      <c r="I225" s="120"/>
      <c r="J225" s="120"/>
      <c r="K225" s="120"/>
      <c r="L225" s="120"/>
      <c r="M225" s="120"/>
      <c r="N225" s="120"/>
      <c r="O225" s="120"/>
      <c r="P225" s="120"/>
    </row>
    <row r="226" spans="2:16" x14ac:dyDescent="0.3">
      <c r="B226" s="108">
        <v>43641</v>
      </c>
      <c r="C226" s="110">
        <v>49.4</v>
      </c>
      <c r="D226" s="110">
        <v>14.29</v>
      </c>
      <c r="E226" s="110">
        <f t="shared" si="13"/>
        <v>1.8556701030927769E-2</v>
      </c>
      <c r="F226" s="151">
        <f t="shared" si="14"/>
        <v>-1.9217570350034352E-2</v>
      </c>
      <c r="G226" s="120"/>
      <c r="H226" s="120"/>
      <c r="I226" s="120"/>
      <c r="J226" s="120"/>
      <c r="K226" s="120"/>
      <c r="L226" s="120"/>
      <c r="M226" s="120"/>
      <c r="N226" s="120"/>
      <c r="O226" s="120"/>
      <c r="P226" s="120"/>
    </row>
    <row r="227" spans="2:16" x14ac:dyDescent="0.3">
      <c r="B227" s="108">
        <v>43642</v>
      </c>
      <c r="C227" s="110">
        <v>49.1</v>
      </c>
      <c r="D227" s="110">
        <v>14.29</v>
      </c>
      <c r="E227" s="110">
        <f t="shared" si="13"/>
        <v>-6.0728744939270163E-3</v>
      </c>
      <c r="F227" s="151">
        <f t="shared" si="14"/>
        <v>0</v>
      </c>
      <c r="G227" s="120"/>
      <c r="H227" s="120"/>
      <c r="I227" s="120"/>
      <c r="J227" s="120"/>
      <c r="K227" s="120"/>
      <c r="L227" s="120"/>
      <c r="M227" s="120"/>
      <c r="N227" s="120"/>
      <c r="O227" s="120"/>
      <c r="P227" s="120"/>
    </row>
    <row r="228" spans="2:16" x14ac:dyDescent="0.3">
      <c r="B228" s="108">
        <v>43643</v>
      </c>
      <c r="C228" s="110">
        <v>49.5</v>
      </c>
      <c r="D228" s="110">
        <v>14.29</v>
      </c>
      <c r="E228" s="110">
        <f t="shared" si="13"/>
        <v>8.1466395112015366E-3</v>
      </c>
      <c r="F228" s="151">
        <f t="shared" si="14"/>
        <v>0</v>
      </c>
      <c r="G228" s="120"/>
      <c r="H228" s="120"/>
      <c r="I228" s="120"/>
      <c r="J228" s="120"/>
      <c r="K228" s="120"/>
      <c r="L228" s="120"/>
      <c r="M228" s="120"/>
      <c r="N228" s="120"/>
      <c r="O228" s="120"/>
      <c r="P228" s="120"/>
    </row>
    <row r="229" spans="2:16" x14ac:dyDescent="0.3">
      <c r="B229" s="108">
        <v>43646</v>
      </c>
      <c r="C229" s="110">
        <v>49.1</v>
      </c>
      <c r="D229" s="110">
        <v>14.48</v>
      </c>
      <c r="E229" s="110">
        <f t="shared" si="13"/>
        <v>-8.0808080808080218E-3</v>
      </c>
      <c r="F229" s="151">
        <f t="shared" si="14"/>
        <v>1.3296011196641144E-2</v>
      </c>
      <c r="G229" s="120"/>
      <c r="H229" s="120"/>
      <c r="I229" s="120"/>
      <c r="J229" s="120"/>
      <c r="K229" s="120"/>
      <c r="L229" s="120"/>
      <c r="M229" s="120"/>
      <c r="N229" s="120"/>
      <c r="O229" s="120"/>
      <c r="P229" s="120"/>
    </row>
    <row r="230" spans="2:16" x14ac:dyDescent="0.3">
      <c r="B230" s="108">
        <v>43648</v>
      </c>
      <c r="C230" s="110">
        <v>49.2</v>
      </c>
      <c r="D230" s="110">
        <v>14.57</v>
      </c>
      <c r="E230" s="110">
        <f t="shared" si="13"/>
        <v>2.0366598778003286E-3</v>
      </c>
      <c r="F230" s="151">
        <f t="shared" si="14"/>
        <v>6.2154696132596943E-3</v>
      </c>
      <c r="G230" s="120"/>
      <c r="H230" s="120"/>
      <c r="I230" s="120"/>
      <c r="J230" s="120"/>
      <c r="K230" s="120"/>
      <c r="L230" s="120"/>
      <c r="M230" s="120"/>
      <c r="N230" s="120"/>
      <c r="O230" s="120"/>
      <c r="P230" s="120"/>
    </row>
    <row r="231" spans="2:16" x14ac:dyDescent="0.3">
      <c r="B231" s="108">
        <v>43649</v>
      </c>
      <c r="C231" s="110">
        <v>49.2</v>
      </c>
      <c r="D231" s="110">
        <v>14.38</v>
      </c>
      <c r="E231" s="110">
        <f t="shared" si="13"/>
        <v>0</v>
      </c>
      <c r="F231" s="151">
        <f t="shared" si="14"/>
        <v>-1.3040494166094652E-2</v>
      </c>
      <c r="G231" s="120"/>
      <c r="H231" s="120"/>
      <c r="I231" s="120"/>
      <c r="J231" s="120"/>
      <c r="K231" s="120"/>
      <c r="L231" s="120"/>
      <c r="M231" s="120"/>
      <c r="N231" s="120"/>
      <c r="O231" s="120"/>
      <c r="P231" s="120"/>
    </row>
    <row r="232" spans="2:16" x14ac:dyDescent="0.3">
      <c r="B232" s="108">
        <v>43650</v>
      </c>
      <c r="C232" s="110">
        <v>47.9</v>
      </c>
      <c r="D232" s="110">
        <v>14.57</v>
      </c>
      <c r="E232" s="110">
        <f t="shared" si="13"/>
        <v>-2.6422764227642337E-2</v>
      </c>
      <c r="F232" s="151">
        <f t="shared" si="14"/>
        <v>1.3212795549374157E-2</v>
      </c>
      <c r="G232" s="120"/>
      <c r="H232" s="120"/>
      <c r="I232" s="120"/>
      <c r="J232" s="120"/>
      <c r="K232" s="120"/>
      <c r="L232" s="120"/>
      <c r="M232" s="120"/>
      <c r="N232" s="120"/>
      <c r="O232" s="120"/>
      <c r="P232" s="120"/>
    </row>
    <row r="233" spans="2:16" x14ac:dyDescent="0.3">
      <c r="B233" s="108">
        <v>43653</v>
      </c>
      <c r="C233" s="110">
        <v>47.3</v>
      </c>
      <c r="D233" s="110">
        <v>14.38</v>
      </c>
      <c r="E233" s="110">
        <f t="shared" si="13"/>
        <v>-1.2526096033402934E-2</v>
      </c>
      <c r="F233" s="151">
        <f t="shared" si="14"/>
        <v>-1.3040494166094652E-2</v>
      </c>
      <c r="G233" s="120"/>
      <c r="H233" s="120"/>
      <c r="I233" s="120"/>
      <c r="J233" s="120"/>
      <c r="K233" s="120"/>
      <c r="L233" s="120"/>
      <c r="M233" s="120"/>
      <c r="N233" s="120"/>
      <c r="O233" s="120"/>
      <c r="P233" s="120"/>
    </row>
    <row r="234" spans="2:16" x14ac:dyDescent="0.3">
      <c r="B234" s="108">
        <v>43654</v>
      </c>
      <c r="C234" s="110">
        <v>47.6</v>
      </c>
      <c r="D234" s="110">
        <v>14.29</v>
      </c>
      <c r="E234" s="110">
        <f t="shared" si="13"/>
        <v>6.3424947145878097E-3</v>
      </c>
      <c r="F234" s="151">
        <f t="shared" si="14"/>
        <v>-6.2586926286509748E-3</v>
      </c>
      <c r="G234" s="120"/>
      <c r="H234" s="120"/>
      <c r="I234" s="120"/>
      <c r="J234" s="120"/>
      <c r="K234" s="120"/>
      <c r="L234" s="120"/>
      <c r="M234" s="120"/>
      <c r="N234" s="120"/>
      <c r="O234" s="120"/>
      <c r="P234" s="120"/>
    </row>
    <row r="235" spans="2:16" x14ac:dyDescent="0.3">
      <c r="B235" s="108">
        <v>43655</v>
      </c>
      <c r="C235" s="110">
        <v>46.4</v>
      </c>
      <c r="D235" s="110">
        <v>15.05</v>
      </c>
      <c r="E235" s="110">
        <f t="shared" si="13"/>
        <v>-2.5210084033613467E-2</v>
      </c>
      <c r="F235" s="151">
        <f t="shared" si="14"/>
        <v>5.3184044786564133E-2</v>
      </c>
      <c r="G235" s="120"/>
      <c r="H235" s="120"/>
      <c r="I235" s="120"/>
      <c r="J235" s="120"/>
      <c r="K235" s="120"/>
      <c r="L235" s="120"/>
      <c r="M235" s="120"/>
      <c r="N235" s="120"/>
      <c r="O235" s="120"/>
      <c r="P235" s="120"/>
    </row>
    <row r="236" spans="2:16" x14ac:dyDescent="0.3">
      <c r="B236" s="108">
        <v>43656</v>
      </c>
      <c r="C236" s="110">
        <v>44.7</v>
      </c>
      <c r="D236" s="110">
        <v>14.86</v>
      </c>
      <c r="E236" s="110">
        <f t="shared" si="13"/>
        <v>-3.6637931034482651E-2</v>
      </c>
      <c r="F236" s="151">
        <f t="shared" si="14"/>
        <v>-1.2624584717608078E-2</v>
      </c>
      <c r="G236" s="120"/>
      <c r="H236" s="120"/>
      <c r="I236" s="120"/>
      <c r="J236" s="120"/>
      <c r="K236" s="120"/>
      <c r="L236" s="120"/>
      <c r="M236" s="120"/>
      <c r="N236" s="120"/>
      <c r="O236" s="120"/>
      <c r="P236" s="120"/>
    </row>
    <row r="237" spans="2:16" x14ac:dyDescent="0.3">
      <c r="B237" s="108">
        <v>43657</v>
      </c>
      <c r="C237" s="110">
        <v>44.9</v>
      </c>
      <c r="D237" s="110">
        <v>14.48</v>
      </c>
      <c r="E237" s="110">
        <f t="shared" si="13"/>
        <v>4.4742729306486151E-3</v>
      </c>
      <c r="F237" s="151">
        <f t="shared" si="14"/>
        <v>-2.5572005383580065E-2</v>
      </c>
      <c r="G237" s="120"/>
      <c r="H237" s="120"/>
      <c r="I237" s="120"/>
      <c r="J237" s="120"/>
      <c r="K237" s="120"/>
      <c r="L237" s="120"/>
      <c r="M237" s="120"/>
      <c r="N237" s="120"/>
      <c r="O237" s="120"/>
      <c r="P237" s="120"/>
    </row>
    <row r="238" spans="2:16" x14ac:dyDescent="0.3">
      <c r="B238" s="108">
        <v>43660</v>
      </c>
      <c r="C238" s="110">
        <v>43.9</v>
      </c>
      <c r="D238" s="110">
        <v>15.24</v>
      </c>
      <c r="E238" s="110">
        <f t="shared" si="13"/>
        <v>-2.2271714922049046E-2</v>
      </c>
      <c r="F238" s="151">
        <f t="shared" si="14"/>
        <v>5.2486187845303789E-2</v>
      </c>
      <c r="G238" s="120"/>
      <c r="H238" s="120"/>
      <c r="I238" s="120"/>
      <c r="J238" s="120"/>
      <c r="K238" s="120"/>
      <c r="L238" s="120"/>
      <c r="M238" s="120"/>
      <c r="N238" s="120"/>
      <c r="O238" s="120"/>
      <c r="P238" s="120"/>
    </row>
    <row r="239" spans="2:16" x14ac:dyDescent="0.3">
      <c r="B239" s="108">
        <v>43661</v>
      </c>
      <c r="C239" s="110">
        <v>41.8</v>
      </c>
      <c r="D239" s="110">
        <v>15.24</v>
      </c>
      <c r="E239" s="110">
        <f t="shared" si="13"/>
        <v>-4.7835990888382751E-2</v>
      </c>
      <c r="F239" s="151">
        <f t="shared" si="14"/>
        <v>0</v>
      </c>
      <c r="G239" s="120"/>
      <c r="H239" s="120"/>
      <c r="I239" s="120"/>
      <c r="J239" s="120"/>
      <c r="K239" s="120"/>
      <c r="L239" s="120"/>
      <c r="M239" s="120"/>
      <c r="N239" s="120"/>
      <c r="O239" s="120"/>
      <c r="P239" s="120"/>
    </row>
    <row r="240" spans="2:16" x14ac:dyDescent="0.3">
      <c r="B240" s="108">
        <v>43662</v>
      </c>
      <c r="C240" s="110">
        <v>42.6</v>
      </c>
      <c r="D240" s="110">
        <v>14.95</v>
      </c>
      <c r="E240" s="110">
        <f t="shared" si="13"/>
        <v>1.9138755980861344E-2</v>
      </c>
      <c r="F240" s="151">
        <f t="shared" si="14"/>
        <v>-1.902887139107623E-2</v>
      </c>
      <c r="G240" s="120"/>
      <c r="H240" s="120"/>
      <c r="I240" s="120"/>
      <c r="J240" s="120"/>
      <c r="K240" s="120"/>
      <c r="L240" s="120"/>
      <c r="M240" s="120"/>
      <c r="N240" s="120"/>
      <c r="O240" s="120"/>
      <c r="P240" s="120"/>
    </row>
    <row r="241" spans="2:16" x14ac:dyDescent="0.3">
      <c r="B241" s="108">
        <v>43663</v>
      </c>
      <c r="C241" s="110">
        <v>44.9</v>
      </c>
      <c r="D241" s="110">
        <v>14.38</v>
      </c>
      <c r="E241" s="110">
        <f t="shared" si="13"/>
        <v>5.39906103286385E-2</v>
      </c>
      <c r="F241" s="151">
        <f t="shared" si="14"/>
        <v>-3.8127090301003252E-2</v>
      </c>
      <c r="G241" s="120"/>
      <c r="H241" s="120"/>
      <c r="I241" s="120"/>
      <c r="J241" s="120"/>
      <c r="K241" s="120"/>
      <c r="L241" s="120"/>
      <c r="M241" s="120"/>
      <c r="N241" s="120"/>
      <c r="O241" s="120"/>
      <c r="P241" s="120"/>
    </row>
    <row r="242" spans="2:16" x14ac:dyDescent="0.3">
      <c r="B242" s="108">
        <v>43664</v>
      </c>
      <c r="C242" s="110">
        <v>43.8</v>
      </c>
      <c r="D242" s="110">
        <v>14.67</v>
      </c>
      <c r="E242" s="110">
        <f t="shared" si="13"/>
        <v>-2.4498886414253906E-2</v>
      </c>
      <c r="F242" s="151">
        <f t="shared" si="14"/>
        <v>2.0166898470097339E-2</v>
      </c>
      <c r="G242" s="120"/>
      <c r="H242" s="120"/>
      <c r="I242" s="120"/>
      <c r="J242" s="120"/>
      <c r="K242" s="120"/>
      <c r="L242" s="120"/>
      <c r="M242" s="120"/>
      <c r="N242" s="120"/>
      <c r="O242" s="120"/>
      <c r="P242" s="120"/>
    </row>
    <row r="243" spans="2:16" x14ac:dyDescent="0.3">
      <c r="B243" s="108">
        <v>43667</v>
      </c>
      <c r="C243" s="110">
        <v>43</v>
      </c>
      <c r="D243" s="110">
        <v>15.05</v>
      </c>
      <c r="E243" s="110">
        <f t="shared" si="13"/>
        <v>-1.826484018264829E-2</v>
      </c>
      <c r="F243" s="151">
        <f t="shared" si="14"/>
        <v>2.5903203817314369E-2</v>
      </c>
      <c r="G243" s="120"/>
      <c r="H243" s="120"/>
      <c r="I243" s="120"/>
      <c r="J243" s="120"/>
      <c r="K243" s="120"/>
      <c r="L243" s="120"/>
      <c r="M243" s="120"/>
      <c r="N243" s="120"/>
      <c r="O243" s="120"/>
      <c r="P243" s="120"/>
    </row>
    <row r="244" spans="2:16" x14ac:dyDescent="0.3">
      <c r="B244" s="108">
        <v>43668</v>
      </c>
      <c r="C244" s="110">
        <v>43</v>
      </c>
      <c r="D244" s="110">
        <v>15.24</v>
      </c>
      <c r="E244" s="110">
        <f t="shared" si="13"/>
        <v>0</v>
      </c>
      <c r="F244" s="151">
        <f t="shared" si="14"/>
        <v>1.2624584717607856E-2</v>
      </c>
      <c r="G244" s="120"/>
      <c r="H244" s="120"/>
      <c r="I244" s="120"/>
      <c r="J244" s="120"/>
      <c r="K244" s="120"/>
      <c r="L244" s="120"/>
      <c r="M244" s="120"/>
      <c r="N244" s="120"/>
      <c r="O244" s="120"/>
      <c r="P244" s="120"/>
    </row>
    <row r="245" spans="2:16" x14ac:dyDescent="0.3">
      <c r="B245" s="108">
        <v>43669</v>
      </c>
      <c r="C245" s="110">
        <v>44.4</v>
      </c>
      <c r="D245" s="110">
        <v>15.33</v>
      </c>
      <c r="E245" s="110">
        <f t="shared" si="13"/>
        <v>3.2558139534883734E-2</v>
      </c>
      <c r="F245" s="151">
        <f t="shared" si="14"/>
        <v>5.9055118110236116E-3</v>
      </c>
      <c r="G245" s="120"/>
      <c r="H245" s="120"/>
      <c r="I245" s="120"/>
      <c r="J245" s="120"/>
      <c r="K245" s="120"/>
      <c r="L245" s="120"/>
      <c r="M245" s="120"/>
      <c r="N245" s="120"/>
      <c r="O245" s="120"/>
      <c r="P245" s="120"/>
    </row>
    <row r="246" spans="2:16" x14ac:dyDescent="0.3">
      <c r="B246" s="108">
        <v>43670</v>
      </c>
      <c r="C246" s="110">
        <v>43.9</v>
      </c>
      <c r="D246" s="110">
        <v>15.9</v>
      </c>
      <c r="E246" s="110">
        <f t="shared" si="13"/>
        <v>-1.1261261261261257E-2</v>
      </c>
      <c r="F246" s="151">
        <f t="shared" si="14"/>
        <v>3.7181996086105729E-2</v>
      </c>
      <c r="G246" s="120"/>
      <c r="H246" s="120"/>
      <c r="I246" s="120"/>
      <c r="J246" s="120"/>
      <c r="K246" s="120"/>
      <c r="L246" s="120"/>
      <c r="M246" s="120"/>
      <c r="N246" s="120"/>
      <c r="O246" s="120"/>
      <c r="P246" s="120"/>
    </row>
    <row r="247" spans="2:16" x14ac:dyDescent="0.3">
      <c r="B247" s="108">
        <v>43671</v>
      </c>
      <c r="C247" s="110">
        <v>45.6</v>
      </c>
      <c r="D247" s="110">
        <v>15.62</v>
      </c>
      <c r="E247" s="110">
        <f t="shared" si="13"/>
        <v>3.8724373576309867E-2</v>
      </c>
      <c r="F247" s="151">
        <f t="shared" si="14"/>
        <v>-1.7610062893081868E-2</v>
      </c>
      <c r="G247" s="120"/>
      <c r="H247" s="120"/>
      <c r="I247" s="120"/>
      <c r="J247" s="120"/>
      <c r="K247" s="120"/>
      <c r="L247" s="120"/>
      <c r="M247" s="120"/>
      <c r="N247" s="120"/>
      <c r="O247" s="120"/>
      <c r="P247" s="120"/>
    </row>
    <row r="248" spans="2:16" x14ac:dyDescent="0.3">
      <c r="B248" s="108">
        <v>43674</v>
      </c>
      <c r="C248" s="110">
        <v>45.1</v>
      </c>
      <c r="D248" s="110">
        <v>15.24</v>
      </c>
      <c r="E248" s="110">
        <f t="shared" si="13"/>
        <v>-1.0964912280701733E-2</v>
      </c>
      <c r="F248" s="151">
        <f t="shared" si="14"/>
        <v>-2.4327784891165161E-2</v>
      </c>
      <c r="G248" s="120"/>
      <c r="H248" s="120"/>
      <c r="I248" s="120"/>
      <c r="J248" s="120"/>
      <c r="K248" s="120"/>
      <c r="L248" s="120"/>
      <c r="M248" s="120"/>
      <c r="N248" s="120"/>
      <c r="O248" s="120"/>
      <c r="P248" s="120"/>
    </row>
    <row r="249" spans="2:16" x14ac:dyDescent="0.3">
      <c r="B249" s="108">
        <v>43675</v>
      </c>
      <c r="C249" s="110">
        <v>45.3</v>
      </c>
      <c r="D249" s="110">
        <v>16</v>
      </c>
      <c r="E249" s="110">
        <f t="shared" si="13"/>
        <v>4.4345898004434225E-3</v>
      </c>
      <c r="F249" s="151">
        <f t="shared" si="14"/>
        <v>4.986876640419946E-2</v>
      </c>
      <c r="G249" s="120"/>
      <c r="H249" s="120"/>
      <c r="I249" s="120"/>
      <c r="J249" s="120"/>
      <c r="K249" s="120"/>
      <c r="L249" s="120"/>
      <c r="M249" s="120"/>
      <c r="N249" s="120"/>
      <c r="O249" s="120"/>
      <c r="P249" s="120"/>
    </row>
    <row r="250" spans="2:16" x14ac:dyDescent="0.3">
      <c r="B250" s="108">
        <v>43676</v>
      </c>
      <c r="C250" s="110">
        <v>45.6</v>
      </c>
      <c r="D250" s="110">
        <v>16.38</v>
      </c>
      <c r="E250" s="110">
        <f t="shared" si="13"/>
        <v>6.6225165562914245E-3</v>
      </c>
      <c r="F250" s="151">
        <f t="shared" si="14"/>
        <v>2.3749999999999938E-2</v>
      </c>
      <c r="G250" s="120"/>
      <c r="H250" s="120"/>
      <c r="I250" s="120"/>
      <c r="J250" s="120"/>
      <c r="K250" s="120"/>
      <c r="L250" s="120"/>
      <c r="M250" s="120"/>
      <c r="N250" s="120"/>
      <c r="O250" s="120"/>
      <c r="P250" s="120"/>
    </row>
    <row r="251" spans="2:16" x14ac:dyDescent="0.3">
      <c r="B251" s="108">
        <v>43677</v>
      </c>
      <c r="C251" s="110">
        <v>47.6</v>
      </c>
      <c r="D251" s="110">
        <v>16.670000000000002</v>
      </c>
      <c r="E251" s="110">
        <f t="shared" si="13"/>
        <v>4.3859649122806932E-2</v>
      </c>
      <c r="F251" s="151">
        <f t="shared" si="14"/>
        <v>1.7704517704517864E-2</v>
      </c>
      <c r="G251" s="120"/>
      <c r="H251" s="120"/>
      <c r="I251" s="120"/>
      <c r="J251" s="120"/>
      <c r="K251" s="120"/>
      <c r="L251" s="120"/>
      <c r="M251" s="120"/>
      <c r="N251" s="120"/>
      <c r="O251" s="120"/>
      <c r="P251" s="120"/>
    </row>
    <row r="252" spans="2:16" x14ac:dyDescent="0.3">
      <c r="B252" s="108">
        <v>43678</v>
      </c>
      <c r="C252" s="110">
        <v>49.2</v>
      </c>
      <c r="D252" s="110">
        <v>18</v>
      </c>
      <c r="E252" s="110">
        <f t="shared" si="13"/>
        <v>3.3613445378151363E-2</v>
      </c>
      <c r="F252" s="151">
        <f t="shared" si="14"/>
        <v>7.9784043191361675E-2</v>
      </c>
      <c r="G252" s="120"/>
      <c r="H252" s="120"/>
      <c r="I252" s="120"/>
      <c r="J252" s="120"/>
      <c r="K252" s="120"/>
      <c r="L252" s="120"/>
      <c r="M252" s="120"/>
      <c r="N252" s="120"/>
      <c r="O252" s="120"/>
      <c r="P252" s="120"/>
    </row>
    <row r="253" spans="2:16" x14ac:dyDescent="0.3">
      <c r="B253" s="108">
        <v>43681</v>
      </c>
      <c r="C253" s="110">
        <v>48.6</v>
      </c>
      <c r="D253" s="110">
        <v>17.899999999999999</v>
      </c>
      <c r="E253" s="110">
        <f t="shared" si="13"/>
        <v>-1.2195121951219523E-2</v>
      </c>
      <c r="F253" s="151">
        <f t="shared" si="14"/>
        <v>-5.5555555555556468E-3</v>
      </c>
      <c r="G253" s="120"/>
      <c r="H253" s="120"/>
      <c r="I253" s="120"/>
      <c r="J253" s="120"/>
      <c r="K253" s="120"/>
      <c r="L253" s="120"/>
      <c r="M253" s="120"/>
      <c r="N253" s="120"/>
      <c r="O253" s="120"/>
      <c r="P253" s="120"/>
    </row>
    <row r="254" spans="2:16" x14ac:dyDescent="0.3">
      <c r="B254" s="108">
        <v>43682</v>
      </c>
      <c r="C254" s="110">
        <v>47.4</v>
      </c>
      <c r="D254" s="110">
        <v>18.38</v>
      </c>
      <c r="E254" s="110">
        <f t="shared" si="13"/>
        <v>-2.4691358024691468E-2</v>
      </c>
      <c r="F254" s="151">
        <f t="shared" si="14"/>
        <v>2.681564245810053E-2</v>
      </c>
      <c r="G254" s="120"/>
      <c r="H254" s="120"/>
      <c r="I254" s="120"/>
      <c r="J254" s="120"/>
      <c r="K254" s="120"/>
      <c r="L254" s="120"/>
      <c r="M254" s="120"/>
      <c r="N254" s="120"/>
      <c r="O254" s="120"/>
      <c r="P254" s="120"/>
    </row>
    <row r="255" spans="2:16" x14ac:dyDescent="0.3">
      <c r="B255" s="108">
        <v>43683</v>
      </c>
      <c r="C255" s="110">
        <v>46.7</v>
      </c>
      <c r="D255" s="110">
        <v>20.190000000000001</v>
      </c>
      <c r="E255" s="110">
        <f t="shared" si="13"/>
        <v>-1.4767932489451407E-2</v>
      </c>
      <c r="F255" s="151">
        <f t="shared" si="14"/>
        <v>9.8476605005440865E-2</v>
      </c>
      <c r="G255" s="120"/>
      <c r="H255" s="120"/>
      <c r="I255" s="120"/>
      <c r="J255" s="120"/>
      <c r="K255" s="120"/>
      <c r="L255" s="120"/>
      <c r="M255" s="120"/>
      <c r="N255" s="120"/>
      <c r="O255" s="120"/>
      <c r="P255" s="120"/>
    </row>
    <row r="256" spans="2:16" x14ac:dyDescent="0.3">
      <c r="B256" s="108">
        <v>43684</v>
      </c>
      <c r="C256" s="110">
        <v>46.6</v>
      </c>
      <c r="D256" s="110">
        <v>21.81</v>
      </c>
      <c r="E256" s="110">
        <f t="shared" si="13"/>
        <v>-2.1413276231263545E-3</v>
      </c>
      <c r="F256" s="151">
        <f t="shared" si="14"/>
        <v>8.0237741456166356E-2</v>
      </c>
      <c r="G256" s="120"/>
      <c r="H256" s="120"/>
      <c r="I256" s="120"/>
      <c r="J256" s="120"/>
      <c r="K256" s="120"/>
      <c r="L256" s="120"/>
      <c r="M256" s="120"/>
      <c r="N256" s="120"/>
      <c r="O256" s="120"/>
      <c r="P256" s="120"/>
    </row>
    <row r="257" spans="2:16" x14ac:dyDescent="0.3">
      <c r="B257" s="108">
        <v>43685</v>
      </c>
      <c r="C257" s="110">
        <v>46.8</v>
      </c>
      <c r="D257" s="110">
        <v>21.62</v>
      </c>
      <c r="E257" s="110">
        <f t="shared" si="13"/>
        <v>4.2918454935620964E-3</v>
      </c>
      <c r="F257" s="151">
        <f t="shared" si="14"/>
        <v>-8.7116001834020018E-3</v>
      </c>
      <c r="G257" s="120"/>
      <c r="H257" s="120"/>
      <c r="I257" s="120"/>
      <c r="J257" s="120"/>
      <c r="K257" s="120"/>
      <c r="L257" s="120"/>
      <c r="M257" s="120"/>
      <c r="N257" s="120"/>
      <c r="O257" s="120"/>
      <c r="P257" s="120"/>
    </row>
    <row r="258" spans="2:16" x14ac:dyDescent="0.3">
      <c r="B258" s="108">
        <v>43695</v>
      </c>
      <c r="C258" s="110">
        <v>47.1</v>
      </c>
      <c r="D258" s="110">
        <v>22.48</v>
      </c>
      <c r="E258" s="110">
        <f t="shared" si="13"/>
        <v>6.4102564102566095E-3</v>
      </c>
      <c r="F258" s="151">
        <f t="shared" si="14"/>
        <v>3.9777983348751045E-2</v>
      </c>
      <c r="G258" s="120"/>
      <c r="H258" s="120"/>
      <c r="I258" s="120"/>
      <c r="J258" s="120"/>
      <c r="K258" s="120"/>
      <c r="L258" s="120"/>
      <c r="M258" s="120"/>
      <c r="N258" s="120"/>
      <c r="O258" s="120"/>
      <c r="P258" s="120"/>
    </row>
    <row r="259" spans="2:16" x14ac:dyDescent="0.3">
      <c r="B259" s="108">
        <v>43696</v>
      </c>
      <c r="C259" s="110">
        <v>47.3</v>
      </c>
      <c r="D259" s="110">
        <v>22.1</v>
      </c>
      <c r="E259" s="110">
        <f t="shared" si="13"/>
        <v>4.2462845010615702E-3</v>
      </c>
      <c r="F259" s="151">
        <f t="shared" si="14"/>
        <v>-1.6903914590747249E-2</v>
      </c>
      <c r="G259" s="120"/>
      <c r="H259" s="120"/>
      <c r="I259" s="120"/>
      <c r="J259" s="120"/>
      <c r="K259" s="120"/>
      <c r="L259" s="120"/>
      <c r="M259" s="120"/>
      <c r="N259" s="120"/>
      <c r="O259" s="120"/>
      <c r="P259" s="120"/>
    </row>
    <row r="260" spans="2:16" x14ac:dyDescent="0.3">
      <c r="B260" s="108">
        <v>43697</v>
      </c>
      <c r="C260" s="110">
        <v>47.7</v>
      </c>
      <c r="D260" s="110">
        <v>24</v>
      </c>
      <c r="E260" s="110">
        <f t="shared" ref="E260:E323" si="15">C260/C259 - 1</f>
        <v>8.4566596194504129E-3</v>
      </c>
      <c r="F260" s="151">
        <f t="shared" ref="F260:F323" si="16">D260/D259-1</f>
        <v>8.5972850678732948E-2</v>
      </c>
      <c r="G260" s="120"/>
      <c r="H260" s="120"/>
      <c r="I260" s="120"/>
      <c r="J260" s="120"/>
      <c r="K260" s="120"/>
      <c r="L260" s="120"/>
      <c r="M260" s="120"/>
      <c r="N260" s="120"/>
      <c r="O260" s="120"/>
      <c r="P260" s="120"/>
    </row>
    <row r="261" spans="2:16" x14ac:dyDescent="0.3">
      <c r="B261" s="108">
        <v>43698</v>
      </c>
      <c r="C261" s="110">
        <v>47.3</v>
      </c>
      <c r="D261" s="110">
        <v>25.14</v>
      </c>
      <c r="E261" s="110">
        <f t="shared" si="15"/>
        <v>-8.3857442348009847E-3</v>
      </c>
      <c r="F261" s="151">
        <f t="shared" si="16"/>
        <v>4.7500000000000098E-2</v>
      </c>
      <c r="G261" s="120"/>
      <c r="H261" s="120"/>
      <c r="I261" s="120"/>
      <c r="J261" s="120"/>
      <c r="K261" s="120"/>
      <c r="L261" s="120"/>
      <c r="M261" s="120"/>
      <c r="N261" s="120"/>
      <c r="O261" s="120"/>
      <c r="P261" s="120"/>
    </row>
    <row r="262" spans="2:16" x14ac:dyDescent="0.3">
      <c r="B262" s="108">
        <v>43699</v>
      </c>
      <c r="C262" s="110">
        <v>46.6</v>
      </c>
      <c r="D262" s="110">
        <v>24.48</v>
      </c>
      <c r="E262" s="110">
        <f t="shared" si="15"/>
        <v>-1.4799154334038001E-2</v>
      </c>
      <c r="F262" s="151">
        <f t="shared" si="16"/>
        <v>-2.6252983293556076E-2</v>
      </c>
      <c r="G262" s="120"/>
      <c r="H262" s="120"/>
      <c r="I262" s="120"/>
      <c r="J262" s="120"/>
      <c r="K262" s="120"/>
      <c r="L262" s="120"/>
      <c r="M262" s="120"/>
      <c r="N262" s="120"/>
      <c r="O262" s="120"/>
      <c r="P262" s="120"/>
    </row>
    <row r="263" spans="2:16" x14ac:dyDescent="0.3">
      <c r="B263" s="108">
        <v>43702</v>
      </c>
      <c r="C263" s="110">
        <v>46.7</v>
      </c>
      <c r="D263" s="110">
        <v>22.95</v>
      </c>
      <c r="E263" s="110">
        <f t="shared" si="15"/>
        <v>2.1459227467810482E-3</v>
      </c>
      <c r="F263" s="151">
        <f t="shared" si="16"/>
        <v>-6.25E-2</v>
      </c>
      <c r="G263" s="120"/>
      <c r="H263" s="120"/>
      <c r="I263" s="120"/>
      <c r="J263" s="120"/>
      <c r="K263" s="120"/>
      <c r="L263" s="120"/>
      <c r="M263" s="120"/>
      <c r="N263" s="120"/>
      <c r="O263" s="120"/>
      <c r="P263" s="120"/>
    </row>
    <row r="264" spans="2:16" x14ac:dyDescent="0.3">
      <c r="B264" s="108">
        <v>43703</v>
      </c>
      <c r="C264" s="110">
        <v>46.6</v>
      </c>
      <c r="D264" s="110">
        <v>23.05</v>
      </c>
      <c r="E264" s="110">
        <f t="shared" si="15"/>
        <v>-2.1413276231263545E-3</v>
      </c>
      <c r="F264" s="151">
        <f t="shared" si="16"/>
        <v>4.3572984749455923E-3</v>
      </c>
      <c r="G264" s="120"/>
      <c r="H264" s="120"/>
      <c r="I264" s="120"/>
      <c r="J264" s="120"/>
      <c r="K264" s="120"/>
      <c r="L264" s="120"/>
      <c r="M264" s="120"/>
      <c r="N264" s="120"/>
      <c r="O264" s="120"/>
      <c r="P264" s="120"/>
    </row>
    <row r="265" spans="2:16" x14ac:dyDescent="0.3">
      <c r="B265" s="108">
        <v>43704</v>
      </c>
      <c r="C265" s="110">
        <v>46</v>
      </c>
      <c r="D265" s="110">
        <v>23.33</v>
      </c>
      <c r="E265" s="110">
        <f t="shared" si="15"/>
        <v>-1.2875536480686733E-2</v>
      </c>
      <c r="F265" s="151">
        <f t="shared" si="16"/>
        <v>1.2147505422993365E-2</v>
      </c>
      <c r="G265" s="120"/>
      <c r="H265" s="120"/>
      <c r="I265" s="120"/>
      <c r="J265" s="120"/>
      <c r="K265" s="120"/>
      <c r="L265" s="120"/>
      <c r="M265" s="120"/>
      <c r="N265" s="120"/>
      <c r="O265" s="120"/>
      <c r="P265" s="120"/>
    </row>
    <row r="266" spans="2:16" x14ac:dyDescent="0.3">
      <c r="B266" s="108">
        <v>43705</v>
      </c>
      <c r="C266" s="110">
        <v>45</v>
      </c>
      <c r="D266" s="110">
        <v>23.33</v>
      </c>
      <c r="E266" s="110">
        <f t="shared" si="15"/>
        <v>-2.1739130434782594E-2</v>
      </c>
      <c r="F266" s="151">
        <f t="shared" si="16"/>
        <v>0</v>
      </c>
      <c r="G266" s="120"/>
      <c r="H266" s="120"/>
      <c r="I266" s="120"/>
      <c r="J266" s="120"/>
      <c r="K266" s="120"/>
      <c r="L266" s="120"/>
      <c r="M266" s="120"/>
      <c r="N266" s="120"/>
      <c r="O266" s="120"/>
      <c r="P266" s="120"/>
    </row>
    <row r="267" spans="2:16" x14ac:dyDescent="0.3">
      <c r="B267" s="108">
        <v>43706</v>
      </c>
      <c r="C267" s="110">
        <v>44.8</v>
      </c>
      <c r="D267" s="110">
        <v>23.81</v>
      </c>
      <c r="E267" s="110">
        <f t="shared" si="15"/>
        <v>-4.4444444444444731E-3</v>
      </c>
      <c r="F267" s="151">
        <f t="shared" si="16"/>
        <v>2.0574367766823753E-2</v>
      </c>
      <c r="G267" s="120"/>
      <c r="H267" s="120"/>
      <c r="I267" s="120"/>
      <c r="J267" s="120"/>
      <c r="K267" s="120"/>
      <c r="L267" s="120"/>
      <c r="M267" s="120"/>
      <c r="N267" s="120"/>
      <c r="O267" s="120"/>
      <c r="P267" s="120"/>
    </row>
    <row r="268" spans="2:16" x14ac:dyDescent="0.3">
      <c r="B268" s="108">
        <v>43709</v>
      </c>
      <c r="C268" s="110">
        <v>44.8</v>
      </c>
      <c r="D268" s="110">
        <v>21.52</v>
      </c>
      <c r="E268" s="110">
        <f t="shared" si="15"/>
        <v>0</v>
      </c>
      <c r="F268" s="151">
        <f t="shared" si="16"/>
        <v>-9.6178076438471205E-2</v>
      </c>
      <c r="G268" s="120"/>
      <c r="H268" s="120"/>
      <c r="I268" s="120"/>
      <c r="J268" s="120"/>
      <c r="K268" s="120"/>
      <c r="L268" s="120"/>
      <c r="M268" s="120"/>
      <c r="N268" s="120"/>
      <c r="O268" s="120"/>
      <c r="P268" s="120"/>
    </row>
    <row r="269" spans="2:16" x14ac:dyDescent="0.3">
      <c r="B269" s="108">
        <v>43710</v>
      </c>
      <c r="C269" s="110">
        <v>44.7</v>
      </c>
      <c r="D269" s="110">
        <v>20.76</v>
      </c>
      <c r="E269" s="110">
        <f t="shared" si="15"/>
        <v>-2.2321428571426827E-3</v>
      </c>
      <c r="F269" s="151">
        <f t="shared" si="16"/>
        <v>-3.5315985130111471E-2</v>
      </c>
      <c r="G269" s="120"/>
      <c r="H269" s="120"/>
      <c r="I269" s="120"/>
      <c r="J269" s="120"/>
      <c r="K269" s="120"/>
      <c r="L269" s="120"/>
      <c r="M269" s="120"/>
      <c r="N269" s="120"/>
      <c r="O269" s="120"/>
      <c r="P269" s="120"/>
    </row>
    <row r="270" spans="2:16" x14ac:dyDescent="0.3">
      <c r="B270" s="108">
        <v>43711</v>
      </c>
      <c r="C270" s="110">
        <v>44.9</v>
      </c>
      <c r="D270" s="110">
        <v>20.76</v>
      </c>
      <c r="E270" s="110">
        <f t="shared" si="15"/>
        <v>4.4742729306486151E-3</v>
      </c>
      <c r="F270" s="151">
        <f t="shared" si="16"/>
        <v>0</v>
      </c>
      <c r="G270" s="120"/>
      <c r="H270" s="120"/>
      <c r="I270" s="120"/>
      <c r="J270" s="120"/>
      <c r="K270" s="120"/>
      <c r="L270" s="120"/>
      <c r="M270" s="120"/>
      <c r="N270" s="120"/>
      <c r="O270" s="120"/>
      <c r="P270" s="120"/>
    </row>
    <row r="271" spans="2:16" x14ac:dyDescent="0.3">
      <c r="B271" s="108">
        <v>43712</v>
      </c>
      <c r="C271" s="110">
        <v>45</v>
      </c>
      <c r="D271" s="110">
        <v>19.05</v>
      </c>
      <c r="E271" s="110">
        <f t="shared" si="15"/>
        <v>2.2271714922048602E-3</v>
      </c>
      <c r="F271" s="151">
        <f t="shared" si="16"/>
        <v>-8.236994219653182E-2</v>
      </c>
      <c r="G271" s="120"/>
      <c r="H271" s="120"/>
      <c r="I271" s="120"/>
      <c r="J271" s="120"/>
      <c r="K271" s="120"/>
      <c r="L271" s="120"/>
      <c r="M271" s="120"/>
      <c r="N271" s="120"/>
      <c r="O271" s="120"/>
      <c r="P271" s="120"/>
    </row>
    <row r="272" spans="2:16" x14ac:dyDescent="0.3">
      <c r="B272" s="108">
        <v>43713</v>
      </c>
      <c r="C272" s="110">
        <v>46.1</v>
      </c>
      <c r="D272" s="110">
        <v>17.329999999999998</v>
      </c>
      <c r="E272" s="110">
        <f t="shared" si="15"/>
        <v>2.4444444444444491E-2</v>
      </c>
      <c r="F272" s="151">
        <f t="shared" si="16"/>
        <v>-9.028871391076132E-2</v>
      </c>
      <c r="G272" s="120"/>
      <c r="H272" s="120"/>
      <c r="I272" s="120"/>
      <c r="J272" s="120"/>
      <c r="K272" s="120"/>
      <c r="L272" s="120"/>
      <c r="M272" s="120"/>
      <c r="N272" s="120"/>
      <c r="O272" s="120"/>
      <c r="P272" s="120"/>
    </row>
    <row r="273" spans="2:16" x14ac:dyDescent="0.3">
      <c r="B273" s="108">
        <v>43716</v>
      </c>
      <c r="C273" s="110">
        <v>45.6</v>
      </c>
      <c r="D273" s="110">
        <v>18.29</v>
      </c>
      <c r="E273" s="110">
        <f t="shared" si="15"/>
        <v>-1.0845986984815648E-2</v>
      </c>
      <c r="F273" s="151">
        <f t="shared" si="16"/>
        <v>5.539526832083097E-2</v>
      </c>
      <c r="G273" s="120"/>
      <c r="H273" s="120"/>
      <c r="I273" s="120"/>
      <c r="J273" s="120"/>
      <c r="K273" s="120"/>
      <c r="L273" s="120"/>
      <c r="M273" s="120"/>
      <c r="N273" s="120"/>
      <c r="O273" s="120"/>
      <c r="P273" s="120"/>
    </row>
    <row r="274" spans="2:16" x14ac:dyDescent="0.3">
      <c r="B274" s="108">
        <v>43717</v>
      </c>
      <c r="C274" s="110">
        <v>45.5</v>
      </c>
      <c r="D274" s="110">
        <v>17.43</v>
      </c>
      <c r="E274" s="110">
        <f t="shared" si="15"/>
        <v>-2.1929824561404132E-3</v>
      </c>
      <c r="F274" s="151">
        <f t="shared" si="16"/>
        <v>-4.7020229633679578E-2</v>
      </c>
      <c r="G274" s="120"/>
      <c r="H274" s="120"/>
      <c r="I274" s="120"/>
      <c r="J274" s="120"/>
      <c r="K274" s="120"/>
      <c r="L274" s="120"/>
      <c r="M274" s="120"/>
      <c r="N274" s="120"/>
      <c r="O274" s="120"/>
      <c r="P274" s="120"/>
    </row>
    <row r="275" spans="2:16" x14ac:dyDescent="0.3">
      <c r="B275" s="108">
        <v>43719</v>
      </c>
      <c r="C275" s="110">
        <v>44.8</v>
      </c>
      <c r="D275" s="110">
        <v>18.57</v>
      </c>
      <c r="E275" s="110">
        <f t="shared" si="15"/>
        <v>-1.5384615384615441E-2</v>
      </c>
      <c r="F275" s="151">
        <f t="shared" si="16"/>
        <v>6.5404475043029375E-2</v>
      </c>
      <c r="G275" s="120"/>
      <c r="H275" s="120"/>
      <c r="I275" s="120"/>
      <c r="J275" s="120"/>
      <c r="K275" s="120"/>
      <c r="L275" s="120"/>
      <c r="M275" s="120"/>
      <c r="N275" s="120"/>
      <c r="O275" s="120"/>
      <c r="P275" s="120"/>
    </row>
    <row r="276" spans="2:16" x14ac:dyDescent="0.3">
      <c r="B276" s="108">
        <v>43720</v>
      </c>
      <c r="C276" s="110">
        <v>45.3</v>
      </c>
      <c r="D276" s="110">
        <v>20.38</v>
      </c>
      <c r="E276" s="110">
        <f t="shared" si="15"/>
        <v>1.1160714285714191E-2</v>
      </c>
      <c r="F276" s="151">
        <f t="shared" si="16"/>
        <v>9.7469036079698368E-2</v>
      </c>
      <c r="G276" s="120"/>
      <c r="H276" s="120"/>
      <c r="I276" s="120"/>
      <c r="J276" s="120"/>
      <c r="K276" s="120"/>
      <c r="L276" s="120"/>
      <c r="M276" s="120"/>
      <c r="N276" s="120"/>
      <c r="O276" s="120"/>
      <c r="P276" s="120"/>
    </row>
    <row r="277" spans="2:16" x14ac:dyDescent="0.3">
      <c r="B277" s="108">
        <v>43723</v>
      </c>
      <c r="C277" s="110">
        <v>45.1</v>
      </c>
      <c r="D277" s="110">
        <v>20</v>
      </c>
      <c r="E277" s="110">
        <f t="shared" si="15"/>
        <v>-4.4150110375275053E-3</v>
      </c>
      <c r="F277" s="151">
        <f t="shared" si="16"/>
        <v>-1.8645731108930308E-2</v>
      </c>
      <c r="G277" s="120"/>
      <c r="H277" s="120"/>
      <c r="I277" s="120"/>
      <c r="J277" s="120"/>
      <c r="K277" s="120"/>
      <c r="L277" s="120"/>
      <c r="M277" s="120"/>
      <c r="N277" s="120"/>
      <c r="O277" s="120"/>
      <c r="P277" s="120"/>
    </row>
    <row r="278" spans="2:16" x14ac:dyDescent="0.3">
      <c r="B278" s="108">
        <v>43724</v>
      </c>
      <c r="C278" s="110">
        <v>44.9</v>
      </c>
      <c r="D278" s="110">
        <v>18.760000000000002</v>
      </c>
      <c r="E278" s="110">
        <f t="shared" si="15"/>
        <v>-4.4345898004435336E-3</v>
      </c>
      <c r="F278" s="151">
        <f t="shared" si="16"/>
        <v>-6.1999999999999944E-2</v>
      </c>
      <c r="G278" s="120"/>
      <c r="H278" s="120"/>
      <c r="I278" s="120"/>
      <c r="J278" s="120"/>
      <c r="K278" s="120"/>
      <c r="L278" s="120"/>
      <c r="M278" s="120"/>
      <c r="N278" s="120"/>
      <c r="O278" s="120"/>
      <c r="P278" s="120"/>
    </row>
    <row r="279" spans="2:16" x14ac:dyDescent="0.3">
      <c r="B279" s="108">
        <v>43725</v>
      </c>
      <c r="C279" s="110">
        <v>44.3</v>
      </c>
      <c r="D279" s="110">
        <v>19.05</v>
      </c>
      <c r="E279" s="110">
        <f t="shared" si="15"/>
        <v>-1.3363028953229383E-2</v>
      </c>
      <c r="F279" s="151">
        <f t="shared" si="16"/>
        <v>1.5458422174839948E-2</v>
      </c>
      <c r="G279" s="120"/>
      <c r="H279" s="120"/>
      <c r="I279" s="120"/>
      <c r="J279" s="120"/>
      <c r="K279" s="120"/>
      <c r="L279" s="120"/>
      <c r="M279" s="120"/>
      <c r="N279" s="120"/>
      <c r="O279" s="120"/>
      <c r="P279" s="120"/>
    </row>
    <row r="280" spans="2:16" x14ac:dyDescent="0.3">
      <c r="B280" s="108">
        <v>43726</v>
      </c>
      <c r="C280" s="110">
        <v>43.8</v>
      </c>
      <c r="D280" s="110">
        <v>18.86</v>
      </c>
      <c r="E280" s="110">
        <f t="shared" si="15"/>
        <v>-1.1286681715575675E-2</v>
      </c>
      <c r="F280" s="151">
        <f t="shared" si="16"/>
        <v>-9.9737532808399365E-3</v>
      </c>
      <c r="G280" s="120"/>
      <c r="H280" s="120"/>
      <c r="I280" s="120"/>
      <c r="J280" s="120"/>
      <c r="K280" s="120"/>
      <c r="L280" s="120"/>
      <c r="M280" s="120"/>
      <c r="N280" s="120"/>
      <c r="O280" s="120"/>
      <c r="P280" s="120"/>
    </row>
    <row r="281" spans="2:16" x14ac:dyDescent="0.3">
      <c r="B281" s="108">
        <v>43727</v>
      </c>
      <c r="C281" s="110">
        <v>42.7</v>
      </c>
      <c r="D281" s="110">
        <v>20.67</v>
      </c>
      <c r="E281" s="110">
        <f t="shared" si="15"/>
        <v>-2.5114155251141468E-2</v>
      </c>
      <c r="F281" s="151">
        <f t="shared" si="16"/>
        <v>9.5970307529162469E-2</v>
      </c>
      <c r="G281" s="120"/>
      <c r="H281" s="120"/>
      <c r="I281" s="120"/>
      <c r="J281" s="120"/>
      <c r="K281" s="120"/>
      <c r="L281" s="120"/>
      <c r="M281" s="120"/>
      <c r="N281" s="120"/>
      <c r="O281" s="120"/>
      <c r="P281" s="120"/>
    </row>
    <row r="282" spans="2:16" x14ac:dyDescent="0.3">
      <c r="B282" s="108">
        <v>43730</v>
      </c>
      <c r="C282" s="110">
        <v>42.8</v>
      </c>
      <c r="D282" s="110">
        <v>21.14</v>
      </c>
      <c r="E282" s="110">
        <f t="shared" si="15"/>
        <v>2.3419203747070405E-3</v>
      </c>
      <c r="F282" s="151">
        <f t="shared" si="16"/>
        <v>2.2738268021286867E-2</v>
      </c>
      <c r="G282" s="120"/>
      <c r="H282" s="120"/>
      <c r="I282" s="120"/>
      <c r="J282" s="120"/>
      <c r="K282" s="120"/>
      <c r="L282" s="120"/>
      <c r="M282" s="120"/>
      <c r="N282" s="120"/>
      <c r="O282" s="120"/>
      <c r="P282" s="120"/>
    </row>
    <row r="283" spans="2:16" x14ac:dyDescent="0.3">
      <c r="B283" s="108">
        <v>43731</v>
      </c>
      <c r="C283" s="110">
        <v>43.8</v>
      </c>
      <c r="D283" s="110">
        <v>20.86</v>
      </c>
      <c r="E283" s="110">
        <f t="shared" si="15"/>
        <v>2.3364485981308469E-2</v>
      </c>
      <c r="F283" s="151">
        <f t="shared" si="16"/>
        <v>-1.3245033112582849E-2</v>
      </c>
      <c r="G283" s="120"/>
      <c r="H283" s="120"/>
      <c r="I283" s="120"/>
      <c r="J283" s="120"/>
      <c r="K283" s="120"/>
      <c r="L283" s="120"/>
      <c r="M283" s="120"/>
      <c r="N283" s="120"/>
      <c r="O283" s="120"/>
      <c r="P283" s="120"/>
    </row>
    <row r="284" spans="2:16" x14ac:dyDescent="0.3">
      <c r="B284" s="108">
        <v>43732</v>
      </c>
      <c r="C284" s="110">
        <v>43</v>
      </c>
      <c r="D284" s="110">
        <v>20.38</v>
      </c>
      <c r="E284" s="110">
        <f t="shared" si="15"/>
        <v>-1.826484018264829E-2</v>
      </c>
      <c r="F284" s="151">
        <f t="shared" si="16"/>
        <v>-2.3010546500479401E-2</v>
      </c>
      <c r="G284" s="120"/>
      <c r="H284" s="120"/>
      <c r="I284" s="120"/>
      <c r="J284" s="120"/>
      <c r="K284" s="120"/>
      <c r="L284" s="120"/>
      <c r="M284" s="120"/>
      <c r="N284" s="120"/>
      <c r="O284" s="120"/>
      <c r="P284" s="120"/>
    </row>
    <row r="285" spans="2:16" x14ac:dyDescent="0.3">
      <c r="B285" s="108">
        <v>43733</v>
      </c>
      <c r="C285" s="110">
        <v>43.2</v>
      </c>
      <c r="D285" s="110">
        <v>19.329999999999998</v>
      </c>
      <c r="E285" s="110">
        <f t="shared" si="15"/>
        <v>4.6511627906977715E-3</v>
      </c>
      <c r="F285" s="151">
        <f t="shared" si="16"/>
        <v>-5.1521099116781155E-2</v>
      </c>
      <c r="G285" s="120"/>
      <c r="H285" s="120"/>
      <c r="I285" s="120"/>
      <c r="J285" s="120"/>
      <c r="K285" s="120"/>
      <c r="L285" s="120"/>
      <c r="M285" s="120"/>
      <c r="N285" s="120"/>
      <c r="O285" s="120"/>
      <c r="P285" s="120"/>
    </row>
    <row r="286" spans="2:16" x14ac:dyDescent="0.3">
      <c r="B286" s="108">
        <v>43734</v>
      </c>
      <c r="C286" s="110">
        <v>43.1</v>
      </c>
      <c r="D286" s="110">
        <v>19.05</v>
      </c>
      <c r="E286" s="110">
        <f t="shared" si="15"/>
        <v>-2.3148148148148806E-3</v>
      </c>
      <c r="F286" s="151">
        <f t="shared" si="16"/>
        <v>-1.4485256078634157E-2</v>
      </c>
      <c r="G286" s="120"/>
      <c r="H286" s="120"/>
      <c r="I286" s="120"/>
      <c r="J286" s="120"/>
      <c r="K286" s="120"/>
      <c r="L286" s="120"/>
      <c r="M286" s="120"/>
      <c r="N286" s="120"/>
      <c r="O286" s="120"/>
      <c r="P286" s="120"/>
    </row>
    <row r="287" spans="2:16" x14ac:dyDescent="0.3">
      <c r="B287" s="108">
        <v>43737</v>
      </c>
      <c r="C287" s="110">
        <v>42.4</v>
      </c>
      <c r="D287" s="110">
        <v>18</v>
      </c>
      <c r="E287" s="110">
        <f t="shared" si="15"/>
        <v>-1.6241299303944357E-2</v>
      </c>
      <c r="F287" s="151">
        <f t="shared" si="16"/>
        <v>-5.5118110236220486E-2</v>
      </c>
      <c r="G287" s="120"/>
      <c r="H287" s="120"/>
      <c r="I287" s="120"/>
      <c r="J287" s="120"/>
      <c r="K287" s="120"/>
      <c r="L287" s="120"/>
      <c r="M287" s="120"/>
      <c r="N287" s="120"/>
      <c r="O287" s="120"/>
      <c r="P287" s="120"/>
    </row>
    <row r="288" spans="2:16" x14ac:dyDescent="0.3">
      <c r="B288" s="108">
        <v>43738</v>
      </c>
      <c r="C288" s="110">
        <v>42.1</v>
      </c>
      <c r="D288" s="110">
        <v>18</v>
      </c>
      <c r="E288" s="110">
        <f t="shared" si="15"/>
        <v>-7.0754716981131782E-3</v>
      </c>
      <c r="F288" s="151">
        <f t="shared" si="16"/>
        <v>0</v>
      </c>
      <c r="G288" s="120"/>
      <c r="H288" s="120"/>
      <c r="I288" s="120"/>
      <c r="J288" s="120"/>
      <c r="K288" s="120"/>
      <c r="L288" s="120"/>
      <c r="M288" s="120"/>
      <c r="N288" s="120"/>
      <c r="O288" s="120"/>
      <c r="P288" s="120"/>
    </row>
    <row r="289" spans="2:16" x14ac:dyDescent="0.3">
      <c r="B289" s="108">
        <v>43739</v>
      </c>
      <c r="C289" s="110">
        <v>42.3</v>
      </c>
      <c r="D289" s="110">
        <v>18.57</v>
      </c>
      <c r="E289" s="110">
        <f t="shared" si="15"/>
        <v>4.7505938242278223E-3</v>
      </c>
      <c r="F289" s="151">
        <f t="shared" si="16"/>
        <v>3.1666666666666732E-2</v>
      </c>
      <c r="G289" s="120"/>
      <c r="H289" s="120"/>
      <c r="I289" s="120"/>
      <c r="J289" s="120"/>
      <c r="K289" s="120"/>
      <c r="L289" s="120"/>
      <c r="M289" s="120"/>
      <c r="N289" s="120"/>
      <c r="O289" s="120"/>
      <c r="P289" s="120"/>
    </row>
    <row r="290" spans="2:16" x14ac:dyDescent="0.3">
      <c r="B290" s="108">
        <v>43740</v>
      </c>
      <c r="C290" s="110">
        <v>42.8</v>
      </c>
      <c r="D290" s="110">
        <v>18.86</v>
      </c>
      <c r="E290" s="110">
        <f t="shared" si="15"/>
        <v>1.1820330969267046E-2</v>
      </c>
      <c r="F290" s="151">
        <f t="shared" si="16"/>
        <v>1.5616585891222279E-2</v>
      </c>
      <c r="G290" s="120"/>
      <c r="H290" s="120"/>
      <c r="I290" s="120"/>
      <c r="J290" s="120"/>
      <c r="K290" s="120"/>
      <c r="L290" s="120"/>
      <c r="M290" s="120"/>
      <c r="N290" s="120"/>
      <c r="O290" s="120"/>
      <c r="P290" s="120"/>
    </row>
    <row r="291" spans="2:16" x14ac:dyDescent="0.3">
      <c r="B291" s="108">
        <v>43741</v>
      </c>
      <c r="C291" s="110">
        <v>43.2</v>
      </c>
      <c r="D291" s="110">
        <v>18.48</v>
      </c>
      <c r="E291" s="110">
        <f t="shared" si="15"/>
        <v>9.3457943925234765E-3</v>
      </c>
      <c r="F291" s="151">
        <f t="shared" si="16"/>
        <v>-2.0148462354188656E-2</v>
      </c>
      <c r="G291" s="120"/>
      <c r="H291" s="120"/>
      <c r="I291" s="120"/>
      <c r="J291" s="120"/>
      <c r="K291" s="120"/>
      <c r="L291" s="120"/>
      <c r="M291" s="120"/>
      <c r="N291" s="120"/>
      <c r="O291" s="120"/>
      <c r="P291" s="120"/>
    </row>
    <row r="292" spans="2:16" x14ac:dyDescent="0.3">
      <c r="B292" s="108">
        <v>43744</v>
      </c>
      <c r="C292" s="110">
        <v>43</v>
      </c>
      <c r="D292" s="110">
        <v>18.29</v>
      </c>
      <c r="E292" s="110">
        <f t="shared" si="15"/>
        <v>-4.6296296296296502E-3</v>
      </c>
      <c r="F292" s="151">
        <f t="shared" si="16"/>
        <v>-1.0281385281385336E-2</v>
      </c>
      <c r="G292" s="120"/>
      <c r="H292" s="120"/>
      <c r="I292" s="120"/>
      <c r="J292" s="120"/>
      <c r="K292" s="120"/>
      <c r="L292" s="120"/>
      <c r="M292" s="120"/>
      <c r="N292" s="120"/>
      <c r="O292" s="120"/>
      <c r="P292" s="120"/>
    </row>
    <row r="293" spans="2:16" x14ac:dyDescent="0.3">
      <c r="B293" s="108">
        <v>43745</v>
      </c>
      <c r="C293" s="110">
        <v>42.4</v>
      </c>
      <c r="D293" s="110">
        <v>17.43</v>
      </c>
      <c r="E293" s="110">
        <f t="shared" si="15"/>
        <v>-1.3953488372093092E-2</v>
      </c>
      <c r="F293" s="151">
        <f t="shared" si="16"/>
        <v>-4.7020229633679578E-2</v>
      </c>
      <c r="G293" s="120"/>
      <c r="H293" s="120"/>
      <c r="I293" s="120"/>
      <c r="J293" s="120"/>
      <c r="K293" s="120"/>
      <c r="L293" s="120"/>
      <c r="M293" s="120"/>
      <c r="N293" s="120"/>
      <c r="O293" s="120"/>
      <c r="P293" s="120"/>
    </row>
    <row r="294" spans="2:16" x14ac:dyDescent="0.3">
      <c r="B294" s="108">
        <v>43747</v>
      </c>
      <c r="C294" s="110">
        <v>41.9</v>
      </c>
      <c r="D294" s="110">
        <v>16.670000000000002</v>
      </c>
      <c r="E294" s="110">
        <f t="shared" si="15"/>
        <v>-1.1792452830188704E-2</v>
      </c>
      <c r="F294" s="151">
        <f t="shared" si="16"/>
        <v>-4.3602983362019399E-2</v>
      </c>
      <c r="G294" s="120"/>
      <c r="H294" s="120"/>
      <c r="I294" s="120"/>
      <c r="J294" s="120"/>
      <c r="K294" s="120"/>
      <c r="L294" s="120"/>
      <c r="M294" s="120"/>
      <c r="N294" s="120"/>
      <c r="O294" s="120"/>
      <c r="P294" s="120"/>
    </row>
    <row r="295" spans="2:16" x14ac:dyDescent="0.3">
      <c r="B295" s="108">
        <v>43748</v>
      </c>
      <c r="C295" s="110">
        <v>41.3</v>
      </c>
      <c r="D295" s="110">
        <v>16</v>
      </c>
      <c r="E295" s="110">
        <f t="shared" si="15"/>
        <v>-1.4319809069212486E-2</v>
      </c>
      <c r="F295" s="151">
        <f t="shared" si="16"/>
        <v>-4.0191961607678572E-2</v>
      </c>
      <c r="G295" s="120"/>
      <c r="H295" s="120"/>
      <c r="I295" s="120"/>
      <c r="J295" s="120"/>
      <c r="K295" s="120"/>
      <c r="L295" s="120"/>
      <c r="M295" s="120"/>
      <c r="N295" s="120"/>
      <c r="O295" s="120"/>
      <c r="P295" s="120"/>
    </row>
    <row r="296" spans="2:16" x14ac:dyDescent="0.3">
      <c r="B296" s="108">
        <v>43751</v>
      </c>
      <c r="C296" s="110">
        <v>41.2</v>
      </c>
      <c r="D296" s="110">
        <v>16.86</v>
      </c>
      <c r="E296" s="110">
        <f t="shared" si="15"/>
        <v>-2.421307506053183E-3</v>
      </c>
      <c r="F296" s="151">
        <f t="shared" si="16"/>
        <v>5.3749999999999964E-2</v>
      </c>
      <c r="G296" s="120"/>
      <c r="H296" s="120"/>
      <c r="I296" s="120"/>
      <c r="J296" s="120"/>
      <c r="K296" s="120"/>
      <c r="L296" s="120"/>
      <c r="M296" s="120"/>
      <c r="N296" s="120"/>
      <c r="O296" s="120"/>
      <c r="P296" s="120"/>
    </row>
    <row r="297" spans="2:16" x14ac:dyDescent="0.3">
      <c r="B297" s="108">
        <v>43752</v>
      </c>
      <c r="C297" s="110">
        <v>40</v>
      </c>
      <c r="D297" s="110">
        <v>16.48</v>
      </c>
      <c r="E297" s="110">
        <f t="shared" si="15"/>
        <v>-2.9126213592233108E-2</v>
      </c>
      <c r="F297" s="151">
        <f t="shared" si="16"/>
        <v>-2.2538552787663035E-2</v>
      </c>
      <c r="G297" s="120"/>
      <c r="H297" s="120"/>
      <c r="I297" s="120"/>
      <c r="J297" s="120"/>
      <c r="K297" s="120"/>
      <c r="L297" s="120"/>
      <c r="M297" s="120"/>
      <c r="N297" s="120"/>
      <c r="O297" s="120"/>
      <c r="P297" s="120"/>
    </row>
    <row r="298" spans="2:16" x14ac:dyDescent="0.3">
      <c r="B298" s="108">
        <v>43753</v>
      </c>
      <c r="C298" s="110">
        <v>42.2</v>
      </c>
      <c r="D298" s="110">
        <v>16.57</v>
      </c>
      <c r="E298" s="110">
        <f t="shared" si="15"/>
        <v>5.500000000000016E-2</v>
      </c>
      <c r="F298" s="151">
        <f t="shared" si="16"/>
        <v>5.4611650485436591E-3</v>
      </c>
      <c r="G298" s="120"/>
      <c r="H298" s="120"/>
      <c r="I298" s="120"/>
      <c r="J298" s="120"/>
      <c r="K298" s="120"/>
      <c r="L298" s="120"/>
      <c r="M298" s="120"/>
      <c r="N298" s="120"/>
      <c r="O298" s="120"/>
      <c r="P298" s="120"/>
    </row>
    <row r="299" spans="2:16" x14ac:dyDescent="0.3">
      <c r="B299" s="108">
        <v>43754</v>
      </c>
      <c r="C299" s="110">
        <v>41.3</v>
      </c>
      <c r="D299" s="110">
        <v>16.100000000000001</v>
      </c>
      <c r="E299" s="110">
        <f t="shared" si="15"/>
        <v>-2.1327014218009643E-2</v>
      </c>
      <c r="F299" s="151">
        <f t="shared" si="16"/>
        <v>-2.836451418225705E-2</v>
      </c>
      <c r="G299" s="120"/>
      <c r="H299" s="120"/>
      <c r="I299" s="120"/>
      <c r="J299" s="120"/>
      <c r="K299" s="120"/>
      <c r="L299" s="120"/>
      <c r="M299" s="120"/>
      <c r="N299" s="120"/>
      <c r="O299" s="120"/>
      <c r="P299" s="120"/>
    </row>
    <row r="300" spans="2:16" x14ac:dyDescent="0.3">
      <c r="B300" s="108">
        <v>43755</v>
      </c>
      <c r="C300" s="110">
        <v>40.799999999999997</v>
      </c>
      <c r="D300" s="110">
        <v>16</v>
      </c>
      <c r="E300" s="110">
        <f t="shared" si="15"/>
        <v>-1.2106537530266359E-2</v>
      </c>
      <c r="F300" s="151">
        <f t="shared" si="16"/>
        <v>-6.2111801242237252E-3</v>
      </c>
      <c r="G300" s="120"/>
      <c r="H300" s="120"/>
      <c r="I300" s="120"/>
      <c r="J300" s="120"/>
      <c r="K300" s="120"/>
      <c r="L300" s="120"/>
      <c r="M300" s="120"/>
      <c r="N300" s="120"/>
      <c r="O300" s="120"/>
      <c r="P300" s="120"/>
    </row>
    <row r="301" spans="2:16" x14ac:dyDescent="0.3">
      <c r="B301" s="108">
        <v>43758</v>
      </c>
      <c r="C301" s="110">
        <v>40.6</v>
      </c>
      <c r="D301" s="110">
        <v>15.43</v>
      </c>
      <c r="E301" s="110">
        <f t="shared" si="15"/>
        <v>-4.9019607843135971E-3</v>
      </c>
      <c r="F301" s="151">
        <f t="shared" si="16"/>
        <v>-3.5625000000000018E-2</v>
      </c>
      <c r="G301" s="120"/>
      <c r="H301" s="120"/>
      <c r="I301" s="120"/>
      <c r="J301" s="120"/>
      <c r="K301" s="120"/>
      <c r="L301" s="120"/>
      <c r="M301" s="120"/>
      <c r="N301" s="120"/>
      <c r="O301" s="120"/>
      <c r="P301" s="120"/>
    </row>
    <row r="302" spans="2:16" x14ac:dyDescent="0.3">
      <c r="B302" s="108">
        <v>43759</v>
      </c>
      <c r="C302" s="110">
        <v>40.6</v>
      </c>
      <c r="D302" s="110">
        <v>16.100000000000001</v>
      </c>
      <c r="E302" s="110">
        <f t="shared" si="15"/>
        <v>0</v>
      </c>
      <c r="F302" s="151">
        <f t="shared" si="16"/>
        <v>4.3421905379131598E-2</v>
      </c>
      <c r="G302" s="120"/>
      <c r="H302" s="120"/>
      <c r="I302" s="120"/>
      <c r="J302" s="120"/>
      <c r="K302" s="120"/>
      <c r="L302" s="120"/>
      <c r="M302" s="120"/>
      <c r="N302" s="120"/>
      <c r="O302" s="120"/>
      <c r="P302" s="120"/>
    </row>
    <row r="303" spans="2:16" x14ac:dyDescent="0.3">
      <c r="B303" s="108">
        <v>43760</v>
      </c>
      <c r="C303" s="110">
        <v>40</v>
      </c>
      <c r="D303" s="110">
        <v>16.190000000000001</v>
      </c>
      <c r="E303" s="110">
        <f t="shared" si="15"/>
        <v>-1.4778325123152691E-2</v>
      </c>
      <c r="F303" s="151">
        <f t="shared" si="16"/>
        <v>5.5900621118012417E-3</v>
      </c>
      <c r="G303" s="120"/>
      <c r="H303" s="120"/>
      <c r="I303" s="120"/>
      <c r="J303" s="120"/>
      <c r="K303" s="120"/>
      <c r="L303" s="120"/>
      <c r="M303" s="120"/>
      <c r="N303" s="120"/>
      <c r="O303" s="120"/>
      <c r="P303" s="120"/>
    </row>
    <row r="304" spans="2:16" x14ac:dyDescent="0.3">
      <c r="B304" s="108">
        <v>43761</v>
      </c>
      <c r="C304" s="110">
        <v>40.4</v>
      </c>
      <c r="D304" s="110">
        <v>17.329999999999998</v>
      </c>
      <c r="E304" s="110">
        <f t="shared" si="15"/>
        <v>1.0000000000000009E-2</v>
      </c>
      <c r="F304" s="151">
        <f t="shared" si="16"/>
        <v>7.0413835701049754E-2</v>
      </c>
      <c r="G304" s="120"/>
      <c r="H304" s="120"/>
      <c r="I304" s="120"/>
      <c r="J304" s="120"/>
      <c r="K304" s="120"/>
      <c r="L304" s="120"/>
      <c r="M304" s="120"/>
      <c r="N304" s="120"/>
      <c r="O304" s="120"/>
      <c r="P304" s="120"/>
    </row>
    <row r="305" spans="2:16" x14ac:dyDescent="0.3">
      <c r="B305" s="108">
        <v>43762</v>
      </c>
      <c r="C305" s="110">
        <v>43.1</v>
      </c>
      <c r="D305" s="110">
        <v>16.760000000000002</v>
      </c>
      <c r="E305" s="110">
        <f t="shared" si="15"/>
        <v>6.6831683168316891E-2</v>
      </c>
      <c r="F305" s="151">
        <f t="shared" si="16"/>
        <v>-3.2890940565493132E-2</v>
      </c>
      <c r="G305" s="120"/>
      <c r="H305" s="120"/>
      <c r="I305" s="120"/>
      <c r="J305" s="120"/>
      <c r="K305" s="120"/>
      <c r="L305" s="120"/>
      <c r="M305" s="120"/>
      <c r="N305" s="120"/>
      <c r="O305" s="120"/>
      <c r="P305" s="120"/>
    </row>
    <row r="306" spans="2:16" x14ac:dyDescent="0.3">
      <c r="B306" s="108">
        <v>43765</v>
      </c>
      <c r="C306" s="110">
        <v>43.5</v>
      </c>
      <c r="D306" s="110">
        <v>16.190000000000001</v>
      </c>
      <c r="E306" s="110">
        <f t="shared" si="15"/>
        <v>9.2807424593968069E-3</v>
      </c>
      <c r="F306" s="151">
        <f t="shared" si="16"/>
        <v>-3.4009546539379487E-2</v>
      </c>
      <c r="G306" s="120"/>
      <c r="H306" s="120"/>
      <c r="I306" s="120"/>
      <c r="J306" s="120"/>
      <c r="K306" s="120"/>
      <c r="L306" s="120"/>
      <c r="M306" s="120"/>
      <c r="N306" s="120"/>
      <c r="O306" s="120"/>
      <c r="P306" s="120"/>
    </row>
    <row r="307" spans="2:16" x14ac:dyDescent="0.3">
      <c r="B307" s="108">
        <v>43766</v>
      </c>
      <c r="C307" s="110">
        <v>43</v>
      </c>
      <c r="D307" s="110">
        <v>16.100000000000001</v>
      </c>
      <c r="E307" s="110">
        <f t="shared" si="15"/>
        <v>-1.1494252873563204E-2</v>
      </c>
      <c r="F307" s="151">
        <f t="shared" si="16"/>
        <v>-5.5589870290302379E-3</v>
      </c>
      <c r="G307" s="120"/>
      <c r="H307" s="120"/>
      <c r="I307" s="120"/>
      <c r="J307" s="120"/>
      <c r="K307" s="120"/>
      <c r="L307" s="120"/>
      <c r="M307" s="120"/>
      <c r="N307" s="120"/>
      <c r="O307" s="120"/>
      <c r="P307" s="120"/>
    </row>
    <row r="308" spans="2:16" x14ac:dyDescent="0.3">
      <c r="B308" s="108">
        <v>43767</v>
      </c>
      <c r="C308" s="110">
        <v>43.6</v>
      </c>
      <c r="D308" s="110">
        <v>15.71</v>
      </c>
      <c r="E308" s="110">
        <f t="shared" si="15"/>
        <v>1.3953488372093092E-2</v>
      </c>
      <c r="F308" s="151">
        <f t="shared" si="16"/>
        <v>-2.4223602484472084E-2</v>
      </c>
      <c r="G308" s="120"/>
      <c r="H308" s="120"/>
      <c r="I308" s="120"/>
      <c r="J308" s="120"/>
      <c r="K308" s="120"/>
      <c r="L308" s="120"/>
      <c r="M308" s="120"/>
      <c r="N308" s="120"/>
      <c r="O308" s="120"/>
      <c r="P308" s="120"/>
    </row>
    <row r="309" spans="2:16" x14ac:dyDescent="0.3">
      <c r="B309" s="108">
        <v>43768</v>
      </c>
      <c r="C309" s="110">
        <v>43.5</v>
      </c>
      <c r="D309" s="110">
        <v>15.24</v>
      </c>
      <c r="E309" s="110">
        <f t="shared" si="15"/>
        <v>-2.2935779816514179E-3</v>
      </c>
      <c r="F309" s="151">
        <f t="shared" si="16"/>
        <v>-2.9917250159134379E-2</v>
      </c>
      <c r="G309" s="120"/>
      <c r="H309" s="120"/>
      <c r="I309" s="120"/>
      <c r="J309" s="120"/>
      <c r="K309" s="120"/>
      <c r="L309" s="120"/>
      <c r="M309" s="120"/>
      <c r="N309" s="120"/>
      <c r="O309" s="120"/>
      <c r="P309" s="120"/>
    </row>
    <row r="310" spans="2:16" x14ac:dyDescent="0.3">
      <c r="B310" s="108">
        <v>43769</v>
      </c>
      <c r="C310" s="110">
        <v>44.6</v>
      </c>
      <c r="D310" s="110">
        <v>14.86</v>
      </c>
      <c r="E310" s="110">
        <f t="shared" si="15"/>
        <v>2.5287356321839205E-2</v>
      </c>
      <c r="F310" s="151">
        <f t="shared" si="16"/>
        <v>-2.4934383202099841E-2</v>
      </c>
      <c r="G310" s="120"/>
      <c r="H310" s="120"/>
      <c r="I310" s="120"/>
      <c r="J310" s="120"/>
      <c r="K310" s="120"/>
      <c r="L310" s="120"/>
      <c r="M310" s="120"/>
      <c r="N310" s="120"/>
      <c r="O310" s="120"/>
      <c r="P310" s="120"/>
    </row>
    <row r="311" spans="2:16" x14ac:dyDescent="0.3">
      <c r="B311" s="108">
        <v>43772</v>
      </c>
      <c r="C311" s="110">
        <v>44.9</v>
      </c>
      <c r="D311" s="110">
        <v>14.76</v>
      </c>
      <c r="E311" s="110">
        <f t="shared" si="15"/>
        <v>6.7264573991030474E-3</v>
      </c>
      <c r="F311" s="151">
        <f t="shared" si="16"/>
        <v>-6.7294751009421283E-3</v>
      </c>
      <c r="G311" s="120"/>
      <c r="H311" s="120"/>
      <c r="I311" s="120"/>
      <c r="J311" s="120"/>
      <c r="K311" s="120"/>
      <c r="L311" s="120"/>
      <c r="M311" s="120"/>
      <c r="N311" s="120"/>
      <c r="O311" s="120"/>
      <c r="P311" s="120"/>
    </row>
    <row r="312" spans="2:16" x14ac:dyDescent="0.3">
      <c r="B312" s="108">
        <v>43773</v>
      </c>
      <c r="C312" s="110">
        <v>45</v>
      </c>
      <c r="D312" s="110">
        <v>14.76</v>
      </c>
      <c r="E312" s="110">
        <f t="shared" si="15"/>
        <v>2.2271714922048602E-3</v>
      </c>
      <c r="F312" s="151">
        <f t="shared" si="16"/>
        <v>0</v>
      </c>
      <c r="G312" s="120"/>
      <c r="H312" s="120"/>
      <c r="I312" s="120"/>
      <c r="J312" s="120"/>
      <c r="K312" s="120"/>
      <c r="L312" s="120"/>
      <c r="M312" s="120"/>
      <c r="N312" s="120"/>
      <c r="O312" s="120"/>
      <c r="P312" s="120"/>
    </row>
    <row r="313" spans="2:16" x14ac:dyDescent="0.3">
      <c r="B313" s="108">
        <v>43774</v>
      </c>
      <c r="C313" s="110">
        <v>45.3</v>
      </c>
      <c r="D313" s="110">
        <v>14.67</v>
      </c>
      <c r="E313" s="110">
        <f t="shared" si="15"/>
        <v>6.6666666666665986E-3</v>
      </c>
      <c r="F313" s="151">
        <f t="shared" si="16"/>
        <v>-6.0975609756097615E-3</v>
      </c>
      <c r="G313" s="120"/>
      <c r="H313" s="120"/>
      <c r="I313" s="120"/>
      <c r="J313" s="120"/>
      <c r="K313" s="120"/>
      <c r="L313" s="120"/>
      <c r="M313" s="120"/>
      <c r="N313" s="120"/>
      <c r="O313" s="120"/>
      <c r="P313" s="120"/>
    </row>
    <row r="314" spans="2:16" x14ac:dyDescent="0.3">
      <c r="B314" s="108">
        <v>43775</v>
      </c>
      <c r="C314" s="110">
        <v>44.9</v>
      </c>
      <c r="D314" s="110">
        <v>14.29</v>
      </c>
      <c r="E314" s="110">
        <f t="shared" si="15"/>
        <v>-8.8300220750551217E-3</v>
      </c>
      <c r="F314" s="151">
        <f t="shared" si="16"/>
        <v>-2.5903203817314258E-2</v>
      </c>
      <c r="G314" s="120"/>
      <c r="H314" s="120"/>
      <c r="I314" s="120"/>
      <c r="J314" s="120"/>
      <c r="K314" s="120"/>
      <c r="L314" s="120"/>
      <c r="M314" s="120"/>
      <c r="N314" s="120"/>
      <c r="O314" s="120"/>
      <c r="P314" s="120"/>
    </row>
    <row r="315" spans="2:16" x14ac:dyDescent="0.3">
      <c r="B315" s="108">
        <v>43776</v>
      </c>
      <c r="C315" s="110">
        <v>45.2</v>
      </c>
      <c r="D315" s="110">
        <v>15.33</v>
      </c>
      <c r="E315" s="110">
        <f t="shared" si="15"/>
        <v>6.6815144766148027E-3</v>
      </c>
      <c r="F315" s="151">
        <f t="shared" si="16"/>
        <v>7.2778166550035106E-2</v>
      </c>
      <c r="G315" s="120"/>
      <c r="H315" s="120"/>
      <c r="I315" s="120"/>
      <c r="J315" s="120"/>
      <c r="K315" s="120"/>
      <c r="L315" s="120"/>
      <c r="M315" s="120"/>
      <c r="N315" s="120"/>
      <c r="O315" s="120"/>
      <c r="P315" s="120"/>
    </row>
    <row r="316" spans="2:16" x14ac:dyDescent="0.3">
      <c r="B316" s="108">
        <v>43780</v>
      </c>
      <c r="C316" s="110">
        <v>44.9</v>
      </c>
      <c r="D316" s="110">
        <v>15.43</v>
      </c>
      <c r="E316" s="110">
        <f t="shared" si="15"/>
        <v>-6.6371681415929862E-3</v>
      </c>
      <c r="F316" s="151">
        <f t="shared" si="16"/>
        <v>6.5231572080886036E-3</v>
      </c>
      <c r="G316" s="120"/>
      <c r="H316" s="120"/>
      <c r="I316" s="120"/>
      <c r="J316" s="120"/>
      <c r="K316" s="120"/>
      <c r="L316" s="120"/>
      <c r="M316" s="120"/>
      <c r="N316" s="120"/>
      <c r="O316" s="120"/>
      <c r="P316" s="120"/>
    </row>
    <row r="317" spans="2:16" x14ac:dyDescent="0.3">
      <c r="B317" s="108">
        <v>43781</v>
      </c>
      <c r="C317" s="110">
        <v>44.9</v>
      </c>
      <c r="D317" s="110">
        <v>14.76</v>
      </c>
      <c r="E317" s="110">
        <f t="shared" si="15"/>
        <v>0</v>
      </c>
      <c r="F317" s="151">
        <f t="shared" si="16"/>
        <v>-4.3421905379131598E-2</v>
      </c>
      <c r="G317" s="120"/>
      <c r="H317" s="120"/>
      <c r="I317" s="120"/>
      <c r="J317" s="120"/>
      <c r="K317" s="120"/>
      <c r="L317" s="120"/>
      <c r="M317" s="120"/>
      <c r="N317" s="120"/>
      <c r="O317" s="120"/>
      <c r="P317" s="120"/>
    </row>
    <row r="318" spans="2:16" x14ac:dyDescent="0.3">
      <c r="B318" s="108">
        <v>43782</v>
      </c>
      <c r="C318" s="110">
        <v>44.6</v>
      </c>
      <c r="D318" s="110">
        <v>14.29</v>
      </c>
      <c r="E318" s="110">
        <f t="shared" si="15"/>
        <v>-6.6815144766146917E-3</v>
      </c>
      <c r="F318" s="151">
        <f t="shared" si="16"/>
        <v>-3.1842818428184372E-2</v>
      </c>
      <c r="G318" s="120"/>
      <c r="H318" s="120"/>
      <c r="I318" s="120"/>
      <c r="J318" s="120"/>
      <c r="K318" s="120"/>
      <c r="L318" s="120"/>
      <c r="M318" s="120"/>
      <c r="N318" s="120"/>
      <c r="O318" s="120"/>
      <c r="P318" s="120"/>
    </row>
    <row r="319" spans="2:16" x14ac:dyDescent="0.3">
      <c r="B319" s="108">
        <v>43783</v>
      </c>
      <c r="C319" s="110">
        <v>40.64</v>
      </c>
      <c r="D319" s="110">
        <v>14.19</v>
      </c>
      <c r="E319" s="110">
        <f t="shared" si="15"/>
        <v>-8.8789237668161491E-2</v>
      </c>
      <c r="F319" s="151">
        <f t="shared" si="16"/>
        <v>-6.9979006298109825E-3</v>
      </c>
      <c r="G319" s="120"/>
      <c r="H319" s="120"/>
      <c r="I319" s="120"/>
      <c r="J319" s="120"/>
      <c r="K319" s="120"/>
      <c r="L319" s="120"/>
      <c r="M319" s="120"/>
      <c r="N319" s="120"/>
      <c r="O319" s="120"/>
      <c r="P319" s="120"/>
    </row>
    <row r="320" spans="2:16" x14ac:dyDescent="0.3">
      <c r="B320" s="108">
        <v>43786</v>
      </c>
      <c r="C320" s="110">
        <v>40.64</v>
      </c>
      <c r="D320" s="110">
        <v>14.19</v>
      </c>
      <c r="E320" s="110">
        <f t="shared" si="15"/>
        <v>0</v>
      </c>
      <c r="F320" s="151">
        <f t="shared" si="16"/>
        <v>0</v>
      </c>
      <c r="G320" s="120"/>
      <c r="H320" s="120"/>
      <c r="I320" s="120"/>
      <c r="J320" s="120"/>
      <c r="K320" s="120"/>
      <c r="L320" s="120"/>
      <c r="M320" s="120"/>
      <c r="N320" s="120"/>
      <c r="O320" s="120"/>
      <c r="P320" s="120"/>
    </row>
    <row r="321" spans="2:16" x14ac:dyDescent="0.3">
      <c r="B321" s="108">
        <v>43787</v>
      </c>
      <c r="C321" s="110">
        <v>41.18</v>
      </c>
      <c r="D321" s="110">
        <v>15.14</v>
      </c>
      <c r="E321" s="110">
        <f t="shared" si="15"/>
        <v>1.3287401574803237E-2</v>
      </c>
      <c r="F321" s="151">
        <f t="shared" si="16"/>
        <v>6.6948555320648362E-2</v>
      </c>
      <c r="G321" s="120"/>
      <c r="H321" s="120"/>
      <c r="I321" s="120"/>
      <c r="J321" s="120"/>
      <c r="K321" s="120"/>
      <c r="L321" s="120"/>
      <c r="M321" s="120"/>
      <c r="N321" s="120"/>
      <c r="O321" s="120"/>
      <c r="P321" s="120"/>
    </row>
    <row r="322" spans="2:16" x14ac:dyDescent="0.3">
      <c r="B322" s="108">
        <v>43788</v>
      </c>
      <c r="C322" s="110">
        <v>41.18</v>
      </c>
      <c r="D322" s="110">
        <v>15.43</v>
      </c>
      <c r="E322" s="110">
        <f t="shared" si="15"/>
        <v>0</v>
      </c>
      <c r="F322" s="151">
        <f t="shared" si="16"/>
        <v>1.9154557463672228E-2</v>
      </c>
      <c r="G322" s="120"/>
      <c r="H322" s="120"/>
      <c r="I322" s="120"/>
      <c r="J322" s="120"/>
      <c r="K322" s="120"/>
      <c r="L322" s="120"/>
      <c r="M322" s="120"/>
      <c r="N322" s="120"/>
      <c r="O322" s="120"/>
      <c r="P322" s="120"/>
    </row>
    <row r="323" spans="2:16" x14ac:dyDescent="0.3">
      <c r="B323" s="108">
        <v>43789</v>
      </c>
      <c r="C323" s="110">
        <v>41.27</v>
      </c>
      <c r="D323" s="110">
        <v>15.14</v>
      </c>
      <c r="E323" s="110">
        <f t="shared" si="15"/>
        <v>2.1855269548325396E-3</v>
      </c>
      <c r="F323" s="151">
        <f t="shared" si="16"/>
        <v>-1.8794556059624101E-2</v>
      </c>
      <c r="G323" s="120"/>
      <c r="H323" s="120"/>
      <c r="I323" s="120"/>
      <c r="J323" s="120"/>
      <c r="K323" s="120"/>
      <c r="L323" s="120"/>
      <c r="M323" s="120"/>
      <c r="N323" s="120"/>
      <c r="O323" s="120"/>
      <c r="P323" s="120"/>
    </row>
    <row r="324" spans="2:16" x14ac:dyDescent="0.3">
      <c r="B324" s="108">
        <v>43790</v>
      </c>
      <c r="C324" s="110">
        <v>42.27</v>
      </c>
      <c r="D324" s="110">
        <v>15.71</v>
      </c>
      <c r="E324" s="110">
        <f t="shared" ref="E324:E387" si="17">C324/C323 - 1</f>
        <v>2.4230676035861487E-2</v>
      </c>
      <c r="F324" s="151">
        <f t="shared" ref="F324:F387" si="18">D324/D323-1</f>
        <v>3.7648612945838877E-2</v>
      </c>
      <c r="G324" s="120"/>
      <c r="H324" s="120"/>
      <c r="I324" s="120"/>
      <c r="J324" s="120"/>
      <c r="K324" s="120"/>
      <c r="L324" s="120"/>
      <c r="M324" s="120"/>
      <c r="N324" s="120"/>
      <c r="O324" s="120"/>
      <c r="P324" s="120"/>
    </row>
    <row r="325" spans="2:16" x14ac:dyDescent="0.3">
      <c r="B325" s="108">
        <v>43793</v>
      </c>
      <c r="C325" s="110">
        <v>44.18</v>
      </c>
      <c r="D325" s="110">
        <v>16.760000000000002</v>
      </c>
      <c r="E325" s="110">
        <f t="shared" si="17"/>
        <v>4.5185710906079812E-2</v>
      </c>
      <c r="F325" s="151">
        <f t="shared" si="18"/>
        <v>6.6836409929980967E-2</v>
      </c>
      <c r="G325" s="120"/>
      <c r="H325" s="120"/>
      <c r="I325" s="120"/>
      <c r="J325" s="120"/>
      <c r="K325" s="120"/>
      <c r="L325" s="120"/>
      <c r="M325" s="120"/>
      <c r="N325" s="120"/>
      <c r="O325" s="120"/>
      <c r="P325" s="120"/>
    </row>
    <row r="326" spans="2:16" x14ac:dyDescent="0.3">
      <c r="B326" s="108">
        <v>43795</v>
      </c>
      <c r="C326" s="110">
        <v>46.3</v>
      </c>
      <c r="D326" s="110">
        <v>16.57</v>
      </c>
      <c r="E326" s="110">
        <f t="shared" si="17"/>
        <v>4.7985513807152547E-2</v>
      </c>
      <c r="F326" s="151">
        <f t="shared" si="18"/>
        <v>-1.1336515513126533E-2</v>
      </c>
      <c r="G326" s="120"/>
      <c r="H326" s="120"/>
      <c r="I326" s="120"/>
      <c r="J326" s="120"/>
      <c r="K326" s="120"/>
      <c r="L326" s="120"/>
      <c r="M326" s="120"/>
      <c r="N326" s="120"/>
      <c r="O326" s="120"/>
      <c r="P326" s="120"/>
    </row>
    <row r="327" spans="2:16" x14ac:dyDescent="0.3">
      <c r="B327" s="108">
        <v>43796</v>
      </c>
      <c r="C327" s="110">
        <v>45</v>
      </c>
      <c r="D327" s="110">
        <v>16.100000000000001</v>
      </c>
      <c r="E327" s="110">
        <f t="shared" si="17"/>
        <v>-2.8077753779697567E-2</v>
      </c>
      <c r="F327" s="151">
        <f t="shared" si="18"/>
        <v>-2.836451418225705E-2</v>
      </c>
      <c r="G327" s="120"/>
      <c r="H327" s="120"/>
      <c r="I327" s="120"/>
      <c r="J327" s="120"/>
      <c r="K327" s="120"/>
      <c r="L327" s="120"/>
      <c r="M327" s="120"/>
      <c r="N327" s="120"/>
      <c r="O327" s="120"/>
      <c r="P327" s="120"/>
    </row>
    <row r="328" spans="2:16" x14ac:dyDescent="0.3">
      <c r="B328" s="108">
        <v>43797</v>
      </c>
      <c r="C328" s="110">
        <v>45.4</v>
      </c>
      <c r="D328" s="110">
        <v>16.57</v>
      </c>
      <c r="E328" s="110">
        <f t="shared" si="17"/>
        <v>8.8888888888889461E-3</v>
      </c>
      <c r="F328" s="151">
        <f t="shared" si="18"/>
        <v>2.9192546583850953E-2</v>
      </c>
      <c r="G328" s="120"/>
      <c r="H328" s="120"/>
      <c r="I328" s="120"/>
      <c r="J328" s="120"/>
      <c r="K328" s="120"/>
      <c r="L328" s="120"/>
      <c r="M328" s="120"/>
      <c r="N328" s="120"/>
      <c r="O328" s="120"/>
      <c r="P328" s="120"/>
    </row>
    <row r="329" spans="2:16" x14ac:dyDescent="0.3">
      <c r="B329" s="108">
        <v>43800</v>
      </c>
      <c r="C329" s="110">
        <v>46.5</v>
      </c>
      <c r="D329" s="110">
        <v>16.38</v>
      </c>
      <c r="E329" s="110">
        <f t="shared" si="17"/>
        <v>2.4229074889867919E-2</v>
      </c>
      <c r="F329" s="151">
        <f t="shared" si="18"/>
        <v>-1.1466505733252919E-2</v>
      </c>
      <c r="G329" s="120"/>
      <c r="H329" s="120"/>
      <c r="I329" s="120"/>
      <c r="J329" s="120"/>
      <c r="K329" s="120"/>
      <c r="L329" s="120"/>
      <c r="M329" s="120"/>
      <c r="N329" s="120"/>
      <c r="O329" s="120"/>
      <c r="P329" s="120"/>
    </row>
    <row r="330" spans="2:16" x14ac:dyDescent="0.3">
      <c r="B330" s="108">
        <v>43801</v>
      </c>
      <c r="C330" s="110">
        <v>46.9</v>
      </c>
      <c r="D330" s="110">
        <v>16.38</v>
      </c>
      <c r="E330" s="110">
        <f t="shared" si="17"/>
        <v>8.6021505376343566E-3</v>
      </c>
      <c r="F330" s="151">
        <f t="shared" si="18"/>
        <v>0</v>
      </c>
      <c r="G330" s="120"/>
      <c r="H330" s="120"/>
      <c r="I330" s="120"/>
      <c r="J330" s="120"/>
      <c r="K330" s="120"/>
      <c r="L330" s="120"/>
      <c r="M330" s="120"/>
      <c r="N330" s="120"/>
      <c r="O330" s="120"/>
      <c r="P330" s="120"/>
    </row>
    <row r="331" spans="2:16" x14ac:dyDescent="0.3">
      <c r="B331" s="108">
        <v>43802</v>
      </c>
      <c r="C331" s="110">
        <v>48.8</v>
      </c>
      <c r="D331" s="110">
        <v>16.48</v>
      </c>
      <c r="E331" s="110">
        <f t="shared" si="17"/>
        <v>4.051172707889128E-2</v>
      </c>
      <c r="F331" s="151">
        <f t="shared" si="18"/>
        <v>6.1050061050060833E-3</v>
      </c>
      <c r="G331" s="120"/>
      <c r="H331" s="120"/>
      <c r="I331" s="120"/>
      <c r="J331" s="120"/>
      <c r="K331" s="120"/>
      <c r="L331" s="120"/>
      <c r="M331" s="120"/>
      <c r="N331" s="120"/>
      <c r="O331" s="120"/>
      <c r="P331" s="120"/>
    </row>
    <row r="332" spans="2:16" x14ac:dyDescent="0.3">
      <c r="B332" s="108">
        <v>43803</v>
      </c>
      <c r="C332" s="110">
        <v>49.3</v>
      </c>
      <c r="D332" s="110">
        <v>16.29</v>
      </c>
      <c r="E332" s="110">
        <f t="shared" si="17"/>
        <v>1.0245901639344357E-2</v>
      </c>
      <c r="F332" s="151">
        <f t="shared" si="18"/>
        <v>-1.1529126213592256E-2</v>
      </c>
      <c r="G332" s="120"/>
      <c r="H332" s="120"/>
      <c r="I332" s="120"/>
      <c r="J332" s="120"/>
      <c r="K332" s="120"/>
      <c r="L332" s="120"/>
      <c r="M332" s="120"/>
      <c r="N332" s="120"/>
      <c r="O332" s="120"/>
      <c r="P332" s="120"/>
    </row>
    <row r="333" spans="2:16" x14ac:dyDescent="0.3">
      <c r="B333" s="108">
        <v>43804</v>
      </c>
      <c r="C333" s="110">
        <v>49.6</v>
      </c>
      <c r="D333" s="110">
        <v>16.190000000000001</v>
      </c>
      <c r="E333" s="110">
        <f t="shared" si="17"/>
        <v>6.0851926977687487E-3</v>
      </c>
      <c r="F333" s="151">
        <f t="shared" si="18"/>
        <v>-6.1387354205032496E-3</v>
      </c>
      <c r="G333" s="120"/>
      <c r="H333" s="120"/>
      <c r="I333" s="120"/>
      <c r="J333" s="120"/>
      <c r="K333" s="120"/>
      <c r="L333" s="120"/>
      <c r="M333" s="120"/>
      <c r="N333" s="120"/>
      <c r="O333" s="120"/>
      <c r="P333" s="120"/>
    </row>
    <row r="334" spans="2:16" x14ac:dyDescent="0.3">
      <c r="B334" s="108">
        <v>43807</v>
      </c>
      <c r="C334" s="110">
        <v>48.8</v>
      </c>
      <c r="D334" s="110">
        <v>16.190000000000001</v>
      </c>
      <c r="E334" s="110">
        <f t="shared" si="17"/>
        <v>-1.6129032258064613E-2</v>
      </c>
      <c r="F334" s="151">
        <f t="shared" si="18"/>
        <v>0</v>
      </c>
      <c r="G334" s="120"/>
      <c r="H334" s="120"/>
      <c r="I334" s="120"/>
      <c r="J334" s="120"/>
      <c r="K334" s="120"/>
      <c r="L334" s="120"/>
      <c r="M334" s="120"/>
      <c r="N334" s="120"/>
      <c r="O334" s="120"/>
      <c r="P334" s="120"/>
    </row>
    <row r="335" spans="2:16" x14ac:dyDescent="0.3">
      <c r="B335" s="108">
        <v>43808</v>
      </c>
      <c r="C335" s="110">
        <v>47.2</v>
      </c>
      <c r="D335" s="110">
        <v>17.239999999999998</v>
      </c>
      <c r="E335" s="110">
        <f t="shared" si="17"/>
        <v>-3.2786885245901565E-2</v>
      </c>
      <c r="F335" s="151">
        <f t="shared" si="18"/>
        <v>6.4854848672019516E-2</v>
      </c>
      <c r="G335" s="120"/>
      <c r="H335" s="120"/>
      <c r="I335" s="120"/>
      <c r="J335" s="120"/>
      <c r="K335" s="120"/>
      <c r="L335" s="120"/>
      <c r="M335" s="120"/>
      <c r="N335" s="120"/>
      <c r="O335" s="120"/>
      <c r="P335" s="120"/>
    </row>
    <row r="336" spans="2:16" x14ac:dyDescent="0.3">
      <c r="B336" s="108">
        <v>43809</v>
      </c>
      <c r="C336" s="110">
        <v>48</v>
      </c>
      <c r="D336" s="110">
        <v>16.899999999999999</v>
      </c>
      <c r="E336" s="110">
        <f t="shared" si="17"/>
        <v>1.6949152542372836E-2</v>
      </c>
      <c r="F336" s="151">
        <f t="shared" si="18"/>
        <v>-1.9721577726218076E-2</v>
      </c>
      <c r="G336" s="120"/>
      <c r="H336" s="120"/>
      <c r="I336" s="120"/>
      <c r="J336" s="120"/>
      <c r="K336" s="120"/>
      <c r="L336" s="120"/>
      <c r="M336" s="120"/>
      <c r="N336" s="120"/>
      <c r="O336" s="120"/>
      <c r="P336" s="120"/>
    </row>
    <row r="337" spans="2:16" x14ac:dyDescent="0.3">
      <c r="B337" s="108">
        <v>43810</v>
      </c>
      <c r="C337" s="110">
        <v>49.2</v>
      </c>
      <c r="D337" s="110">
        <v>17.5</v>
      </c>
      <c r="E337" s="110">
        <f t="shared" si="17"/>
        <v>2.5000000000000133E-2</v>
      </c>
      <c r="F337" s="151">
        <f t="shared" si="18"/>
        <v>3.5502958579881838E-2</v>
      </c>
      <c r="G337" s="120"/>
      <c r="H337" s="120"/>
      <c r="I337" s="120"/>
      <c r="J337" s="120"/>
      <c r="K337" s="120"/>
      <c r="L337" s="120"/>
      <c r="M337" s="120"/>
      <c r="N337" s="120"/>
      <c r="O337" s="120"/>
      <c r="P337" s="120"/>
    </row>
    <row r="338" spans="2:16" x14ac:dyDescent="0.3">
      <c r="B338" s="108">
        <v>43811</v>
      </c>
      <c r="C338" s="110">
        <v>47.8</v>
      </c>
      <c r="D338" s="110">
        <v>17.7</v>
      </c>
      <c r="E338" s="110">
        <f t="shared" si="17"/>
        <v>-2.8455284552845628E-2</v>
      </c>
      <c r="F338" s="151">
        <f t="shared" si="18"/>
        <v>1.1428571428571344E-2</v>
      </c>
      <c r="G338" s="120"/>
      <c r="H338" s="120"/>
      <c r="I338" s="120"/>
      <c r="J338" s="120"/>
      <c r="K338" s="120"/>
      <c r="L338" s="120"/>
      <c r="M338" s="120"/>
      <c r="N338" s="120"/>
      <c r="O338" s="120"/>
      <c r="P338" s="120"/>
    </row>
    <row r="339" spans="2:16" x14ac:dyDescent="0.3">
      <c r="B339" s="108">
        <v>43814</v>
      </c>
      <c r="C339" s="110">
        <v>46.4</v>
      </c>
      <c r="D339" s="110">
        <v>18.100000000000001</v>
      </c>
      <c r="E339" s="110">
        <f t="shared" si="17"/>
        <v>-2.9288702928870314E-2</v>
      </c>
      <c r="F339" s="151">
        <f t="shared" si="18"/>
        <v>2.2598870056497189E-2</v>
      </c>
      <c r="G339" s="120"/>
      <c r="H339" s="120"/>
      <c r="I339" s="120"/>
      <c r="J339" s="120"/>
      <c r="K339" s="120"/>
      <c r="L339" s="120"/>
      <c r="M339" s="120"/>
      <c r="N339" s="120"/>
      <c r="O339" s="120"/>
      <c r="P339" s="120"/>
    </row>
    <row r="340" spans="2:16" x14ac:dyDescent="0.3">
      <c r="B340" s="108">
        <v>43816</v>
      </c>
      <c r="C340" s="110">
        <v>46.6</v>
      </c>
      <c r="D340" s="110">
        <v>17.7</v>
      </c>
      <c r="E340" s="110">
        <f t="shared" si="17"/>
        <v>4.3103448275862988E-3</v>
      </c>
      <c r="F340" s="151">
        <f t="shared" si="18"/>
        <v>-2.209944751381232E-2</v>
      </c>
      <c r="G340" s="120"/>
      <c r="H340" s="120"/>
      <c r="I340" s="120"/>
      <c r="J340" s="120"/>
      <c r="K340" s="120"/>
      <c r="L340" s="120"/>
      <c r="M340" s="120"/>
      <c r="N340" s="120"/>
      <c r="O340" s="120"/>
      <c r="P340" s="120"/>
    </row>
    <row r="341" spans="2:16" x14ac:dyDescent="0.3">
      <c r="B341" s="108">
        <v>43817</v>
      </c>
      <c r="C341" s="110">
        <v>47.6</v>
      </c>
      <c r="D341" s="110">
        <v>17.7</v>
      </c>
      <c r="E341" s="110">
        <f t="shared" si="17"/>
        <v>2.1459227467811148E-2</v>
      </c>
      <c r="F341" s="151">
        <f t="shared" si="18"/>
        <v>0</v>
      </c>
      <c r="G341" s="120"/>
      <c r="H341" s="120"/>
      <c r="I341" s="120"/>
      <c r="J341" s="120"/>
      <c r="K341" s="120"/>
      <c r="L341" s="120"/>
      <c r="M341" s="120"/>
      <c r="N341" s="120"/>
      <c r="O341" s="120"/>
      <c r="P341" s="120"/>
    </row>
    <row r="342" spans="2:16" x14ac:dyDescent="0.3">
      <c r="B342" s="108">
        <v>43818</v>
      </c>
      <c r="C342" s="110">
        <v>47.1</v>
      </c>
      <c r="D342" s="110">
        <v>17.600000000000001</v>
      </c>
      <c r="E342" s="110">
        <f t="shared" si="17"/>
        <v>-1.0504201680672232E-2</v>
      </c>
      <c r="F342" s="151">
        <f t="shared" si="18"/>
        <v>-5.6497175141241307E-3</v>
      </c>
      <c r="G342" s="120"/>
      <c r="H342" s="120"/>
      <c r="I342" s="120"/>
      <c r="J342" s="120"/>
      <c r="K342" s="120"/>
      <c r="L342" s="120"/>
      <c r="M342" s="120"/>
      <c r="N342" s="120"/>
      <c r="O342" s="120"/>
      <c r="P342" s="120"/>
    </row>
    <row r="343" spans="2:16" x14ac:dyDescent="0.3">
      <c r="B343" s="108">
        <v>43821</v>
      </c>
      <c r="C343" s="110">
        <v>47.3</v>
      </c>
      <c r="D343" s="110">
        <v>18.8</v>
      </c>
      <c r="E343" s="110">
        <f t="shared" si="17"/>
        <v>4.2462845010615702E-3</v>
      </c>
      <c r="F343" s="151">
        <f t="shared" si="18"/>
        <v>6.8181818181818121E-2</v>
      </c>
      <c r="G343" s="120"/>
      <c r="H343" s="120"/>
      <c r="I343" s="120"/>
      <c r="J343" s="120"/>
      <c r="K343" s="120"/>
      <c r="L343" s="120"/>
      <c r="M343" s="120"/>
      <c r="N343" s="120"/>
      <c r="O343" s="120"/>
      <c r="P343" s="120"/>
    </row>
    <row r="344" spans="2:16" x14ac:dyDescent="0.3">
      <c r="B344" s="108">
        <v>43822</v>
      </c>
      <c r="C344" s="110">
        <v>47.4</v>
      </c>
      <c r="D344" s="110">
        <v>18.2</v>
      </c>
      <c r="E344" s="110">
        <f t="shared" si="17"/>
        <v>2.1141649048626032E-3</v>
      </c>
      <c r="F344" s="151">
        <f t="shared" si="18"/>
        <v>-3.1914893617021378E-2</v>
      </c>
      <c r="G344" s="120"/>
      <c r="H344" s="120"/>
      <c r="I344" s="120"/>
      <c r="J344" s="120"/>
      <c r="K344" s="120"/>
      <c r="L344" s="120"/>
      <c r="M344" s="120"/>
      <c r="N344" s="120"/>
      <c r="O344" s="120"/>
      <c r="P344" s="120"/>
    </row>
    <row r="345" spans="2:16" x14ac:dyDescent="0.3">
      <c r="B345" s="108">
        <v>43823</v>
      </c>
      <c r="C345" s="110">
        <v>47.4</v>
      </c>
      <c r="D345" s="110">
        <v>18</v>
      </c>
      <c r="E345" s="110">
        <f t="shared" si="17"/>
        <v>0</v>
      </c>
      <c r="F345" s="151">
        <f t="shared" si="18"/>
        <v>-1.098901098901095E-2</v>
      </c>
      <c r="G345" s="120"/>
      <c r="H345" s="120"/>
      <c r="I345" s="120"/>
      <c r="J345" s="120"/>
      <c r="K345" s="120"/>
      <c r="L345" s="120"/>
      <c r="M345" s="120"/>
      <c r="N345" s="120"/>
      <c r="O345" s="120"/>
      <c r="P345" s="120"/>
    </row>
    <row r="346" spans="2:16" x14ac:dyDescent="0.3">
      <c r="B346" s="108">
        <v>43825</v>
      </c>
      <c r="C346" s="110">
        <v>47.3</v>
      </c>
      <c r="D346" s="110">
        <v>18.600000000000001</v>
      </c>
      <c r="E346" s="110">
        <f t="shared" si="17"/>
        <v>-2.1097046413502962E-3</v>
      </c>
      <c r="F346" s="151">
        <f t="shared" si="18"/>
        <v>3.3333333333333437E-2</v>
      </c>
      <c r="G346" s="120"/>
      <c r="H346" s="120"/>
      <c r="I346" s="120"/>
      <c r="J346" s="120"/>
      <c r="K346" s="120"/>
      <c r="L346" s="120"/>
      <c r="M346" s="120"/>
      <c r="N346" s="120"/>
      <c r="O346" s="120"/>
      <c r="P346" s="120"/>
    </row>
    <row r="347" spans="2:16" x14ac:dyDescent="0.3">
      <c r="B347" s="108">
        <v>43828</v>
      </c>
      <c r="C347" s="110">
        <v>47.8</v>
      </c>
      <c r="D347" s="110">
        <v>20</v>
      </c>
      <c r="E347" s="110">
        <f t="shared" si="17"/>
        <v>1.0570824524312794E-2</v>
      </c>
      <c r="F347" s="151">
        <f t="shared" si="18"/>
        <v>7.5268817204301008E-2</v>
      </c>
      <c r="G347" s="120"/>
      <c r="H347" s="120"/>
      <c r="I347" s="120"/>
      <c r="J347" s="120"/>
      <c r="K347" s="120"/>
      <c r="L347" s="120"/>
      <c r="M347" s="120"/>
      <c r="N347" s="120"/>
      <c r="O347" s="120"/>
      <c r="P347" s="120"/>
    </row>
    <row r="348" spans="2:16" x14ac:dyDescent="0.3">
      <c r="B348" s="108">
        <v>43829</v>
      </c>
      <c r="C348" s="110">
        <v>47</v>
      </c>
      <c r="D348" s="110">
        <v>21</v>
      </c>
      <c r="E348" s="110">
        <f t="shared" si="17"/>
        <v>-1.67364016736401E-2</v>
      </c>
      <c r="F348" s="151">
        <f t="shared" si="18"/>
        <v>5.0000000000000044E-2</v>
      </c>
      <c r="G348" s="120"/>
      <c r="H348" s="120"/>
      <c r="I348" s="120"/>
      <c r="J348" s="120"/>
      <c r="K348" s="120"/>
      <c r="L348" s="120"/>
      <c r="M348" s="120"/>
      <c r="N348" s="120"/>
      <c r="O348" s="120"/>
      <c r="P348" s="120"/>
    </row>
    <row r="349" spans="2:16" x14ac:dyDescent="0.3">
      <c r="B349" s="108">
        <v>43831</v>
      </c>
      <c r="C349" s="110">
        <v>47.1</v>
      </c>
      <c r="D349" s="110">
        <v>19.899999999999999</v>
      </c>
      <c r="E349" s="110">
        <f t="shared" si="17"/>
        <v>2.1276595744681437E-3</v>
      </c>
      <c r="F349" s="151">
        <f t="shared" si="18"/>
        <v>-5.2380952380952417E-2</v>
      </c>
      <c r="G349" s="120"/>
      <c r="H349" s="120"/>
      <c r="I349" s="120"/>
      <c r="J349" s="120"/>
      <c r="K349" s="120"/>
      <c r="L349" s="120"/>
      <c r="M349" s="120"/>
      <c r="N349" s="120"/>
      <c r="O349" s="120"/>
      <c r="P349" s="120"/>
    </row>
    <row r="350" spans="2:16" x14ac:dyDescent="0.3">
      <c r="B350" s="108">
        <v>43832</v>
      </c>
      <c r="C350" s="110">
        <v>46.7</v>
      </c>
      <c r="D350" s="110">
        <v>21.3</v>
      </c>
      <c r="E350" s="110">
        <f t="shared" si="17"/>
        <v>-8.4925690021231404E-3</v>
      </c>
      <c r="F350" s="151">
        <f t="shared" si="18"/>
        <v>7.0351758793969932E-2</v>
      </c>
      <c r="G350" s="120"/>
      <c r="H350" s="120"/>
      <c r="I350" s="120"/>
      <c r="J350" s="120"/>
      <c r="K350" s="120"/>
      <c r="L350" s="120"/>
      <c r="M350" s="120"/>
      <c r="N350" s="120"/>
      <c r="O350" s="120"/>
      <c r="P350" s="120"/>
    </row>
    <row r="351" spans="2:16" x14ac:dyDescent="0.3">
      <c r="B351" s="108">
        <v>43835</v>
      </c>
      <c r="C351" s="110">
        <v>45.3</v>
      </c>
      <c r="D351" s="110">
        <v>21.3</v>
      </c>
      <c r="E351" s="110">
        <f t="shared" si="17"/>
        <v>-2.9978586723768852E-2</v>
      </c>
      <c r="F351" s="151">
        <f t="shared" si="18"/>
        <v>0</v>
      </c>
      <c r="G351" s="120"/>
      <c r="H351" s="120"/>
      <c r="I351" s="120"/>
      <c r="J351" s="120"/>
      <c r="K351" s="120"/>
      <c r="L351" s="120"/>
      <c r="M351" s="120"/>
      <c r="N351" s="120"/>
      <c r="O351" s="120"/>
      <c r="P351" s="120"/>
    </row>
    <row r="352" spans="2:16" x14ac:dyDescent="0.3">
      <c r="B352" s="108">
        <v>43836</v>
      </c>
      <c r="C352" s="110">
        <v>45.9</v>
      </c>
      <c r="D352" s="110">
        <v>21.2</v>
      </c>
      <c r="E352" s="110">
        <f t="shared" si="17"/>
        <v>1.3245033112582849E-2</v>
      </c>
      <c r="F352" s="151">
        <f t="shared" si="18"/>
        <v>-4.6948356807512415E-3</v>
      </c>
      <c r="G352" s="120"/>
      <c r="H352" s="120"/>
      <c r="I352" s="120"/>
      <c r="J352" s="120"/>
      <c r="K352" s="120"/>
      <c r="L352" s="120"/>
      <c r="M352" s="120"/>
      <c r="N352" s="120"/>
      <c r="O352" s="120"/>
      <c r="P352" s="120"/>
    </row>
    <row r="353" spans="2:16" x14ac:dyDescent="0.3">
      <c r="B353" s="108">
        <v>43837</v>
      </c>
      <c r="C353" s="110">
        <v>45.1</v>
      </c>
      <c r="D353" s="110">
        <v>20.7</v>
      </c>
      <c r="E353" s="110">
        <f t="shared" si="17"/>
        <v>-1.7429193899782036E-2</v>
      </c>
      <c r="F353" s="151">
        <f t="shared" si="18"/>
        <v>-2.3584905660377409E-2</v>
      </c>
      <c r="G353" s="120"/>
      <c r="H353" s="120"/>
      <c r="I353" s="120"/>
      <c r="J353" s="120"/>
      <c r="K353" s="120"/>
      <c r="L353" s="120"/>
      <c r="M353" s="120"/>
      <c r="N353" s="120"/>
      <c r="O353" s="120"/>
      <c r="P353" s="120"/>
    </row>
    <row r="354" spans="2:16" x14ac:dyDescent="0.3">
      <c r="B354" s="108">
        <v>43838</v>
      </c>
      <c r="C354" s="110">
        <v>45.4</v>
      </c>
      <c r="D354" s="110">
        <v>20.9</v>
      </c>
      <c r="E354" s="110">
        <f t="shared" si="17"/>
        <v>6.6518847006651338E-3</v>
      </c>
      <c r="F354" s="151">
        <f t="shared" si="18"/>
        <v>9.6618357487923134E-3</v>
      </c>
      <c r="G354" s="120"/>
      <c r="H354" s="120"/>
      <c r="I354" s="120"/>
      <c r="J354" s="120"/>
      <c r="K354" s="120"/>
      <c r="L354" s="120"/>
      <c r="M354" s="120"/>
      <c r="N354" s="120"/>
      <c r="O354" s="120"/>
      <c r="P354" s="120"/>
    </row>
    <row r="355" spans="2:16" x14ac:dyDescent="0.3">
      <c r="B355" s="108">
        <v>43839</v>
      </c>
      <c r="C355" s="110">
        <v>46.3</v>
      </c>
      <c r="D355" s="110">
        <v>20.3</v>
      </c>
      <c r="E355" s="110">
        <f t="shared" si="17"/>
        <v>1.982378854625555E-2</v>
      </c>
      <c r="F355" s="151">
        <f t="shared" si="18"/>
        <v>-2.8708133971291794E-2</v>
      </c>
      <c r="G355" s="120"/>
      <c r="H355" s="120"/>
      <c r="I355" s="120"/>
      <c r="J355" s="120"/>
      <c r="K355" s="120"/>
      <c r="L355" s="120"/>
      <c r="M355" s="120"/>
      <c r="N355" s="120"/>
      <c r="O355" s="120"/>
      <c r="P355" s="120"/>
    </row>
    <row r="356" spans="2:16" x14ac:dyDescent="0.3">
      <c r="B356" s="108">
        <v>43842</v>
      </c>
      <c r="C356" s="110">
        <v>46.2</v>
      </c>
      <c r="D356" s="110">
        <v>19.3</v>
      </c>
      <c r="E356" s="110">
        <f t="shared" si="17"/>
        <v>-2.1598272138227959E-3</v>
      </c>
      <c r="F356" s="151">
        <f t="shared" si="18"/>
        <v>-4.9261083743842415E-2</v>
      </c>
      <c r="G356" s="120"/>
      <c r="H356" s="120"/>
      <c r="I356" s="120"/>
      <c r="J356" s="120"/>
      <c r="K356" s="120"/>
      <c r="L356" s="120"/>
      <c r="M356" s="120"/>
      <c r="N356" s="120"/>
      <c r="O356" s="120"/>
      <c r="P356" s="120"/>
    </row>
    <row r="357" spans="2:16" x14ac:dyDescent="0.3">
      <c r="B357" s="108">
        <v>43843</v>
      </c>
      <c r="C357" s="110">
        <v>45.1</v>
      </c>
      <c r="D357" s="110">
        <v>19.7</v>
      </c>
      <c r="E357" s="110">
        <f t="shared" si="17"/>
        <v>-2.3809523809523836E-2</v>
      </c>
      <c r="F357" s="151">
        <f t="shared" si="18"/>
        <v>2.0725388601036121E-2</v>
      </c>
      <c r="G357" s="120"/>
      <c r="H357" s="120"/>
      <c r="I357" s="120"/>
      <c r="J357" s="120"/>
      <c r="K357" s="120"/>
      <c r="L357" s="120"/>
      <c r="M357" s="120"/>
      <c r="N357" s="120"/>
      <c r="O357" s="120"/>
      <c r="P357" s="120"/>
    </row>
    <row r="358" spans="2:16" x14ac:dyDescent="0.3">
      <c r="B358" s="108">
        <v>43844</v>
      </c>
      <c r="C358" s="110">
        <v>44.9</v>
      </c>
      <c r="D358" s="110">
        <v>19.3</v>
      </c>
      <c r="E358" s="110">
        <f t="shared" si="17"/>
        <v>-4.4345898004435336E-3</v>
      </c>
      <c r="F358" s="151">
        <f t="shared" si="18"/>
        <v>-2.0304568527918732E-2</v>
      </c>
      <c r="G358" s="120"/>
      <c r="H358" s="120"/>
      <c r="I358" s="120"/>
      <c r="J358" s="120"/>
      <c r="K358" s="120"/>
      <c r="L358" s="120"/>
      <c r="M358" s="120"/>
      <c r="N358" s="120"/>
      <c r="O358" s="120"/>
      <c r="P358" s="120"/>
    </row>
    <row r="359" spans="2:16" x14ac:dyDescent="0.3">
      <c r="B359" s="108">
        <v>43845</v>
      </c>
      <c r="C359" s="110">
        <v>44.6</v>
      </c>
      <c r="D359" s="110">
        <v>18.3</v>
      </c>
      <c r="E359" s="110">
        <f t="shared" si="17"/>
        <v>-6.6815144766146917E-3</v>
      </c>
      <c r="F359" s="151">
        <f t="shared" si="18"/>
        <v>-5.1813471502590636E-2</v>
      </c>
      <c r="G359" s="120"/>
      <c r="H359" s="120"/>
      <c r="I359" s="120"/>
      <c r="J359" s="120"/>
      <c r="K359" s="120"/>
      <c r="L359" s="120"/>
      <c r="M359" s="120"/>
      <c r="N359" s="120"/>
      <c r="O359" s="120"/>
      <c r="P359" s="120"/>
    </row>
    <row r="360" spans="2:16" x14ac:dyDescent="0.3">
      <c r="B360" s="108">
        <v>43846</v>
      </c>
      <c r="C360" s="110">
        <v>45.7</v>
      </c>
      <c r="D360" s="110">
        <v>18.3</v>
      </c>
      <c r="E360" s="110">
        <f t="shared" si="17"/>
        <v>2.4663677130044803E-2</v>
      </c>
      <c r="F360" s="151">
        <f t="shared" si="18"/>
        <v>0</v>
      </c>
      <c r="G360" s="120"/>
      <c r="H360" s="120"/>
      <c r="I360" s="120"/>
      <c r="J360" s="120"/>
      <c r="K360" s="120"/>
      <c r="L360" s="120"/>
      <c r="M360" s="120"/>
      <c r="N360" s="120"/>
      <c r="O360" s="120"/>
      <c r="P360" s="120"/>
    </row>
    <row r="361" spans="2:16" x14ac:dyDescent="0.3">
      <c r="B361" s="108">
        <v>43849</v>
      </c>
      <c r="C361" s="110">
        <v>46.9</v>
      </c>
      <c r="D361" s="110">
        <v>19.100000000000001</v>
      </c>
      <c r="E361" s="110">
        <f t="shared" si="17"/>
        <v>2.6258205689277725E-2</v>
      </c>
      <c r="F361" s="151">
        <f t="shared" si="18"/>
        <v>4.3715846994535568E-2</v>
      </c>
      <c r="G361" s="120"/>
      <c r="H361" s="120"/>
      <c r="I361" s="120"/>
      <c r="J361" s="120"/>
      <c r="K361" s="120"/>
      <c r="L361" s="120"/>
      <c r="M361" s="120"/>
      <c r="N361" s="120"/>
      <c r="O361" s="120"/>
      <c r="P361" s="120"/>
    </row>
    <row r="362" spans="2:16" x14ac:dyDescent="0.3">
      <c r="B362" s="108">
        <v>43850</v>
      </c>
      <c r="C362" s="110">
        <v>49.2</v>
      </c>
      <c r="D362" s="110">
        <v>19.899999999999999</v>
      </c>
      <c r="E362" s="110">
        <f t="shared" si="17"/>
        <v>4.9040511727078906E-2</v>
      </c>
      <c r="F362" s="151">
        <f t="shared" si="18"/>
        <v>4.1884816753926524E-2</v>
      </c>
      <c r="G362" s="120"/>
      <c r="H362" s="120"/>
      <c r="I362" s="120"/>
      <c r="J362" s="120"/>
      <c r="K362" s="120"/>
      <c r="L362" s="120"/>
      <c r="M362" s="120"/>
      <c r="N362" s="120"/>
      <c r="O362" s="120"/>
      <c r="P362" s="120"/>
    </row>
    <row r="363" spans="2:16" x14ac:dyDescent="0.3">
      <c r="B363" s="108">
        <v>43851</v>
      </c>
      <c r="C363" s="110">
        <v>49.2</v>
      </c>
      <c r="D363" s="110">
        <v>20</v>
      </c>
      <c r="E363" s="110">
        <f t="shared" si="17"/>
        <v>0</v>
      </c>
      <c r="F363" s="151">
        <f t="shared" si="18"/>
        <v>5.0251256281408363E-3</v>
      </c>
      <c r="G363" s="120"/>
      <c r="H363" s="120"/>
      <c r="I363" s="120"/>
      <c r="J363" s="120"/>
      <c r="K363" s="120"/>
      <c r="L363" s="120"/>
      <c r="M363" s="120"/>
      <c r="N363" s="120"/>
      <c r="O363" s="120"/>
      <c r="P363" s="120"/>
    </row>
    <row r="364" spans="2:16" x14ac:dyDescent="0.3">
      <c r="B364" s="108">
        <v>43852</v>
      </c>
      <c r="C364" s="110">
        <v>51.4</v>
      </c>
      <c r="D364" s="110">
        <v>21</v>
      </c>
      <c r="E364" s="110">
        <f t="shared" si="17"/>
        <v>4.471544715447151E-2</v>
      </c>
      <c r="F364" s="151">
        <f t="shared" si="18"/>
        <v>5.0000000000000044E-2</v>
      </c>
      <c r="G364" s="120"/>
      <c r="H364" s="120"/>
      <c r="I364" s="120"/>
      <c r="J364" s="120"/>
      <c r="K364" s="120"/>
      <c r="L364" s="120"/>
      <c r="M364" s="120"/>
      <c r="N364" s="120"/>
      <c r="O364" s="120"/>
      <c r="P364" s="120"/>
    </row>
    <row r="365" spans="2:16" x14ac:dyDescent="0.3">
      <c r="B365" s="108">
        <v>43853</v>
      </c>
      <c r="C365" s="110">
        <v>51.3</v>
      </c>
      <c r="D365" s="110">
        <v>20.100000000000001</v>
      </c>
      <c r="E365" s="110">
        <f t="shared" si="17"/>
        <v>-1.9455252918287869E-3</v>
      </c>
      <c r="F365" s="151">
        <f t="shared" si="18"/>
        <v>-4.2857142857142816E-2</v>
      </c>
      <c r="G365" s="120"/>
      <c r="H365" s="120"/>
      <c r="I365" s="120"/>
      <c r="J365" s="120"/>
      <c r="K365" s="120"/>
      <c r="L365" s="120"/>
      <c r="M365" s="120"/>
      <c r="N365" s="120"/>
      <c r="O365" s="120"/>
      <c r="P365" s="120"/>
    </row>
    <row r="366" spans="2:16" x14ac:dyDescent="0.3">
      <c r="B366" s="108">
        <v>43856</v>
      </c>
      <c r="C366" s="110">
        <v>50.2</v>
      </c>
      <c r="D366" s="110">
        <v>20.9</v>
      </c>
      <c r="E366" s="110">
        <f t="shared" si="17"/>
        <v>-2.1442495126705596E-2</v>
      </c>
      <c r="F366" s="151">
        <f t="shared" si="18"/>
        <v>3.9800995024875441E-2</v>
      </c>
      <c r="G366" s="120"/>
      <c r="H366" s="120"/>
      <c r="I366" s="120"/>
      <c r="J366" s="120"/>
      <c r="K366" s="120"/>
      <c r="L366" s="120"/>
      <c r="M366" s="120"/>
      <c r="N366" s="120"/>
      <c r="O366" s="120"/>
      <c r="P366" s="120"/>
    </row>
    <row r="367" spans="2:16" x14ac:dyDescent="0.3">
      <c r="B367" s="108">
        <v>43857</v>
      </c>
      <c r="C367" s="110">
        <v>48.3</v>
      </c>
      <c r="D367" s="110">
        <v>21.7</v>
      </c>
      <c r="E367" s="110">
        <f t="shared" si="17"/>
        <v>-3.784860557768932E-2</v>
      </c>
      <c r="F367" s="151">
        <f t="shared" si="18"/>
        <v>3.8277511961722466E-2</v>
      </c>
      <c r="G367" s="120"/>
      <c r="H367" s="120"/>
      <c r="I367" s="120"/>
      <c r="J367" s="120"/>
      <c r="K367" s="120"/>
      <c r="L367" s="120"/>
      <c r="M367" s="120"/>
      <c r="N367" s="120"/>
      <c r="O367" s="120"/>
      <c r="P367" s="120"/>
    </row>
    <row r="368" spans="2:16" x14ac:dyDescent="0.3">
      <c r="B368" s="108">
        <v>43858</v>
      </c>
      <c r="C368" s="110">
        <v>49.1</v>
      </c>
      <c r="D368" s="110">
        <v>21.4</v>
      </c>
      <c r="E368" s="110">
        <f t="shared" si="17"/>
        <v>1.6563146997929712E-2</v>
      </c>
      <c r="F368" s="151">
        <f t="shared" si="18"/>
        <v>-1.3824884792626779E-2</v>
      </c>
      <c r="G368" s="120"/>
      <c r="H368" s="120"/>
      <c r="I368" s="120"/>
      <c r="J368" s="120"/>
      <c r="K368" s="120"/>
      <c r="L368" s="120"/>
      <c r="M368" s="120"/>
      <c r="N368" s="120"/>
      <c r="O368" s="120"/>
      <c r="P368" s="120"/>
    </row>
    <row r="369" spans="2:16" x14ac:dyDescent="0.3">
      <c r="B369" s="108">
        <v>43859</v>
      </c>
      <c r="C369" s="110">
        <v>51.4</v>
      </c>
      <c r="D369" s="110">
        <v>20.2</v>
      </c>
      <c r="E369" s="110">
        <f t="shared" si="17"/>
        <v>4.6843177189409335E-2</v>
      </c>
      <c r="F369" s="151">
        <f t="shared" si="18"/>
        <v>-5.6074766355140193E-2</v>
      </c>
      <c r="G369" s="120"/>
      <c r="H369" s="120"/>
      <c r="I369" s="120"/>
      <c r="J369" s="120"/>
      <c r="K369" s="120"/>
      <c r="L369" s="120"/>
      <c r="M369" s="120"/>
      <c r="N369" s="120"/>
      <c r="O369" s="120"/>
      <c r="P369" s="120"/>
    </row>
    <row r="370" spans="2:16" x14ac:dyDescent="0.3">
      <c r="B370" s="108">
        <v>43860</v>
      </c>
      <c r="C370" s="110">
        <v>50.6</v>
      </c>
      <c r="D370" s="110">
        <v>19.899999999999999</v>
      </c>
      <c r="E370" s="110">
        <f t="shared" si="17"/>
        <v>-1.5564202334630295E-2</v>
      </c>
      <c r="F370" s="151">
        <f t="shared" si="18"/>
        <v>-1.4851485148514865E-2</v>
      </c>
      <c r="G370" s="120"/>
      <c r="H370" s="120"/>
      <c r="I370" s="120"/>
      <c r="J370" s="120"/>
      <c r="K370" s="120"/>
      <c r="L370" s="120"/>
      <c r="M370" s="120"/>
      <c r="N370" s="120"/>
      <c r="O370" s="120"/>
      <c r="P370" s="120"/>
    </row>
    <row r="371" spans="2:16" x14ac:dyDescent="0.3">
      <c r="B371" s="108">
        <v>43863</v>
      </c>
      <c r="C371" s="110">
        <v>51</v>
      </c>
      <c r="D371" s="110">
        <v>20.399999999999999</v>
      </c>
      <c r="E371" s="110">
        <f t="shared" si="17"/>
        <v>7.905138339920903E-3</v>
      </c>
      <c r="F371" s="151">
        <f t="shared" si="18"/>
        <v>2.5125628140703515E-2</v>
      </c>
      <c r="G371" s="120"/>
      <c r="H371" s="120"/>
      <c r="I371" s="120"/>
      <c r="J371" s="120"/>
      <c r="K371" s="120"/>
      <c r="L371" s="120"/>
      <c r="M371" s="120"/>
      <c r="N371" s="120"/>
      <c r="O371" s="120"/>
      <c r="P371" s="120"/>
    </row>
    <row r="372" spans="2:16" x14ac:dyDescent="0.3">
      <c r="B372" s="108">
        <v>43864</v>
      </c>
      <c r="C372" s="110">
        <v>50.4</v>
      </c>
      <c r="D372" s="110">
        <v>19.8</v>
      </c>
      <c r="E372" s="110">
        <f t="shared" si="17"/>
        <v>-1.176470588235301E-2</v>
      </c>
      <c r="F372" s="151">
        <f t="shared" si="18"/>
        <v>-2.9411764705882248E-2</v>
      </c>
      <c r="G372" s="120"/>
      <c r="H372" s="120"/>
      <c r="I372" s="120"/>
      <c r="J372" s="120"/>
      <c r="K372" s="120"/>
      <c r="L372" s="120"/>
      <c r="M372" s="120"/>
      <c r="N372" s="120"/>
      <c r="O372" s="120"/>
      <c r="P372" s="120"/>
    </row>
    <row r="373" spans="2:16" x14ac:dyDescent="0.3">
      <c r="B373" s="108">
        <v>43865</v>
      </c>
      <c r="C373" s="110">
        <v>49.2</v>
      </c>
      <c r="D373" s="110">
        <v>20</v>
      </c>
      <c r="E373" s="110">
        <f t="shared" si="17"/>
        <v>-2.3809523809523725E-2</v>
      </c>
      <c r="F373" s="151">
        <f t="shared" si="18"/>
        <v>1.0101010101010166E-2</v>
      </c>
      <c r="G373" s="120"/>
      <c r="H373" s="120"/>
      <c r="I373" s="120"/>
      <c r="J373" s="120"/>
      <c r="K373" s="120"/>
      <c r="L373" s="120"/>
      <c r="M373" s="120"/>
      <c r="N373" s="120"/>
      <c r="O373" s="120"/>
      <c r="P373" s="120"/>
    </row>
    <row r="374" spans="2:16" x14ac:dyDescent="0.3">
      <c r="B374" s="108">
        <v>43866</v>
      </c>
      <c r="C374" s="110">
        <v>48.9</v>
      </c>
      <c r="D374" s="110">
        <v>19.7</v>
      </c>
      <c r="E374" s="110">
        <f t="shared" si="17"/>
        <v>-6.0975609756098725E-3</v>
      </c>
      <c r="F374" s="151">
        <f t="shared" si="18"/>
        <v>-1.5000000000000013E-2</v>
      </c>
      <c r="G374" s="120"/>
      <c r="H374" s="120"/>
      <c r="I374" s="120"/>
      <c r="J374" s="120"/>
      <c r="K374" s="120"/>
      <c r="L374" s="120"/>
      <c r="M374" s="120"/>
      <c r="N374" s="120"/>
      <c r="O374" s="120"/>
      <c r="P374" s="120"/>
    </row>
    <row r="375" spans="2:16" x14ac:dyDescent="0.3">
      <c r="B375" s="108">
        <v>43867</v>
      </c>
      <c r="C375" s="110">
        <v>49.4</v>
      </c>
      <c r="D375" s="110">
        <v>20</v>
      </c>
      <c r="E375" s="110">
        <f t="shared" si="17"/>
        <v>1.0224948875255713E-2</v>
      </c>
      <c r="F375" s="151">
        <f t="shared" si="18"/>
        <v>1.5228426395939021E-2</v>
      </c>
      <c r="G375" s="120"/>
      <c r="H375" s="120"/>
      <c r="I375" s="120"/>
      <c r="J375" s="120"/>
      <c r="K375" s="120"/>
      <c r="L375" s="120"/>
      <c r="M375" s="120"/>
      <c r="N375" s="120"/>
      <c r="O375" s="120"/>
      <c r="P375" s="120"/>
    </row>
    <row r="376" spans="2:16" x14ac:dyDescent="0.3">
      <c r="B376" s="108">
        <v>43870</v>
      </c>
      <c r="C376" s="110">
        <v>50.3</v>
      </c>
      <c r="D376" s="110">
        <v>20</v>
      </c>
      <c r="E376" s="110">
        <f t="shared" si="17"/>
        <v>1.8218623481781382E-2</v>
      </c>
      <c r="F376" s="151">
        <f t="shared" si="18"/>
        <v>0</v>
      </c>
      <c r="G376" s="120"/>
      <c r="H376" s="120"/>
      <c r="I376" s="120"/>
      <c r="J376" s="120"/>
      <c r="K376" s="120"/>
      <c r="L376" s="120"/>
      <c r="M376" s="120"/>
      <c r="N376" s="120"/>
      <c r="O376" s="120"/>
      <c r="P376" s="120"/>
    </row>
    <row r="377" spans="2:16" x14ac:dyDescent="0.3">
      <c r="B377" s="108">
        <v>43871</v>
      </c>
      <c r="C377" s="110">
        <v>55.3</v>
      </c>
      <c r="D377" s="110">
        <v>19.600000000000001</v>
      </c>
      <c r="E377" s="110">
        <f t="shared" si="17"/>
        <v>9.9403578528826975E-2</v>
      </c>
      <c r="F377" s="151">
        <f t="shared" si="18"/>
        <v>-1.9999999999999907E-2</v>
      </c>
      <c r="G377" s="120"/>
      <c r="H377" s="120"/>
      <c r="I377" s="120"/>
      <c r="J377" s="120"/>
      <c r="K377" s="120"/>
      <c r="L377" s="120"/>
      <c r="M377" s="120"/>
      <c r="N377" s="120"/>
      <c r="O377" s="120"/>
      <c r="P377" s="120"/>
    </row>
    <row r="378" spans="2:16" x14ac:dyDescent="0.3">
      <c r="B378" s="108">
        <v>43872</v>
      </c>
      <c r="C378" s="110">
        <v>60.7</v>
      </c>
      <c r="D378" s="110">
        <v>18.600000000000001</v>
      </c>
      <c r="E378" s="110">
        <f t="shared" si="17"/>
        <v>9.7649186256781206E-2</v>
      </c>
      <c r="F378" s="151">
        <f t="shared" si="18"/>
        <v>-5.1020408163265252E-2</v>
      </c>
      <c r="G378" s="120"/>
      <c r="H378" s="120"/>
      <c r="I378" s="120"/>
      <c r="J378" s="120"/>
      <c r="K378" s="120"/>
      <c r="L378" s="120"/>
      <c r="M378" s="120"/>
      <c r="N378" s="120"/>
      <c r="O378" s="120"/>
      <c r="P378" s="120"/>
    </row>
    <row r="379" spans="2:16" x14ac:dyDescent="0.3">
      <c r="B379" s="108">
        <v>43873</v>
      </c>
      <c r="C379" s="110">
        <v>62.1</v>
      </c>
      <c r="D379" s="110">
        <v>19.600000000000001</v>
      </c>
      <c r="E379" s="110">
        <f t="shared" si="17"/>
        <v>2.3064250411861664E-2</v>
      </c>
      <c r="F379" s="151">
        <f t="shared" si="18"/>
        <v>5.3763440860215006E-2</v>
      </c>
      <c r="G379" s="120"/>
      <c r="H379" s="120"/>
      <c r="I379" s="120"/>
      <c r="J379" s="120"/>
      <c r="K379" s="120"/>
      <c r="L379" s="120"/>
      <c r="M379" s="120"/>
      <c r="N379" s="120"/>
      <c r="O379" s="120"/>
      <c r="P379" s="120"/>
    </row>
    <row r="380" spans="2:16" x14ac:dyDescent="0.3">
      <c r="B380" s="108">
        <v>43874</v>
      </c>
      <c r="C380" s="110">
        <v>62.4</v>
      </c>
      <c r="D380" s="110">
        <v>19.100000000000001</v>
      </c>
      <c r="E380" s="110">
        <f t="shared" si="17"/>
        <v>4.8309178743961567E-3</v>
      </c>
      <c r="F380" s="151">
        <f t="shared" si="18"/>
        <v>-2.5510204081632626E-2</v>
      </c>
      <c r="G380" s="120"/>
      <c r="H380" s="120"/>
      <c r="I380" s="120"/>
      <c r="J380" s="120"/>
      <c r="K380" s="120"/>
      <c r="L380" s="120"/>
      <c r="M380" s="120"/>
      <c r="N380" s="120"/>
      <c r="O380" s="120"/>
      <c r="P380" s="120"/>
    </row>
    <row r="381" spans="2:16" x14ac:dyDescent="0.3">
      <c r="B381" s="108">
        <v>43877</v>
      </c>
      <c r="C381" s="110">
        <v>64</v>
      </c>
      <c r="D381" s="110">
        <v>18.3</v>
      </c>
      <c r="E381" s="110">
        <f t="shared" si="17"/>
        <v>2.5641025641025772E-2</v>
      </c>
      <c r="F381" s="151">
        <f t="shared" si="18"/>
        <v>-4.1884816753926746E-2</v>
      </c>
      <c r="G381" s="120"/>
      <c r="H381" s="120"/>
      <c r="I381" s="120"/>
      <c r="J381" s="120"/>
      <c r="K381" s="120"/>
      <c r="L381" s="120"/>
      <c r="M381" s="120"/>
      <c r="N381" s="120"/>
      <c r="O381" s="120"/>
      <c r="P381" s="120"/>
    </row>
    <row r="382" spans="2:16" x14ac:dyDescent="0.3">
      <c r="B382" s="108">
        <v>43878</v>
      </c>
      <c r="C382" s="110">
        <v>66.900000000000006</v>
      </c>
      <c r="D382" s="110">
        <v>18.5</v>
      </c>
      <c r="E382" s="110">
        <f t="shared" si="17"/>
        <v>4.5312500000000089E-2</v>
      </c>
      <c r="F382" s="151">
        <f t="shared" si="18"/>
        <v>1.0928961748633892E-2</v>
      </c>
      <c r="G382" s="120"/>
      <c r="H382" s="120"/>
      <c r="I382" s="120"/>
      <c r="J382" s="120"/>
      <c r="K382" s="120"/>
      <c r="L382" s="120"/>
      <c r="M382" s="120"/>
      <c r="N382" s="120"/>
      <c r="O382" s="120"/>
      <c r="P382" s="120"/>
    </row>
    <row r="383" spans="2:16" x14ac:dyDescent="0.3">
      <c r="B383" s="108">
        <v>43879</v>
      </c>
      <c r="C383" s="110">
        <v>64.900000000000006</v>
      </c>
      <c r="D383" s="110">
        <v>19.100000000000001</v>
      </c>
      <c r="E383" s="110">
        <f t="shared" si="17"/>
        <v>-2.9895366218236186E-2</v>
      </c>
      <c r="F383" s="151">
        <f t="shared" si="18"/>
        <v>3.2432432432432545E-2</v>
      </c>
      <c r="G383" s="120"/>
      <c r="H383" s="120"/>
      <c r="I383" s="120"/>
      <c r="J383" s="120"/>
      <c r="K383" s="120"/>
      <c r="L383" s="120"/>
      <c r="M383" s="120"/>
      <c r="N383" s="120"/>
      <c r="O383" s="120"/>
      <c r="P383" s="120"/>
    </row>
    <row r="384" spans="2:16" x14ac:dyDescent="0.3">
      <c r="B384" s="108">
        <v>43880</v>
      </c>
      <c r="C384" s="110">
        <v>70.3</v>
      </c>
      <c r="D384" s="110">
        <v>18.5</v>
      </c>
      <c r="E384" s="110">
        <f t="shared" si="17"/>
        <v>8.3204930662557741E-2</v>
      </c>
      <c r="F384" s="151">
        <f t="shared" si="18"/>
        <v>-3.1413612565445059E-2</v>
      </c>
      <c r="G384" s="120"/>
      <c r="H384" s="120"/>
      <c r="I384" s="120"/>
      <c r="J384" s="120"/>
      <c r="K384" s="120"/>
      <c r="L384" s="120"/>
      <c r="M384" s="120"/>
      <c r="N384" s="120"/>
      <c r="O384" s="120"/>
      <c r="P384" s="120"/>
    </row>
    <row r="385" spans="2:16" x14ac:dyDescent="0.3">
      <c r="B385" s="108">
        <v>43881</v>
      </c>
      <c r="C385" s="110">
        <v>71.900000000000006</v>
      </c>
      <c r="D385" s="110">
        <v>18</v>
      </c>
      <c r="E385" s="110">
        <f t="shared" si="17"/>
        <v>2.2759601706970223E-2</v>
      </c>
      <c r="F385" s="151">
        <f t="shared" si="18"/>
        <v>-2.7027027027026973E-2</v>
      </c>
      <c r="G385" s="120"/>
      <c r="H385" s="120"/>
      <c r="I385" s="120"/>
      <c r="J385" s="120"/>
      <c r="K385" s="120"/>
      <c r="L385" s="120"/>
      <c r="M385" s="120"/>
      <c r="N385" s="120"/>
      <c r="O385" s="120"/>
      <c r="P385" s="120"/>
    </row>
    <row r="386" spans="2:16" x14ac:dyDescent="0.3">
      <c r="B386" s="108">
        <v>43884</v>
      </c>
      <c r="C386" s="110">
        <v>72.5</v>
      </c>
      <c r="D386" s="110">
        <v>18.100000000000001</v>
      </c>
      <c r="E386" s="110">
        <f t="shared" si="17"/>
        <v>8.3449235048678183E-3</v>
      </c>
      <c r="F386" s="151">
        <f t="shared" si="18"/>
        <v>5.5555555555555358E-3</v>
      </c>
      <c r="G386" s="120"/>
      <c r="H386" s="120"/>
      <c r="I386" s="120"/>
      <c r="J386" s="120"/>
      <c r="K386" s="120"/>
      <c r="L386" s="120"/>
      <c r="M386" s="120"/>
      <c r="N386" s="120"/>
      <c r="O386" s="120"/>
      <c r="P386" s="120"/>
    </row>
    <row r="387" spans="2:16" x14ac:dyDescent="0.3">
      <c r="B387" s="108">
        <v>43885</v>
      </c>
      <c r="C387" s="110">
        <v>70.7</v>
      </c>
      <c r="D387" s="110">
        <v>18.8</v>
      </c>
      <c r="E387" s="110">
        <f t="shared" si="17"/>
        <v>-2.4827586206896513E-2</v>
      </c>
      <c r="F387" s="151">
        <f t="shared" si="18"/>
        <v>3.8674033149171283E-2</v>
      </c>
      <c r="G387" s="120"/>
      <c r="H387" s="120"/>
      <c r="I387" s="120"/>
      <c r="J387" s="120"/>
      <c r="K387" s="120"/>
      <c r="L387" s="120"/>
      <c r="M387" s="120"/>
      <c r="N387" s="120"/>
      <c r="O387" s="120"/>
      <c r="P387" s="120"/>
    </row>
    <row r="388" spans="2:16" x14ac:dyDescent="0.3">
      <c r="B388" s="108">
        <v>43886</v>
      </c>
      <c r="C388" s="110">
        <v>69.400000000000006</v>
      </c>
      <c r="D388" s="110">
        <v>19.399999999999999</v>
      </c>
      <c r="E388" s="110">
        <f t="shared" ref="E388:E451" si="19">C388/C387 - 1</f>
        <v>-1.8387553041018356E-2</v>
      </c>
      <c r="F388" s="151">
        <f t="shared" ref="F388:F451" si="20">D388/D387-1</f>
        <v>3.1914893617021267E-2</v>
      </c>
      <c r="G388" s="120"/>
      <c r="H388" s="120"/>
      <c r="I388" s="120"/>
      <c r="J388" s="120"/>
      <c r="K388" s="120"/>
      <c r="L388" s="120"/>
      <c r="M388" s="120"/>
      <c r="N388" s="120"/>
      <c r="O388" s="120"/>
      <c r="P388" s="120"/>
    </row>
    <row r="389" spans="2:16" x14ac:dyDescent="0.3">
      <c r="B389" s="108">
        <v>43887</v>
      </c>
      <c r="C389" s="110">
        <v>72.400000000000006</v>
      </c>
      <c r="D389" s="110">
        <v>19.3</v>
      </c>
      <c r="E389" s="110">
        <f t="shared" si="19"/>
        <v>4.3227665706051965E-2</v>
      </c>
      <c r="F389" s="151">
        <f t="shared" si="20"/>
        <v>-5.1546391752576026E-3</v>
      </c>
      <c r="G389" s="120"/>
      <c r="H389" s="120"/>
      <c r="I389" s="120"/>
      <c r="J389" s="120"/>
      <c r="K389" s="120"/>
      <c r="L389" s="120"/>
      <c r="M389" s="120"/>
      <c r="N389" s="120"/>
      <c r="O389" s="120"/>
      <c r="P389" s="120"/>
    </row>
    <row r="390" spans="2:16" x14ac:dyDescent="0.3">
      <c r="B390" s="108">
        <v>43888</v>
      </c>
      <c r="C390" s="110">
        <v>72.8</v>
      </c>
      <c r="D390" s="110">
        <v>19.100000000000001</v>
      </c>
      <c r="E390" s="110">
        <f t="shared" si="19"/>
        <v>5.5248618784529135E-3</v>
      </c>
      <c r="F390" s="151">
        <f t="shared" si="20"/>
        <v>-1.0362694300518061E-2</v>
      </c>
      <c r="G390" s="120"/>
      <c r="H390" s="120"/>
      <c r="I390" s="120"/>
      <c r="J390" s="120"/>
      <c r="K390" s="120"/>
      <c r="L390" s="120"/>
      <c r="M390" s="120"/>
      <c r="N390" s="120"/>
      <c r="O390" s="120"/>
      <c r="P390" s="120"/>
    </row>
    <row r="391" spans="2:16" x14ac:dyDescent="0.3">
      <c r="B391" s="108">
        <v>43891</v>
      </c>
      <c r="C391" s="110">
        <v>71.400000000000006</v>
      </c>
      <c r="D391" s="110">
        <v>18.899999999999999</v>
      </c>
      <c r="E391" s="110">
        <f t="shared" si="19"/>
        <v>-1.9230769230769162E-2</v>
      </c>
      <c r="F391" s="151">
        <f t="shared" si="20"/>
        <v>-1.0471204188481797E-2</v>
      </c>
      <c r="G391" s="120"/>
      <c r="H391" s="120"/>
      <c r="I391" s="120"/>
      <c r="J391" s="120"/>
      <c r="K391" s="120"/>
      <c r="L391" s="120"/>
      <c r="M391" s="120"/>
      <c r="N391" s="120"/>
      <c r="O391" s="120"/>
      <c r="P391" s="120"/>
    </row>
    <row r="392" spans="2:16" x14ac:dyDescent="0.3">
      <c r="B392" s="108">
        <v>43892</v>
      </c>
      <c r="C392" s="110">
        <v>70.3</v>
      </c>
      <c r="D392" s="110">
        <v>18.8</v>
      </c>
      <c r="E392" s="110">
        <f t="shared" si="19"/>
        <v>-1.5406162464986162E-2</v>
      </c>
      <c r="F392" s="151">
        <f t="shared" si="20"/>
        <v>-5.2910052910051242E-3</v>
      </c>
      <c r="G392" s="120"/>
      <c r="H392" s="120"/>
      <c r="I392" s="120"/>
      <c r="J392" s="120"/>
      <c r="K392" s="120"/>
      <c r="L392" s="120"/>
      <c r="M392" s="120"/>
      <c r="N392" s="120"/>
      <c r="O392" s="120"/>
      <c r="P392" s="120"/>
    </row>
    <row r="393" spans="2:16" x14ac:dyDescent="0.3">
      <c r="B393" s="108">
        <v>43893</v>
      </c>
      <c r="C393" s="110">
        <v>74.599999999999994</v>
      </c>
      <c r="D393" s="110">
        <v>18.899999999999999</v>
      </c>
      <c r="E393" s="110">
        <f t="shared" si="19"/>
        <v>6.1166429587482085E-2</v>
      </c>
      <c r="F393" s="151">
        <f t="shared" si="20"/>
        <v>5.3191489361701372E-3</v>
      </c>
      <c r="G393" s="120"/>
      <c r="H393" s="120"/>
      <c r="I393" s="120"/>
      <c r="J393" s="120"/>
      <c r="K393" s="120"/>
      <c r="L393" s="120"/>
      <c r="M393" s="120"/>
      <c r="N393" s="120"/>
      <c r="O393" s="120"/>
      <c r="P393" s="120"/>
    </row>
    <row r="394" spans="2:16" x14ac:dyDescent="0.3">
      <c r="B394" s="108">
        <v>43894</v>
      </c>
      <c r="C394" s="110">
        <v>74.900000000000006</v>
      </c>
      <c r="D394" s="110">
        <v>18.600000000000001</v>
      </c>
      <c r="E394" s="110">
        <f t="shared" si="19"/>
        <v>4.0214477211797384E-3</v>
      </c>
      <c r="F394" s="151">
        <f t="shared" si="20"/>
        <v>-1.5873015873015706E-2</v>
      </c>
      <c r="G394" s="120"/>
      <c r="H394" s="120"/>
      <c r="I394" s="120"/>
      <c r="J394" s="120"/>
      <c r="K394" s="120"/>
      <c r="L394" s="120"/>
      <c r="M394" s="120"/>
      <c r="N394" s="120"/>
      <c r="O394" s="120"/>
      <c r="P394" s="120"/>
    </row>
    <row r="395" spans="2:16" x14ac:dyDescent="0.3">
      <c r="B395" s="108">
        <v>43895</v>
      </c>
      <c r="C395" s="110">
        <v>72.599999999999994</v>
      </c>
      <c r="D395" s="110">
        <v>18.3</v>
      </c>
      <c r="E395" s="110">
        <f t="shared" si="19"/>
        <v>-3.0707610146862629E-2</v>
      </c>
      <c r="F395" s="151">
        <f t="shared" si="20"/>
        <v>-1.6129032258064502E-2</v>
      </c>
      <c r="G395" s="120"/>
      <c r="H395" s="120"/>
      <c r="I395" s="120"/>
      <c r="J395" s="120"/>
      <c r="K395" s="120"/>
      <c r="L395" s="120"/>
      <c r="M395" s="120"/>
      <c r="N395" s="120"/>
      <c r="O395" s="120"/>
      <c r="P395" s="120"/>
    </row>
    <row r="396" spans="2:16" x14ac:dyDescent="0.3">
      <c r="B396" s="108">
        <v>43898</v>
      </c>
      <c r="C396" s="110">
        <v>70</v>
      </c>
      <c r="D396" s="110">
        <v>18.2</v>
      </c>
      <c r="E396" s="110">
        <f t="shared" si="19"/>
        <v>-3.5812672176308458E-2</v>
      </c>
      <c r="F396" s="151">
        <f t="shared" si="20"/>
        <v>-5.464480874317057E-3</v>
      </c>
      <c r="G396" s="120"/>
      <c r="H396" s="120"/>
      <c r="I396" s="120"/>
      <c r="J396" s="120"/>
      <c r="K396" s="120"/>
      <c r="L396" s="120"/>
      <c r="M396" s="120"/>
      <c r="N396" s="120"/>
      <c r="O396" s="120"/>
      <c r="P396" s="120"/>
    </row>
    <row r="397" spans="2:16" x14ac:dyDescent="0.3">
      <c r="B397" s="108">
        <v>43899</v>
      </c>
      <c r="C397" s="110">
        <v>63</v>
      </c>
      <c r="D397" s="110">
        <v>18.5</v>
      </c>
      <c r="E397" s="110">
        <f t="shared" si="19"/>
        <v>-9.9999999999999978E-2</v>
      </c>
      <c r="F397" s="151">
        <f t="shared" si="20"/>
        <v>1.6483516483516425E-2</v>
      </c>
      <c r="G397" s="120"/>
      <c r="H397" s="120"/>
      <c r="I397" s="120"/>
      <c r="J397" s="120"/>
      <c r="K397" s="120"/>
      <c r="L397" s="120"/>
      <c r="M397" s="120"/>
      <c r="N397" s="120"/>
      <c r="O397" s="120"/>
      <c r="P397" s="120"/>
    </row>
    <row r="398" spans="2:16" x14ac:dyDescent="0.3">
      <c r="B398" s="108">
        <v>43900</v>
      </c>
      <c r="C398" s="110">
        <v>64.5</v>
      </c>
      <c r="D398" s="110">
        <v>17.899999999999999</v>
      </c>
      <c r="E398" s="110">
        <f t="shared" si="19"/>
        <v>2.3809523809523725E-2</v>
      </c>
      <c r="F398" s="151">
        <f t="shared" si="20"/>
        <v>-3.2432432432432545E-2</v>
      </c>
      <c r="G398" s="120"/>
      <c r="H398" s="120"/>
      <c r="I398" s="120"/>
      <c r="J398" s="120"/>
      <c r="K398" s="120"/>
      <c r="L398" s="120"/>
      <c r="M398" s="120"/>
      <c r="N398" s="120"/>
      <c r="O398" s="120"/>
      <c r="P398" s="120"/>
    </row>
    <row r="399" spans="2:16" x14ac:dyDescent="0.3">
      <c r="B399" s="108">
        <v>43901</v>
      </c>
      <c r="C399" s="110">
        <v>68.099999999999994</v>
      </c>
      <c r="D399" s="110">
        <v>18.3</v>
      </c>
      <c r="E399" s="110">
        <f t="shared" si="19"/>
        <v>5.5813953488371926E-2</v>
      </c>
      <c r="F399" s="151">
        <f t="shared" si="20"/>
        <v>2.2346368715083997E-2</v>
      </c>
      <c r="G399" s="120"/>
      <c r="H399" s="120"/>
      <c r="I399" s="120"/>
      <c r="J399" s="120"/>
      <c r="K399" s="120"/>
      <c r="L399" s="120"/>
      <c r="M399" s="120"/>
      <c r="N399" s="120"/>
      <c r="O399" s="120"/>
      <c r="P399" s="120"/>
    </row>
    <row r="400" spans="2:16" x14ac:dyDescent="0.3">
      <c r="B400" s="108">
        <v>43902</v>
      </c>
      <c r="C400" s="110">
        <v>67.099999999999994</v>
      </c>
      <c r="D400" s="110">
        <v>18.100000000000001</v>
      </c>
      <c r="E400" s="110">
        <f t="shared" si="19"/>
        <v>-1.4684287812041119E-2</v>
      </c>
      <c r="F400" s="151">
        <f t="shared" si="20"/>
        <v>-1.0928961748633892E-2</v>
      </c>
      <c r="G400" s="120"/>
      <c r="H400" s="120"/>
      <c r="I400" s="120"/>
      <c r="J400" s="120"/>
      <c r="K400" s="120"/>
      <c r="L400" s="120"/>
      <c r="M400" s="120"/>
      <c r="N400" s="120"/>
      <c r="O400" s="120"/>
      <c r="P400" s="120"/>
    </row>
    <row r="401" spans="2:16" x14ac:dyDescent="0.3">
      <c r="B401" s="108">
        <v>43905</v>
      </c>
      <c r="C401" s="110">
        <v>62.8</v>
      </c>
      <c r="D401" s="110">
        <v>18.100000000000001</v>
      </c>
      <c r="E401" s="110">
        <f t="shared" si="19"/>
        <v>-6.4083457526080467E-2</v>
      </c>
      <c r="F401" s="151">
        <f t="shared" si="20"/>
        <v>0</v>
      </c>
      <c r="G401" s="120"/>
      <c r="H401" s="120"/>
      <c r="I401" s="120"/>
      <c r="J401" s="120"/>
      <c r="K401" s="120"/>
      <c r="L401" s="120"/>
      <c r="M401" s="120"/>
      <c r="N401" s="120"/>
      <c r="O401" s="120"/>
      <c r="P401" s="120"/>
    </row>
    <row r="402" spans="2:16" x14ac:dyDescent="0.3">
      <c r="B402" s="108">
        <v>43906</v>
      </c>
      <c r="C402" s="110">
        <v>59.4</v>
      </c>
      <c r="D402" s="110">
        <v>18</v>
      </c>
      <c r="E402" s="110">
        <f t="shared" si="19"/>
        <v>-5.414012738853502E-2</v>
      </c>
      <c r="F402" s="151">
        <f t="shared" si="20"/>
        <v>-5.5248618784531356E-3</v>
      </c>
      <c r="G402" s="120"/>
      <c r="H402" s="120"/>
      <c r="I402" s="120"/>
      <c r="J402" s="120"/>
      <c r="K402" s="120"/>
      <c r="L402" s="120"/>
      <c r="M402" s="120"/>
      <c r="N402" s="120"/>
      <c r="O402" s="120"/>
      <c r="P402" s="120"/>
    </row>
    <row r="403" spans="2:16" x14ac:dyDescent="0.3">
      <c r="B403" s="108">
        <v>43908</v>
      </c>
      <c r="C403" s="110">
        <v>53.6</v>
      </c>
      <c r="D403" s="110">
        <v>18</v>
      </c>
      <c r="E403" s="110">
        <f t="shared" si="19"/>
        <v>-9.7643097643097643E-2</v>
      </c>
      <c r="F403" s="151">
        <f t="shared" si="20"/>
        <v>0</v>
      </c>
      <c r="G403" s="120"/>
      <c r="H403" s="120"/>
      <c r="I403" s="120"/>
      <c r="J403" s="120"/>
      <c r="K403" s="120"/>
      <c r="L403" s="120"/>
      <c r="M403" s="120"/>
      <c r="N403" s="120"/>
      <c r="O403" s="120"/>
      <c r="P403" s="120"/>
    </row>
    <row r="404" spans="2:16" x14ac:dyDescent="0.3">
      <c r="B404" s="108">
        <v>43909</v>
      </c>
      <c r="C404" s="110">
        <v>62.5</v>
      </c>
      <c r="D404" s="110">
        <v>17.899999999999999</v>
      </c>
      <c r="E404" s="110">
        <f t="shared" si="19"/>
        <v>0.16604477611940305</v>
      </c>
      <c r="F404" s="151">
        <f t="shared" si="20"/>
        <v>-5.5555555555556468E-3</v>
      </c>
      <c r="G404" s="120"/>
      <c r="H404" s="120"/>
      <c r="I404" s="120"/>
      <c r="J404" s="120"/>
      <c r="K404" s="120"/>
      <c r="L404" s="120"/>
      <c r="M404" s="120"/>
      <c r="N404" s="120"/>
      <c r="O404" s="120"/>
      <c r="P404" s="120"/>
    </row>
    <row r="405" spans="2:16" x14ac:dyDescent="0.3">
      <c r="B405" s="108">
        <v>43912</v>
      </c>
      <c r="C405" s="110">
        <v>62.2</v>
      </c>
      <c r="D405" s="110">
        <v>17.3</v>
      </c>
      <c r="E405" s="110">
        <f t="shared" si="19"/>
        <v>-4.7999999999999154E-3</v>
      </c>
      <c r="F405" s="151">
        <f t="shared" si="20"/>
        <v>-3.3519553072625552E-2</v>
      </c>
      <c r="G405" s="120"/>
      <c r="H405" s="120"/>
      <c r="I405" s="120"/>
      <c r="J405" s="120"/>
      <c r="K405" s="120"/>
      <c r="L405" s="120"/>
      <c r="M405" s="120"/>
      <c r="N405" s="120"/>
      <c r="O405" s="120"/>
      <c r="P405" s="120"/>
    </row>
    <row r="406" spans="2:16" x14ac:dyDescent="0.3">
      <c r="B406" s="108">
        <v>43913</v>
      </c>
      <c r="C406" s="110">
        <v>62.2</v>
      </c>
      <c r="D406" s="110">
        <v>17.5</v>
      </c>
      <c r="E406" s="110">
        <f t="shared" si="19"/>
        <v>0</v>
      </c>
      <c r="F406" s="151">
        <f t="shared" si="20"/>
        <v>1.156069364161838E-2</v>
      </c>
      <c r="G406" s="120"/>
      <c r="H406" s="120"/>
      <c r="I406" s="120"/>
      <c r="J406" s="120"/>
      <c r="K406" s="120"/>
      <c r="L406" s="120"/>
      <c r="M406" s="120"/>
      <c r="N406" s="120"/>
      <c r="O406" s="120"/>
      <c r="P406" s="120"/>
    </row>
    <row r="407" spans="2:16" x14ac:dyDescent="0.3">
      <c r="B407" s="108">
        <v>43914</v>
      </c>
      <c r="C407" s="110">
        <v>62.2</v>
      </c>
      <c r="D407" s="110">
        <v>19</v>
      </c>
      <c r="E407" s="110">
        <f t="shared" si="19"/>
        <v>0</v>
      </c>
      <c r="F407" s="151">
        <f t="shared" si="20"/>
        <v>8.5714285714285632E-2</v>
      </c>
      <c r="G407" s="120"/>
      <c r="H407" s="120"/>
      <c r="I407" s="120"/>
      <c r="J407" s="120"/>
      <c r="K407" s="120"/>
      <c r="L407" s="120"/>
      <c r="M407" s="120"/>
      <c r="N407" s="120"/>
      <c r="O407" s="120"/>
      <c r="P407" s="120"/>
    </row>
    <row r="408" spans="2:16" x14ac:dyDescent="0.3">
      <c r="B408" s="108">
        <v>43915</v>
      </c>
      <c r="C408" s="110">
        <v>62.2</v>
      </c>
      <c r="D408" s="110">
        <v>18.399999999999999</v>
      </c>
      <c r="E408" s="110">
        <f t="shared" si="19"/>
        <v>0</v>
      </c>
      <c r="F408" s="151">
        <f t="shared" si="20"/>
        <v>-3.1578947368421151E-2</v>
      </c>
      <c r="G408" s="120"/>
      <c r="H408" s="120"/>
      <c r="I408" s="120"/>
      <c r="J408" s="120"/>
      <c r="K408" s="120"/>
      <c r="L408" s="120"/>
      <c r="M408" s="120"/>
      <c r="N408" s="120"/>
      <c r="O408" s="120"/>
      <c r="P408" s="120"/>
    </row>
    <row r="409" spans="2:16" x14ac:dyDescent="0.3">
      <c r="B409" s="108">
        <v>43919</v>
      </c>
      <c r="C409" s="110">
        <v>62.2</v>
      </c>
      <c r="D409" s="110">
        <v>18.2</v>
      </c>
      <c r="E409" s="110">
        <f t="shared" si="19"/>
        <v>0</v>
      </c>
      <c r="F409" s="151">
        <f t="shared" si="20"/>
        <v>-1.0869565217391242E-2</v>
      </c>
      <c r="G409" s="120"/>
      <c r="H409" s="120"/>
      <c r="I409" s="120"/>
      <c r="J409" s="120"/>
      <c r="K409" s="120"/>
      <c r="L409" s="120"/>
      <c r="M409" s="120"/>
      <c r="N409" s="120"/>
      <c r="O409" s="120"/>
      <c r="P409" s="120"/>
    </row>
    <row r="410" spans="2:16" x14ac:dyDescent="0.3">
      <c r="B410" s="108">
        <v>43982</v>
      </c>
      <c r="C410" s="110">
        <v>62.2</v>
      </c>
      <c r="D410" s="110">
        <v>19.600000000000001</v>
      </c>
      <c r="E410" s="110">
        <f t="shared" si="19"/>
        <v>0</v>
      </c>
      <c r="F410" s="151">
        <f t="shared" si="20"/>
        <v>7.6923076923077094E-2</v>
      </c>
      <c r="G410" s="120"/>
      <c r="H410" s="120"/>
      <c r="I410" s="120"/>
      <c r="J410" s="120"/>
      <c r="K410" s="120"/>
      <c r="L410" s="120"/>
      <c r="M410" s="120"/>
      <c r="N410" s="120"/>
      <c r="O410" s="120"/>
      <c r="P410" s="120"/>
    </row>
    <row r="411" spans="2:16" x14ac:dyDescent="0.3">
      <c r="B411" s="108">
        <v>43983</v>
      </c>
      <c r="C411" s="110">
        <v>62.2</v>
      </c>
      <c r="D411" s="110">
        <v>18.8</v>
      </c>
      <c r="E411" s="110">
        <f t="shared" si="19"/>
        <v>0</v>
      </c>
      <c r="F411" s="151">
        <f t="shared" si="20"/>
        <v>-4.081632653061229E-2</v>
      </c>
      <c r="G411" s="120"/>
      <c r="H411" s="120"/>
      <c r="I411" s="120"/>
      <c r="J411" s="120"/>
      <c r="K411" s="120"/>
      <c r="L411" s="120"/>
      <c r="M411" s="120"/>
      <c r="N411" s="120"/>
      <c r="O411" s="120"/>
      <c r="P411" s="120"/>
    </row>
    <row r="412" spans="2:16" x14ac:dyDescent="0.3">
      <c r="B412" s="108">
        <v>43984</v>
      </c>
      <c r="C412" s="110">
        <v>62.2</v>
      </c>
      <c r="D412" s="110">
        <v>18.7</v>
      </c>
      <c r="E412" s="110">
        <f t="shared" si="19"/>
        <v>0</v>
      </c>
      <c r="F412" s="151">
        <f t="shared" si="20"/>
        <v>-5.3191489361702482E-3</v>
      </c>
      <c r="G412" s="120"/>
      <c r="H412" s="120"/>
      <c r="I412" s="120"/>
      <c r="J412" s="120"/>
      <c r="K412" s="120"/>
      <c r="L412" s="120"/>
      <c r="M412" s="120"/>
      <c r="N412" s="120"/>
      <c r="O412" s="120"/>
      <c r="P412" s="120"/>
    </row>
    <row r="413" spans="2:16" x14ac:dyDescent="0.3">
      <c r="B413" s="108">
        <v>43985</v>
      </c>
      <c r="C413" s="110">
        <v>62.2</v>
      </c>
      <c r="D413" s="110">
        <v>19.600000000000001</v>
      </c>
      <c r="E413" s="110">
        <f t="shared" si="19"/>
        <v>0</v>
      </c>
      <c r="F413" s="151">
        <f t="shared" si="20"/>
        <v>4.8128342245989497E-2</v>
      </c>
      <c r="G413" s="120"/>
      <c r="H413" s="120"/>
      <c r="I413" s="120"/>
      <c r="J413" s="120"/>
      <c r="K413" s="120"/>
      <c r="L413" s="120"/>
      <c r="M413" s="120"/>
      <c r="N413" s="120"/>
      <c r="O413" s="120"/>
      <c r="P413" s="120"/>
    </row>
    <row r="414" spans="2:16" x14ac:dyDescent="0.3">
      <c r="B414" s="108">
        <v>43986</v>
      </c>
      <c r="C414" s="110">
        <v>62.2</v>
      </c>
      <c r="D414" s="110">
        <v>19.899999999999999</v>
      </c>
      <c r="E414" s="110">
        <f t="shared" si="19"/>
        <v>0</v>
      </c>
      <c r="F414" s="151">
        <f t="shared" si="20"/>
        <v>1.5306122448979442E-2</v>
      </c>
      <c r="G414" s="120"/>
      <c r="H414" s="120"/>
      <c r="I414" s="120"/>
      <c r="J414" s="120"/>
      <c r="K414" s="120"/>
      <c r="L414" s="120"/>
      <c r="M414" s="120"/>
      <c r="N414" s="120"/>
      <c r="O414" s="120"/>
      <c r="P414" s="120"/>
    </row>
    <row r="415" spans="2:16" x14ac:dyDescent="0.3">
      <c r="B415" s="108">
        <v>43989</v>
      </c>
      <c r="C415" s="110">
        <v>62.2</v>
      </c>
      <c r="D415" s="110">
        <v>20.399999999999999</v>
      </c>
      <c r="E415" s="110">
        <f t="shared" si="19"/>
        <v>0</v>
      </c>
      <c r="F415" s="151">
        <f t="shared" si="20"/>
        <v>2.5125628140703515E-2</v>
      </c>
      <c r="G415" s="120"/>
      <c r="H415" s="120"/>
      <c r="I415" s="120"/>
      <c r="J415" s="120"/>
      <c r="K415" s="120"/>
      <c r="L415" s="120"/>
      <c r="M415" s="120"/>
      <c r="N415" s="120"/>
      <c r="O415" s="120"/>
      <c r="P415" s="120"/>
    </row>
    <row r="416" spans="2:16" x14ac:dyDescent="0.3">
      <c r="B416" s="108">
        <v>43990</v>
      </c>
      <c r="C416" s="110">
        <v>62.2</v>
      </c>
      <c r="D416" s="110">
        <v>20.6</v>
      </c>
      <c r="E416" s="110">
        <f t="shared" si="19"/>
        <v>0</v>
      </c>
      <c r="F416" s="151">
        <f t="shared" si="20"/>
        <v>9.8039215686276382E-3</v>
      </c>
      <c r="G416" s="120"/>
      <c r="H416" s="120"/>
      <c r="I416" s="120"/>
      <c r="J416" s="120"/>
      <c r="K416" s="120"/>
      <c r="L416" s="120"/>
      <c r="M416" s="120"/>
      <c r="N416" s="120"/>
      <c r="O416" s="120"/>
      <c r="P416" s="120"/>
    </row>
    <row r="417" spans="2:16" x14ac:dyDescent="0.3">
      <c r="B417" s="108">
        <v>43992</v>
      </c>
      <c r="C417" s="110">
        <v>62.2</v>
      </c>
      <c r="D417" s="110">
        <v>20.100000000000001</v>
      </c>
      <c r="E417" s="110">
        <f t="shared" si="19"/>
        <v>0</v>
      </c>
      <c r="F417" s="151">
        <f t="shared" si="20"/>
        <v>-2.4271844660194164E-2</v>
      </c>
      <c r="G417" s="120"/>
      <c r="H417" s="120"/>
      <c r="I417" s="120"/>
      <c r="J417" s="120"/>
      <c r="K417" s="120"/>
      <c r="L417" s="120"/>
      <c r="M417" s="120"/>
      <c r="N417" s="120"/>
      <c r="O417" s="120"/>
      <c r="P417" s="120"/>
    </row>
    <row r="418" spans="2:16" x14ac:dyDescent="0.3">
      <c r="B418" s="108">
        <v>43993</v>
      </c>
      <c r="C418" s="110">
        <v>62.2</v>
      </c>
      <c r="D418" s="110">
        <v>19.5</v>
      </c>
      <c r="E418" s="110">
        <f t="shared" si="19"/>
        <v>0</v>
      </c>
      <c r="F418" s="151">
        <f t="shared" si="20"/>
        <v>-2.9850746268656803E-2</v>
      </c>
      <c r="G418" s="120"/>
      <c r="H418" s="120"/>
      <c r="I418" s="120"/>
      <c r="J418" s="120"/>
      <c r="K418" s="120"/>
      <c r="L418" s="120"/>
      <c r="M418" s="120"/>
      <c r="N418" s="120"/>
      <c r="O418" s="120"/>
      <c r="P418" s="120"/>
    </row>
    <row r="419" spans="2:16" x14ac:dyDescent="0.3">
      <c r="B419" s="108">
        <v>43998</v>
      </c>
      <c r="C419" s="110">
        <v>62.2</v>
      </c>
      <c r="D419" s="110">
        <v>19.899999999999999</v>
      </c>
      <c r="E419" s="110">
        <f t="shared" si="19"/>
        <v>0</v>
      </c>
      <c r="F419" s="151">
        <f t="shared" si="20"/>
        <v>2.051282051282044E-2</v>
      </c>
      <c r="G419" s="120"/>
      <c r="H419" s="120"/>
      <c r="I419" s="120"/>
      <c r="J419" s="120"/>
      <c r="K419" s="120"/>
      <c r="L419" s="120"/>
      <c r="M419" s="120"/>
      <c r="N419" s="120"/>
      <c r="O419" s="120"/>
      <c r="P419" s="120"/>
    </row>
    <row r="420" spans="2:16" x14ac:dyDescent="0.3">
      <c r="B420" s="108">
        <v>44005</v>
      </c>
      <c r="C420" s="110">
        <v>62.2</v>
      </c>
      <c r="D420" s="110">
        <v>20</v>
      </c>
      <c r="E420" s="110">
        <f t="shared" si="19"/>
        <v>0</v>
      </c>
      <c r="F420" s="151">
        <f t="shared" si="20"/>
        <v>5.0251256281408363E-3</v>
      </c>
      <c r="G420" s="120"/>
      <c r="H420" s="120"/>
      <c r="I420" s="120"/>
      <c r="J420" s="120"/>
      <c r="K420" s="120"/>
      <c r="L420" s="120"/>
      <c r="M420" s="120"/>
      <c r="N420" s="120"/>
      <c r="O420" s="120"/>
      <c r="P420" s="120"/>
    </row>
    <row r="421" spans="2:16" x14ac:dyDescent="0.3">
      <c r="B421" s="108">
        <v>44010</v>
      </c>
      <c r="C421" s="110">
        <v>62.2</v>
      </c>
      <c r="D421" s="110">
        <v>19.8</v>
      </c>
      <c r="E421" s="110">
        <f t="shared" si="19"/>
        <v>0</v>
      </c>
      <c r="F421" s="151">
        <f t="shared" si="20"/>
        <v>-1.0000000000000009E-2</v>
      </c>
      <c r="G421" s="120"/>
      <c r="H421" s="120"/>
      <c r="I421" s="120"/>
      <c r="J421" s="120"/>
      <c r="K421" s="120"/>
      <c r="L421" s="120"/>
      <c r="M421" s="120"/>
      <c r="N421" s="120"/>
      <c r="O421" s="120"/>
      <c r="P421" s="120"/>
    </row>
    <row r="422" spans="2:16" x14ac:dyDescent="0.3">
      <c r="B422" s="108">
        <v>44012</v>
      </c>
      <c r="C422" s="110">
        <v>62.2</v>
      </c>
      <c r="D422" s="110">
        <v>19.5</v>
      </c>
      <c r="E422" s="110">
        <f t="shared" si="19"/>
        <v>0</v>
      </c>
      <c r="F422" s="151">
        <f t="shared" si="20"/>
        <v>-1.5151515151515138E-2</v>
      </c>
      <c r="G422" s="120"/>
      <c r="H422" s="120"/>
      <c r="I422" s="120"/>
      <c r="J422" s="120"/>
      <c r="K422" s="120"/>
      <c r="L422" s="120"/>
      <c r="M422" s="120"/>
      <c r="N422" s="120"/>
      <c r="O422" s="120"/>
      <c r="P422" s="120"/>
    </row>
    <row r="423" spans="2:16" x14ac:dyDescent="0.3">
      <c r="B423" s="108">
        <v>44017</v>
      </c>
      <c r="C423" s="110">
        <v>62.2</v>
      </c>
      <c r="D423" s="110">
        <v>19</v>
      </c>
      <c r="E423" s="110">
        <f t="shared" si="19"/>
        <v>0</v>
      </c>
      <c r="F423" s="151">
        <f t="shared" si="20"/>
        <v>-2.5641025641025661E-2</v>
      </c>
      <c r="G423" s="120"/>
      <c r="H423" s="120"/>
      <c r="I423" s="120"/>
      <c r="J423" s="120"/>
      <c r="K423" s="120"/>
      <c r="L423" s="120"/>
      <c r="M423" s="120"/>
      <c r="N423" s="120"/>
      <c r="O423" s="120"/>
      <c r="P423" s="120"/>
    </row>
    <row r="424" spans="2:16" x14ac:dyDescent="0.3">
      <c r="B424" s="108">
        <v>44019</v>
      </c>
      <c r="C424" s="110">
        <v>62.2</v>
      </c>
      <c r="D424" s="110">
        <v>18.899999999999999</v>
      </c>
      <c r="E424" s="110">
        <f t="shared" si="19"/>
        <v>0</v>
      </c>
      <c r="F424" s="151">
        <f t="shared" si="20"/>
        <v>-5.2631578947369695E-3</v>
      </c>
      <c r="G424" s="120"/>
      <c r="H424" s="120"/>
      <c r="I424" s="120"/>
      <c r="J424" s="120"/>
      <c r="K424" s="120"/>
      <c r="L424" s="120"/>
      <c r="M424" s="120"/>
      <c r="N424" s="120"/>
      <c r="O424" s="120"/>
      <c r="P424" s="120"/>
    </row>
    <row r="425" spans="2:16" x14ac:dyDescent="0.3">
      <c r="B425" s="108">
        <v>44020</v>
      </c>
      <c r="C425" s="110">
        <v>62.2</v>
      </c>
      <c r="D425" s="110">
        <v>18.8</v>
      </c>
      <c r="E425" s="110">
        <f t="shared" si="19"/>
        <v>0</v>
      </c>
      <c r="F425" s="151">
        <f t="shared" si="20"/>
        <v>-5.2910052910051242E-3</v>
      </c>
      <c r="G425" s="120"/>
      <c r="H425" s="120"/>
      <c r="I425" s="120"/>
      <c r="J425" s="120"/>
      <c r="K425" s="120"/>
      <c r="L425" s="120"/>
      <c r="M425" s="120"/>
      <c r="N425" s="120"/>
      <c r="O425" s="120"/>
      <c r="P425" s="120"/>
    </row>
    <row r="426" spans="2:16" x14ac:dyDescent="0.3">
      <c r="B426" s="108">
        <v>44021</v>
      </c>
      <c r="C426" s="110">
        <v>62.2</v>
      </c>
      <c r="D426" s="110">
        <v>18.2</v>
      </c>
      <c r="E426" s="110">
        <f t="shared" si="19"/>
        <v>0</v>
      </c>
      <c r="F426" s="151">
        <f t="shared" si="20"/>
        <v>-3.1914893617021378E-2</v>
      </c>
      <c r="G426" s="120"/>
      <c r="H426" s="120"/>
      <c r="I426" s="120"/>
      <c r="J426" s="120"/>
      <c r="K426" s="120"/>
      <c r="L426" s="120"/>
      <c r="M426" s="120"/>
      <c r="N426" s="120"/>
      <c r="O426" s="120"/>
      <c r="P426" s="120"/>
    </row>
    <row r="427" spans="2:16" x14ac:dyDescent="0.3">
      <c r="B427" s="108">
        <v>44024</v>
      </c>
      <c r="C427" s="110">
        <v>62.2</v>
      </c>
      <c r="D427" s="110">
        <v>18.100000000000001</v>
      </c>
      <c r="E427" s="110">
        <f t="shared" si="19"/>
        <v>0</v>
      </c>
      <c r="F427" s="151">
        <f t="shared" si="20"/>
        <v>-5.494505494505364E-3</v>
      </c>
      <c r="G427" s="120"/>
      <c r="H427" s="120"/>
      <c r="I427" s="120"/>
      <c r="J427" s="120"/>
      <c r="K427" s="120"/>
      <c r="L427" s="120"/>
      <c r="M427" s="120"/>
      <c r="N427" s="120"/>
      <c r="O427" s="120"/>
      <c r="P427" s="120"/>
    </row>
    <row r="428" spans="2:16" x14ac:dyDescent="0.3">
      <c r="B428" s="108">
        <v>44025</v>
      </c>
      <c r="C428" s="110">
        <v>62.2</v>
      </c>
      <c r="D428" s="110">
        <v>18.8</v>
      </c>
      <c r="E428" s="110">
        <f t="shared" si="19"/>
        <v>0</v>
      </c>
      <c r="F428" s="151">
        <f t="shared" si="20"/>
        <v>3.8674033149171283E-2</v>
      </c>
      <c r="G428" s="120"/>
      <c r="H428" s="120"/>
      <c r="I428" s="120"/>
      <c r="J428" s="120"/>
      <c r="K428" s="120"/>
      <c r="L428" s="120"/>
      <c r="M428" s="120"/>
      <c r="N428" s="120"/>
      <c r="O428" s="120"/>
      <c r="P428" s="120"/>
    </row>
    <row r="429" spans="2:16" x14ac:dyDescent="0.3">
      <c r="B429" s="108">
        <v>44026</v>
      </c>
      <c r="C429" s="110">
        <v>62.2</v>
      </c>
      <c r="D429" s="110">
        <v>19.3</v>
      </c>
      <c r="E429" s="110">
        <f t="shared" si="19"/>
        <v>0</v>
      </c>
      <c r="F429" s="151">
        <f t="shared" si="20"/>
        <v>2.659574468085113E-2</v>
      </c>
      <c r="G429" s="120"/>
      <c r="H429" s="120"/>
      <c r="I429" s="120"/>
      <c r="J429" s="120"/>
      <c r="K429" s="120"/>
      <c r="L429" s="120"/>
      <c r="M429" s="120"/>
      <c r="N429" s="120"/>
      <c r="O429" s="120"/>
      <c r="P429" s="120"/>
    </row>
    <row r="430" spans="2:16" x14ac:dyDescent="0.3">
      <c r="B430" s="108">
        <v>44027</v>
      </c>
      <c r="C430" s="110">
        <v>62.2</v>
      </c>
      <c r="D430" s="110">
        <v>19.399999999999999</v>
      </c>
      <c r="E430" s="110">
        <f t="shared" si="19"/>
        <v>0</v>
      </c>
      <c r="F430" s="151">
        <f t="shared" si="20"/>
        <v>5.1813471502588637E-3</v>
      </c>
      <c r="G430" s="120"/>
      <c r="H430" s="120"/>
      <c r="I430" s="120"/>
      <c r="J430" s="120"/>
      <c r="K430" s="120"/>
      <c r="L430" s="120"/>
      <c r="M430" s="120"/>
      <c r="N430" s="120"/>
      <c r="O430" s="120"/>
      <c r="P430" s="120"/>
    </row>
    <row r="431" spans="2:16" x14ac:dyDescent="0.3">
      <c r="B431" s="108">
        <v>44028</v>
      </c>
      <c r="C431" s="110">
        <v>62.2</v>
      </c>
      <c r="D431" s="110">
        <v>19.2</v>
      </c>
      <c r="E431" s="110">
        <f t="shared" si="19"/>
        <v>0</v>
      </c>
      <c r="F431" s="151">
        <f t="shared" si="20"/>
        <v>-1.0309278350515427E-2</v>
      </c>
      <c r="G431" s="120"/>
      <c r="H431" s="120"/>
      <c r="I431" s="120"/>
      <c r="J431" s="120"/>
      <c r="K431" s="120"/>
      <c r="L431" s="120"/>
      <c r="M431" s="120"/>
      <c r="N431" s="120"/>
      <c r="O431" s="120"/>
      <c r="P431" s="120"/>
    </row>
    <row r="432" spans="2:16" x14ac:dyDescent="0.3">
      <c r="B432" s="108">
        <v>44031</v>
      </c>
      <c r="C432" s="110">
        <v>62.2</v>
      </c>
      <c r="D432" s="110">
        <v>19.2</v>
      </c>
      <c r="E432" s="110">
        <f t="shared" si="19"/>
        <v>0</v>
      </c>
      <c r="F432" s="151">
        <f t="shared" si="20"/>
        <v>0</v>
      </c>
      <c r="G432" s="120"/>
      <c r="H432" s="120"/>
      <c r="I432" s="120"/>
      <c r="J432" s="120"/>
      <c r="K432" s="120"/>
      <c r="L432" s="120"/>
      <c r="M432" s="120"/>
      <c r="N432" s="120"/>
      <c r="O432" s="120"/>
      <c r="P432" s="120"/>
    </row>
    <row r="433" spans="2:16" x14ac:dyDescent="0.3">
      <c r="B433" s="108">
        <v>44032</v>
      </c>
      <c r="C433" s="110">
        <v>62.2</v>
      </c>
      <c r="D433" s="110">
        <v>18.8</v>
      </c>
      <c r="E433" s="110">
        <f t="shared" si="19"/>
        <v>0</v>
      </c>
      <c r="F433" s="151">
        <f t="shared" si="20"/>
        <v>-2.0833333333333259E-2</v>
      </c>
      <c r="G433" s="120"/>
      <c r="H433" s="120"/>
      <c r="I433" s="120"/>
      <c r="J433" s="120"/>
      <c r="K433" s="120"/>
      <c r="L433" s="120"/>
      <c r="M433" s="120"/>
      <c r="N433" s="120"/>
      <c r="O433" s="120"/>
      <c r="P433" s="120"/>
    </row>
    <row r="434" spans="2:16" x14ac:dyDescent="0.3">
      <c r="B434" s="108">
        <v>44033</v>
      </c>
      <c r="C434" s="110">
        <v>62.2</v>
      </c>
      <c r="D434" s="110">
        <v>18.8</v>
      </c>
      <c r="E434" s="110">
        <f t="shared" si="19"/>
        <v>0</v>
      </c>
      <c r="F434" s="151">
        <f t="shared" si="20"/>
        <v>0</v>
      </c>
      <c r="G434" s="120"/>
      <c r="H434" s="120"/>
      <c r="I434" s="120"/>
      <c r="J434" s="120"/>
      <c r="K434" s="120"/>
      <c r="L434" s="120"/>
      <c r="M434" s="120"/>
      <c r="N434" s="120"/>
      <c r="O434" s="120"/>
      <c r="P434" s="120"/>
    </row>
    <row r="435" spans="2:16" x14ac:dyDescent="0.3">
      <c r="B435" s="108">
        <v>44034</v>
      </c>
      <c r="C435" s="110">
        <v>62.2</v>
      </c>
      <c r="D435" s="110">
        <v>18.8</v>
      </c>
      <c r="E435" s="110">
        <f t="shared" si="19"/>
        <v>0</v>
      </c>
      <c r="F435" s="151">
        <f t="shared" si="20"/>
        <v>0</v>
      </c>
      <c r="G435" s="120"/>
      <c r="H435" s="120"/>
      <c r="I435" s="120"/>
      <c r="J435" s="120"/>
      <c r="K435" s="120"/>
      <c r="L435" s="120"/>
      <c r="M435" s="120"/>
      <c r="N435" s="120"/>
      <c r="O435" s="120"/>
      <c r="P435" s="120"/>
    </row>
    <row r="436" spans="2:16" x14ac:dyDescent="0.3">
      <c r="B436" s="108">
        <v>44035</v>
      </c>
      <c r="C436" s="110">
        <v>62.2</v>
      </c>
      <c r="D436" s="110">
        <v>19</v>
      </c>
      <c r="E436" s="110">
        <f t="shared" si="19"/>
        <v>0</v>
      </c>
      <c r="F436" s="151">
        <f t="shared" si="20"/>
        <v>1.0638297872340496E-2</v>
      </c>
      <c r="G436" s="120"/>
      <c r="H436" s="120"/>
      <c r="I436" s="120"/>
      <c r="J436" s="120"/>
      <c r="K436" s="120"/>
      <c r="L436" s="120"/>
      <c r="M436" s="120"/>
      <c r="N436" s="120"/>
      <c r="O436" s="120"/>
      <c r="P436" s="120"/>
    </row>
    <row r="437" spans="2:16" x14ac:dyDescent="0.3">
      <c r="B437" s="108">
        <v>44038</v>
      </c>
      <c r="C437" s="110">
        <v>62.2</v>
      </c>
      <c r="D437" s="110">
        <v>19</v>
      </c>
      <c r="E437" s="110">
        <f t="shared" si="19"/>
        <v>0</v>
      </c>
      <c r="F437" s="151">
        <f t="shared" si="20"/>
        <v>0</v>
      </c>
      <c r="G437" s="120"/>
      <c r="H437" s="120"/>
      <c r="I437" s="120"/>
      <c r="J437" s="120"/>
      <c r="K437" s="120"/>
      <c r="L437" s="120"/>
      <c r="M437" s="120"/>
      <c r="N437" s="120"/>
      <c r="O437" s="120"/>
      <c r="P437" s="120"/>
    </row>
    <row r="438" spans="2:16" x14ac:dyDescent="0.3">
      <c r="B438" s="108">
        <v>44039</v>
      </c>
      <c r="C438" s="110">
        <v>62.2</v>
      </c>
      <c r="D438" s="110">
        <v>18.600000000000001</v>
      </c>
      <c r="E438" s="110">
        <f t="shared" si="19"/>
        <v>0</v>
      </c>
      <c r="F438" s="151">
        <f t="shared" si="20"/>
        <v>-2.1052631578947323E-2</v>
      </c>
      <c r="G438" s="120"/>
      <c r="H438" s="120"/>
      <c r="I438" s="120"/>
      <c r="J438" s="120"/>
      <c r="K438" s="120"/>
      <c r="L438" s="120"/>
      <c r="M438" s="120"/>
      <c r="N438" s="120"/>
      <c r="O438" s="120"/>
      <c r="P438" s="120"/>
    </row>
    <row r="439" spans="2:16" x14ac:dyDescent="0.3">
      <c r="B439" s="108">
        <v>44040</v>
      </c>
      <c r="C439" s="110">
        <v>62.2</v>
      </c>
      <c r="D439" s="110">
        <v>18.5</v>
      </c>
      <c r="E439" s="110">
        <f t="shared" si="19"/>
        <v>0</v>
      </c>
      <c r="F439" s="151">
        <f t="shared" si="20"/>
        <v>-5.3763440860216116E-3</v>
      </c>
      <c r="G439" s="120"/>
      <c r="H439" s="120"/>
      <c r="I439" s="120"/>
      <c r="J439" s="120"/>
      <c r="K439" s="120"/>
      <c r="L439" s="120"/>
      <c r="M439" s="120"/>
      <c r="N439" s="120"/>
      <c r="O439" s="120"/>
      <c r="P439" s="120"/>
    </row>
    <row r="440" spans="2:16" x14ac:dyDescent="0.3">
      <c r="B440" s="108">
        <v>44041</v>
      </c>
      <c r="C440" s="110">
        <v>62.2</v>
      </c>
      <c r="D440" s="110">
        <v>18.5</v>
      </c>
      <c r="E440" s="110">
        <f t="shared" si="19"/>
        <v>0</v>
      </c>
      <c r="F440" s="151">
        <f t="shared" si="20"/>
        <v>0</v>
      </c>
      <c r="G440" s="120"/>
      <c r="H440" s="120"/>
      <c r="I440" s="120"/>
      <c r="J440" s="120"/>
      <c r="K440" s="120"/>
      <c r="L440" s="120"/>
      <c r="M440" s="120"/>
      <c r="N440" s="120"/>
      <c r="O440" s="120"/>
      <c r="P440" s="120"/>
    </row>
    <row r="441" spans="2:16" x14ac:dyDescent="0.3">
      <c r="B441" s="108">
        <v>44042</v>
      </c>
      <c r="C441" s="110">
        <v>62.2</v>
      </c>
      <c r="D441" s="110">
        <v>18.600000000000001</v>
      </c>
      <c r="E441" s="110">
        <f t="shared" si="19"/>
        <v>0</v>
      </c>
      <c r="F441" s="151">
        <f t="shared" si="20"/>
        <v>5.4054054054055722E-3</v>
      </c>
      <c r="G441" s="120"/>
      <c r="H441" s="120"/>
      <c r="I441" s="120"/>
      <c r="J441" s="120"/>
      <c r="K441" s="120"/>
      <c r="L441" s="120"/>
      <c r="M441" s="120"/>
      <c r="N441" s="120"/>
      <c r="O441" s="120"/>
      <c r="P441" s="120"/>
    </row>
    <row r="442" spans="2:16" x14ac:dyDescent="0.3">
      <c r="B442" s="108">
        <v>44046</v>
      </c>
      <c r="C442" s="110">
        <v>62.2</v>
      </c>
      <c r="D442" s="110">
        <v>18.399999999999999</v>
      </c>
      <c r="E442" s="110">
        <f t="shared" si="19"/>
        <v>0</v>
      </c>
      <c r="F442" s="151">
        <f t="shared" si="20"/>
        <v>-1.0752688172043112E-2</v>
      </c>
      <c r="G442" s="120"/>
      <c r="H442" s="120"/>
      <c r="I442" s="120"/>
      <c r="J442" s="120"/>
      <c r="K442" s="120"/>
      <c r="L442" s="120"/>
      <c r="M442" s="120"/>
      <c r="N442" s="120"/>
      <c r="O442" s="120"/>
      <c r="P442" s="120"/>
    </row>
    <row r="443" spans="2:16" x14ac:dyDescent="0.3">
      <c r="B443" s="108">
        <v>44047</v>
      </c>
      <c r="C443" s="110">
        <v>62.2</v>
      </c>
      <c r="D443" s="110">
        <v>18.600000000000001</v>
      </c>
      <c r="E443" s="110">
        <f t="shared" si="19"/>
        <v>0</v>
      </c>
      <c r="F443" s="151">
        <f t="shared" si="20"/>
        <v>1.0869565217391353E-2</v>
      </c>
      <c r="G443" s="120"/>
      <c r="H443" s="120"/>
      <c r="I443" s="120"/>
      <c r="J443" s="120"/>
      <c r="K443" s="120"/>
      <c r="L443" s="120"/>
      <c r="M443" s="120"/>
      <c r="N443" s="120"/>
      <c r="O443" s="120"/>
      <c r="P443" s="120"/>
    </row>
    <row r="444" spans="2:16" x14ac:dyDescent="0.3">
      <c r="B444" s="108">
        <v>44048</v>
      </c>
      <c r="C444" s="110">
        <v>62.2</v>
      </c>
      <c r="D444" s="110">
        <v>18.600000000000001</v>
      </c>
      <c r="E444" s="110">
        <f t="shared" si="19"/>
        <v>0</v>
      </c>
      <c r="F444" s="151">
        <f t="shared" si="20"/>
        <v>0</v>
      </c>
      <c r="G444" s="120"/>
      <c r="H444" s="120"/>
      <c r="I444" s="120"/>
      <c r="J444" s="120"/>
      <c r="K444" s="120"/>
      <c r="L444" s="120"/>
      <c r="M444" s="120"/>
      <c r="N444" s="120"/>
      <c r="O444" s="120"/>
      <c r="P444" s="120"/>
    </row>
    <row r="445" spans="2:16" x14ac:dyDescent="0.3">
      <c r="B445" s="108">
        <v>44049</v>
      </c>
      <c r="C445" s="110">
        <v>62.2</v>
      </c>
      <c r="D445" s="110">
        <v>18.5</v>
      </c>
      <c r="E445" s="110">
        <f t="shared" si="19"/>
        <v>0</v>
      </c>
      <c r="F445" s="151">
        <f t="shared" si="20"/>
        <v>-5.3763440860216116E-3</v>
      </c>
      <c r="G445" s="120"/>
      <c r="H445" s="120"/>
      <c r="I445" s="120"/>
      <c r="J445" s="120"/>
      <c r="K445" s="120"/>
      <c r="L445" s="120"/>
      <c r="M445" s="120"/>
      <c r="N445" s="120"/>
      <c r="O445" s="120"/>
      <c r="P445" s="120"/>
    </row>
    <row r="446" spans="2:16" x14ac:dyDescent="0.3">
      <c r="B446" s="108">
        <v>44052</v>
      </c>
      <c r="C446" s="110">
        <v>62.2</v>
      </c>
      <c r="D446" s="110">
        <v>18.899999999999999</v>
      </c>
      <c r="E446" s="110">
        <f t="shared" si="19"/>
        <v>0</v>
      </c>
      <c r="F446" s="151">
        <f t="shared" si="20"/>
        <v>2.1621621621621623E-2</v>
      </c>
      <c r="G446" s="120"/>
      <c r="H446" s="120"/>
      <c r="I446" s="120"/>
      <c r="J446" s="120"/>
      <c r="K446" s="120"/>
      <c r="L446" s="120"/>
      <c r="M446" s="120"/>
      <c r="N446" s="120"/>
      <c r="O446" s="120"/>
      <c r="P446" s="120"/>
    </row>
    <row r="447" spans="2:16" x14ac:dyDescent="0.3">
      <c r="B447" s="108">
        <v>44053</v>
      </c>
      <c r="C447" s="110">
        <v>66.099999999999994</v>
      </c>
      <c r="D447" s="110">
        <v>19.3</v>
      </c>
      <c r="E447" s="110">
        <f t="shared" si="19"/>
        <v>6.2700964630225009E-2</v>
      </c>
      <c r="F447" s="151">
        <f t="shared" si="20"/>
        <v>2.1164021164021385E-2</v>
      </c>
      <c r="G447" s="120"/>
      <c r="H447" s="120"/>
      <c r="I447" s="120"/>
      <c r="J447" s="120"/>
      <c r="K447" s="120"/>
      <c r="L447" s="120"/>
      <c r="M447" s="120"/>
      <c r="N447" s="120"/>
      <c r="O447" s="120"/>
      <c r="P447" s="120"/>
    </row>
    <row r="448" spans="2:16" x14ac:dyDescent="0.3">
      <c r="B448" s="108">
        <v>44055</v>
      </c>
      <c r="C448" s="110">
        <v>64</v>
      </c>
      <c r="D448" s="110">
        <v>19</v>
      </c>
      <c r="E448" s="110">
        <f t="shared" si="19"/>
        <v>-3.1770045385778989E-2</v>
      </c>
      <c r="F448" s="151">
        <f t="shared" si="20"/>
        <v>-1.5544041450777257E-2</v>
      </c>
      <c r="G448" s="120"/>
      <c r="H448" s="120"/>
      <c r="I448" s="120"/>
      <c r="J448" s="120"/>
      <c r="K448" s="120"/>
      <c r="L448" s="120"/>
      <c r="M448" s="120"/>
      <c r="N448" s="120"/>
      <c r="O448" s="120"/>
      <c r="P448" s="120"/>
    </row>
    <row r="449" spans="2:16" x14ac:dyDescent="0.3">
      <c r="B449" s="108">
        <v>44056</v>
      </c>
      <c r="C449" s="110">
        <v>63.5</v>
      </c>
      <c r="D449" s="110">
        <v>19</v>
      </c>
      <c r="E449" s="110">
        <f t="shared" si="19"/>
        <v>-7.8125E-3</v>
      </c>
      <c r="F449" s="151">
        <f t="shared" si="20"/>
        <v>0</v>
      </c>
      <c r="G449" s="120"/>
      <c r="H449" s="120"/>
      <c r="I449" s="120"/>
      <c r="J449" s="120"/>
      <c r="K449" s="120"/>
      <c r="L449" s="120"/>
      <c r="M449" s="120"/>
      <c r="N449" s="120"/>
      <c r="O449" s="120"/>
      <c r="P449" s="120"/>
    </row>
    <row r="450" spans="2:16" x14ac:dyDescent="0.3">
      <c r="B450" s="108">
        <v>44059</v>
      </c>
      <c r="C450" s="110">
        <v>65.099999999999994</v>
      </c>
      <c r="D450" s="110">
        <v>19.2</v>
      </c>
      <c r="E450" s="110">
        <f t="shared" si="19"/>
        <v>2.5196850393700787E-2</v>
      </c>
      <c r="F450" s="151">
        <f t="shared" si="20"/>
        <v>1.0526315789473717E-2</v>
      </c>
      <c r="G450" s="120"/>
      <c r="H450" s="120"/>
      <c r="I450" s="120"/>
      <c r="J450" s="120"/>
      <c r="K450" s="120"/>
      <c r="L450" s="120"/>
      <c r="M450" s="120"/>
      <c r="N450" s="120"/>
      <c r="O450" s="120"/>
      <c r="P450" s="120"/>
    </row>
    <row r="451" spans="2:16" x14ac:dyDescent="0.3">
      <c r="B451" s="108">
        <v>44060</v>
      </c>
      <c r="C451" s="110">
        <v>64</v>
      </c>
      <c r="D451" s="110">
        <v>19.8</v>
      </c>
      <c r="E451" s="110">
        <f t="shared" si="19"/>
        <v>-1.6897081413210335E-2</v>
      </c>
      <c r="F451" s="151">
        <f t="shared" si="20"/>
        <v>3.125E-2</v>
      </c>
      <c r="G451" s="120"/>
      <c r="H451" s="120"/>
      <c r="I451" s="120"/>
      <c r="J451" s="120"/>
      <c r="K451" s="120"/>
      <c r="L451" s="120"/>
      <c r="M451" s="120"/>
      <c r="N451" s="120"/>
      <c r="O451" s="120"/>
      <c r="P451" s="120"/>
    </row>
    <row r="452" spans="2:16" x14ac:dyDescent="0.3">
      <c r="B452" s="108">
        <v>44061</v>
      </c>
      <c r="C452" s="110">
        <v>62.7</v>
      </c>
      <c r="D452" s="110">
        <v>19.100000000000001</v>
      </c>
      <c r="E452" s="110">
        <f t="shared" ref="E452:E515" si="21">C452/C451 - 1</f>
        <v>-2.0312499999999956E-2</v>
      </c>
      <c r="F452" s="151">
        <f t="shared" ref="F452:F515" si="22">D452/D451-1</f>
        <v>-3.5353535353535359E-2</v>
      </c>
      <c r="G452" s="120"/>
      <c r="H452" s="120"/>
      <c r="I452" s="120"/>
      <c r="J452" s="120"/>
      <c r="K452" s="120"/>
      <c r="L452" s="120"/>
      <c r="M452" s="120"/>
      <c r="N452" s="120"/>
      <c r="O452" s="120"/>
      <c r="P452" s="120"/>
    </row>
    <row r="453" spans="2:16" x14ac:dyDescent="0.3">
      <c r="B453" s="108">
        <v>44062</v>
      </c>
      <c r="C453" s="110">
        <v>62.2</v>
      </c>
      <c r="D453" s="110">
        <v>19.600000000000001</v>
      </c>
      <c r="E453" s="110">
        <f t="shared" si="21"/>
        <v>-7.9744816586921896E-3</v>
      </c>
      <c r="F453" s="151">
        <f t="shared" si="22"/>
        <v>2.6178010471204161E-2</v>
      </c>
      <c r="G453" s="120"/>
      <c r="H453" s="120"/>
      <c r="I453" s="120"/>
      <c r="J453" s="120"/>
      <c r="K453" s="120"/>
      <c r="L453" s="120"/>
      <c r="M453" s="120"/>
      <c r="N453" s="120"/>
      <c r="O453" s="120"/>
      <c r="P453" s="120"/>
    </row>
    <row r="454" spans="2:16" x14ac:dyDescent="0.3">
      <c r="B454" s="108">
        <v>44063</v>
      </c>
      <c r="C454" s="110">
        <v>62.2</v>
      </c>
      <c r="D454" s="110">
        <v>19.7</v>
      </c>
      <c r="E454" s="110">
        <f t="shared" si="21"/>
        <v>0</v>
      </c>
      <c r="F454" s="151">
        <f t="shared" si="22"/>
        <v>5.1020408163264808E-3</v>
      </c>
      <c r="G454" s="120"/>
      <c r="H454" s="120"/>
      <c r="I454" s="120"/>
      <c r="J454" s="120"/>
      <c r="K454" s="120"/>
      <c r="L454" s="120"/>
      <c r="M454" s="120"/>
      <c r="N454" s="120"/>
      <c r="O454" s="120"/>
      <c r="P454" s="120"/>
    </row>
    <row r="455" spans="2:16" x14ac:dyDescent="0.3">
      <c r="B455" s="108">
        <v>44066</v>
      </c>
      <c r="C455" s="110">
        <v>62.2</v>
      </c>
      <c r="D455" s="110">
        <v>19.5</v>
      </c>
      <c r="E455" s="110">
        <f t="shared" si="21"/>
        <v>0</v>
      </c>
      <c r="F455" s="151">
        <f t="shared" si="22"/>
        <v>-1.015228426395931E-2</v>
      </c>
      <c r="G455" s="120"/>
      <c r="H455" s="120"/>
      <c r="I455" s="120"/>
      <c r="J455" s="120"/>
      <c r="K455" s="120"/>
      <c r="L455" s="120"/>
      <c r="M455" s="120"/>
      <c r="N455" s="120"/>
      <c r="O455" s="120"/>
      <c r="P455" s="120"/>
    </row>
    <row r="456" spans="2:16" x14ac:dyDescent="0.3">
      <c r="B456" s="108">
        <v>44067</v>
      </c>
      <c r="C456" s="110">
        <v>62.5</v>
      </c>
      <c r="D456" s="110">
        <v>19.399999999999999</v>
      </c>
      <c r="E456" s="110">
        <f t="shared" si="21"/>
        <v>4.8231511254019921E-3</v>
      </c>
      <c r="F456" s="151">
        <f t="shared" si="22"/>
        <v>-5.128205128205221E-3</v>
      </c>
      <c r="G456" s="120"/>
      <c r="H456" s="120"/>
      <c r="I456" s="120"/>
      <c r="J456" s="120"/>
      <c r="K456" s="120"/>
      <c r="L456" s="120"/>
      <c r="M456" s="120"/>
      <c r="N456" s="120"/>
      <c r="O456" s="120"/>
      <c r="P456" s="120"/>
    </row>
    <row r="457" spans="2:16" x14ac:dyDescent="0.3">
      <c r="B457" s="108">
        <v>44068</v>
      </c>
      <c r="C457" s="110">
        <v>63.7</v>
      </c>
      <c r="D457" s="110">
        <v>19.2</v>
      </c>
      <c r="E457" s="110">
        <f t="shared" si="21"/>
        <v>1.9200000000000106E-2</v>
      </c>
      <c r="F457" s="151">
        <f t="shared" si="22"/>
        <v>-1.0309278350515427E-2</v>
      </c>
      <c r="G457" s="120"/>
      <c r="H457" s="120"/>
      <c r="I457" s="120"/>
      <c r="J457" s="120"/>
      <c r="K457" s="120"/>
      <c r="L457" s="120"/>
      <c r="M457" s="120"/>
      <c r="N457" s="120"/>
      <c r="O457" s="120"/>
      <c r="P457" s="120"/>
    </row>
    <row r="458" spans="2:16" x14ac:dyDescent="0.3">
      <c r="B458" s="108">
        <v>44069</v>
      </c>
      <c r="C458" s="110">
        <v>62.5</v>
      </c>
      <c r="D458" s="110">
        <v>19.100000000000001</v>
      </c>
      <c r="E458" s="110">
        <f t="shared" si="21"/>
        <v>-1.8838304552590279E-2</v>
      </c>
      <c r="F458" s="151">
        <f t="shared" si="22"/>
        <v>-5.2083333333332593E-3</v>
      </c>
      <c r="G458" s="120"/>
      <c r="H458" s="120"/>
      <c r="I458" s="120"/>
      <c r="J458" s="120"/>
      <c r="K458" s="120"/>
      <c r="L458" s="120"/>
      <c r="M458" s="120"/>
      <c r="N458" s="120"/>
      <c r="O458" s="120"/>
      <c r="P458" s="120"/>
    </row>
    <row r="459" spans="2:16" x14ac:dyDescent="0.3">
      <c r="B459" s="108">
        <v>44070</v>
      </c>
      <c r="C459" s="110">
        <v>64</v>
      </c>
      <c r="D459" s="110">
        <v>19.3</v>
      </c>
      <c r="E459" s="110">
        <f t="shared" si="21"/>
        <v>2.4000000000000021E-2</v>
      </c>
      <c r="F459" s="151">
        <f t="shared" si="22"/>
        <v>1.0471204188481575E-2</v>
      </c>
      <c r="G459" s="120"/>
      <c r="H459" s="120"/>
      <c r="I459" s="120"/>
      <c r="J459" s="120"/>
      <c r="K459" s="120"/>
      <c r="L459" s="120"/>
      <c r="M459" s="120"/>
      <c r="N459" s="120"/>
      <c r="O459" s="120"/>
      <c r="P459" s="120"/>
    </row>
    <row r="460" spans="2:16" x14ac:dyDescent="0.3">
      <c r="B460" s="108">
        <v>44074</v>
      </c>
      <c r="C460" s="110">
        <v>63.7</v>
      </c>
      <c r="D460" s="110">
        <v>19.100000000000001</v>
      </c>
      <c r="E460" s="110">
        <f t="shared" si="21"/>
        <v>-4.6874999999999556E-3</v>
      </c>
      <c r="F460" s="151">
        <f t="shared" si="22"/>
        <v>-1.0362694300518061E-2</v>
      </c>
      <c r="G460" s="120"/>
      <c r="H460" s="120"/>
      <c r="I460" s="120"/>
      <c r="J460" s="120"/>
      <c r="K460" s="120"/>
      <c r="L460" s="120"/>
      <c r="M460" s="120"/>
      <c r="N460" s="120"/>
      <c r="O460" s="120"/>
      <c r="P460" s="120"/>
    </row>
    <row r="461" spans="2:16" x14ac:dyDescent="0.3">
      <c r="B461" s="108">
        <v>44075</v>
      </c>
      <c r="C461" s="110">
        <v>62.3</v>
      </c>
      <c r="D461" s="110">
        <v>19.399999999999999</v>
      </c>
      <c r="E461" s="110">
        <f t="shared" si="21"/>
        <v>-2.1978021978022011E-2</v>
      </c>
      <c r="F461" s="151">
        <f t="shared" si="22"/>
        <v>1.5706806282722363E-2</v>
      </c>
      <c r="G461" s="120"/>
      <c r="H461" s="120"/>
      <c r="I461" s="120"/>
      <c r="J461" s="120"/>
      <c r="K461" s="120"/>
      <c r="L461" s="120"/>
      <c r="M461" s="120"/>
      <c r="N461" s="120"/>
      <c r="O461" s="120"/>
      <c r="P461" s="120"/>
    </row>
    <row r="462" spans="2:16" x14ac:dyDescent="0.3">
      <c r="B462" s="108">
        <v>44076</v>
      </c>
      <c r="C462" s="110">
        <v>62.3</v>
      </c>
      <c r="D462" s="110">
        <v>19.600000000000001</v>
      </c>
      <c r="E462" s="110">
        <f t="shared" si="21"/>
        <v>0</v>
      </c>
      <c r="F462" s="151">
        <f t="shared" si="22"/>
        <v>1.0309278350515649E-2</v>
      </c>
      <c r="G462" s="120"/>
      <c r="H462" s="120"/>
      <c r="I462" s="120"/>
      <c r="J462" s="120"/>
      <c r="K462" s="120"/>
      <c r="L462" s="120"/>
      <c r="M462" s="120"/>
      <c r="N462" s="120"/>
      <c r="O462" s="120"/>
      <c r="P462" s="120"/>
    </row>
    <row r="463" spans="2:16" x14ac:dyDescent="0.3">
      <c r="B463" s="108">
        <v>44077</v>
      </c>
      <c r="C463" s="110">
        <v>62.2</v>
      </c>
      <c r="D463" s="110">
        <v>19.899999999999999</v>
      </c>
      <c r="E463" s="110">
        <f t="shared" si="21"/>
        <v>-1.6051364365969878E-3</v>
      </c>
      <c r="F463" s="151">
        <f t="shared" si="22"/>
        <v>1.5306122448979442E-2</v>
      </c>
      <c r="G463" s="120"/>
      <c r="H463" s="120"/>
      <c r="I463" s="120"/>
      <c r="J463" s="120"/>
      <c r="K463" s="120"/>
      <c r="L463" s="120"/>
      <c r="M463" s="120"/>
      <c r="N463" s="120"/>
      <c r="O463" s="120"/>
      <c r="P463" s="120"/>
    </row>
    <row r="464" spans="2:16" x14ac:dyDescent="0.3">
      <c r="B464" s="108">
        <v>44080</v>
      </c>
      <c r="C464" s="110">
        <v>62.2</v>
      </c>
      <c r="D464" s="110">
        <v>19.899999999999999</v>
      </c>
      <c r="E464" s="110">
        <f t="shared" si="21"/>
        <v>0</v>
      </c>
      <c r="F464" s="151">
        <f t="shared" si="22"/>
        <v>0</v>
      </c>
      <c r="G464" s="120"/>
      <c r="H464" s="120"/>
      <c r="I464" s="120"/>
      <c r="J464" s="120"/>
      <c r="K464" s="120"/>
      <c r="L464" s="120"/>
      <c r="M464" s="120"/>
      <c r="N464" s="120"/>
      <c r="O464" s="120"/>
      <c r="P464" s="120"/>
    </row>
    <row r="465" spans="2:16" x14ac:dyDescent="0.3">
      <c r="B465" s="108">
        <v>44081</v>
      </c>
      <c r="C465" s="110">
        <v>62.2</v>
      </c>
      <c r="D465" s="110">
        <v>19</v>
      </c>
      <c r="E465" s="110">
        <f t="shared" si="21"/>
        <v>0</v>
      </c>
      <c r="F465" s="151">
        <f t="shared" si="22"/>
        <v>-4.5226130653266305E-2</v>
      </c>
      <c r="G465" s="120"/>
      <c r="H465" s="120"/>
      <c r="I465" s="120"/>
      <c r="J465" s="120"/>
      <c r="K465" s="120"/>
      <c r="L465" s="120"/>
      <c r="M465" s="120"/>
      <c r="N465" s="120"/>
      <c r="O465" s="120"/>
      <c r="P465" s="120"/>
    </row>
    <row r="466" spans="2:16" x14ac:dyDescent="0.3">
      <c r="B466" s="108">
        <v>44082</v>
      </c>
      <c r="C466" s="110">
        <v>62.2</v>
      </c>
      <c r="D466" s="110">
        <v>19</v>
      </c>
      <c r="E466" s="110">
        <f t="shared" si="21"/>
        <v>0</v>
      </c>
      <c r="F466" s="151">
        <f t="shared" si="22"/>
        <v>0</v>
      </c>
      <c r="G466" s="120"/>
      <c r="H466" s="120"/>
      <c r="I466" s="120"/>
      <c r="J466" s="120"/>
      <c r="K466" s="120"/>
      <c r="L466" s="120"/>
      <c r="M466" s="120"/>
      <c r="N466" s="120"/>
      <c r="O466" s="120"/>
      <c r="P466" s="120"/>
    </row>
    <row r="467" spans="2:16" x14ac:dyDescent="0.3">
      <c r="B467" s="108">
        <v>44083</v>
      </c>
      <c r="C467" s="110">
        <v>62.2</v>
      </c>
      <c r="D467" s="110">
        <v>18.7</v>
      </c>
      <c r="E467" s="110">
        <f t="shared" si="21"/>
        <v>0</v>
      </c>
      <c r="F467" s="151">
        <f t="shared" si="22"/>
        <v>-1.5789473684210575E-2</v>
      </c>
      <c r="G467" s="120"/>
      <c r="H467" s="120"/>
      <c r="I467" s="120"/>
      <c r="J467" s="120"/>
      <c r="K467" s="120"/>
      <c r="L467" s="120"/>
      <c r="M467" s="120"/>
      <c r="N467" s="120"/>
      <c r="O467" s="120"/>
      <c r="P467" s="120"/>
    </row>
    <row r="468" spans="2:16" x14ac:dyDescent="0.3">
      <c r="B468" s="108">
        <v>44084</v>
      </c>
      <c r="C468" s="110">
        <v>62.2</v>
      </c>
      <c r="D468" s="110">
        <v>19.3</v>
      </c>
      <c r="E468" s="110">
        <f t="shared" si="21"/>
        <v>0</v>
      </c>
      <c r="F468" s="151">
        <f t="shared" si="22"/>
        <v>3.2085561497326331E-2</v>
      </c>
      <c r="G468" s="120"/>
      <c r="H468" s="120"/>
      <c r="I468" s="120"/>
      <c r="J468" s="120"/>
      <c r="K468" s="120"/>
      <c r="L468" s="120"/>
      <c r="M468" s="120"/>
      <c r="N468" s="120"/>
      <c r="O468" s="120"/>
      <c r="P468" s="120"/>
    </row>
    <row r="469" spans="2:16" x14ac:dyDescent="0.3">
      <c r="B469" s="108">
        <v>44087</v>
      </c>
      <c r="C469" s="110">
        <v>62.2</v>
      </c>
      <c r="D469" s="110">
        <v>20.2</v>
      </c>
      <c r="E469" s="110">
        <f t="shared" si="21"/>
        <v>0</v>
      </c>
      <c r="F469" s="151">
        <f t="shared" si="22"/>
        <v>4.663212435233155E-2</v>
      </c>
      <c r="G469" s="120"/>
      <c r="H469" s="120"/>
      <c r="I469" s="120"/>
      <c r="J469" s="120"/>
      <c r="K469" s="120"/>
      <c r="L469" s="120"/>
      <c r="M469" s="120"/>
      <c r="N469" s="120"/>
      <c r="O469" s="120"/>
      <c r="P469" s="120"/>
    </row>
    <row r="470" spans="2:16" x14ac:dyDescent="0.3">
      <c r="B470" s="108">
        <v>44088</v>
      </c>
      <c r="C470" s="110">
        <v>62.2</v>
      </c>
      <c r="D470" s="110">
        <v>21</v>
      </c>
      <c r="E470" s="110">
        <f t="shared" si="21"/>
        <v>0</v>
      </c>
      <c r="F470" s="151">
        <f t="shared" si="22"/>
        <v>3.9603960396039639E-2</v>
      </c>
      <c r="G470" s="120"/>
      <c r="H470" s="120"/>
      <c r="I470" s="120"/>
      <c r="J470" s="120"/>
      <c r="K470" s="120"/>
      <c r="L470" s="120"/>
      <c r="M470" s="120"/>
      <c r="N470" s="120"/>
      <c r="O470" s="120"/>
      <c r="P470" s="120"/>
    </row>
    <row r="471" spans="2:16" x14ac:dyDescent="0.3">
      <c r="B471" s="108">
        <v>44089</v>
      </c>
      <c r="C471" s="110">
        <v>62.2</v>
      </c>
      <c r="D471" s="110">
        <v>21.9</v>
      </c>
      <c r="E471" s="110">
        <f t="shared" si="21"/>
        <v>0</v>
      </c>
      <c r="F471" s="151">
        <f t="shared" si="22"/>
        <v>4.2857142857142705E-2</v>
      </c>
      <c r="G471" s="120"/>
      <c r="H471" s="120"/>
      <c r="I471" s="120"/>
      <c r="J471" s="120"/>
      <c r="K471" s="120"/>
      <c r="L471" s="120"/>
      <c r="M471" s="120"/>
      <c r="N471" s="120"/>
      <c r="O471" s="120"/>
      <c r="P471" s="120"/>
    </row>
    <row r="472" spans="2:16" x14ac:dyDescent="0.3">
      <c r="B472" s="108">
        <v>44090</v>
      </c>
      <c r="C472" s="110">
        <v>62.2</v>
      </c>
      <c r="D472" s="110">
        <v>23.2</v>
      </c>
      <c r="E472" s="110">
        <f t="shared" si="21"/>
        <v>0</v>
      </c>
      <c r="F472" s="151">
        <f t="shared" si="22"/>
        <v>5.9360730593607247E-2</v>
      </c>
      <c r="G472" s="120"/>
      <c r="H472" s="120"/>
      <c r="I472" s="120"/>
      <c r="J472" s="120"/>
      <c r="K472" s="120"/>
      <c r="L472" s="120"/>
      <c r="M472" s="120"/>
      <c r="N472" s="120"/>
      <c r="O472" s="120"/>
      <c r="P472" s="120"/>
    </row>
    <row r="473" spans="2:16" x14ac:dyDescent="0.3">
      <c r="B473" s="108">
        <v>44091</v>
      </c>
      <c r="C473" s="110">
        <v>62.2</v>
      </c>
      <c r="D473" s="110">
        <v>24</v>
      </c>
      <c r="E473" s="110">
        <f t="shared" si="21"/>
        <v>0</v>
      </c>
      <c r="F473" s="151">
        <f t="shared" si="22"/>
        <v>3.4482758620689724E-2</v>
      </c>
      <c r="G473" s="120"/>
      <c r="H473" s="120"/>
      <c r="I473" s="120"/>
      <c r="J473" s="120"/>
      <c r="K473" s="120"/>
      <c r="L473" s="120"/>
      <c r="M473" s="120"/>
      <c r="N473" s="120"/>
      <c r="O473" s="120"/>
      <c r="P473" s="120"/>
    </row>
    <row r="474" spans="2:16" x14ac:dyDescent="0.3">
      <c r="B474" s="108">
        <v>44094</v>
      </c>
      <c r="C474" s="110">
        <v>62.2</v>
      </c>
      <c r="D474" s="110">
        <v>23</v>
      </c>
      <c r="E474" s="110">
        <f t="shared" si="21"/>
        <v>0</v>
      </c>
      <c r="F474" s="151">
        <f t="shared" si="22"/>
        <v>-4.166666666666663E-2</v>
      </c>
      <c r="G474" s="120"/>
      <c r="H474" s="120"/>
      <c r="I474" s="120"/>
      <c r="J474" s="120"/>
      <c r="K474" s="120"/>
      <c r="L474" s="120"/>
      <c r="M474" s="120"/>
      <c r="N474" s="120"/>
      <c r="O474" s="120"/>
      <c r="P474" s="120"/>
    </row>
    <row r="475" spans="2:16" x14ac:dyDescent="0.3">
      <c r="B475" s="108">
        <v>44095</v>
      </c>
      <c r="C475" s="110">
        <v>62.2</v>
      </c>
      <c r="D475" s="110">
        <v>22</v>
      </c>
      <c r="E475" s="110">
        <f t="shared" si="21"/>
        <v>0</v>
      </c>
      <c r="F475" s="151">
        <f t="shared" si="22"/>
        <v>-4.3478260869565188E-2</v>
      </c>
      <c r="G475" s="120"/>
      <c r="H475" s="120"/>
      <c r="I475" s="120"/>
      <c r="J475" s="120"/>
      <c r="K475" s="120"/>
      <c r="L475" s="120"/>
      <c r="M475" s="120"/>
      <c r="N475" s="120"/>
      <c r="O475" s="120"/>
      <c r="P475" s="120"/>
    </row>
    <row r="476" spans="2:16" x14ac:dyDescent="0.3">
      <c r="B476" s="108">
        <v>44096</v>
      </c>
      <c r="C476" s="110">
        <v>62.2</v>
      </c>
      <c r="D476" s="110">
        <v>22.3</v>
      </c>
      <c r="E476" s="110">
        <f t="shared" si="21"/>
        <v>0</v>
      </c>
      <c r="F476" s="151">
        <f t="shared" si="22"/>
        <v>1.3636363636363669E-2</v>
      </c>
      <c r="G476" s="120"/>
      <c r="H476" s="120"/>
      <c r="I476" s="120"/>
      <c r="J476" s="120"/>
      <c r="K476" s="120"/>
      <c r="L476" s="120"/>
      <c r="M476" s="120"/>
      <c r="N476" s="120"/>
      <c r="O476" s="120"/>
      <c r="P476" s="120"/>
    </row>
    <row r="477" spans="2:16" x14ac:dyDescent="0.3">
      <c r="B477" s="108">
        <v>44097</v>
      </c>
      <c r="C477" s="110">
        <v>62.2</v>
      </c>
      <c r="D477" s="110">
        <v>21.6</v>
      </c>
      <c r="E477" s="110">
        <f t="shared" si="21"/>
        <v>0</v>
      </c>
      <c r="F477" s="151">
        <f t="shared" si="22"/>
        <v>-3.1390134529147962E-2</v>
      </c>
      <c r="G477" s="120"/>
      <c r="H477" s="120"/>
      <c r="I477" s="120"/>
      <c r="J477" s="120"/>
      <c r="K477" s="120"/>
      <c r="L477" s="120"/>
      <c r="M477" s="120"/>
      <c r="N477" s="120"/>
      <c r="O477" s="120"/>
      <c r="P477" s="120"/>
    </row>
    <row r="478" spans="2:16" x14ac:dyDescent="0.3">
      <c r="B478" s="108">
        <v>44098</v>
      </c>
      <c r="C478" s="110">
        <v>62.2</v>
      </c>
      <c r="D478" s="110">
        <v>21.7</v>
      </c>
      <c r="E478" s="110">
        <f t="shared" si="21"/>
        <v>0</v>
      </c>
      <c r="F478" s="151">
        <f t="shared" si="22"/>
        <v>4.6296296296295392E-3</v>
      </c>
      <c r="G478" s="120"/>
      <c r="H478" s="120"/>
      <c r="I478" s="120"/>
      <c r="J478" s="120"/>
      <c r="K478" s="120"/>
      <c r="L478" s="120"/>
      <c r="M478" s="120"/>
      <c r="N478" s="120"/>
      <c r="O478" s="120"/>
      <c r="P478" s="120"/>
    </row>
    <row r="479" spans="2:16" x14ac:dyDescent="0.3">
      <c r="B479" s="108">
        <v>44101</v>
      </c>
      <c r="C479" s="110">
        <v>62.2</v>
      </c>
      <c r="D479" s="110">
        <v>22.2</v>
      </c>
      <c r="E479" s="110">
        <f t="shared" si="21"/>
        <v>0</v>
      </c>
      <c r="F479" s="151">
        <f t="shared" si="22"/>
        <v>2.3041474654377891E-2</v>
      </c>
      <c r="G479" s="120"/>
      <c r="H479" s="120"/>
      <c r="I479" s="120"/>
      <c r="J479" s="120"/>
      <c r="K479" s="120"/>
      <c r="L479" s="120"/>
      <c r="M479" s="120"/>
      <c r="N479" s="120"/>
      <c r="O479" s="120"/>
      <c r="P479" s="120"/>
    </row>
    <row r="480" spans="2:16" x14ac:dyDescent="0.3">
      <c r="B480" s="108">
        <v>44102</v>
      </c>
      <c r="C480" s="110">
        <v>62.2</v>
      </c>
      <c r="D480" s="110">
        <v>22.6</v>
      </c>
      <c r="E480" s="110">
        <f t="shared" si="21"/>
        <v>0</v>
      </c>
      <c r="F480" s="151">
        <f t="shared" si="22"/>
        <v>1.8018018018018056E-2</v>
      </c>
      <c r="G480" s="120"/>
      <c r="H480" s="120"/>
      <c r="I480" s="120"/>
      <c r="J480" s="120"/>
      <c r="K480" s="120"/>
      <c r="L480" s="120"/>
      <c r="M480" s="120"/>
      <c r="N480" s="120"/>
      <c r="O480" s="120"/>
      <c r="P480" s="120"/>
    </row>
    <row r="481" spans="2:16" x14ac:dyDescent="0.3">
      <c r="B481" s="108">
        <v>44103</v>
      </c>
      <c r="C481" s="110">
        <v>62.2</v>
      </c>
      <c r="D481" s="110">
        <v>22.2</v>
      </c>
      <c r="E481" s="110">
        <f t="shared" si="21"/>
        <v>0</v>
      </c>
      <c r="F481" s="151">
        <f t="shared" si="22"/>
        <v>-1.7699115044247926E-2</v>
      </c>
      <c r="G481" s="120"/>
      <c r="H481" s="120"/>
      <c r="I481" s="120"/>
      <c r="J481" s="120"/>
      <c r="K481" s="120"/>
      <c r="L481" s="120"/>
      <c r="M481" s="120"/>
      <c r="N481" s="120"/>
      <c r="O481" s="120"/>
      <c r="P481" s="120"/>
    </row>
    <row r="482" spans="2:16" x14ac:dyDescent="0.3">
      <c r="B482" s="108">
        <v>44104</v>
      </c>
      <c r="C482" s="110">
        <v>62.2</v>
      </c>
      <c r="D482" s="110">
        <v>22.1</v>
      </c>
      <c r="E482" s="110">
        <f t="shared" si="21"/>
        <v>0</v>
      </c>
      <c r="F482" s="151">
        <f t="shared" si="22"/>
        <v>-4.5045045045044585E-3</v>
      </c>
      <c r="G482" s="120"/>
      <c r="H482" s="120"/>
      <c r="I482" s="120"/>
      <c r="J482" s="120"/>
      <c r="K482" s="120"/>
      <c r="L482" s="120"/>
      <c r="M482" s="120"/>
      <c r="N482" s="120"/>
      <c r="O482" s="120"/>
      <c r="P482" s="120"/>
    </row>
    <row r="483" spans="2:16" x14ac:dyDescent="0.3">
      <c r="B483" s="108">
        <v>44105</v>
      </c>
      <c r="C483" s="110">
        <v>62.2</v>
      </c>
      <c r="D483" s="110">
        <v>21.7</v>
      </c>
      <c r="E483" s="110">
        <f t="shared" si="21"/>
        <v>0</v>
      </c>
      <c r="F483" s="151">
        <f t="shared" si="22"/>
        <v>-1.8099547511312264E-2</v>
      </c>
      <c r="G483" s="120"/>
      <c r="H483" s="120"/>
      <c r="I483" s="120"/>
      <c r="J483" s="120"/>
      <c r="K483" s="120"/>
      <c r="L483" s="120"/>
      <c r="M483" s="120"/>
      <c r="N483" s="120"/>
      <c r="O483" s="120"/>
      <c r="P483" s="120"/>
    </row>
    <row r="484" spans="2:16" x14ac:dyDescent="0.3">
      <c r="B484" s="108">
        <v>44108</v>
      </c>
      <c r="C484" s="110">
        <v>62.2</v>
      </c>
      <c r="D484" s="110">
        <v>21.3</v>
      </c>
      <c r="E484" s="110">
        <f t="shared" si="21"/>
        <v>0</v>
      </c>
      <c r="F484" s="151">
        <f t="shared" si="22"/>
        <v>-1.8433179723502224E-2</v>
      </c>
      <c r="G484" s="120"/>
      <c r="H484" s="120"/>
      <c r="I484" s="120"/>
      <c r="J484" s="120"/>
      <c r="K484" s="120"/>
      <c r="L484" s="120"/>
      <c r="M484" s="120"/>
      <c r="N484" s="120"/>
      <c r="O484" s="120"/>
      <c r="P484" s="120"/>
    </row>
    <row r="485" spans="2:16" x14ac:dyDescent="0.3">
      <c r="B485" s="108">
        <v>44109</v>
      </c>
      <c r="C485" s="110">
        <v>62.2</v>
      </c>
      <c r="D485" s="110">
        <v>20.8</v>
      </c>
      <c r="E485" s="110">
        <f t="shared" si="21"/>
        <v>0</v>
      </c>
      <c r="F485" s="151">
        <f t="shared" si="22"/>
        <v>-2.3474178403755874E-2</v>
      </c>
      <c r="G485" s="120"/>
      <c r="H485" s="120"/>
      <c r="I485" s="120"/>
      <c r="J485" s="120"/>
      <c r="K485" s="120"/>
      <c r="L485" s="120"/>
      <c r="M485" s="120"/>
      <c r="N485" s="120"/>
      <c r="O485" s="120"/>
      <c r="P485" s="120"/>
    </row>
    <row r="486" spans="2:16" x14ac:dyDescent="0.3">
      <c r="B486" s="108">
        <v>44110</v>
      </c>
      <c r="C486" s="110">
        <v>62.2</v>
      </c>
      <c r="D486" s="110">
        <v>20.9</v>
      </c>
      <c r="E486" s="110">
        <f t="shared" si="21"/>
        <v>0</v>
      </c>
      <c r="F486" s="151">
        <f t="shared" si="22"/>
        <v>4.8076923076922906E-3</v>
      </c>
      <c r="G486" s="120"/>
      <c r="H486" s="120"/>
      <c r="I486" s="120"/>
      <c r="J486" s="120"/>
      <c r="K486" s="120"/>
      <c r="L486" s="120"/>
      <c r="M486" s="120"/>
      <c r="N486" s="120"/>
      <c r="O486" s="120"/>
      <c r="P486" s="120"/>
    </row>
    <row r="487" spans="2:16" x14ac:dyDescent="0.3">
      <c r="B487" s="108">
        <v>44111</v>
      </c>
      <c r="C487" s="110">
        <v>62.2</v>
      </c>
      <c r="D487" s="110">
        <v>20.7</v>
      </c>
      <c r="E487" s="110">
        <f t="shared" si="21"/>
        <v>0</v>
      </c>
      <c r="F487" s="151">
        <f t="shared" si="22"/>
        <v>-9.5693779904305609E-3</v>
      </c>
      <c r="G487" s="120"/>
      <c r="H487" s="120"/>
      <c r="I487" s="120"/>
      <c r="J487" s="120"/>
      <c r="K487" s="120"/>
      <c r="L487" s="120"/>
      <c r="M487" s="120"/>
      <c r="N487" s="120"/>
      <c r="O487" s="120"/>
      <c r="P487" s="120"/>
    </row>
    <row r="488" spans="2:16" x14ac:dyDescent="0.3">
      <c r="B488" s="108">
        <v>44112</v>
      </c>
      <c r="C488" s="110">
        <v>62.2</v>
      </c>
      <c r="D488" s="110">
        <v>19.8</v>
      </c>
      <c r="E488" s="110">
        <f t="shared" si="21"/>
        <v>0</v>
      </c>
      <c r="F488" s="151">
        <f t="shared" si="22"/>
        <v>-4.3478260869565188E-2</v>
      </c>
      <c r="G488" s="120"/>
      <c r="H488" s="120"/>
      <c r="I488" s="120"/>
      <c r="J488" s="120"/>
      <c r="K488" s="120"/>
      <c r="L488" s="120"/>
      <c r="M488" s="120"/>
      <c r="N488" s="120"/>
      <c r="O488" s="120"/>
      <c r="P488" s="120"/>
    </row>
    <row r="489" spans="2:16" x14ac:dyDescent="0.3">
      <c r="B489" s="108">
        <v>44115</v>
      </c>
      <c r="C489" s="110">
        <v>62.2</v>
      </c>
      <c r="D489" s="110">
        <v>19.8</v>
      </c>
      <c r="E489" s="110">
        <f t="shared" si="21"/>
        <v>0</v>
      </c>
      <c r="F489" s="151">
        <f t="shared" si="22"/>
        <v>0</v>
      </c>
      <c r="G489" s="120"/>
      <c r="H489" s="120"/>
      <c r="I489" s="120"/>
      <c r="J489" s="120"/>
      <c r="K489" s="120"/>
      <c r="L489" s="120"/>
      <c r="M489" s="120"/>
      <c r="N489" s="120"/>
      <c r="O489" s="120"/>
      <c r="P489" s="120"/>
    </row>
    <row r="490" spans="2:16" x14ac:dyDescent="0.3">
      <c r="B490" s="108">
        <v>44116</v>
      </c>
      <c r="C490" s="110">
        <v>62.2</v>
      </c>
      <c r="D490" s="110">
        <v>20.8</v>
      </c>
      <c r="E490" s="110">
        <f t="shared" si="21"/>
        <v>0</v>
      </c>
      <c r="F490" s="151">
        <f t="shared" si="22"/>
        <v>5.0505050505050608E-2</v>
      </c>
      <c r="G490" s="120"/>
      <c r="H490" s="120"/>
      <c r="I490" s="120"/>
      <c r="J490" s="120"/>
      <c r="K490" s="120"/>
      <c r="L490" s="120"/>
      <c r="M490" s="120"/>
      <c r="N490" s="120"/>
      <c r="O490" s="120"/>
      <c r="P490" s="120"/>
    </row>
    <row r="491" spans="2:16" x14ac:dyDescent="0.3">
      <c r="B491" s="108">
        <v>44117</v>
      </c>
      <c r="C491" s="110">
        <v>62.2</v>
      </c>
      <c r="D491" s="110">
        <v>21.2</v>
      </c>
      <c r="E491" s="110">
        <f t="shared" si="21"/>
        <v>0</v>
      </c>
      <c r="F491" s="151">
        <f t="shared" si="22"/>
        <v>1.9230769230769162E-2</v>
      </c>
      <c r="G491" s="120"/>
      <c r="H491" s="120"/>
      <c r="I491" s="120"/>
      <c r="J491" s="120"/>
      <c r="K491" s="120"/>
      <c r="L491" s="120"/>
      <c r="M491" s="120"/>
      <c r="N491" s="120"/>
      <c r="O491" s="120"/>
      <c r="P491" s="120"/>
    </row>
    <row r="492" spans="2:16" x14ac:dyDescent="0.3">
      <c r="B492" s="108">
        <v>44118</v>
      </c>
      <c r="C492" s="110">
        <v>62.2</v>
      </c>
      <c r="D492" s="110">
        <v>21.7</v>
      </c>
      <c r="E492" s="110">
        <f t="shared" si="21"/>
        <v>0</v>
      </c>
      <c r="F492" s="151">
        <f t="shared" si="22"/>
        <v>2.3584905660377409E-2</v>
      </c>
      <c r="G492" s="120"/>
      <c r="H492" s="120"/>
      <c r="I492" s="120"/>
      <c r="J492" s="120"/>
      <c r="K492" s="120"/>
      <c r="L492" s="120"/>
      <c r="M492" s="120"/>
      <c r="N492" s="120"/>
      <c r="O492" s="120"/>
      <c r="P492" s="120"/>
    </row>
    <row r="493" spans="2:16" x14ac:dyDescent="0.3">
      <c r="B493" s="108">
        <v>44119</v>
      </c>
      <c r="C493" s="110">
        <v>62.2</v>
      </c>
      <c r="D493" s="110">
        <v>22.7</v>
      </c>
      <c r="E493" s="110">
        <f t="shared" si="21"/>
        <v>0</v>
      </c>
      <c r="F493" s="151">
        <f t="shared" si="22"/>
        <v>4.6082949308755783E-2</v>
      </c>
      <c r="G493" s="120"/>
      <c r="H493" s="120"/>
      <c r="I493" s="120"/>
      <c r="J493" s="120"/>
      <c r="K493" s="120"/>
      <c r="L493" s="120"/>
      <c r="M493" s="120"/>
      <c r="N493" s="120"/>
      <c r="O493" s="120"/>
      <c r="P493" s="120"/>
    </row>
    <row r="494" spans="2:16" x14ac:dyDescent="0.3">
      <c r="B494" s="108">
        <v>44122</v>
      </c>
      <c r="C494" s="110">
        <v>62.2</v>
      </c>
      <c r="D494" s="110">
        <v>24.2</v>
      </c>
      <c r="E494" s="110">
        <f t="shared" si="21"/>
        <v>0</v>
      </c>
      <c r="F494" s="151">
        <f t="shared" si="22"/>
        <v>6.6079295154185091E-2</v>
      </c>
      <c r="G494" s="120"/>
      <c r="H494" s="120"/>
      <c r="I494" s="120"/>
      <c r="J494" s="120"/>
      <c r="K494" s="120"/>
      <c r="L494" s="120"/>
      <c r="M494" s="120"/>
      <c r="N494" s="120"/>
      <c r="O494" s="120"/>
      <c r="P494" s="120"/>
    </row>
    <row r="495" spans="2:16" x14ac:dyDescent="0.3">
      <c r="B495" s="108">
        <v>44123</v>
      </c>
      <c r="C495" s="110">
        <v>62.2</v>
      </c>
      <c r="D495" s="110">
        <v>24.8</v>
      </c>
      <c r="E495" s="110">
        <f t="shared" si="21"/>
        <v>0</v>
      </c>
      <c r="F495" s="151">
        <f t="shared" si="22"/>
        <v>2.4793388429752206E-2</v>
      </c>
      <c r="G495" s="120"/>
      <c r="H495" s="120"/>
      <c r="I495" s="120"/>
      <c r="J495" s="120"/>
      <c r="K495" s="120"/>
      <c r="L495" s="120"/>
      <c r="M495" s="120"/>
      <c r="N495" s="120"/>
      <c r="O495" s="120"/>
      <c r="P495" s="120"/>
    </row>
    <row r="496" spans="2:16" x14ac:dyDescent="0.3">
      <c r="B496" s="108">
        <v>44124</v>
      </c>
      <c r="C496" s="110">
        <v>62.2</v>
      </c>
      <c r="D496" s="110">
        <v>24.7</v>
      </c>
      <c r="E496" s="110">
        <f t="shared" si="21"/>
        <v>0</v>
      </c>
      <c r="F496" s="151">
        <f t="shared" si="22"/>
        <v>-4.0322580645162365E-3</v>
      </c>
      <c r="G496" s="120"/>
      <c r="H496" s="120"/>
      <c r="I496" s="120"/>
      <c r="J496" s="120"/>
      <c r="K496" s="120"/>
      <c r="L496" s="120"/>
      <c r="M496" s="120"/>
      <c r="N496" s="120"/>
      <c r="O496" s="120"/>
      <c r="P496" s="120"/>
    </row>
    <row r="497" spans="2:16" x14ac:dyDescent="0.3">
      <c r="B497" s="108">
        <v>44125</v>
      </c>
      <c r="C497" s="110">
        <v>62.2</v>
      </c>
      <c r="D497" s="110">
        <v>23.8</v>
      </c>
      <c r="E497" s="110">
        <f t="shared" si="21"/>
        <v>0</v>
      </c>
      <c r="F497" s="151">
        <f t="shared" si="22"/>
        <v>-3.6437246963562653E-2</v>
      </c>
      <c r="G497" s="120"/>
      <c r="H497" s="120"/>
      <c r="I497" s="120"/>
      <c r="J497" s="120"/>
      <c r="K497" s="120"/>
      <c r="L497" s="120"/>
      <c r="M497" s="120"/>
      <c r="N497" s="120"/>
      <c r="O497" s="120"/>
      <c r="P497" s="120"/>
    </row>
    <row r="498" spans="2:16" x14ac:dyDescent="0.3">
      <c r="B498" s="108">
        <v>44126</v>
      </c>
      <c r="C498" s="110">
        <v>62.2</v>
      </c>
      <c r="D498" s="110">
        <v>23.8</v>
      </c>
      <c r="E498" s="110">
        <f t="shared" si="21"/>
        <v>0</v>
      </c>
      <c r="F498" s="151">
        <f t="shared" si="22"/>
        <v>0</v>
      </c>
      <c r="G498" s="120"/>
      <c r="H498" s="120"/>
      <c r="I498" s="120"/>
      <c r="J498" s="120"/>
      <c r="K498" s="120"/>
      <c r="L498" s="120"/>
      <c r="M498" s="120"/>
      <c r="N498" s="120"/>
      <c r="O498" s="120"/>
      <c r="P498" s="120"/>
    </row>
    <row r="499" spans="2:16" x14ac:dyDescent="0.3">
      <c r="B499" s="108">
        <v>44129</v>
      </c>
      <c r="C499" s="110">
        <v>62.2</v>
      </c>
      <c r="D499" s="110">
        <v>24.2</v>
      </c>
      <c r="E499" s="110">
        <f t="shared" si="21"/>
        <v>0</v>
      </c>
      <c r="F499" s="151">
        <f t="shared" si="22"/>
        <v>1.6806722689075571E-2</v>
      </c>
      <c r="G499" s="120"/>
      <c r="H499" s="120"/>
      <c r="I499" s="120"/>
      <c r="J499" s="120"/>
      <c r="K499" s="120"/>
      <c r="L499" s="120"/>
      <c r="M499" s="120"/>
      <c r="N499" s="120"/>
      <c r="O499" s="120"/>
      <c r="P499" s="120"/>
    </row>
    <row r="500" spans="2:16" x14ac:dyDescent="0.3">
      <c r="B500" s="108">
        <v>44131</v>
      </c>
      <c r="C500" s="110">
        <v>62.2</v>
      </c>
      <c r="D500" s="110">
        <v>23.4</v>
      </c>
      <c r="E500" s="110">
        <f t="shared" si="21"/>
        <v>0</v>
      </c>
      <c r="F500" s="151">
        <f t="shared" si="22"/>
        <v>-3.3057851239669422E-2</v>
      </c>
      <c r="G500" s="120"/>
      <c r="H500" s="120"/>
      <c r="I500" s="120"/>
      <c r="J500" s="120"/>
      <c r="K500" s="120"/>
      <c r="L500" s="120"/>
      <c r="M500" s="120"/>
      <c r="N500" s="120"/>
      <c r="O500" s="120"/>
      <c r="P500" s="120"/>
    </row>
    <row r="501" spans="2:16" x14ac:dyDescent="0.3">
      <c r="B501" s="108">
        <v>44132</v>
      </c>
      <c r="C501" s="110">
        <v>62.2</v>
      </c>
      <c r="D501" s="110">
        <v>23.1</v>
      </c>
      <c r="E501" s="110">
        <f t="shared" si="21"/>
        <v>0</v>
      </c>
      <c r="F501" s="151">
        <f t="shared" si="22"/>
        <v>-1.2820512820512664E-2</v>
      </c>
      <c r="G501" s="120"/>
      <c r="H501" s="120"/>
      <c r="I501" s="120"/>
      <c r="J501" s="120"/>
      <c r="K501" s="120"/>
      <c r="L501" s="120"/>
      <c r="M501" s="120"/>
      <c r="N501" s="120"/>
      <c r="O501" s="120"/>
      <c r="P501" s="120"/>
    </row>
    <row r="502" spans="2:16" x14ac:dyDescent="0.3">
      <c r="B502" s="108">
        <v>44133</v>
      </c>
      <c r="C502" s="110">
        <v>62.2</v>
      </c>
      <c r="D502" s="110">
        <v>23.9</v>
      </c>
      <c r="E502" s="110">
        <f t="shared" si="21"/>
        <v>0</v>
      </c>
      <c r="F502" s="151">
        <f t="shared" si="22"/>
        <v>3.463203463203457E-2</v>
      </c>
      <c r="G502" s="120"/>
      <c r="H502" s="120"/>
      <c r="I502" s="120"/>
      <c r="J502" s="120"/>
      <c r="K502" s="120"/>
      <c r="L502" s="120"/>
      <c r="M502" s="120"/>
      <c r="N502" s="120"/>
      <c r="O502" s="120"/>
      <c r="P502" s="120"/>
    </row>
    <row r="503" spans="2:16" x14ac:dyDescent="0.3">
      <c r="B503" s="108">
        <v>44136</v>
      </c>
      <c r="C503" s="110">
        <v>62.2</v>
      </c>
      <c r="D503" s="110">
        <v>23.1</v>
      </c>
      <c r="E503" s="110">
        <f t="shared" si="21"/>
        <v>0</v>
      </c>
      <c r="F503" s="151">
        <f t="shared" si="22"/>
        <v>-3.34728033472802E-2</v>
      </c>
      <c r="G503" s="120"/>
      <c r="H503" s="120"/>
      <c r="I503" s="120"/>
      <c r="J503" s="120"/>
      <c r="K503" s="120"/>
      <c r="L503" s="120"/>
      <c r="M503" s="120"/>
      <c r="N503" s="120"/>
      <c r="O503" s="120"/>
      <c r="P503" s="120"/>
    </row>
    <row r="504" spans="2:16" x14ac:dyDescent="0.3">
      <c r="B504" s="108">
        <v>44137</v>
      </c>
      <c r="C504" s="110">
        <v>62.2</v>
      </c>
      <c r="D504" s="110">
        <v>23.3</v>
      </c>
      <c r="E504" s="110">
        <f t="shared" si="21"/>
        <v>0</v>
      </c>
      <c r="F504" s="151">
        <f t="shared" si="22"/>
        <v>8.6580086580085869E-3</v>
      </c>
      <c r="G504" s="120"/>
      <c r="H504" s="120"/>
      <c r="I504" s="120"/>
      <c r="J504" s="120"/>
      <c r="K504" s="120"/>
      <c r="L504" s="120"/>
      <c r="M504" s="120"/>
      <c r="N504" s="120"/>
      <c r="O504" s="120"/>
      <c r="P504" s="120"/>
    </row>
    <row r="505" spans="2:16" x14ac:dyDescent="0.3">
      <c r="B505" s="108">
        <v>44139</v>
      </c>
      <c r="C505" s="110">
        <v>62.2</v>
      </c>
      <c r="D505" s="110">
        <v>23.5</v>
      </c>
      <c r="E505" s="110">
        <f t="shared" si="21"/>
        <v>0</v>
      </c>
      <c r="F505" s="151">
        <f t="shared" si="22"/>
        <v>8.5836909871244149E-3</v>
      </c>
      <c r="G505" s="120"/>
      <c r="H505" s="120"/>
      <c r="I505" s="120"/>
      <c r="J505" s="120"/>
      <c r="K505" s="120"/>
      <c r="L505" s="120"/>
      <c r="M505" s="120"/>
      <c r="N505" s="120"/>
      <c r="O505" s="120"/>
      <c r="P505" s="120"/>
    </row>
    <row r="506" spans="2:16" x14ac:dyDescent="0.3">
      <c r="B506" s="108">
        <v>44140</v>
      </c>
      <c r="C506" s="110">
        <v>62.2</v>
      </c>
      <c r="D506" s="110">
        <v>23.7</v>
      </c>
      <c r="E506" s="110">
        <f t="shared" si="21"/>
        <v>0</v>
      </c>
      <c r="F506" s="151">
        <f t="shared" si="22"/>
        <v>8.5106382978723527E-3</v>
      </c>
      <c r="G506" s="120"/>
      <c r="H506" s="120"/>
      <c r="I506" s="120"/>
      <c r="J506" s="120"/>
      <c r="K506" s="120"/>
      <c r="L506" s="120"/>
      <c r="M506" s="120"/>
      <c r="N506" s="120"/>
      <c r="O506" s="120"/>
      <c r="P506" s="120"/>
    </row>
    <row r="507" spans="2:16" x14ac:dyDescent="0.3">
      <c r="B507" s="108">
        <v>44143</v>
      </c>
      <c r="C507" s="110">
        <v>62.2</v>
      </c>
      <c r="D507" s="110">
        <v>23</v>
      </c>
      <c r="E507" s="110">
        <f t="shared" si="21"/>
        <v>0</v>
      </c>
      <c r="F507" s="151">
        <f t="shared" si="22"/>
        <v>-2.9535864978902926E-2</v>
      </c>
      <c r="G507" s="120"/>
      <c r="H507" s="120"/>
      <c r="I507" s="120"/>
      <c r="J507" s="120"/>
      <c r="K507" s="120"/>
      <c r="L507" s="120"/>
      <c r="M507" s="120"/>
      <c r="N507" s="120"/>
      <c r="O507" s="120"/>
      <c r="P507" s="120"/>
    </row>
    <row r="508" spans="2:16" x14ac:dyDescent="0.3">
      <c r="B508" s="108">
        <v>44144</v>
      </c>
      <c r="C508" s="110">
        <v>62.2</v>
      </c>
      <c r="D508" s="110">
        <v>23.1</v>
      </c>
      <c r="E508" s="110">
        <f t="shared" si="21"/>
        <v>0</v>
      </c>
      <c r="F508" s="151">
        <f t="shared" si="22"/>
        <v>4.3478260869564966E-3</v>
      </c>
      <c r="G508" s="120"/>
      <c r="H508" s="120"/>
      <c r="I508" s="120"/>
      <c r="J508" s="120"/>
      <c r="K508" s="120"/>
      <c r="L508" s="120"/>
      <c r="M508" s="120"/>
      <c r="N508" s="120"/>
      <c r="O508" s="120"/>
      <c r="P508" s="120"/>
    </row>
    <row r="509" spans="2:16" x14ac:dyDescent="0.3">
      <c r="B509" s="108">
        <v>44145</v>
      </c>
      <c r="C509" s="110">
        <v>62.2</v>
      </c>
      <c r="D509" s="110">
        <v>23.3</v>
      </c>
      <c r="E509" s="110">
        <f t="shared" si="21"/>
        <v>0</v>
      </c>
      <c r="F509" s="151">
        <f t="shared" si="22"/>
        <v>8.6580086580085869E-3</v>
      </c>
      <c r="G509" s="120"/>
      <c r="H509" s="120"/>
      <c r="I509" s="120"/>
      <c r="J509" s="120"/>
      <c r="K509" s="120"/>
      <c r="L509" s="120"/>
      <c r="M509" s="120"/>
      <c r="N509" s="120"/>
      <c r="O509" s="120"/>
      <c r="P509" s="120"/>
    </row>
    <row r="510" spans="2:16" x14ac:dyDescent="0.3">
      <c r="B510" s="108">
        <v>44147</v>
      </c>
      <c r="C510" s="110">
        <v>62.2</v>
      </c>
      <c r="D510" s="110">
        <v>23.5</v>
      </c>
      <c r="E510" s="110">
        <f t="shared" si="21"/>
        <v>0</v>
      </c>
      <c r="F510" s="151">
        <f t="shared" si="22"/>
        <v>8.5836909871244149E-3</v>
      </c>
      <c r="G510" s="120"/>
      <c r="H510" s="120"/>
      <c r="I510" s="120"/>
      <c r="J510" s="120"/>
      <c r="K510" s="120"/>
      <c r="L510" s="120"/>
      <c r="M510" s="120"/>
      <c r="N510" s="120"/>
      <c r="O510" s="120"/>
      <c r="P510" s="120"/>
    </row>
    <row r="511" spans="2:16" x14ac:dyDescent="0.3">
      <c r="B511" s="108">
        <v>44152</v>
      </c>
      <c r="C511" s="110">
        <v>62.2</v>
      </c>
      <c r="D511" s="110">
        <v>23.4</v>
      </c>
      <c r="E511" s="110">
        <f t="shared" si="21"/>
        <v>0</v>
      </c>
      <c r="F511" s="151">
        <f t="shared" si="22"/>
        <v>-4.2553191489361764E-3</v>
      </c>
      <c r="G511" s="120"/>
      <c r="H511" s="120"/>
      <c r="I511" s="120"/>
      <c r="J511" s="120"/>
      <c r="K511" s="120"/>
      <c r="L511" s="120"/>
      <c r="M511" s="120"/>
      <c r="N511" s="120"/>
      <c r="O511" s="120"/>
      <c r="P511" s="120"/>
    </row>
    <row r="512" spans="2:16" x14ac:dyDescent="0.3">
      <c r="B512" s="108">
        <v>44154</v>
      </c>
      <c r="C512" s="110">
        <v>62.2</v>
      </c>
      <c r="D512" s="110">
        <v>25.1</v>
      </c>
      <c r="E512" s="110">
        <f t="shared" si="21"/>
        <v>0</v>
      </c>
      <c r="F512" s="151">
        <f t="shared" si="22"/>
        <v>7.2649572649572836E-2</v>
      </c>
      <c r="G512" s="120"/>
      <c r="H512" s="120"/>
      <c r="I512" s="120"/>
      <c r="J512" s="120"/>
      <c r="K512" s="120"/>
      <c r="L512" s="120"/>
      <c r="M512" s="120"/>
      <c r="N512" s="120"/>
      <c r="O512" s="120"/>
      <c r="P512" s="120"/>
    </row>
    <row r="513" spans="2:16" x14ac:dyDescent="0.3">
      <c r="B513" s="108">
        <v>44157</v>
      </c>
      <c r="C513" s="110">
        <v>62.2</v>
      </c>
      <c r="D513" s="110">
        <v>25.3</v>
      </c>
      <c r="E513" s="110">
        <f t="shared" si="21"/>
        <v>0</v>
      </c>
      <c r="F513" s="151">
        <f t="shared" si="22"/>
        <v>7.9681274900398336E-3</v>
      </c>
      <c r="G513" s="120"/>
      <c r="H513" s="120"/>
      <c r="I513" s="120"/>
      <c r="J513" s="120"/>
      <c r="K513" s="120"/>
      <c r="L513" s="120"/>
      <c r="M513" s="120"/>
      <c r="N513" s="120"/>
      <c r="O513" s="120"/>
      <c r="P513" s="120"/>
    </row>
    <row r="514" spans="2:16" x14ac:dyDescent="0.3">
      <c r="B514" s="108">
        <v>44158</v>
      </c>
      <c r="C514" s="110">
        <v>62.2</v>
      </c>
      <c r="D514" s="110">
        <v>25.2</v>
      </c>
      <c r="E514" s="110">
        <f t="shared" si="21"/>
        <v>0</v>
      </c>
      <c r="F514" s="151">
        <f t="shared" si="22"/>
        <v>-3.9525691699605625E-3</v>
      </c>
      <c r="G514" s="120"/>
      <c r="H514" s="120"/>
      <c r="I514" s="120"/>
      <c r="J514" s="120"/>
      <c r="K514" s="120"/>
      <c r="L514" s="120"/>
      <c r="M514" s="120"/>
      <c r="N514" s="120"/>
      <c r="O514" s="120"/>
      <c r="P514" s="120"/>
    </row>
    <row r="515" spans="2:16" x14ac:dyDescent="0.3">
      <c r="B515" s="108">
        <v>44159</v>
      </c>
      <c r="C515" s="110">
        <v>62.2</v>
      </c>
      <c r="D515" s="110">
        <v>25.3</v>
      </c>
      <c r="E515" s="110">
        <f t="shared" si="21"/>
        <v>0</v>
      </c>
      <c r="F515" s="151">
        <f t="shared" si="22"/>
        <v>3.9682539682539542E-3</v>
      </c>
      <c r="G515" s="120"/>
      <c r="H515" s="120"/>
      <c r="I515" s="120"/>
      <c r="J515" s="120"/>
      <c r="K515" s="120"/>
      <c r="L515" s="120"/>
      <c r="M515" s="120"/>
      <c r="N515" s="120"/>
      <c r="O515" s="120"/>
      <c r="P515" s="120"/>
    </row>
    <row r="516" spans="2:16" x14ac:dyDescent="0.3">
      <c r="B516" s="108">
        <v>44160</v>
      </c>
      <c r="C516" s="110">
        <v>62.2</v>
      </c>
      <c r="D516" s="110">
        <v>24.3</v>
      </c>
      <c r="E516" s="110">
        <f t="shared" ref="E516:E579" si="23">C516/C515 - 1</f>
        <v>0</v>
      </c>
      <c r="F516" s="151">
        <f t="shared" ref="F516:F579" si="24">D516/D515-1</f>
        <v>-3.9525691699604737E-2</v>
      </c>
      <c r="G516" s="120"/>
      <c r="H516" s="120"/>
      <c r="I516" s="120"/>
      <c r="J516" s="120"/>
      <c r="K516" s="120"/>
      <c r="L516" s="120"/>
      <c r="M516" s="120"/>
      <c r="N516" s="120"/>
      <c r="O516" s="120"/>
      <c r="P516" s="120"/>
    </row>
    <row r="517" spans="2:16" x14ac:dyDescent="0.3">
      <c r="B517" s="108">
        <v>44164</v>
      </c>
      <c r="C517" s="110">
        <v>62.2</v>
      </c>
      <c r="D517" s="110">
        <v>24.1</v>
      </c>
      <c r="E517" s="110">
        <f t="shared" si="23"/>
        <v>0</v>
      </c>
      <c r="F517" s="151">
        <f t="shared" si="24"/>
        <v>-8.2304526748970819E-3</v>
      </c>
      <c r="G517" s="120"/>
      <c r="H517" s="120"/>
      <c r="I517" s="120"/>
      <c r="J517" s="120"/>
      <c r="K517" s="120"/>
      <c r="L517" s="120"/>
      <c r="M517" s="120"/>
      <c r="N517" s="120"/>
      <c r="O517" s="120"/>
      <c r="P517" s="120"/>
    </row>
    <row r="518" spans="2:16" x14ac:dyDescent="0.3">
      <c r="B518" s="108">
        <v>44165</v>
      </c>
      <c r="C518" s="110">
        <v>62.2</v>
      </c>
      <c r="D518" s="110">
        <v>23.5</v>
      </c>
      <c r="E518" s="110">
        <f t="shared" si="23"/>
        <v>0</v>
      </c>
      <c r="F518" s="151">
        <f t="shared" si="24"/>
        <v>-2.4896265560165998E-2</v>
      </c>
      <c r="G518" s="120"/>
      <c r="H518" s="120"/>
      <c r="I518" s="120"/>
      <c r="J518" s="120"/>
      <c r="K518" s="120"/>
      <c r="L518" s="120"/>
      <c r="M518" s="120"/>
      <c r="N518" s="120"/>
      <c r="O518" s="120"/>
      <c r="P518" s="120"/>
    </row>
    <row r="519" spans="2:16" x14ac:dyDescent="0.3">
      <c r="B519" s="108">
        <v>44167</v>
      </c>
      <c r="C519" s="110">
        <v>62.2</v>
      </c>
      <c r="D519" s="110">
        <v>23.7</v>
      </c>
      <c r="E519" s="110">
        <f t="shared" si="23"/>
        <v>0</v>
      </c>
      <c r="F519" s="151">
        <f t="shared" si="24"/>
        <v>8.5106382978723527E-3</v>
      </c>
      <c r="G519" s="120"/>
      <c r="H519" s="120"/>
      <c r="I519" s="120"/>
      <c r="J519" s="120"/>
      <c r="K519" s="120"/>
      <c r="L519" s="120"/>
      <c r="M519" s="120"/>
      <c r="N519" s="120"/>
      <c r="O519" s="120"/>
      <c r="P519" s="120"/>
    </row>
    <row r="520" spans="2:16" x14ac:dyDescent="0.3">
      <c r="B520" s="108">
        <v>44168</v>
      </c>
      <c r="C520" s="110">
        <v>62.2</v>
      </c>
      <c r="D520" s="110">
        <v>23</v>
      </c>
      <c r="E520" s="110">
        <f t="shared" si="23"/>
        <v>0</v>
      </c>
      <c r="F520" s="151">
        <f t="shared" si="24"/>
        <v>-2.9535864978902926E-2</v>
      </c>
      <c r="G520" s="120"/>
      <c r="H520" s="120"/>
      <c r="I520" s="120"/>
      <c r="J520" s="120"/>
      <c r="K520" s="120"/>
      <c r="L520" s="120"/>
      <c r="M520" s="120"/>
      <c r="N520" s="120"/>
      <c r="O520" s="120"/>
      <c r="P520" s="120"/>
    </row>
    <row r="521" spans="2:16" x14ac:dyDescent="0.3">
      <c r="B521" s="108">
        <v>44172</v>
      </c>
      <c r="C521" s="110">
        <v>62.2</v>
      </c>
      <c r="D521" s="110">
        <v>22</v>
      </c>
      <c r="E521" s="110">
        <f t="shared" si="23"/>
        <v>0</v>
      </c>
      <c r="F521" s="151">
        <f t="shared" si="24"/>
        <v>-4.3478260869565188E-2</v>
      </c>
      <c r="G521" s="120"/>
      <c r="H521" s="120"/>
      <c r="I521" s="120"/>
      <c r="J521" s="120"/>
      <c r="K521" s="120"/>
      <c r="L521" s="120"/>
      <c r="M521" s="120"/>
      <c r="N521" s="120"/>
      <c r="O521" s="120"/>
      <c r="P521" s="120"/>
    </row>
    <row r="522" spans="2:16" x14ac:dyDescent="0.3">
      <c r="B522" s="108">
        <v>44173</v>
      </c>
      <c r="C522" s="110">
        <v>62.2</v>
      </c>
      <c r="D522" s="110">
        <v>22</v>
      </c>
      <c r="E522" s="110">
        <f t="shared" si="23"/>
        <v>0</v>
      </c>
      <c r="F522" s="151">
        <f t="shared" si="24"/>
        <v>0</v>
      </c>
      <c r="G522" s="120"/>
      <c r="H522" s="120"/>
      <c r="I522" s="120"/>
      <c r="J522" s="120"/>
      <c r="K522" s="120"/>
      <c r="L522" s="120"/>
      <c r="M522" s="120"/>
      <c r="N522" s="120"/>
      <c r="O522" s="120"/>
      <c r="P522" s="120"/>
    </row>
    <row r="523" spans="2:16" x14ac:dyDescent="0.3">
      <c r="B523" s="108">
        <v>44175</v>
      </c>
      <c r="C523" s="110">
        <v>62.2</v>
      </c>
      <c r="D523" s="110">
        <v>22.8</v>
      </c>
      <c r="E523" s="110">
        <f t="shared" si="23"/>
        <v>0</v>
      </c>
      <c r="F523" s="151">
        <f t="shared" si="24"/>
        <v>3.6363636363636376E-2</v>
      </c>
      <c r="G523" s="120"/>
      <c r="H523" s="120"/>
      <c r="I523" s="120"/>
      <c r="J523" s="120"/>
      <c r="K523" s="120"/>
      <c r="L523" s="120"/>
      <c r="M523" s="120"/>
      <c r="N523" s="120"/>
      <c r="O523" s="120"/>
      <c r="P523" s="120"/>
    </row>
    <row r="524" spans="2:16" x14ac:dyDescent="0.3">
      <c r="B524" s="108">
        <v>44178</v>
      </c>
      <c r="C524" s="110">
        <v>62.2</v>
      </c>
      <c r="D524" s="110">
        <v>22.8</v>
      </c>
      <c r="E524" s="110">
        <f t="shared" si="23"/>
        <v>0</v>
      </c>
      <c r="F524" s="151">
        <f t="shared" si="24"/>
        <v>0</v>
      </c>
      <c r="G524" s="120"/>
      <c r="H524" s="120"/>
      <c r="I524" s="120"/>
      <c r="J524" s="120"/>
      <c r="K524" s="120"/>
      <c r="L524" s="120"/>
      <c r="M524" s="120"/>
      <c r="N524" s="120"/>
      <c r="O524" s="120"/>
      <c r="P524" s="120"/>
    </row>
    <row r="525" spans="2:16" x14ac:dyDescent="0.3">
      <c r="B525" s="108">
        <v>44179</v>
      </c>
      <c r="C525" s="110">
        <v>62.2</v>
      </c>
      <c r="D525" s="110">
        <v>22.7</v>
      </c>
      <c r="E525" s="110">
        <f t="shared" si="23"/>
        <v>0</v>
      </c>
      <c r="F525" s="151">
        <f t="shared" si="24"/>
        <v>-4.3859649122807154E-3</v>
      </c>
      <c r="G525" s="120"/>
      <c r="H525" s="120"/>
      <c r="I525" s="120"/>
      <c r="J525" s="120"/>
      <c r="K525" s="120"/>
      <c r="L525" s="120"/>
      <c r="M525" s="120"/>
      <c r="N525" s="120"/>
      <c r="O525" s="120"/>
      <c r="P525" s="120"/>
    </row>
    <row r="526" spans="2:16" x14ac:dyDescent="0.3">
      <c r="B526" s="108">
        <v>44180</v>
      </c>
      <c r="C526" s="110">
        <v>62.2</v>
      </c>
      <c r="D526" s="110">
        <v>21.6</v>
      </c>
      <c r="E526" s="110">
        <f t="shared" si="23"/>
        <v>0</v>
      </c>
      <c r="F526" s="151">
        <f t="shared" si="24"/>
        <v>-4.8458149779735615E-2</v>
      </c>
      <c r="G526" s="120"/>
      <c r="H526" s="120"/>
      <c r="I526" s="120"/>
      <c r="J526" s="120"/>
      <c r="K526" s="120"/>
      <c r="L526" s="120"/>
      <c r="M526" s="120"/>
      <c r="N526" s="120"/>
      <c r="O526" s="120"/>
      <c r="P526" s="120"/>
    </row>
    <row r="527" spans="2:16" x14ac:dyDescent="0.3">
      <c r="B527" s="108">
        <v>44182</v>
      </c>
      <c r="C527" s="110">
        <v>62.2</v>
      </c>
      <c r="D527" s="110">
        <v>20.2</v>
      </c>
      <c r="E527" s="110">
        <f t="shared" si="23"/>
        <v>0</v>
      </c>
      <c r="F527" s="151">
        <f t="shared" si="24"/>
        <v>-6.4814814814814881E-2</v>
      </c>
      <c r="G527" s="120"/>
      <c r="H527" s="120"/>
      <c r="I527" s="120"/>
      <c r="J527" s="120"/>
      <c r="K527" s="120"/>
      <c r="L527" s="120"/>
      <c r="M527" s="120"/>
      <c r="N527" s="120"/>
      <c r="O527" s="120"/>
      <c r="P527" s="120"/>
    </row>
    <row r="528" spans="2:16" x14ac:dyDescent="0.3">
      <c r="B528" s="108">
        <v>44185</v>
      </c>
      <c r="C528" s="110">
        <v>62.2</v>
      </c>
      <c r="D528" s="110">
        <v>18.5</v>
      </c>
      <c r="E528" s="110">
        <f t="shared" si="23"/>
        <v>0</v>
      </c>
      <c r="F528" s="151">
        <f t="shared" si="24"/>
        <v>-8.4158415841584122E-2</v>
      </c>
      <c r="G528" s="120"/>
      <c r="H528" s="120"/>
      <c r="I528" s="120"/>
      <c r="J528" s="120"/>
      <c r="K528" s="120"/>
      <c r="L528" s="120"/>
      <c r="M528" s="120"/>
      <c r="N528" s="120"/>
      <c r="O528" s="120"/>
      <c r="P528" s="120"/>
    </row>
    <row r="529" spans="2:16" x14ac:dyDescent="0.3">
      <c r="B529" s="108">
        <v>44186</v>
      </c>
      <c r="C529" s="110">
        <v>62.2</v>
      </c>
      <c r="D529" s="110">
        <v>19.5</v>
      </c>
      <c r="E529" s="110">
        <f t="shared" si="23"/>
        <v>0</v>
      </c>
      <c r="F529" s="151">
        <f t="shared" si="24"/>
        <v>5.4054054054053946E-2</v>
      </c>
      <c r="G529" s="120"/>
      <c r="H529" s="120"/>
      <c r="I529" s="120"/>
      <c r="J529" s="120"/>
      <c r="K529" s="120"/>
      <c r="L529" s="120"/>
      <c r="M529" s="120"/>
      <c r="N529" s="120"/>
      <c r="O529" s="120"/>
      <c r="P529" s="120"/>
    </row>
    <row r="530" spans="2:16" x14ac:dyDescent="0.3">
      <c r="B530" s="108">
        <v>44187</v>
      </c>
      <c r="C530" s="110">
        <v>62.2</v>
      </c>
      <c r="D530" s="110">
        <v>20.6</v>
      </c>
      <c r="E530" s="110">
        <f t="shared" si="23"/>
        <v>0</v>
      </c>
      <c r="F530" s="151">
        <f t="shared" si="24"/>
        <v>5.6410256410256432E-2</v>
      </c>
      <c r="G530" s="120"/>
      <c r="H530" s="120"/>
      <c r="I530" s="120"/>
      <c r="J530" s="120"/>
      <c r="K530" s="120"/>
      <c r="L530" s="120"/>
      <c r="M530" s="120"/>
      <c r="N530" s="120"/>
      <c r="O530" s="120"/>
      <c r="P530" s="120"/>
    </row>
    <row r="531" spans="2:16" x14ac:dyDescent="0.3">
      <c r="B531" s="108">
        <v>44188</v>
      </c>
      <c r="C531" s="110">
        <v>62.2</v>
      </c>
      <c r="D531" s="110">
        <v>19.899999999999999</v>
      </c>
      <c r="E531" s="110">
        <f t="shared" si="23"/>
        <v>0</v>
      </c>
      <c r="F531" s="151">
        <f t="shared" si="24"/>
        <v>-3.3980582524271941E-2</v>
      </c>
      <c r="G531" s="120"/>
      <c r="H531" s="120"/>
      <c r="I531" s="120"/>
      <c r="J531" s="120"/>
      <c r="K531" s="120"/>
      <c r="L531" s="120"/>
      <c r="M531" s="120"/>
      <c r="N531" s="120"/>
      <c r="O531" s="120"/>
      <c r="P531" s="120"/>
    </row>
    <row r="532" spans="2:16" x14ac:dyDescent="0.3">
      <c r="B532" s="108">
        <v>44189</v>
      </c>
      <c r="C532" s="110">
        <v>62.2</v>
      </c>
      <c r="D532" s="110">
        <v>19.2</v>
      </c>
      <c r="E532" s="110">
        <f t="shared" si="23"/>
        <v>0</v>
      </c>
      <c r="F532" s="151">
        <f t="shared" si="24"/>
        <v>-3.5175879396984855E-2</v>
      </c>
      <c r="G532" s="120"/>
      <c r="H532" s="120"/>
      <c r="I532" s="120"/>
      <c r="J532" s="120"/>
      <c r="K532" s="120"/>
      <c r="L532" s="120"/>
      <c r="M532" s="120"/>
      <c r="N532" s="120"/>
      <c r="O532" s="120"/>
      <c r="P532" s="120"/>
    </row>
    <row r="533" spans="2:16" x14ac:dyDescent="0.3">
      <c r="B533" s="108">
        <v>44192</v>
      </c>
      <c r="C533" s="110">
        <v>62.2</v>
      </c>
      <c r="D533" s="110">
        <v>17.899999999999999</v>
      </c>
      <c r="E533" s="110">
        <f t="shared" si="23"/>
        <v>0</v>
      </c>
      <c r="F533" s="151">
        <f t="shared" si="24"/>
        <v>-6.770833333333337E-2</v>
      </c>
      <c r="G533" s="120"/>
      <c r="H533" s="120"/>
      <c r="I533" s="120"/>
      <c r="J533" s="120"/>
      <c r="K533" s="120"/>
      <c r="L533" s="120"/>
      <c r="M533" s="120"/>
      <c r="N533" s="120"/>
      <c r="O533" s="120"/>
      <c r="P533" s="120"/>
    </row>
    <row r="534" spans="2:16" x14ac:dyDescent="0.3">
      <c r="B534" s="108">
        <v>44193</v>
      </c>
      <c r="C534" s="110">
        <v>62.2</v>
      </c>
      <c r="D534" s="110">
        <v>17.5</v>
      </c>
      <c r="E534" s="110">
        <f t="shared" si="23"/>
        <v>0</v>
      </c>
      <c r="F534" s="151">
        <f t="shared" si="24"/>
        <v>-2.2346368715083775E-2</v>
      </c>
      <c r="G534" s="120"/>
      <c r="H534" s="120"/>
      <c r="I534" s="120"/>
      <c r="J534" s="120"/>
      <c r="K534" s="120"/>
      <c r="L534" s="120"/>
      <c r="M534" s="120"/>
      <c r="N534" s="120"/>
      <c r="O534" s="120"/>
      <c r="P534" s="120"/>
    </row>
    <row r="535" spans="2:16" x14ac:dyDescent="0.3">
      <c r="B535" s="108">
        <v>44194</v>
      </c>
      <c r="C535" s="110">
        <v>62.2</v>
      </c>
      <c r="D535" s="110">
        <v>19.399999999999999</v>
      </c>
      <c r="E535" s="110">
        <f t="shared" si="23"/>
        <v>0</v>
      </c>
      <c r="F535" s="151">
        <f t="shared" si="24"/>
        <v>0.10857142857142854</v>
      </c>
      <c r="G535" s="120"/>
      <c r="H535" s="120"/>
      <c r="I535" s="120"/>
      <c r="J535" s="120"/>
      <c r="K535" s="120"/>
      <c r="L535" s="120"/>
      <c r="M535" s="120"/>
      <c r="N535" s="120"/>
      <c r="O535" s="120"/>
      <c r="P535" s="120"/>
    </row>
    <row r="536" spans="2:16" x14ac:dyDescent="0.3">
      <c r="B536" s="108">
        <v>44195</v>
      </c>
      <c r="C536" s="110">
        <v>62.2</v>
      </c>
      <c r="D536" s="110">
        <v>19</v>
      </c>
      <c r="E536" s="110">
        <f t="shared" si="23"/>
        <v>0</v>
      </c>
      <c r="F536" s="151">
        <f t="shared" si="24"/>
        <v>-2.0618556701030855E-2</v>
      </c>
      <c r="G536" s="120"/>
      <c r="H536" s="120"/>
      <c r="I536" s="120"/>
      <c r="J536" s="120"/>
      <c r="K536" s="120"/>
      <c r="L536" s="120"/>
      <c r="M536" s="120"/>
      <c r="N536" s="120"/>
      <c r="O536" s="120"/>
      <c r="P536" s="120"/>
    </row>
    <row r="537" spans="2:16" x14ac:dyDescent="0.3">
      <c r="B537" s="108">
        <v>44199</v>
      </c>
      <c r="C537" s="110">
        <v>62.2</v>
      </c>
      <c r="D537" s="110">
        <v>19</v>
      </c>
      <c r="E537" s="110">
        <f t="shared" si="23"/>
        <v>0</v>
      </c>
      <c r="F537" s="151">
        <f t="shared" si="24"/>
        <v>0</v>
      </c>
      <c r="G537" s="120"/>
      <c r="H537" s="120"/>
      <c r="I537" s="120"/>
      <c r="J537" s="120"/>
      <c r="K537" s="120"/>
      <c r="L537" s="120"/>
      <c r="M537" s="120"/>
      <c r="N537" s="120"/>
      <c r="O537" s="120"/>
      <c r="P537" s="120"/>
    </row>
    <row r="538" spans="2:16" x14ac:dyDescent="0.3">
      <c r="B538" s="108">
        <v>44200</v>
      </c>
      <c r="C538" s="110">
        <v>62.2</v>
      </c>
      <c r="D538" s="110">
        <v>19</v>
      </c>
      <c r="E538" s="110">
        <f t="shared" si="23"/>
        <v>0</v>
      </c>
      <c r="F538" s="151">
        <f t="shared" si="24"/>
        <v>0</v>
      </c>
      <c r="G538" s="120"/>
      <c r="H538" s="120"/>
      <c r="I538" s="120"/>
      <c r="J538" s="120"/>
      <c r="K538" s="120"/>
      <c r="L538" s="120"/>
      <c r="M538" s="120"/>
      <c r="N538" s="120"/>
      <c r="O538" s="120"/>
      <c r="P538" s="120"/>
    </row>
    <row r="539" spans="2:16" x14ac:dyDescent="0.3">
      <c r="B539" s="108">
        <v>44202</v>
      </c>
      <c r="C539" s="110">
        <v>62.2</v>
      </c>
      <c r="D539" s="110">
        <v>19</v>
      </c>
      <c r="E539" s="110">
        <f t="shared" si="23"/>
        <v>0</v>
      </c>
      <c r="F539" s="151">
        <f t="shared" si="24"/>
        <v>0</v>
      </c>
      <c r="G539" s="120"/>
      <c r="H539" s="120"/>
      <c r="I539" s="120"/>
      <c r="J539" s="120"/>
      <c r="K539" s="120"/>
      <c r="L539" s="120"/>
      <c r="M539" s="120"/>
      <c r="N539" s="120"/>
      <c r="O539" s="120"/>
      <c r="P539" s="120"/>
    </row>
    <row r="540" spans="2:16" x14ac:dyDescent="0.3">
      <c r="B540" s="108">
        <v>44203</v>
      </c>
      <c r="C540" s="110">
        <v>62.2</v>
      </c>
      <c r="D540" s="110">
        <v>19</v>
      </c>
      <c r="E540" s="110">
        <f t="shared" si="23"/>
        <v>0</v>
      </c>
      <c r="F540" s="151">
        <f t="shared" si="24"/>
        <v>0</v>
      </c>
      <c r="G540" s="120"/>
      <c r="H540" s="120"/>
      <c r="I540" s="120"/>
      <c r="J540" s="120"/>
      <c r="K540" s="120"/>
      <c r="L540" s="120"/>
      <c r="M540" s="120"/>
      <c r="N540" s="120"/>
      <c r="O540" s="120"/>
      <c r="P540" s="120"/>
    </row>
    <row r="541" spans="2:16" x14ac:dyDescent="0.3">
      <c r="B541" s="108">
        <v>44206</v>
      </c>
      <c r="C541" s="110">
        <v>62.2</v>
      </c>
      <c r="D541" s="110">
        <v>19.8</v>
      </c>
      <c r="E541" s="110">
        <f t="shared" si="23"/>
        <v>0</v>
      </c>
      <c r="F541" s="151">
        <f t="shared" si="24"/>
        <v>4.2105263157894868E-2</v>
      </c>
      <c r="G541" s="120"/>
      <c r="H541" s="120"/>
      <c r="I541" s="120"/>
      <c r="J541" s="120"/>
      <c r="K541" s="120"/>
      <c r="L541" s="120"/>
      <c r="M541" s="120"/>
      <c r="N541" s="120"/>
      <c r="O541" s="120"/>
      <c r="P541" s="120"/>
    </row>
    <row r="542" spans="2:16" x14ac:dyDescent="0.3">
      <c r="B542" s="108">
        <v>44207</v>
      </c>
      <c r="C542" s="110">
        <v>62.2</v>
      </c>
      <c r="D542" s="110">
        <v>19.2</v>
      </c>
      <c r="E542" s="110">
        <f t="shared" si="23"/>
        <v>0</v>
      </c>
      <c r="F542" s="151">
        <f t="shared" si="24"/>
        <v>-3.0303030303030387E-2</v>
      </c>
      <c r="G542" s="120"/>
      <c r="H542" s="120"/>
      <c r="I542" s="120"/>
      <c r="J542" s="120"/>
      <c r="K542" s="120"/>
      <c r="L542" s="120"/>
      <c r="M542" s="120"/>
      <c r="N542" s="120"/>
      <c r="O542" s="120"/>
      <c r="P542" s="120"/>
    </row>
    <row r="543" spans="2:16" x14ac:dyDescent="0.3">
      <c r="B543" s="108">
        <v>44208</v>
      </c>
      <c r="C543" s="110">
        <v>62.2</v>
      </c>
      <c r="D543" s="110">
        <v>19</v>
      </c>
      <c r="E543" s="110">
        <f t="shared" si="23"/>
        <v>0</v>
      </c>
      <c r="F543" s="151">
        <f t="shared" si="24"/>
        <v>-1.041666666666663E-2</v>
      </c>
      <c r="G543" s="120"/>
      <c r="H543" s="120"/>
      <c r="I543" s="120"/>
      <c r="J543" s="120"/>
      <c r="K543" s="120"/>
      <c r="L543" s="120"/>
      <c r="M543" s="120"/>
      <c r="N543" s="120"/>
      <c r="O543" s="120"/>
      <c r="P543" s="120"/>
    </row>
    <row r="544" spans="2:16" x14ac:dyDescent="0.3">
      <c r="B544" s="108">
        <v>44210</v>
      </c>
      <c r="C544" s="110">
        <v>62.2</v>
      </c>
      <c r="D544" s="110">
        <v>19</v>
      </c>
      <c r="E544" s="110">
        <f t="shared" si="23"/>
        <v>0</v>
      </c>
      <c r="F544" s="151">
        <f t="shared" si="24"/>
        <v>0</v>
      </c>
      <c r="G544" s="120"/>
      <c r="H544" s="120"/>
      <c r="I544" s="120"/>
      <c r="J544" s="120"/>
      <c r="K544" s="120"/>
      <c r="L544" s="120"/>
      <c r="M544" s="120"/>
      <c r="N544" s="120"/>
      <c r="O544" s="120"/>
      <c r="P544" s="120"/>
    </row>
    <row r="545" spans="2:16" x14ac:dyDescent="0.3">
      <c r="B545" s="108">
        <v>44213</v>
      </c>
      <c r="C545" s="110">
        <v>62.2</v>
      </c>
      <c r="D545" s="110">
        <v>19</v>
      </c>
      <c r="E545" s="110">
        <f t="shared" si="23"/>
        <v>0</v>
      </c>
      <c r="F545" s="151">
        <f t="shared" si="24"/>
        <v>0</v>
      </c>
      <c r="G545" s="120"/>
      <c r="H545" s="120"/>
      <c r="I545" s="120"/>
      <c r="J545" s="120"/>
      <c r="K545" s="120"/>
      <c r="L545" s="120"/>
      <c r="M545" s="120"/>
      <c r="N545" s="120"/>
      <c r="O545" s="120"/>
      <c r="P545" s="120"/>
    </row>
    <row r="546" spans="2:16" x14ac:dyDescent="0.3">
      <c r="B546" s="108">
        <v>44214</v>
      </c>
      <c r="C546" s="110">
        <v>62.2</v>
      </c>
      <c r="D546" s="110">
        <v>19</v>
      </c>
      <c r="E546" s="110">
        <f t="shared" si="23"/>
        <v>0</v>
      </c>
      <c r="F546" s="151">
        <f t="shared" si="24"/>
        <v>0</v>
      </c>
      <c r="G546" s="120"/>
      <c r="H546" s="120"/>
      <c r="I546" s="120"/>
      <c r="J546" s="120"/>
      <c r="K546" s="120"/>
      <c r="L546" s="120"/>
      <c r="M546" s="120"/>
      <c r="N546" s="120"/>
      <c r="O546" s="120"/>
      <c r="P546" s="120"/>
    </row>
    <row r="547" spans="2:16" x14ac:dyDescent="0.3">
      <c r="B547" s="108">
        <v>44215</v>
      </c>
      <c r="C547" s="110">
        <v>62.2</v>
      </c>
      <c r="D547" s="110">
        <v>19</v>
      </c>
      <c r="E547" s="110">
        <f t="shared" si="23"/>
        <v>0</v>
      </c>
      <c r="F547" s="151">
        <f t="shared" si="24"/>
        <v>0</v>
      </c>
      <c r="G547" s="120"/>
      <c r="H547" s="120"/>
      <c r="I547" s="120"/>
      <c r="J547" s="120"/>
      <c r="K547" s="120"/>
      <c r="L547" s="120"/>
      <c r="M547" s="120"/>
      <c r="N547" s="120"/>
      <c r="O547" s="120"/>
      <c r="P547" s="120"/>
    </row>
    <row r="548" spans="2:16" x14ac:dyDescent="0.3">
      <c r="B548" s="108">
        <v>44217</v>
      </c>
      <c r="C548" s="110">
        <v>62.2</v>
      </c>
      <c r="D548" s="110">
        <v>19</v>
      </c>
      <c r="E548" s="110">
        <f t="shared" si="23"/>
        <v>0</v>
      </c>
      <c r="F548" s="151">
        <f t="shared" si="24"/>
        <v>0</v>
      </c>
      <c r="G548" s="120"/>
      <c r="H548" s="120"/>
      <c r="I548" s="120"/>
      <c r="J548" s="120"/>
      <c r="K548" s="120"/>
      <c r="L548" s="120"/>
      <c r="M548" s="120"/>
      <c r="N548" s="120"/>
      <c r="O548" s="120"/>
      <c r="P548" s="120"/>
    </row>
    <row r="549" spans="2:16" x14ac:dyDescent="0.3">
      <c r="B549" s="108">
        <v>44220</v>
      </c>
      <c r="C549" s="110">
        <v>62.2</v>
      </c>
      <c r="D549" s="110">
        <v>19</v>
      </c>
      <c r="E549" s="110">
        <f t="shared" si="23"/>
        <v>0</v>
      </c>
      <c r="F549" s="151">
        <f t="shared" si="24"/>
        <v>0</v>
      </c>
      <c r="G549" s="120"/>
      <c r="H549" s="120"/>
      <c r="I549" s="120"/>
      <c r="J549" s="120"/>
      <c r="K549" s="120"/>
      <c r="L549" s="120"/>
      <c r="M549" s="120"/>
      <c r="N549" s="120"/>
      <c r="O549" s="120"/>
      <c r="P549" s="120"/>
    </row>
    <row r="550" spans="2:16" x14ac:dyDescent="0.3">
      <c r="B550" s="108">
        <v>44221</v>
      </c>
      <c r="C550" s="110">
        <v>62.2</v>
      </c>
      <c r="D550" s="110">
        <v>19</v>
      </c>
      <c r="E550" s="110">
        <f t="shared" si="23"/>
        <v>0</v>
      </c>
      <c r="F550" s="151">
        <f t="shared" si="24"/>
        <v>0</v>
      </c>
      <c r="G550" s="120"/>
      <c r="H550" s="120"/>
      <c r="I550" s="120"/>
      <c r="J550" s="120"/>
      <c r="K550" s="120"/>
      <c r="L550" s="120"/>
      <c r="M550" s="120"/>
      <c r="N550" s="120"/>
      <c r="O550" s="120"/>
      <c r="P550" s="120"/>
    </row>
    <row r="551" spans="2:16" x14ac:dyDescent="0.3">
      <c r="B551" s="108">
        <v>44223</v>
      </c>
      <c r="C551" s="110">
        <v>62.2</v>
      </c>
      <c r="D551" s="110">
        <v>19</v>
      </c>
      <c r="E551" s="110">
        <f t="shared" si="23"/>
        <v>0</v>
      </c>
      <c r="F551" s="151">
        <f t="shared" si="24"/>
        <v>0</v>
      </c>
      <c r="G551" s="120"/>
      <c r="H551" s="120"/>
      <c r="I551" s="120"/>
      <c r="J551" s="120"/>
      <c r="K551" s="120"/>
      <c r="L551" s="120"/>
      <c r="M551" s="120"/>
      <c r="N551" s="120"/>
      <c r="O551" s="120"/>
      <c r="P551" s="120"/>
    </row>
    <row r="552" spans="2:16" x14ac:dyDescent="0.3">
      <c r="B552" s="108">
        <v>44224</v>
      </c>
      <c r="C552" s="110">
        <v>62.2</v>
      </c>
      <c r="D552" s="110">
        <v>19</v>
      </c>
      <c r="E552" s="110">
        <f t="shared" si="23"/>
        <v>0</v>
      </c>
      <c r="F552" s="151">
        <f t="shared" si="24"/>
        <v>0</v>
      </c>
      <c r="G552" s="120"/>
      <c r="H552" s="120"/>
      <c r="I552" s="120"/>
      <c r="J552" s="120"/>
      <c r="K552" s="120"/>
      <c r="L552" s="120"/>
      <c r="M552" s="120"/>
      <c r="N552" s="120"/>
      <c r="O552" s="120"/>
      <c r="P552" s="120"/>
    </row>
    <row r="553" spans="2:16" x14ac:dyDescent="0.3">
      <c r="B553" s="108">
        <v>44228</v>
      </c>
      <c r="C553" s="110">
        <v>62.2</v>
      </c>
      <c r="D553" s="110">
        <v>19</v>
      </c>
      <c r="E553" s="110">
        <f t="shared" si="23"/>
        <v>0</v>
      </c>
      <c r="F553" s="151">
        <f t="shared" si="24"/>
        <v>0</v>
      </c>
      <c r="G553" s="120"/>
      <c r="H553" s="120"/>
      <c r="I553" s="120"/>
      <c r="J553" s="120"/>
      <c r="K553" s="120"/>
      <c r="L553" s="120"/>
      <c r="M553" s="120"/>
      <c r="N553" s="120"/>
      <c r="O553" s="120"/>
      <c r="P553" s="120"/>
    </row>
    <row r="554" spans="2:16" x14ac:dyDescent="0.3">
      <c r="B554" s="108">
        <v>44229</v>
      </c>
      <c r="C554" s="110">
        <v>62.2</v>
      </c>
      <c r="D554" s="110">
        <v>19</v>
      </c>
      <c r="E554" s="110">
        <f t="shared" si="23"/>
        <v>0</v>
      </c>
      <c r="F554" s="151">
        <f t="shared" si="24"/>
        <v>0</v>
      </c>
      <c r="G554" s="120"/>
      <c r="H554" s="120"/>
      <c r="I554" s="120"/>
      <c r="J554" s="120"/>
      <c r="K554" s="120"/>
      <c r="L554" s="120"/>
      <c r="M554" s="120"/>
      <c r="N554" s="120"/>
      <c r="O554" s="120"/>
      <c r="P554" s="120"/>
    </row>
    <row r="555" spans="2:16" x14ac:dyDescent="0.3">
      <c r="B555" s="108">
        <v>44238</v>
      </c>
      <c r="C555" s="110">
        <v>62.2</v>
      </c>
      <c r="D555" s="110">
        <v>19</v>
      </c>
      <c r="E555" s="110">
        <f t="shared" si="23"/>
        <v>0</v>
      </c>
      <c r="F555" s="151">
        <f t="shared" si="24"/>
        <v>0</v>
      </c>
      <c r="G555" s="120"/>
      <c r="H555" s="120"/>
      <c r="I555" s="120"/>
      <c r="J555" s="120"/>
      <c r="K555" s="120"/>
      <c r="L555" s="120"/>
      <c r="M555" s="120"/>
      <c r="N555" s="120"/>
      <c r="O555" s="120"/>
      <c r="P555" s="120"/>
    </row>
    <row r="556" spans="2:16" x14ac:dyDescent="0.3">
      <c r="B556" s="108">
        <v>44241</v>
      </c>
      <c r="C556" s="110">
        <v>62.2</v>
      </c>
      <c r="D556" s="110">
        <v>19</v>
      </c>
      <c r="E556" s="110">
        <f t="shared" si="23"/>
        <v>0</v>
      </c>
      <c r="F556" s="151">
        <f t="shared" si="24"/>
        <v>0</v>
      </c>
      <c r="G556" s="120"/>
      <c r="H556" s="120"/>
      <c r="I556" s="120"/>
      <c r="J556" s="120"/>
      <c r="K556" s="120"/>
      <c r="L556" s="120"/>
      <c r="M556" s="120"/>
      <c r="N556" s="120"/>
      <c r="O556" s="120"/>
      <c r="P556" s="120"/>
    </row>
    <row r="557" spans="2:16" x14ac:dyDescent="0.3">
      <c r="B557" s="108">
        <v>44245</v>
      </c>
      <c r="C557" s="110">
        <v>62.2</v>
      </c>
      <c r="D557" s="110">
        <v>19.3</v>
      </c>
      <c r="E557" s="110">
        <f t="shared" si="23"/>
        <v>0</v>
      </c>
      <c r="F557" s="151">
        <f t="shared" si="24"/>
        <v>1.5789473684210575E-2</v>
      </c>
      <c r="G557" s="120"/>
      <c r="H557" s="120"/>
      <c r="I557" s="120"/>
      <c r="J557" s="120"/>
      <c r="K557" s="120"/>
      <c r="L557" s="120"/>
      <c r="M557" s="120"/>
      <c r="N557" s="120"/>
      <c r="O557" s="120"/>
      <c r="P557" s="120"/>
    </row>
    <row r="558" spans="2:16" x14ac:dyDescent="0.3">
      <c r="B558" s="108">
        <v>44257</v>
      </c>
      <c r="C558" s="110">
        <v>62.2</v>
      </c>
      <c r="D558" s="110">
        <v>19</v>
      </c>
      <c r="E558" s="110">
        <f t="shared" si="23"/>
        <v>0</v>
      </c>
      <c r="F558" s="151">
        <f t="shared" si="24"/>
        <v>-1.5544041450777257E-2</v>
      </c>
      <c r="G558" s="120"/>
      <c r="H558" s="120"/>
      <c r="I558" s="120"/>
      <c r="J558" s="120"/>
      <c r="K558" s="120"/>
      <c r="L558" s="120"/>
      <c r="M558" s="120"/>
      <c r="N558" s="120"/>
      <c r="O558" s="120"/>
      <c r="P558" s="120"/>
    </row>
    <row r="559" spans="2:16" x14ac:dyDescent="0.3">
      <c r="B559" s="108">
        <v>44258</v>
      </c>
      <c r="C559" s="110">
        <v>62.2</v>
      </c>
      <c r="D559" s="110">
        <v>19.399999999999999</v>
      </c>
      <c r="E559" s="110">
        <f t="shared" si="23"/>
        <v>0</v>
      </c>
      <c r="F559" s="151">
        <f t="shared" si="24"/>
        <v>2.1052631578947212E-2</v>
      </c>
      <c r="G559" s="120"/>
      <c r="H559" s="120"/>
      <c r="I559" s="120"/>
      <c r="J559" s="120"/>
      <c r="K559" s="120"/>
      <c r="L559" s="120"/>
      <c r="M559" s="120"/>
      <c r="N559" s="120"/>
      <c r="O559" s="120"/>
      <c r="P559" s="120"/>
    </row>
    <row r="560" spans="2:16" x14ac:dyDescent="0.3">
      <c r="B560" s="108">
        <v>44259</v>
      </c>
      <c r="C560" s="110">
        <v>62.2</v>
      </c>
      <c r="D560" s="110">
        <v>19</v>
      </c>
      <c r="E560" s="110">
        <f t="shared" si="23"/>
        <v>0</v>
      </c>
      <c r="F560" s="151">
        <f t="shared" si="24"/>
        <v>-2.0618556701030855E-2</v>
      </c>
      <c r="G560" s="120"/>
      <c r="H560" s="120"/>
      <c r="I560" s="120"/>
      <c r="J560" s="120"/>
      <c r="K560" s="120"/>
      <c r="L560" s="120"/>
      <c r="M560" s="120"/>
      <c r="N560" s="120"/>
      <c r="O560" s="120"/>
      <c r="P560" s="120"/>
    </row>
    <row r="561" spans="2:16" x14ac:dyDescent="0.3">
      <c r="B561" s="108">
        <v>44262</v>
      </c>
      <c r="C561" s="110">
        <v>62.2</v>
      </c>
      <c r="D561" s="110">
        <v>19</v>
      </c>
      <c r="E561" s="110">
        <f t="shared" si="23"/>
        <v>0</v>
      </c>
      <c r="F561" s="151">
        <f t="shared" si="24"/>
        <v>0</v>
      </c>
      <c r="G561" s="120"/>
      <c r="H561" s="120"/>
      <c r="I561" s="120"/>
      <c r="J561" s="120"/>
      <c r="K561" s="120"/>
      <c r="L561" s="120"/>
      <c r="M561" s="120"/>
      <c r="N561" s="120"/>
      <c r="O561" s="120"/>
      <c r="P561" s="120"/>
    </row>
    <row r="562" spans="2:16" x14ac:dyDescent="0.3">
      <c r="B562" s="108">
        <v>44264</v>
      </c>
      <c r="C562" s="110">
        <v>62.2</v>
      </c>
      <c r="D562" s="110">
        <v>19</v>
      </c>
      <c r="E562" s="110">
        <f t="shared" si="23"/>
        <v>0</v>
      </c>
      <c r="F562" s="151">
        <f t="shared" si="24"/>
        <v>0</v>
      </c>
      <c r="G562" s="120"/>
      <c r="H562" s="120"/>
      <c r="I562" s="120"/>
      <c r="J562" s="120"/>
      <c r="K562" s="120"/>
      <c r="L562" s="120"/>
      <c r="M562" s="120"/>
      <c r="N562" s="120"/>
      <c r="O562" s="120"/>
      <c r="P562" s="120"/>
    </row>
    <row r="563" spans="2:16" x14ac:dyDescent="0.3">
      <c r="B563" s="108">
        <v>44265</v>
      </c>
      <c r="C563" s="110">
        <v>62.2</v>
      </c>
      <c r="D563" s="110">
        <v>19.100000000000001</v>
      </c>
      <c r="E563" s="110">
        <f t="shared" si="23"/>
        <v>0</v>
      </c>
      <c r="F563" s="151">
        <f t="shared" si="24"/>
        <v>5.2631578947368585E-3</v>
      </c>
      <c r="G563" s="120"/>
      <c r="H563" s="120"/>
      <c r="I563" s="120"/>
      <c r="J563" s="120"/>
      <c r="K563" s="120"/>
      <c r="L563" s="120"/>
      <c r="M563" s="120"/>
      <c r="N563" s="120"/>
      <c r="O563" s="120"/>
      <c r="P563" s="120"/>
    </row>
    <row r="564" spans="2:16" x14ac:dyDescent="0.3">
      <c r="B564" s="108">
        <v>44269</v>
      </c>
      <c r="C564" s="110">
        <v>62.2</v>
      </c>
      <c r="D564" s="110">
        <v>19.600000000000001</v>
      </c>
      <c r="E564" s="110">
        <f t="shared" si="23"/>
        <v>0</v>
      </c>
      <c r="F564" s="151">
        <f t="shared" si="24"/>
        <v>2.6178010471204161E-2</v>
      </c>
      <c r="G564" s="120"/>
      <c r="H564" s="120"/>
      <c r="I564" s="120"/>
      <c r="J564" s="120"/>
      <c r="K564" s="120"/>
      <c r="L564" s="120"/>
      <c r="M564" s="120"/>
      <c r="N564" s="120"/>
      <c r="O564" s="120"/>
      <c r="P564" s="120"/>
    </row>
    <row r="565" spans="2:16" x14ac:dyDescent="0.3">
      <c r="B565" s="108">
        <v>44271</v>
      </c>
      <c r="C565" s="110">
        <v>62.2</v>
      </c>
      <c r="D565" s="110">
        <v>19.100000000000001</v>
      </c>
      <c r="E565" s="110">
        <f t="shared" si="23"/>
        <v>0</v>
      </c>
      <c r="F565" s="151">
        <f t="shared" si="24"/>
        <v>-2.5510204081632626E-2</v>
      </c>
      <c r="G565" s="120"/>
      <c r="H565" s="120"/>
      <c r="I565" s="120"/>
      <c r="J565" s="120"/>
      <c r="K565" s="120"/>
      <c r="L565" s="120"/>
      <c r="M565" s="120"/>
      <c r="N565" s="120"/>
      <c r="O565" s="120"/>
      <c r="P565" s="120"/>
    </row>
    <row r="566" spans="2:16" x14ac:dyDescent="0.3">
      <c r="B566" s="108">
        <v>44273</v>
      </c>
      <c r="C566" s="110">
        <v>62.2</v>
      </c>
      <c r="D566" s="110">
        <v>19.600000000000001</v>
      </c>
      <c r="E566" s="110">
        <f t="shared" si="23"/>
        <v>0</v>
      </c>
      <c r="F566" s="151">
        <f t="shared" si="24"/>
        <v>2.6178010471204161E-2</v>
      </c>
      <c r="G566" s="120"/>
      <c r="H566" s="120"/>
      <c r="I566" s="120"/>
      <c r="J566" s="120"/>
      <c r="K566" s="120"/>
      <c r="L566" s="120"/>
      <c r="M566" s="120"/>
      <c r="N566" s="120"/>
      <c r="O566" s="120"/>
      <c r="P566" s="120"/>
    </row>
    <row r="567" spans="2:16" x14ac:dyDescent="0.3">
      <c r="B567" s="108">
        <v>44286</v>
      </c>
      <c r="C567" s="110">
        <v>62.2</v>
      </c>
      <c r="D567" s="110">
        <v>21.4</v>
      </c>
      <c r="E567" s="110">
        <f t="shared" si="23"/>
        <v>0</v>
      </c>
      <c r="F567" s="151">
        <f t="shared" si="24"/>
        <v>9.183673469387732E-2</v>
      </c>
      <c r="G567" s="120"/>
      <c r="H567" s="120"/>
      <c r="I567" s="120"/>
      <c r="J567" s="120"/>
      <c r="K567" s="120"/>
      <c r="L567" s="120"/>
      <c r="M567" s="120"/>
      <c r="N567" s="120"/>
      <c r="O567" s="120"/>
      <c r="P567" s="120"/>
    </row>
    <row r="568" spans="2:16" x14ac:dyDescent="0.3">
      <c r="B568" s="108">
        <v>44290</v>
      </c>
      <c r="C568" s="110">
        <v>62.2</v>
      </c>
      <c r="D568" s="110">
        <v>21.2</v>
      </c>
      <c r="E568" s="110">
        <f t="shared" si="23"/>
        <v>0</v>
      </c>
      <c r="F568" s="151">
        <f t="shared" si="24"/>
        <v>-9.3457943925233655E-3</v>
      </c>
      <c r="G568" s="120"/>
      <c r="H568" s="120"/>
      <c r="I568" s="120"/>
      <c r="J568" s="120"/>
      <c r="K568" s="120"/>
      <c r="L568" s="120"/>
      <c r="M568" s="120"/>
      <c r="N568" s="120"/>
      <c r="O568" s="120"/>
      <c r="P568" s="120"/>
    </row>
    <row r="569" spans="2:16" x14ac:dyDescent="0.3">
      <c r="B569" s="108">
        <v>44293</v>
      </c>
      <c r="C569" s="110">
        <v>62.2</v>
      </c>
      <c r="D569" s="110">
        <v>20.3</v>
      </c>
      <c r="E569" s="110">
        <f t="shared" si="23"/>
        <v>0</v>
      </c>
      <c r="F569" s="151">
        <f t="shared" si="24"/>
        <v>-4.245283018867918E-2</v>
      </c>
      <c r="G569" s="120"/>
      <c r="H569" s="120"/>
      <c r="I569" s="120"/>
      <c r="J569" s="120"/>
      <c r="K569" s="120"/>
      <c r="L569" s="120"/>
      <c r="M569" s="120"/>
      <c r="N569" s="120"/>
      <c r="O569" s="120"/>
      <c r="P569" s="120"/>
    </row>
    <row r="570" spans="2:16" x14ac:dyDescent="0.3">
      <c r="B570" s="108">
        <v>44294</v>
      </c>
      <c r="C570" s="110">
        <v>62.2</v>
      </c>
      <c r="D570" s="110">
        <v>20.100000000000001</v>
      </c>
      <c r="E570" s="110">
        <f t="shared" si="23"/>
        <v>0</v>
      </c>
      <c r="F570" s="151">
        <f t="shared" si="24"/>
        <v>-9.8522167487684609E-3</v>
      </c>
      <c r="G570" s="120"/>
      <c r="H570" s="120"/>
      <c r="I570" s="120"/>
      <c r="J570" s="120"/>
      <c r="K570" s="120"/>
      <c r="L570" s="120"/>
      <c r="M570" s="120"/>
      <c r="N570" s="120"/>
      <c r="O570" s="120"/>
      <c r="P570" s="120"/>
    </row>
    <row r="571" spans="2:16" x14ac:dyDescent="0.3">
      <c r="B571" s="108">
        <v>44301</v>
      </c>
      <c r="C571" s="110">
        <v>62.2</v>
      </c>
      <c r="D571" s="110">
        <v>20.3</v>
      </c>
      <c r="E571" s="110">
        <f t="shared" si="23"/>
        <v>0</v>
      </c>
      <c r="F571" s="151">
        <f t="shared" si="24"/>
        <v>9.9502487562188602E-3</v>
      </c>
      <c r="G571" s="120"/>
      <c r="H571" s="120"/>
      <c r="I571" s="120"/>
      <c r="J571" s="120"/>
      <c r="K571" s="120"/>
      <c r="L571" s="120"/>
      <c r="M571" s="120"/>
      <c r="N571" s="120"/>
      <c r="O571" s="120"/>
      <c r="P571" s="120"/>
    </row>
    <row r="572" spans="2:16" x14ac:dyDescent="0.3">
      <c r="B572" s="108">
        <v>44312</v>
      </c>
      <c r="C572" s="110">
        <v>62.2</v>
      </c>
      <c r="D572" s="110">
        <v>21.1</v>
      </c>
      <c r="E572" s="110">
        <f t="shared" si="23"/>
        <v>0</v>
      </c>
      <c r="F572" s="151">
        <f t="shared" si="24"/>
        <v>3.9408866995073843E-2</v>
      </c>
      <c r="G572" s="120"/>
      <c r="H572" s="120"/>
      <c r="I572" s="120"/>
      <c r="J572" s="120"/>
      <c r="K572" s="120"/>
      <c r="L572" s="120"/>
      <c r="M572" s="120"/>
      <c r="N572" s="120"/>
      <c r="O572" s="120"/>
      <c r="P572" s="120"/>
    </row>
    <row r="573" spans="2:16" x14ac:dyDescent="0.3">
      <c r="B573" s="108">
        <v>44313</v>
      </c>
      <c r="C573" s="110">
        <v>62.2</v>
      </c>
      <c r="D573" s="110">
        <v>21.6</v>
      </c>
      <c r="E573" s="110">
        <f t="shared" si="23"/>
        <v>0</v>
      </c>
      <c r="F573" s="151">
        <f t="shared" si="24"/>
        <v>2.3696682464454888E-2</v>
      </c>
      <c r="G573" s="120"/>
      <c r="H573" s="120"/>
      <c r="I573" s="120"/>
      <c r="J573" s="120"/>
      <c r="K573" s="120"/>
      <c r="L573" s="120"/>
      <c r="M573" s="120"/>
      <c r="N573" s="120"/>
      <c r="O573" s="120"/>
      <c r="P573" s="120"/>
    </row>
    <row r="574" spans="2:16" x14ac:dyDescent="0.3">
      <c r="B574" s="108">
        <v>44318</v>
      </c>
      <c r="C574" s="110">
        <v>62.2</v>
      </c>
      <c r="D574" s="110">
        <v>22.5</v>
      </c>
      <c r="E574" s="110">
        <f t="shared" si="23"/>
        <v>0</v>
      </c>
      <c r="F574" s="151">
        <f t="shared" si="24"/>
        <v>4.1666666666666519E-2</v>
      </c>
      <c r="G574" s="120"/>
      <c r="H574" s="120"/>
      <c r="I574" s="120"/>
      <c r="J574" s="120"/>
      <c r="K574" s="120"/>
      <c r="L574" s="120"/>
      <c r="M574" s="120"/>
      <c r="N574" s="120"/>
      <c r="O574" s="120"/>
      <c r="P574" s="120"/>
    </row>
    <row r="575" spans="2:16" x14ac:dyDescent="0.3">
      <c r="B575" s="108">
        <v>44321</v>
      </c>
      <c r="C575" s="110">
        <v>62.2</v>
      </c>
      <c r="D575" s="110">
        <v>22.4</v>
      </c>
      <c r="E575" s="110">
        <f t="shared" si="23"/>
        <v>0</v>
      </c>
      <c r="F575" s="151">
        <f t="shared" si="24"/>
        <v>-4.4444444444444731E-3</v>
      </c>
      <c r="G575" s="120"/>
      <c r="H575" s="120"/>
      <c r="I575" s="120"/>
      <c r="J575" s="120"/>
      <c r="K575" s="120"/>
      <c r="L575" s="120"/>
      <c r="M575" s="120"/>
      <c r="N575" s="120"/>
      <c r="O575" s="120"/>
      <c r="P575" s="120"/>
    </row>
    <row r="576" spans="2:16" x14ac:dyDescent="0.3">
      <c r="B576" s="108">
        <v>44325</v>
      </c>
      <c r="C576" s="110">
        <v>62.2</v>
      </c>
      <c r="D576" s="110">
        <v>23.5</v>
      </c>
      <c r="E576" s="110">
        <f t="shared" si="23"/>
        <v>0</v>
      </c>
      <c r="F576" s="151">
        <f t="shared" si="24"/>
        <v>4.9107142857143016E-2</v>
      </c>
      <c r="G576" s="120"/>
      <c r="H576" s="120"/>
      <c r="I576" s="120"/>
      <c r="J576" s="120"/>
      <c r="K576" s="120"/>
      <c r="L576" s="120"/>
      <c r="M576" s="120"/>
      <c r="N576" s="120"/>
      <c r="O576" s="120"/>
      <c r="P576" s="120"/>
    </row>
    <row r="577" spans="2:16" x14ac:dyDescent="0.3">
      <c r="B577" s="108">
        <v>44327</v>
      </c>
      <c r="C577" s="110">
        <v>62.2</v>
      </c>
      <c r="D577" s="110">
        <v>23.6</v>
      </c>
      <c r="E577" s="110">
        <f t="shared" si="23"/>
        <v>0</v>
      </c>
      <c r="F577" s="151">
        <f t="shared" si="24"/>
        <v>4.2553191489362874E-3</v>
      </c>
      <c r="G577" s="120"/>
      <c r="H577" s="120"/>
      <c r="I577" s="120"/>
      <c r="J577" s="120"/>
      <c r="K577" s="120"/>
      <c r="L577" s="120"/>
      <c r="M577" s="120"/>
      <c r="N577" s="120"/>
      <c r="O577" s="120"/>
      <c r="P577" s="120"/>
    </row>
    <row r="578" spans="2:16" x14ac:dyDescent="0.3">
      <c r="B578" s="108">
        <v>44332</v>
      </c>
      <c r="C578" s="110">
        <v>62.2</v>
      </c>
      <c r="D578" s="110">
        <v>24.8</v>
      </c>
      <c r="E578" s="110">
        <f t="shared" si="23"/>
        <v>0</v>
      </c>
      <c r="F578" s="151">
        <f t="shared" si="24"/>
        <v>5.0847457627118509E-2</v>
      </c>
      <c r="G578" s="120"/>
      <c r="H578" s="120"/>
      <c r="I578" s="120"/>
      <c r="J578" s="120"/>
      <c r="K578" s="120"/>
      <c r="L578" s="120"/>
      <c r="M578" s="120"/>
      <c r="N578" s="120"/>
      <c r="O578" s="120"/>
      <c r="P578" s="120"/>
    </row>
    <row r="579" spans="2:16" x14ac:dyDescent="0.3">
      <c r="B579" s="108">
        <v>44334</v>
      </c>
      <c r="C579" s="110">
        <v>62.2</v>
      </c>
      <c r="D579" s="110">
        <v>24.5</v>
      </c>
      <c r="E579" s="110">
        <f t="shared" si="23"/>
        <v>0</v>
      </c>
      <c r="F579" s="151">
        <f t="shared" si="24"/>
        <v>-1.2096774193548376E-2</v>
      </c>
      <c r="G579" s="120"/>
      <c r="H579" s="120"/>
      <c r="I579" s="120"/>
      <c r="J579" s="120"/>
      <c r="K579" s="120"/>
      <c r="L579" s="120"/>
      <c r="M579" s="120"/>
      <c r="N579" s="120"/>
      <c r="O579" s="120"/>
      <c r="P579" s="120"/>
    </row>
    <row r="580" spans="2:16" x14ac:dyDescent="0.3">
      <c r="B580" s="108">
        <v>44335</v>
      </c>
      <c r="C580" s="110">
        <v>62.2</v>
      </c>
      <c r="D580" s="110">
        <v>24.2</v>
      </c>
      <c r="E580" s="110">
        <f t="shared" ref="E580:E643" si="25">C580/C579 - 1</f>
        <v>0</v>
      </c>
      <c r="F580" s="151">
        <f t="shared" ref="F580:F643" si="26">D580/D579-1</f>
        <v>-1.2244897959183709E-2</v>
      </c>
      <c r="G580" s="120"/>
      <c r="H580" s="120"/>
      <c r="I580" s="120"/>
      <c r="J580" s="120"/>
      <c r="K580" s="120"/>
      <c r="L580" s="120"/>
      <c r="M580" s="120"/>
      <c r="N580" s="120"/>
      <c r="O580" s="120"/>
      <c r="P580" s="120"/>
    </row>
    <row r="581" spans="2:16" x14ac:dyDescent="0.3">
      <c r="B581" s="108">
        <v>44343</v>
      </c>
      <c r="C581" s="110">
        <v>62.2</v>
      </c>
      <c r="D581" s="110">
        <v>23.9</v>
      </c>
      <c r="E581" s="110">
        <f t="shared" si="25"/>
        <v>0</v>
      </c>
      <c r="F581" s="151">
        <f t="shared" si="26"/>
        <v>-1.2396694214876103E-2</v>
      </c>
      <c r="G581" s="120"/>
      <c r="H581" s="120"/>
      <c r="I581" s="120"/>
      <c r="J581" s="120"/>
      <c r="K581" s="120"/>
      <c r="L581" s="120"/>
      <c r="M581" s="120"/>
      <c r="N581" s="120"/>
      <c r="O581" s="120"/>
      <c r="P581" s="120"/>
    </row>
    <row r="582" spans="2:16" x14ac:dyDescent="0.3">
      <c r="B582" s="108">
        <v>44346</v>
      </c>
      <c r="C582" s="110">
        <v>62.2</v>
      </c>
      <c r="D582" s="110">
        <v>24.2</v>
      </c>
      <c r="E582" s="110">
        <f t="shared" si="25"/>
        <v>0</v>
      </c>
      <c r="F582" s="151">
        <f t="shared" si="26"/>
        <v>1.2552301255230214E-2</v>
      </c>
      <c r="G582" s="120"/>
      <c r="H582" s="120"/>
      <c r="I582" s="120"/>
      <c r="J582" s="120"/>
      <c r="K582" s="120"/>
      <c r="L582" s="120"/>
      <c r="M582" s="120"/>
      <c r="N582" s="120"/>
      <c r="O582" s="120"/>
      <c r="P582" s="120"/>
    </row>
    <row r="583" spans="2:16" x14ac:dyDescent="0.3">
      <c r="B583" s="108">
        <v>44348</v>
      </c>
      <c r="C583" s="110">
        <v>62.2</v>
      </c>
      <c r="D583" s="110">
        <v>25</v>
      </c>
      <c r="E583" s="110">
        <f t="shared" si="25"/>
        <v>0</v>
      </c>
      <c r="F583" s="151">
        <f t="shared" si="26"/>
        <v>3.3057851239669533E-2</v>
      </c>
      <c r="G583" s="120"/>
      <c r="H583" s="120"/>
      <c r="I583" s="120"/>
      <c r="J583" s="120"/>
      <c r="K583" s="120"/>
      <c r="L583" s="120"/>
      <c r="M583" s="120"/>
      <c r="N583" s="120"/>
      <c r="O583" s="120"/>
      <c r="P583" s="120"/>
    </row>
    <row r="584" spans="2:16" x14ac:dyDescent="0.3">
      <c r="B584" s="108">
        <v>44349</v>
      </c>
      <c r="C584" s="110">
        <v>62.2</v>
      </c>
      <c r="D584" s="110">
        <v>23.9</v>
      </c>
      <c r="E584" s="110">
        <f t="shared" si="25"/>
        <v>0</v>
      </c>
      <c r="F584" s="151">
        <f t="shared" si="26"/>
        <v>-4.4000000000000039E-2</v>
      </c>
      <c r="G584" s="120"/>
      <c r="H584" s="120"/>
      <c r="I584" s="120"/>
      <c r="J584" s="120"/>
      <c r="K584" s="120"/>
      <c r="L584" s="120"/>
      <c r="M584" s="120"/>
      <c r="N584" s="120"/>
      <c r="O584" s="120"/>
      <c r="P584" s="120"/>
    </row>
    <row r="585" spans="2:16" x14ac:dyDescent="0.3">
      <c r="B585" s="108">
        <v>44353</v>
      </c>
      <c r="C585" s="110">
        <v>61</v>
      </c>
      <c r="D585" s="110">
        <v>23.9</v>
      </c>
      <c r="E585" s="110">
        <f t="shared" si="25"/>
        <v>-1.9292604501607746E-2</v>
      </c>
      <c r="F585" s="151">
        <f t="shared" si="26"/>
        <v>0</v>
      </c>
      <c r="G585" s="120"/>
      <c r="H585" s="120"/>
      <c r="I585" s="120"/>
      <c r="J585" s="120"/>
      <c r="K585" s="120"/>
      <c r="L585" s="120"/>
      <c r="M585" s="120"/>
      <c r="N585" s="120"/>
      <c r="O585" s="120"/>
      <c r="P585" s="120"/>
    </row>
    <row r="586" spans="2:16" x14ac:dyDescent="0.3">
      <c r="B586" s="108">
        <v>44354</v>
      </c>
      <c r="C586" s="110">
        <v>59.8</v>
      </c>
      <c r="D586" s="110">
        <v>22.9</v>
      </c>
      <c r="E586" s="110">
        <f t="shared" si="25"/>
        <v>-1.9672131147541072E-2</v>
      </c>
      <c r="F586" s="151">
        <f t="shared" si="26"/>
        <v>-4.1841004184100417E-2</v>
      </c>
      <c r="G586" s="120"/>
      <c r="H586" s="120"/>
      <c r="I586" s="120"/>
      <c r="J586" s="120"/>
      <c r="K586" s="120"/>
      <c r="L586" s="120"/>
      <c r="M586" s="120"/>
      <c r="N586" s="120"/>
      <c r="O586" s="120"/>
      <c r="P586" s="120"/>
    </row>
    <row r="587" spans="2:16" x14ac:dyDescent="0.3">
      <c r="B587" s="108">
        <v>44355</v>
      </c>
      <c r="C587" s="110">
        <v>58.6</v>
      </c>
      <c r="D587" s="110">
        <v>22.9</v>
      </c>
      <c r="E587" s="110">
        <f t="shared" si="25"/>
        <v>-2.0066889632106899E-2</v>
      </c>
      <c r="F587" s="151">
        <f t="shared" si="26"/>
        <v>0</v>
      </c>
      <c r="G587" s="120"/>
      <c r="H587" s="120"/>
      <c r="I587" s="120"/>
      <c r="J587" s="120"/>
      <c r="K587" s="120"/>
      <c r="L587" s="120"/>
      <c r="M587" s="120"/>
      <c r="N587" s="120"/>
      <c r="O587" s="120"/>
      <c r="P587" s="120"/>
    </row>
    <row r="588" spans="2:16" x14ac:dyDescent="0.3">
      <c r="B588" s="108">
        <v>44356</v>
      </c>
      <c r="C588" s="110">
        <v>57.5</v>
      </c>
      <c r="D588" s="110">
        <v>22.9</v>
      </c>
      <c r="E588" s="110">
        <f t="shared" si="25"/>
        <v>-1.8771331058020535E-2</v>
      </c>
      <c r="F588" s="151">
        <f t="shared" si="26"/>
        <v>0</v>
      </c>
      <c r="G588" s="120"/>
      <c r="H588" s="120"/>
      <c r="I588" s="120"/>
      <c r="J588" s="120"/>
      <c r="K588" s="120"/>
      <c r="L588" s="120"/>
      <c r="M588" s="120"/>
      <c r="N588" s="120"/>
      <c r="O588" s="120"/>
      <c r="P588" s="120"/>
    </row>
    <row r="589" spans="2:16" x14ac:dyDescent="0.3">
      <c r="B589" s="108">
        <v>44357</v>
      </c>
      <c r="C589" s="110">
        <v>56.4</v>
      </c>
      <c r="D589" s="110">
        <v>22.1</v>
      </c>
      <c r="E589" s="110">
        <f t="shared" si="25"/>
        <v>-1.9130434782608674E-2</v>
      </c>
      <c r="F589" s="151">
        <f t="shared" si="26"/>
        <v>-3.4934497816593746E-2</v>
      </c>
      <c r="G589" s="120"/>
      <c r="H589" s="120"/>
      <c r="I589" s="120"/>
      <c r="J589" s="120"/>
      <c r="K589" s="120"/>
      <c r="L589" s="120"/>
      <c r="M589" s="120"/>
      <c r="N589" s="120"/>
      <c r="O589" s="120"/>
      <c r="P589" s="120"/>
    </row>
    <row r="590" spans="2:16" x14ac:dyDescent="0.3">
      <c r="B590" s="108">
        <v>44360</v>
      </c>
      <c r="C590" s="110">
        <v>55.3</v>
      </c>
      <c r="D590" s="110">
        <v>21.3</v>
      </c>
      <c r="E590" s="110">
        <f t="shared" si="25"/>
        <v>-1.9503546099290836E-2</v>
      </c>
      <c r="F590" s="151">
        <f t="shared" si="26"/>
        <v>-3.6199095022624417E-2</v>
      </c>
      <c r="G590" s="120"/>
      <c r="H590" s="120"/>
      <c r="I590" s="120"/>
      <c r="J590" s="120"/>
      <c r="K590" s="120"/>
      <c r="L590" s="120"/>
      <c r="M590" s="120"/>
      <c r="N590" s="120"/>
      <c r="O590" s="120"/>
      <c r="P590" s="120"/>
    </row>
    <row r="591" spans="2:16" x14ac:dyDescent="0.3">
      <c r="B591" s="108">
        <v>44361</v>
      </c>
      <c r="C591" s="110">
        <v>54.2</v>
      </c>
      <c r="D591" s="110">
        <v>21.6</v>
      </c>
      <c r="E591" s="110">
        <f t="shared" si="25"/>
        <v>-1.9891500904159032E-2</v>
      </c>
      <c r="F591" s="151">
        <f t="shared" si="26"/>
        <v>1.4084507042253502E-2</v>
      </c>
      <c r="G591" s="120"/>
      <c r="H591" s="120"/>
      <c r="I591" s="120"/>
      <c r="J591" s="120"/>
      <c r="K591" s="120"/>
      <c r="L591" s="120"/>
      <c r="M591" s="120"/>
      <c r="N591" s="120"/>
      <c r="O591" s="120"/>
      <c r="P591" s="120"/>
    </row>
    <row r="592" spans="2:16" x14ac:dyDescent="0.3">
      <c r="B592" s="108">
        <v>44362</v>
      </c>
      <c r="C592" s="110">
        <v>53.2</v>
      </c>
      <c r="D592" s="110">
        <v>21.7</v>
      </c>
      <c r="E592" s="110">
        <f t="shared" si="25"/>
        <v>-1.8450184501844991E-2</v>
      </c>
      <c r="F592" s="151">
        <f t="shared" si="26"/>
        <v>4.6296296296295392E-3</v>
      </c>
      <c r="G592" s="120"/>
      <c r="H592" s="120"/>
      <c r="I592" s="120"/>
      <c r="J592" s="120"/>
      <c r="K592" s="120"/>
      <c r="L592" s="120"/>
      <c r="M592" s="120"/>
      <c r="N592" s="120"/>
      <c r="O592" s="120"/>
      <c r="P592" s="120"/>
    </row>
    <row r="593" spans="2:16" x14ac:dyDescent="0.3">
      <c r="B593" s="108">
        <v>44363</v>
      </c>
      <c r="C593" s="110">
        <v>52.2</v>
      </c>
      <c r="D593" s="110">
        <v>20.6</v>
      </c>
      <c r="E593" s="110">
        <f t="shared" si="25"/>
        <v>-1.8796992481203034E-2</v>
      </c>
      <c r="F593" s="151">
        <f t="shared" si="26"/>
        <v>-5.0691244239631228E-2</v>
      </c>
      <c r="G593" s="120"/>
      <c r="H593" s="120"/>
      <c r="I593" s="120"/>
      <c r="J593" s="120"/>
      <c r="K593" s="120"/>
      <c r="L593" s="120"/>
      <c r="M593" s="120"/>
      <c r="N593" s="120"/>
      <c r="O593" s="120"/>
      <c r="P593" s="120"/>
    </row>
    <row r="594" spans="2:16" x14ac:dyDescent="0.3">
      <c r="B594" s="108">
        <v>44364</v>
      </c>
      <c r="C594" s="110">
        <v>51.2</v>
      </c>
      <c r="D594" s="110">
        <v>20.9</v>
      </c>
      <c r="E594" s="110">
        <f t="shared" si="25"/>
        <v>-1.9157088122605415E-2</v>
      </c>
      <c r="F594" s="151">
        <f t="shared" si="26"/>
        <v>1.4563106796116276E-2</v>
      </c>
      <c r="G594" s="120"/>
      <c r="H594" s="120"/>
      <c r="I594" s="120"/>
      <c r="J594" s="120"/>
      <c r="K594" s="120"/>
      <c r="L594" s="120"/>
      <c r="M594" s="120"/>
      <c r="N594" s="120"/>
      <c r="O594" s="120"/>
      <c r="P594" s="120"/>
    </row>
    <row r="595" spans="2:16" x14ac:dyDescent="0.3">
      <c r="B595" s="108">
        <v>44367</v>
      </c>
      <c r="C595" s="110">
        <v>46.1</v>
      </c>
      <c r="D595" s="110">
        <v>20.9</v>
      </c>
      <c r="E595" s="110">
        <f t="shared" si="25"/>
        <v>-9.9609375E-2</v>
      </c>
      <c r="F595" s="151">
        <f t="shared" si="26"/>
        <v>0</v>
      </c>
      <c r="G595" s="120"/>
      <c r="H595" s="120"/>
      <c r="I595" s="120"/>
      <c r="J595" s="120"/>
      <c r="K595" s="120"/>
      <c r="L595" s="120"/>
      <c r="M595" s="120"/>
      <c r="N595" s="120"/>
      <c r="O595" s="120"/>
      <c r="P595" s="120"/>
    </row>
    <row r="596" spans="2:16" x14ac:dyDescent="0.3">
      <c r="B596" s="108">
        <v>44368</v>
      </c>
      <c r="C596" s="110">
        <v>45.9</v>
      </c>
      <c r="D596" s="110">
        <v>20.8</v>
      </c>
      <c r="E596" s="110">
        <f t="shared" si="25"/>
        <v>-4.3383947939262812E-3</v>
      </c>
      <c r="F596" s="151">
        <f t="shared" si="26"/>
        <v>-4.7846889952152249E-3</v>
      </c>
      <c r="G596" s="120"/>
      <c r="H596" s="120"/>
      <c r="I596" s="120"/>
      <c r="J596" s="120"/>
      <c r="K596" s="120"/>
      <c r="L596" s="120"/>
      <c r="M596" s="120"/>
      <c r="N596" s="120"/>
      <c r="O596" s="120"/>
      <c r="P596" s="120"/>
    </row>
    <row r="597" spans="2:16" x14ac:dyDescent="0.3">
      <c r="B597" s="108">
        <v>44369</v>
      </c>
      <c r="C597" s="110">
        <v>43.2</v>
      </c>
      <c r="D597" s="110">
        <v>20.8</v>
      </c>
      <c r="E597" s="110">
        <f t="shared" si="25"/>
        <v>-5.8823529411764608E-2</v>
      </c>
      <c r="F597" s="151">
        <f t="shared" si="26"/>
        <v>0</v>
      </c>
      <c r="G597" s="120"/>
      <c r="H597" s="120"/>
      <c r="I597" s="120"/>
      <c r="J597" s="120"/>
      <c r="K597" s="120"/>
      <c r="L597" s="120"/>
      <c r="M597" s="120"/>
      <c r="N597" s="120"/>
      <c r="O597" s="120"/>
      <c r="P597" s="120"/>
    </row>
    <row r="598" spans="2:16" x14ac:dyDescent="0.3">
      <c r="B598" s="108">
        <v>44370</v>
      </c>
      <c r="C598" s="110">
        <v>43.8</v>
      </c>
      <c r="D598" s="110">
        <v>21.2</v>
      </c>
      <c r="E598" s="110">
        <f t="shared" si="25"/>
        <v>1.388888888888884E-2</v>
      </c>
      <c r="F598" s="151">
        <f t="shared" si="26"/>
        <v>1.9230769230769162E-2</v>
      </c>
      <c r="G598" s="120"/>
      <c r="H598" s="120"/>
      <c r="I598" s="120"/>
      <c r="J598" s="120"/>
      <c r="K598" s="120"/>
      <c r="L598" s="120"/>
      <c r="M598" s="120"/>
      <c r="N598" s="120"/>
      <c r="O598" s="120"/>
      <c r="P598" s="120"/>
    </row>
    <row r="599" spans="2:16" x14ac:dyDescent="0.3">
      <c r="B599" s="108">
        <v>44371</v>
      </c>
      <c r="C599" s="110">
        <v>42.8</v>
      </c>
      <c r="D599" s="110">
        <v>21.8</v>
      </c>
      <c r="E599" s="110">
        <f t="shared" si="25"/>
        <v>-2.2831050228310557E-2</v>
      </c>
      <c r="F599" s="151">
        <f t="shared" si="26"/>
        <v>2.8301886792452935E-2</v>
      </c>
      <c r="G599" s="120"/>
      <c r="H599" s="120"/>
      <c r="I599" s="120"/>
      <c r="J599" s="120"/>
      <c r="K599" s="120"/>
      <c r="L599" s="120"/>
      <c r="M599" s="120"/>
      <c r="N599" s="120"/>
      <c r="O599" s="120"/>
      <c r="P599" s="120"/>
    </row>
    <row r="600" spans="2:16" x14ac:dyDescent="0.3">
      <c r="B600" s="108">
        <v>44374</v>
      </c>
      <c r="C600" s="110">
        <v>40.1</v>
      </c>
      <c r="D600" s="110">
        <v>23.1</v>
      </c>
      <c r="E600" s="110">
        <f t="shared" si="25"/>
        <v>-6.3084112149532579E-2</v>
      </c>
      <c r="F600" s="151">
        <f t="shared" si="26"/>
        <v>5.9633027522935755E-2</v>
      </c>
      <c r="G600" s="120"/>
      <c r="H600" s="120"/>
      <c r="I600" s="120"/>
      <c r="J600" s="120"/>
      <c r="K600" s="120"/>
      <c r="L600" s="120"/>
      <c r="M600" s="120"/>
      <c r="N600" s="120"/>
      <c r="O600" s="120"/>
      <c r="P600" s="120"/>
    </row>
    <row r="601" spans="2:16" x14ac:dyDescent="0.3">
      <c r="B601" s="108">
        <v>44375</v>
      </c>
      <c r="C601" s="110">
        <v>39</v>
      </c>
      <c r="D601" s="110">
        <v>22.6</v>
      </c>
      <c r="E601" s="110">
        <f t="shared" si="25"/>
        <v>-2.7431421446384108E-2</v>
      </c>
      <c r="F601" s="151">
        <f t="shared" si="26"/>
        <v>-2.1645021645021689E-2</v>
      </c>
      <c r="G601" s="120"/>
      <c r="H601" s="120"/>
      <c r="I601" s="120"/>
      <c r="J601" s="120"/>
      <c r="K601" s="120"/>
      <c r="L601" s="120"/>
      <c r="M601" s="120"/>
      <c r="N601" s="120"/>
      <c r="O601" s="120"/>
      <c r="P601" s="120"/>
    </row>
    <row r="602" spans="2:16" x14ac:dyDescent="0.3">
      <c r="B602" s="108">
        <v>44376</v>
      </c>
      <c r="C602" s="110">
        <v>40.5</v>
      </c>
      <c r="D602" s="110">
        <v>22.2</v>
      </c>
      <c r="E602" s="110">
        <f t="shared" si="25"/>
        <v>3.8461538461538547E-2</v>
      </c>
      <c r="F602" s="151">
        <f t="shared" si="26"/>
        <v>-1.7699115044247926E-2</v>
      </c>
      <c r="G602" s="120"/>
      <c r="H602" s="120"/>
      <c r="I602" s="120"/>
      <c r="J602" s="120"/>
      <c r="K602" s="120"/>
      <c r="L602" s="120"/>
      <c r="M602" s="120"/>
      <c r="N602" s="120"/>
      <c r="O602" s="120"/>
      <c r="P602" s="120"/>
    </row>
    <row r="603" spans="2:16" x14ac:dyDescent="0.3">
      <c r="B603" s="108">
        <v>44377</v>
      </c>
      <c r="C603" s="110">
        <v>42.1</v>
      </c>
      <c r="D603" s="110">
        <v>23.3</v>
      </c>
      <c r="E603" s="110">
        <f t="shared" si="25"/>
        <v>3.9506172839506304E-2</v>
      </c>
      <c r="F603" s="151">
        <f t="shared" si="26"/>
        <v>4.954954954954971E-2</v>
      </c>
      <c r="G603" s="120"/>
      <c r="H603" s="120"/>
      <c r="I603" s="120"/>
      <c r="J603" s="120"/>
      <c r="K603" s="120"/>
      <c r="L603" s="120"/>
      <c r="M603" s="120"/>
      <c r="N603" s="120"/>
      <c r="O603" s="120"/>
      <c r="P603" s="120"/>
    </row>
    <row r="604" spans="2:16" x14ac:dyDescent="0.3">
      <c r="B604" s="108">
        <v>44381</v>
      </c>
      <c r="C604" s="110">
        <v>42.1</v>
      </c>
      <c r="D604" s="110">
        <v>24.5</v>
      </c>
      <c r="E604" s="110">
        <f t="shared" si="25"/>
        <v>0</v>
      </c>
      <c r="F604" s="151">
        <f t="shared" si="26"/>
        <v>5.1502145922746712E-2</v>
      </c>
      <c r="G604" s="120"/>
      <c r="H604" s="120"/>
      <c r="I604" s="120"/>
      <c r="J604" s="120"/>
      <c r="K604" s="120"/>
      <c r="L604" s="120"/>
      <c r="M604" s="120"/>
      <c r="N604" s="120"/>
      <c r="O604" s="120"/>
      <c r="P604" s="120"/>
    </row>
    <row r="605" spans="2:16" x14ac:dyDescent="0.3">
      <c r="B605" s="108">
        <v>44382</v>
      </c>
      <c r="C605" s="110">
        <v>42</v>
      </c>
      <c r="D605" s="110">
        <v>24.1</v>
      </c>
      <c r="E605" s="110">
        <f t="shared" si="25"/>
        <v>-2.3752969121140222E-3</v>
      </c>
      <c r="F605" s="151">
        <f t="shared" si="26"/>
        <v>-1.6326530612244872E-2</v>
      </c>
      <c r="G605" s="120"/>
      <c r="H605" s="120"/>
      <c r="I605" s="120"/>
      <c r="J605" s="120"/>
      <c r="K605" s="120"/>
      <c r="L605" s="120"/>
      <c r="M605" s="120"/>
      <c r="N605" s="120"/>
      <c r="O605" s="120"/>
      <c r="P605" s="120"/>
    </row>
    <row r="606" spans="2:16" x14ac:dyDescent="0.3">
      <c r="B606" s="108">
        <v>44383</v>
      </c>
      <c r="C606" s="110">
        <v>41.1</v>
      </c>
      <c r="D606" s="110">
        <v>24.5</v>
      </c>
      <c r="E606" s="110">
        <f t="shared" si="25"/>
        <v>-2.1428571428571352E-2</v>
      </c>
      <c r="F606" s="151">
        <f t="shared" si="26"/>
        <v>1.6597510373443924E-2</v>
      </c>
      <c r="G606" s="120"/>
      <c r="H606" s="120"/>
      <c r="I606" s="120"/>
      <c r="J606" s="120"/>
      <c r="K606" s="120"/>
      <c r="L606" s="120"/>
      <c r="M606" s="120"/>
      <c r="N606" s="120"/>
      <c r="O606" s="120"/>
      <c r="P606" s="120"/>
    </row>
    <row r="607" spans="2:16" x14ac:dyDescent="0.3">
      <c r="B607" s="108">
        <v>44384</v>
      </c>
      <c r="C607" s="110">
        <v>40.9</v>
      </c>
      <c r="D607" s="110">
        <v>26.9</v>
      </c>
      <c r="E607" s="110">
        <f t="shared" si="25"/>
        <v>-4.8661800486619056E-3</v>
      </c>
      <c r="F607" s="151">
        <f t="shared" si="26"/>
        <v>9.795918367346923E-2</v>
      </c>
      <c r="G607" s="120"/>
      <c r="H607" s="120"/>
      <c r="I607" s="120"/>
      <c r="J607" s="120"/>
      <c r="K607" s="120"/>
      <c r="L607" s="120"/>
      <c r="M607" s="120"/>
      <c r="N607" s="120"/>
      <c r="O607" s="120"/>
      <c r="P607" s="120"/>
    </row>
    <row r="608" spans="2:16" x14ac:dyDescent="0.3">
      <c r="B608" s="108">
        <v>44385</v>
      </c>
      <c r="C608" s="110">
        <v>41.4</v>
      </c>
      <c r="D608" s="110">
        <v>26.4</v>
      </c>
      <c r="E608" s="110">
        <f t="shared" si="25"/>
        <v>1.2224938875305513E-2</v>
      </c>
      <c r="F608" s="151">
        <f t="shared" si="26"/>
        <v>-1.8587360594795488E-2</v>
      </c>
      <c r="G608" s="120"/>
      <c r="H608" s="120"/>
      <c r="I608" s="120"/>
      <c r="J608" s="120"/>
      <c r="K608" s="120"/>
      <c r="L608" s="120"/>
      <c r="M608" s="120"/>
      <c r="N608" s="120"/>
      <c r="O608" s="120"/>
      <c r="P608" s="120"/>
    </row>
    <row r="609" spans="2:16" x14ac:dyDescent="0.3">
      <c r="B609" s="108">
        <v>44389</v>
      </c>
      <c r="C609" s="110">
        <v>42.7</v>
      </c>
      <c r="D609" s="110">
        <v>26.5</v>
      </c>
      <c r="E609" s="110">
        <f t="shared" si="25"/>
        <v>3.1400966183575019E-2</v>
      </c>
      <c r="F609" s="151">
        <f t="shared" si="26"/>
        <v>3.7878787878788955E-3</v>
      </c>
      <c r="G609" s="120"/>
      <c r="H609" s="120"/>
      <c r="I609" s="120"/>
      <c r="J609" s="120"/>
      <c r="K609" s="120"/>
      <c r="L609" s="120"/>
      <c r="M609" s="120"/>
      <c r="N609" s="120"/>
      <c r="O609" s="120"/>
      <c r="P609" s="120"/>
    </row>
    <row r="610" spans="2:16" x14ac:dyDescent="0.3">
      <c r="B610" s="108">
        <v>44390</v>
      </c>
      <c r="C610" s="110">
        <v>41.2</v>
      </c>
      <c r="D610" s="110">
        <v>28.1</v>
      </c>
      <c r="E610" s="110">
        <f t="shared" si="25"/>
        <v>-3.5128805620608938E-2</v>
      </c>
      <c r="F610" s="151">
        <f t="shared" si="26"/>
        <v>6.0377358490566024E-2</v>
      </c>
      <c r="G610" s="120"/>
      <c r="H610" s="120"/>
      <c r="I610" s="120"/>
      <c r="J610" s="120"/>
      <c r="K610" s="120"/>
      <c r="L610" s="120"/>
      <c r="M610" s="120"/>
      <c r="N610" s="120"/>
      <c r="O610" s="120"/>
      <c r="P610" s="120"/>
    </row>
    <row r="611" spans="2:16" x14ac:dyDescent="0.3">
      <c r="B611" s="108">
        <v>44391</v>
      </c>
      <c r="C611" s="110">
        <v>39.799999999999997</v>
      </c>
      <c r="D611" s="110">
        <v>28.1</v>
      </c>
      <c r="E611" s="110">
        <f t="shared" si="25"/>
        <v>-3.3980582524271941E-2</v>
      </c>
      <c r="F611" s="151">
        <f t="shared" si="26"/>
        <v>0</v>
      </c>
      <c r="G611" s="120"/>
      <c r="H611" s="120"/>
      <c r="I611" s="120"/>
      <c r="J611" s="120"/>
      <c r="K611" s="120"/>
      <c r="L611" s="120"/>
      <c r="M611" s="120"/>
      <c r="N611" s="120"/>
      <c r="O611" s="120"/>
      <c r="P611" s="120"/>
    </row>
    <row r="612" spans="2:16" x14ac:dyDescent="0.3">
      <c r="B612" s="108">
        <v>44392</v>
      </c>
      <c r="C612" s="110">
        <v>41.5</v>
      </c>
      <c r="D612" s="110">
        <v>29.8</v>
      </c>
      <c r="E612" s="110">
        <f t="shared" si="25"/>
        <v>4.2713567839196109E-2</v>
      </c>
      <c r="F612" s="151">
        <f t="shared" si="26"/>
        <v>6.0498220640569311E-2</v>
      </c>
      <c r="G612" s="120"/>
      <c r="H612" s="120"/>
      <c r="I612" s="120"/>
      <c r="J612" s="120"/>
      <c r="K612" s="120"/>
      <c r="L612" s="120"/>
      <c r="M612" s="120"/>
      <c r="N612" s="120"/>
      <c r="O612" s="120"/>
      <c r="P612" s="120"/>
    </row>
    <row r="613" spans="2:16" x14ac:dyDescent="0.3">
      <c r="B613" s="108">
        <v>44395</v>
      </c>
      <c r="C613" s="110">
        <v>41.2</v>
      </c>
      <c r="D613" s="110">
        <v>29.2</v>
      </c>
      <c r="E613" s="110">
        <f t="shared" si="25"/>
        <v>-7.2289156626504925E-3</v>
      </c>
      <c r="F613" s="151">
        <f t="shared" si="26"/>
        <v>-2.0134228187919545E-2</v>
      </c>
      <c r="G613" s="120"/>
      <c r="H613" s="120"/>
      <c r="I613" s="120"/>
      <c r="J613" s="120"/>
      <c r="K613" s="120"/>
      <c r="L613" s="120"/>
      <c r="M613" s="120"/>
      <c r="N613" s="120"/>
      <c r="O613" s="120"/>
      <c r="P613" s="120"/>
    </row>
    <row r="614" spans="2:16" x14ac:dyDescent="0.3">
      <c r="B614" s="108">
        <v>44396</v>
      </c>
      <c r="C614" s="110">
        <v>42.3</v>
      </c>
      <c r="D614" s="110">
        <v>31.8</v>
      </c>
      <c r="E614" s="110">
        <f t="shared" si="25"/>
        <v>2.6699029126213469E-2</v>
      </c>
      <c r="F614" s="151">
        <f t="shared" si="26"/>
        <v>8.9041095890411093E-2</v>
      </c>
      <c r="G614" s="120"/>
      <c r="H614" s="120"/>
      <c r="I614" s="120"/>
      <c r="J614" s="120"/>
      <c r="K614" s="120"/>
      <c r="L614" s="120"/>
      <c r="M614" s="120"/>
      <c r="N614" s="120"/>
      <c r="O614" s="120"/>
      <c r="P614" s="120"/>
    </row>
    <row r="615" spans="2:16" x14ac:dyDescent="0.3">
      <c r="B615" s="108">
        <v>44402</v>
      </c>
      <c r="C615" s="110">
        <v>42.1</v>
      </c>
      <c r="D615" s="110">
        <v>31.9</v>
      </c>
      <c r="E615" s="110">
        <f t="shared" si="25"/>
        <v>-4.7281323877067516E-3</v>
      </c>
      <c r="F615" s="151">
        <f t="shared" si="26"/>
        <v>3.1446540880502027E-3</v>
      </c>
      <c r="G615" s="120"/>
      <c r="H615" s="120"/>
      <c r="I615" s="120"/>
      <c r="J615" s="120"/>
      <c r="K615" s="120"/>
      <c r="L615" s="120"/>
      <c r="M615" s="120"/>
      <c r="N615" s="120"/>
      <c r="O615" s="120"/>
      <c r="P615" s="120"/>
    </row>
    <row r="616" spans="2:16" x14ac:dyDescent="0.3">
      <c r="B616" s="108">
        <v>44403</v>
      </c>
      <c r="C616" s="110">
        <v>41.4</v>
      </c>
      <c r="D616" s="110">
        <v>32.200000000000003</v>
      </c>
      <c r="E616" s="110">
        <f t="shared" si="25"/>
        <v>-1.6627078384798155E-2</v>
      </c>
      <c r="F616" s="151">
        <f t="shared" si="26"/>
        <v>9.4043887147337024E-3</v>
      </c>
      <c r="G616" s="120"/>
      <c r="H616" s="120"/>
      <c r="I616" s="120"/>
      <c r="J616" s="120"/>
      <c r="K616" s="120"/>
      <c r="L616" s="120"/>
      <c r="M616" s="120"/>
      <c r="N616" s="120"/>
      <c r="O616" s="120"/>
      <c r="P616" s="120"/>
    </row>
    <row r="617" spans="2:16" x14ac:dyDescent="0.3">
      <c r="B617" s="108">
        <v>44404</v>
      </c>
      <c r="C617" s="110">
        <v>41.3</v>
      </c>
      <c r="D617" s="110">
        <v>35.4</v>
      </c>
      <c r="E617" s="110">
        <f t="shared" si="25"/>
        <v>-2.4154589371980784E-3</v>
      </c>
      <c r="F617" s="151">
        <f t="shared" si="26"/>
        <v>9.9378881987577605E-2</v>
      </c>
      <c r="G617" s="120"/>
      <c r="H617" s="120"/>
      <c r="I617" s="120"/>
      <c r="J617" s="120"/>
      <c r="K617" s="120"/>
      <c r="L617" s="120"/>
      <c r="M617" s="120"/>
      <c r="N617" s="120"/>
      <c r="O617" s="120"/>
      <c r="P617" s="120"/>
    </row>
    <row r="618" spans="2:16" x14ac:dyDescent="0.3">
      <c r="B618" s="108">
        <v>44405</v>
      </c>
      <c r="C618" s="110">
        <v>41.2</v>
      </c>
      <c r="D618" s="110">
        <v>36.5</v>
      </c>
      <c r="E618" s="110">
        <f t="shared" si="25"/>
        <v>-2.421307506053183E-3</v>
      </c>
      <c r="F618" s="151">
        <f t="shared" si="26"/>
        <v>3.1073446327683607E-2</v>
      </c>
      <c r="G618" s="120"/>
      <c r="H618" s="120"/>
      <c r="I618" s="120"/>
      <c r="J618" s="120"/>
      <c r="K618" s="120"/>
      <c r="L618" s="120"/>
      <c r="M618" s="120"/>
      <c r="N618" s="120"/>
      <c r="O618" s="120"/>
      <c r="P618" s="120"/>
    </row>
    <row r="619" spans="2:16" x14ac:dyDescent="0.3">
      <c r="B619" s="108">
        <v>44406</v>
      </c>
      <c r="C619" s="110">
        <v>41.2</v>
      </c>
      <c r="D619" s="110">
        <v>33.799999999999997</v>
      </c>
      <c r="E619" s="110">
        <f t="shared" si="25"/>
        <v>0</v>
      </c>
      <c r="F619" s="151">
        <f t="shared" si="26"/>
        <v>-7.3972602739726057E-2</v>
      </c>
      <c r="G619" s="120"/>
      <c r="H619" s="120"/>
      <c r="I619" s="120"/>
      <c r="J619" s="120"/>
      <c r="K619" s="120"/>
      <c r="L619" s="120"/>
      <c r="M619" s="120"/>
      <c r="N619" s="120"/>
      <c r="O619" s="120"/>
      <c r="P619" s="120"/>
    </row>
    <row r="620" spans="2:16" x14ac:dyDescent="0.3">
      <c r="B620" s="108">
        <v>44410</v>
      </c>
      <c r="C620" s="110">
        <v>42.5</v>
      </c>
      <c r="D620" s="110">
        <v>33.5</v>
      </c>
      <c r="E620" s="110">
        <f t="shared" si="25"/>
        <v>3.1553398058252302E-2</v>
      </c>
      <c r="F620" s="151">
        <f t="shared" si="26"/>
        <v>-8.8757396449703485E-3</v>
      </c>
      <c r="G620" s="120"/>
      <c r="H620" s="120"/>
      <c r="I620" s="120"/>
      <c r="J620" s="120"/>
      <c r="K620" s="120"/>
      <c r="L620" s="120"/>
      <c r="M620" s="120"/>
      <c r="N620" s="120"/>
      <c r="O620" s="120"/>
      <c r="P620" s="120"/>
    </row>
    <row r="621" spans="2:16" x14ac:dyDescent="0.3">
      <c r="B621" s="108">
        <v>44411</v>
      </c>
      <c r="C621" s="110">
        <v>42.2</v>
      </c>
      <c r="D621" s="110">
        <v>33.700000000000003</v>
      </c>
      <c r="E621" s="110">
        <f t="shared" si="25"/>
        <v>-7.058823529411673E-3</v>
      </c>
      <c r="F621" s="151">
        <f t="shared" si="26"/>
        <v>5.9701492537314049E-3</v>
      </c>
      <c r="G621" s="120"/>
      <c r="H621" s="120"/>
      <c r="I621" s="120"/>
      <c r="J621" s="120"/>
      <c r="K621" s="120"/>
      <c r="L621" s="120"/>
      <c r="M621" s="120"/>
      <c r="N621" s="120"/>
      <c r="O621" s="120"/>
      <c r="P621" s="120"/>
    </row>
    <row r="622" spans="2:16" x14ac:dyDescent="0.3">
      <c r="B622" s="108">
        <v>44413</v>
      </c>
      <c r="C622" s="110">
        <v>42.1</v>
      </c>
      <c r="D622" s="110">
        <v>35.200000000000003</v>
      </c>
      <c r="E622" s="110">
        <f t="shared" si="25"/>
        <v>-2.3696682464455776E-3</v>
      </c>
      <c r="F622" s="151">
        <f t="shared" si="26"/>
        <v>4.4510385756676651E-2</v>
      </c>
      <c r="G622" s="120"/>
      <c r="H622" s="120"/>
      <c r="I622" s="120"/>
      <c r="J622" s="120"/>
      <c r="K622" s="120"/>
      <c r="L622" s="120"/>
      <c r="M622" s="120"/>
      <c r="N622" s="120"/>
      <c r="O622" s="120"/>
      <c r="P622" s="120"/>
    </row>
    <row r="623" spans="2:16" x14ac:dyDescent="0.3">
      <c r="B623" s="108">
        <v>44417</v>
      </c>
      <c r="C623" s="110">
        <v>44.8</v>
      </c>
      <c r="D623" s="110">
        <v>31.7</v>
      </c>
      <c r="E623" s="110">
        <f t="shared" si="25"/>
        <v>6.4133016627078376E-2</v>
      </c>
      <c r="F623" s="151">
        <f t="shared" si="26"/>
        <v>-9.9431818181818232E-2</v>
      </c>
      <c r="G623" s="120"/>
      <c r="H623" s="120"/>
      <c r="I623" s="120"/>
      <c r="J623" s="120"/>
      <c r="K623" s="120"/>
      <c r="L623" s="120"/>
      <c r="M623" s="120"/>
      <c r="N623" s="120"/>
      <c r="O623" s="120"/>
      <c r="P623" s="120"/>
    </row>
    <row r="624" spans="2:16" x14ac:dyDescent="0.3">
      <c r="B624" s="108">
        <v>44418</v>
      </c>
      <c r="C624" s="110">
        <v>44.1</v>
      </c>
      <c r="D624" s="110">
        <v>31.1</v>
      </c>
      <c r="E624" s="110">
        <f t="shared" si="25"/>
        <v>-1.5624999999999889E-2</v>
      </c>
      <c r="F624" s="151">
        <f t="shared" si="26"/>
        <v>-1.8927444794952564E-2</v>
      </c>
      <c r="G624" s="120"/>
      <c r="H624" s="120"/>
      <c r="I624" s="120"/>
      <c r="J624" s="120"/>
      <c r="K624" s="120"/>
      <c r="L624" s="120"/>
      <c r="M624" s="120"/>
      <c r="N624" s="120"/>
      <c r="O624" s="120"/>
      <c r="P624" s="120"/>
    </row>
    <row r="625" spans="2:16" x14ac:dyDescent="0.3">
      <c r="B625" s="108">
        <v>44419</v>
      </c>
      <c r="C625" s="110">
        <v>42.8</v>
      </c>
      <c r="D625" s="110">
        <v>28</v>
      </c>
      <c r="E625" s="110">
        <f t="shared" si="25"/>
        <v>-2.9478458049886691E-2</v>
      </c>
      <c r="F625" s="151">
        <f t="shared" si="26"/>
        <v>-9.9678456591639875E-2</v>
      </c>
      <c r="G625" s="120"/>
      <c r="H625" s="120"/>
      <c r="I625" s="120"/>
      <c r="J625" s="120"/>
      <c r="K625" s="120"/>
      <c r="L625" s="120"/>
      <c r="M625" s="120"/>
      <c r="N625" s="120"/>
      <c r="O625" s="120"/>
      <c r="P625" s="120"/>
    </row>
    <row r="626" spans="2:16" x14ac:dyDescent="0.3">
      <c r="B626" s="108">
        <v>44420</v>
      </c>
      <c r="C626" s="110">
        <v>43.4</v>
      </c>
      <c r="D626" s="110">
        <v>30.6</v>
      </c>
      <c r="E626" s="110">
        <f t="shared" si="25"/>
        <v>1.4018691588784993E-2</v>
      </c>
      <c r="F626" s="151">
        <f t="shared" si="26"/>
        <v>9.2857142857142971E-2</v>
      </c>
      <c r="G626" s="120"/>
      <c r="H626" s="120"/>
      <c r="I626" s="120"/>
      <c r="J626" s="120"/>
      <c r="K626" s="120"/>
      <c r="L626" s="120"/>
      <c r="M626" s="120"/>
      <c r="N626" s="120"/>
      <c r="O626" s="120"/>
      <c r="P626" s="120"/>
    </row>
    <row r="627" spans="2:16" x14ac:dyDescent="0.3">
      <c r="B627" s="108">
        <v>44424</v>
      </c>
      <c r="C627" s="110">
        <v>43.1</v>
      </c>
      <c r="D627" s="110">
        <v>31.2</v>
      </c>
      <c r="E627" s="110">
        <f t="shared" si="25"/>
        <v>-6.9124423963132786E-3</v>
      </c>
      <c r="F627" s="151">
        <f t="shared" si="26"/>
        <v>1.9607843137254832E-2</v>
      </c>
      <c r="G627" s="120"/>
      <c r="H627" s="120"/>
      <c r="I627" s="120"/>
      <c r="J627" s="120"/>
      <c r="K627" s="120"/>
      <c r="L627" s="120"/>
      <c r="M627" s="120"/>
      <c r="N627" s="120"/>
      <c r="O627" s="120"/>
      <c r="P627" s="120"/>
    </row>
    <row r="628" spans="2:16" x14ac:dyDescent="0.3">
      <c r="B628" s="108">
        <v>44425</v>
      </c>
      <c r="C628" s="110">
        <v>42.7</v>
      </c>
      <c r="D628" s="110">
        <v>31.9</v>
      </c>
      <c r="E628" s="110">
        <f t="shared" si="25"/>
        <v>-9.2807424593966958E-3</v>
      </c>
      <c r="F628" s="151">
        <f t="shared" si="26"/>
        <v>2.2435897435897356E-2</v>
      </c>
      <c r="G628" s="120"/>
      <c r="H628" s="120"/>
      <c r="I628" s="120"/>
      <c r="J628" s="120"/>
      <c r="K628" s="120"/>
      <c r="L628" s="120"/>
      <c r="M628" s="120"/>
      <c r="N628" s="120"/>
      <c r="O628" s="120"/>
      <c r="P628" s="120"/>
    </row>
    <row r="629" spans="2:16" x14ac:dyDescent="0.3">
      <c r="B629" s="108">
        <v>44426</v>
      </c>
      <c r="C629" s="110">
        <v>42.5</v>
      </c>
      <c r="D629" s="110">
        <v>33</v>
      </c>
      <c r="E629" s="110">
        <f t="shared" si="25"/>
        <v>-4.6838407494146361E-3</v>
      </c>
      <c r="F629" s="151">
        <f t="shared" si="26"/>
        <v>3.4482758620689724E-2</v>
      </c>
      <c r="G629" s="120"/>
      <c r="H629" s="120"/>
      <c r="I629" s="120"/>
      <c r="J629" s="120"/>
      <c r="K629" s="120"/>
      <c r="L629" s="120"/>
      <c r="M629" s="120"/>
      <c r="N629" s="120"/>
      <c r="O629" s="120"/>
      <c r="P629" s="120"/>
    </row>
    <row r="630" spans="2:16" x14ac:dyDescent="0.3">
      <c r="B630" s="108">
        <v>44427</v>
      </c>
      <c r="C630" s="110">
        <v>42.3</v>
      </c>
      <c r="D630" s="110">
        <v>34.799999999999997</v>
      </c>
      <c r="E630" s="110">
        <f t="shared" si="25"/>
        <v>-4.7058823529412264E-3</v>
      </c>
      <c r="F630" s="151">
        <f t="shared" si="26"/>
        <v>5.4545454545454453E-2</v>
      </c>
      <c r="G630" s="120"/>
      <c r="H630" s="120"/>
      <c r="I630" s="120"/>
      <c r="J630" s="120"/>
      <c r="K630" s="120"/>
      <c r="L630" s="120"/>
      <c r="M630" s="120"/>
      <c r="N630" s="120"/>
      <c r="O630" s="120"/>
      <c r="P630" s="120"/>
    </row>
    <row r="631" spans="2:16" x14ac:dyDescent="0.3">
      <c r="B631" s="108">
        <v>44430</v>
      </c>
      <c r="C631" s="110">
        <v>42.6</v>
      </c>
      <c r="D631" s="110">
        <v>35.6</v>
      </c>
      <c r="E631" s="110">
        <f t="shared" si="25"/>
        <v>7.0921985815604049E-3</v>
      </c>
      <c r="F631" s="151">
        <f t="shared" si="26"/>
        <v>2.2988505747126631E-2</v>
      </c>
      <c r="G631" s="120"/>
      <c r="H631" s="120"/>
      <c r="I631" s="120"/>
      <c r="J631" s="120"/>
      <c r="K631" s="120"/>
      <c r="L631" s="120"/>
      <c r="M631" s="120"/>
      <c r="N631" s="120"/>
      <c r="O631" s="120"/>
      <c r="P631" s="120"/>
    </row>
    <row r="632" spans="2:16" x14ac:dyDescent="0.3">
      <c r="B632" s="108">
        <v>44431</v>
      </c>
      <c r="C632" s="110">
        <v>42.4</v>
      </c>
      <c r="D632" s="110">
        <v>34.700000000000003</v>
      </c>
      <c r="E632" s="110">
        <f t="shared" si="25"/>
        <v>-4.6948356807512415E-3</v>
      </c>
      <c r="F632" s="151">
        <f t="shared" si="26"/>
        <v>-2.5280898876404501E-2</v>
      </c>
      <c r="G632" s="120"/>
      <c r="H632" s="120"/>
      <c r="I632" s="120"/>
      <c r="J632" s="120"/>
      <c r="K632" s="120"/>
      <c r="L632" s="120"/>
      <c r="M632" s="120"/>
      <c r="N632" s="120"/>
      <c r="O632" s="120"/>
      <c r="P632" s="120"/>
    </row>
    <row r="633" spans="2:16" x14ac:dyDescent="0.3">
      <c r="B633" s="108">
        <v>44432</v>
      </c>
      <c r="C633" s="110">
        <v>43.5</v>
      </c>
      <c r="D633" s="110">
        <v>35.4</v>
      </c>
      <c r="E633" s="110">
        <f t="shared" si="25"/>
        <v>2.5943396226415061E-2</v>
      </c>
      <c r="F633" s="151">
        <f t="shared" si="26"/>
        <v>2.0172910662824117E-2</v>
      </c>
      <c r="G633" s="120"/>
      <c r="H633" s="120"/>
      <c r="I633" s="120"/>
      <c r="J633" s="120"/>
      <c r="K633" s="120"/>
      <c r="L633" s="120"/>
      <c r="M633" s="120"/>
      <c r="N633" s="120"/>
      <c r="O633" s="120"/>
      <c r="P633" s="120"/>
    </row>
    <row r="634" spans="2:16" x14ac:dyDescent="0.3">
      <c r="B634" s="108">
        <v>44433</v>
      </c>
      <c r="C634" s="110">
        <v>43</v>
      </c>
      <c r="D634" s="110">
        <v>37.1</v>
      </c>
      <c r="E634" s="110">
        <f t="shared" si="25"/>
        <v>-1.1494252873563204E-2</v>
      </c>
      <c r="F634" s="151">
        <f t="shared" si="26"/>
        <v>4.8022598870056665E-2</v>
      </c>
      <c r="G634" s="120"/>
      <c r="H634" s="120"/>
      <c r="I634" s="120"/>
      <c r="J634" s="120"/>
      <c r="K634" s="120"/>
      <c r="L634" s="120"/>
      <c r="M634" s="120"/>
      <c r="N634" s="120"/>
      <c r="O634" s="120"/>
      <c r="P634" s="120"/>
    </row>
    <row r="635" spans="2:16" x14ac:dyDescent="0.3">
      <c r="B635" s="108">
        <v>44434</v>
      </c>
      <c r="C635" s="110">
        <v>42.6</v>
      </c>
      <c r="D635" s="110">
        <v>33.4</v>
      </c>
      <c r="E635" s="110">
        <f t="shared" si="25"/>
        <v>-9.302325581395321E-3</v>
      </c>
      <c r="F635" s="151">
        <f t="shared" si="26"/>
        <v>-9.9730458221024332E-2</v>
      </c>
      <c r="G635" s="120"/>
      <c r="H635" s="120"/>
      <c r="I635" s="120"/>
      <c r="J635" s="120"/>
      <c r="K635" s="120"/>
      <c r="L635" s="120"/>
      <c r="M635" s="120"/>
      <c r="N635" s="120"/>
      <c r="O635" s="120"/>
      <c r="P635" s="120"/>
    </row>
    <row r="636" spans="2:16" x14ac:dyDescent="0.3">
      <c r="B636" s="108">
        <v>44437</v>
      </c>
      <c r="C636" s="110">
        <v>42</v>
      </c>
      <c r="D636" s="110">
        <v>33.1</v>
      </c>
      <c r="E636" s="110">
        <f t="shared" si="25"/>
        <v>-1.4084507042253502E-2</v>
      </c>
      <c r="F636" s="151">
        <f t="shared" si="26"/>
        <v>-8.9820359281436168E-3</v>
      </c>
      <c r="G636" s="120"/>
      <c r="H636" s="120"/>
      <c r="I636" s="120"/>
      <c r="J636" s="120"/>
      <c r="K636" s="120"/>
      <c r="L636" s="120"/>
      <c r="M636" s="120"/>
      <c r="N636" s="120"/>
      <c r="O636" s="120"/>
      <c r="P636" s="120"/>
    </row>
    <row r="637" spans="2:16" x14ac:dyDescent="0.3">
      <c r="B637" s="108">
        <v>44439</v>
      </c>
      <c r="C637" s="110">
        <v>42</v>
      </c>
      <c r="D637" s="110">
        <v>31.3</v>
      </c>
      <c r="E637" s="110">
        <f t="shared" si="25"/>
        <v>0</v>
      </c>
      <c r="F637" s="151">
        <f t="shared" si="26"/>
        <v>-5.4380664652567967E-2</v>
      </c>
      <c r="G637" s="120"/>
      <c r="H637" s="120"/>
      <c r="I637" s="120"/>
      <c r="J637" s="120"/>
      <c r="K637" s="120"/>
      <c r="L637" s="120"/>
      <c r="M637" s="120"/>
      <c r="N637" s="120"/>
      <c r="O637" s="120"/>
      <c r="P637" s="120"/>
    </row>
    <row r="638" spans="2:16" x14ac:dyDescent="0.3">
      <c r="B638" s="108">
        <v>44440</v>
      </c>
      <c r="C638" s="110">
        <v>42</v>
      </c>
      <c r="D638" s="110">
        <v>30.6</v>
      </c>
      <c r="E638" s="110">
        <f t="shared" si="25"/>
        <v>0</v>
      </c>
      <c r="F638" s="151">
        <f t="shared" si="26"/>
        <v>-2.2364217252396124E-2</v>
      </c>
      <c r="G638" s="120"/>
      <c r="H638" s="120"/>
      <c r="I638" s="120"/>
      <c r="J638" s="120"/>
      <c r="K638" s="120"/>
      <c r="L638" s="120"/>
      <c r="M638" s="120"/>
      <c r="N638" s="120"/>
      <c r="O638" s="120"/>
      <c r="P638" s="120"/>
    </row>
    <row r="639" spans="2:16" x14ac:dyDescent="0.3">
      <c r="B639" s="108">
        <v>44441</v>
      </c>
      <c r="C639" s="110">
        <v>42.4</v>
      </c>
      <c r="D639" s="110">
        <v>33.1</v>
      </c>
      <c r="E639" s="110">
        <f t="shared" si="25"/>
        <v>9.52380952380949E-3</v>
      </c>
      <c r="F639" s="151">
        <f t="shared" si="26"/>
        <v>8.169934640522869E-2</v>
      </c>
      <c r="G639" s="120"/>
      <c r="H639" s="120"/>
      <c r="I639" s="120"/>
      <c r="J639" s="120"/>
      <c r="K639" s="120"/>
      <c r="L639" s="120"/>
      <c r="M639" s="120"/>
      <c r="N639" s="120"/>
      <c r="O639" s="120"/>
      <c r="P639" s="120"/>
    </row>
    <row r="640" spans="2:16" x14ac:dyDescent="0.3">
      <c r="B640" s="108">
        <v>44444</v>
      </c>
      <c r="C640" s="110">
        <v>43.5</v>
      </c>
      <c r="D640" s="110">
        <v>32.700000000000003</v>
      </c>
      <c r="E640" s="110">
        <f t="shared" si="25"/>
        <v>2.5943396226415061E-2</v>
      </c>
      <c r="F640" s="151">
        <f t="shared" si="26"/>
        <v>-1.2084592145015116E-2</v>
      </c>
      <c r="G640" s="120"/>
      <c r="H640" s="120"/>
      <c r="I640" s="120"/>
      <c r="J640" s="120"/>
      <c r="K640" s="120"/>
      <c r="L640" s="120"/>
      <c r="M640" s="120"/>
      <c r="N640" s="120"/>
      <c r="O640" s="120"/>
      <c r="P640" s="120"/>
    </row>
    <row r="641" spans="2:16" x14ac:dyDescent="0.3">
      <c r="B641" s="108">
        <v>44445</v>
      </c>
      <c r="C641" s="110">
        <v>43.7</v>
      </c>
      <c r="D641" s="110">
        <v>30.8</v>
      </c>
      <c r="E641" s="110">
        <f t="shared" si="25"/>
        <v>4.5977011494253706E-3</v>
      </c>
      <c r="F641" s="151">
        <f t="shared" si="26"/>
        <v>-5.8103975535168217E-2</v>
      </c>
      <c r="G641" s="120"/>
      <c r="H641" s="120"/>
      <c r="I641" s="120"/>
      <c r="J641" s="120"/>
      <c r="K641" s="120"/>
      <c r="L641" s="120"/>
      <c r="M641" s="120"/>
      <c r="N641" s="120"/>
      <c r="O641" s="120"/>
      <c r="P641" s="120"/>
    </row>
    <row r="642" spans="2:16" x14ac:dyDescent="0.3">
      <c r="B642" s="108">
        <v>44446</v>
      </c>
      <c r="C642" s="110">
        <v>45.3</v>
      </c>
      <c r="D642" s="110">
        <v>30.5</v>
      </c>
      <c r="E642" s="110">
        <f t="shared" si="25"/>
        <v>3.6613272311212697E-2</v>
      </c>
      <c r="F642" s="151">
        <f t="shared" si="26"/>
        <v>-9.7402597402597157E-3</v>
      </c>
      <c r="G642" s="120"/>
      <c r="H642" s="120"/>
      <c r="I642" s="120"/>
      <c r="J642" s="120"/>
      <c r="K642" s="120"/>
      <c r="L642" s="120"/>
      <c r="M642" s="120"/>
      <c r="N642" s="120"/>
      <c r="O642" s="120"/>
      <c r="P642" s="120"/>
    </row>
    <row r="643" spans="2:16" x14ac:dyDescent="0.3">
      <c r="B643" s="108">
        <v>44447</v>
      </c>
      <c r="C643" s="110">
        <v>44.8</v>
      </c>
      <c r="D643" s="110">
        <v>30.2</v>
      </c>
      <c r="E643" s="110">
        <f t="shared" si="25"/>
        <v>-1.103752759381893E-2</v>
      </c>
      <c r="F643" s="151">
        <f t="shared" si="26"/>
        <v>-9.8360655737704805E-3</v>
      </c>
      <c r="G643" s="120"/>
      <c r="H643" s="120"/>
      <c r="I643" s="120"/>
      <c r="J643" s="120"/>
      <c r="K643" s="120"/>
      <c r="L643" s="120"/>
      <c r="M643" s="120"/>
      <c r="N643" s="120"/>
      <c r="O643" s="120"/>
      <c r="P643" s="120"/>
    </row>
    <row r="644" spans="2:16" x14ac:dyDescent="0.3">
      <c r="B644" s="108">
        <v>44448</v>
      </c>
      <c r="C644" s="110">
        <v>44.1</v>
      </c>
      <c r="D644" s="110">
        <v>27.8</v>
      </c>
      <c r="E644" s="110">
        <f t="shared" ref="E644:E707" si="27">C644/C643 - 1</f>
        <v>-1.5624999999999889E-2</v>
      </c>
      <c r="F644" s="151">
        <f t="shared" ref="F644:F707" si="28">D644/D643-1</f>
        <v>-7.9470198675496651E-2</v>
      </c>
      <c r="G644" s="120"/>
      <c r="H644" s="120"/>
      <c r="I644" s="120"/>
      <c r="J644" s="120"/>
      <c r="K644" s="120"/>
      <c r="L644" s="120"/>
      <c r="M644" s="120"/>
      <c r="N644" s="120"/>
      <c r="O644" s="120"/>
      <c r="P644" s="120"/>
    </row>
    <row r="645" spans="2:16" x14ac:dyDescent="0.3">
      <c r="B645" s="108">
        <v>44451</v>
      </c>
      <c r="C645" s="110">
        <v>42.9</v>
      </c>
      <c r="D645" s="110">
        <v>30</v>
      </c>
      <c r="E645" s="110">
        <f t="shared" si="27"/>
        <v>-2.7210884353741527E-2</v>
      </c>
      <c r="F645" s="151">
        <f t="shared" si="28"/>
        <v>7.9136690647481966E-2</v>
      </c>
      <c r="G645" s="120"/>
      <c r="H645" s="120"/>
      <c r="I645" s="120"/>
      <c r="J645" s="120"/>
      <c r="K645" s="120"/>
      <c r="L645" s="120"/>
      <c r="M645" s="120"/>
      <c r="N645" s="120"/>
      <c r="O645" s="120"/>
      <c r="P645" s="120"/>
    </row>
    <row r="646" spans="2:16" x14ac:dyDescent="0.3">
      <c r="B646" s="108">
        <v>44452</v>
      </c>
      <c r="C646" s="110">
        <v>43.2</v>
      </c>
      <c r="D646" s="110">
        <v>28.1</v>
      </c>
      <c r="E646" s="110">
        <f t="shared" si="27"/>
        <v>6.9930069930070893E-3</v>
      </c>
      <c r="F646" s="151">
        <f t="shared" si="28"/>
        <v>-6.3333333333333242E-2</v>
      </c>
      <c r="G646" s="120"/>
      <c r="H646" s="120"/>
      <c r="I646" s="120"/>
      <c r="J646" s="120"/>
      <c r="K646" s="120"/>
      <c r="L646" s="120"/>
      <c r="M646" s="120"/>
      <c r="N646" s="120"/>
      <c r="O646" s="120"/>
      <c r="P646" s="120"/>
    </row>
    <row r="647" spans="2:16" x14ac:dyDescent="0.3">
      <c r="B647" s="108">
        <v>44453</v>
      </c>
      <c r="C647" s="110">
        <v>42.5</v>
      </c>
      <c r="D647" s="110">
        <v>28</v>
      </c>
      <c r="E647" s="110">
        <f t="shared" si="27"/>
        <v>-1.620370370370372E-2</v>
      </c>
      <c r="F647" s="151">
        <f t="shared" si="28"/>
        <v>-3.558718861210064E-3</v>
      </c>
      <c r="G647" s="120"/>
      <c r="H647" s="120"/>
      <c r="I647" s="120"/>
      <c r="J647" s="120"/>
      <c r="K647" s="120"/>
      <c r="L647" s="120"/>
      <c r="M647" s="120"/>
      <c r="N647" s="120"/>
      <c r="O647" s="120"/>
      <c r="P647" s="120"/>
    </row>
    <row r="648" spans="2:16" x14ac:dyDescent="0.3">
      <c r="B648" s="108">
        <v>44454</v>
      </c>
      <c r="C648" s="110">
        <v>42.4</v>
      </c>
      <c r="D648" s="110">
        <v>27.5</v>
      </c>
      <c r="E648" s="110">
        <f t="shared" si="27"/>
        <v>-2.3529411764706687E-3</v>
      </c>
      <c r="F648" s="151">
        <f t="shared" si="28"/>
        <v>-1.7857142857142905E-2</v>
      </c>
      <c r="G648" s="120"/>
      <c r="H648" s="120"/>
      <c r="I648" s="120"/>
      <c r="J648" s="120"/>
      <c r="K648" s="120"/>
      <c r="L648" s="120"/>
      <c r="M648" s="120"/>
      <c r="N648" s="120"/>
      <c r="O648" s="120"/>
      <c r="P648" s="120"/>
    </row>
    <row r="649" spans="2:16" x14ac:dyDescent="0.3">
      <c r="B649" s="108">
        <v>44455</v>
      </c>
      <c r="C649" s="110">
        <v>41.2</v>
      </c>
      <c r="D649" s="110">
        <v>27</v>
      </c>
      <c r="E649" s="110">
        <f t="shared" si="27"/>
        <v>-2.8301886792452713E-2</v>
      </c>
      <c r="F649" s="151">
        <f t="shared" si="28"/>
        <v>-1.8181818181818188E-2</v>
      </c>
      <c r="G649" s="120"/>
      <c r="H649" s="120"/>
      <c r="I649" s="120"/>
      <c r="J649" s="120"/>
      <c r="K649" s="120"/>
      <c r="L649" s="120"/>
      <c r="M649" s="120"/>
      <c r="N649" s="120"/>
      <c r="O649" s="120"/>
      <c r="P649" s="120"/>
    </row>
    <row r="650" spans="2:16" x14ac:dyDescent="0.3">
      <c r="B650" s="108">
        <v>44458</v>
      </c>
      <c r="C650" s="110">
        <v>40.6</v>
      </c>
      <c r="D650" s="110">
        <v>26.4</v>
      </c>
      <c r="E650" s="110">
        <f t="shared" si="27"/>
        <v>-1.4563106796116498E-2</v>
      </c>
      <c r="F650" s="151">
        <f t="shared" si="28"/>
        <v>-2.2222222222222254E-2</v>
      </c>
      <c r="G650" s="120"/>
      <c r="H650" s="120"/>
      <c r="I650" s="120"/>
      <c r="J650" s="120"/>
      <c r="K650" s="120"/>
      <c r="L650" s="120"/>
      <c r="M650" s="120"/>
      <c r="N650" s="120"/>
      <c r="O650" s="120"/>
      <c r="P650" s="120"/>
    </row>
    <row r="651" spans="2:16" x14ac:dyDescent="0.3">
      <c r="B651" s="108">
        <v>44459</v>
      </c>
      <c r="C651" s="110">
        <v>41.7</v>
      </c>
      <c r="D651" s="110">
        <v>26.5</v>
      </c>
      <c r="E651" s="110">
        <f t="shared" si="27"/>
        <v>2.7093596059113434E-2</v>
      </c>
      <c r="F651" s="151">
        <f t="shared" si="28"/>
        <v>3.7878787878788955E-3</v>
      </c>
      <c r="G651" s="120"/>
      <c r="H651" s="120"/>
      <c r="I651" s="120"/>
      <c r="J651" s="120"/>
      <c r="K651" s="120"/>
      <c r="L651" s="120"/>
      <c r="M651" s="120"/>
      <c r="N651" s="120"/>
      <c r="O651" s="120"/>
      <c r="P651" s="120"/>
    </row>
    <row r="652" spans="2:16" x14ac:dyDescent="0.3">
      <c r="B652" s="108">
        <v>44460</v>
      </c>
      <c r="C652" s="110">
        <v>41.8</v>
      </c>
      <c r="D652" s="110">
        <v>29.1</v>
      </c>
      <c r="E652" s="110">
        <f t="shared" si="27"/>
        <v>2.3980815347719453E-3</v>
      </c>
      <c r="F652" s="151">
        <f t="shared" si="28"/>
        <v>9.811320754716979E-2</v>
      </c>
      <c r="G652" s="120"/>
      <c r="H652" s="120"/>
      <c r="I652" s="120"/>
      <c r="J652" s="120"/>
      <c r="K652" s="120"/>
      <c r="L652" s="120"/>
      <c r="M652" s="120"/>
      <c r="N652" s="120"/>
      <c r="O652" s="120"/>
      <c r="P652" s="120"/>
    </row>
    <row r="653" spans="2:16" x14ac:dyDescent="0.3">
      <c r="B653" s="108">
        <v>44461</v>
      </c>
      <c r="C653" s="110">
        <v>41.3</v>
      </c>
      <c r="D653" s="110">
        <v>29.2</v>
      </c>
      <c r="E653" s="110">
        <f t="shared" si="27"/>
        <v>-1.1961722488038284E-2</v>
      </c>
      <c r="F653" s="151">
        <f t="shared" si="28"/>
        <v>3.4364261168384758E-3</v>
      </c>
      <c r="G653" s="120"/>
      <c r="H653" s="120"/>
      <c r="I653" s="120"/>
      <c r="J653" s="120"/>
      <c r="K653" s="120"/>
      <c r="L653" s="120"/>
      <c r="M653" s="120"/>
      <c r="N653" s="120"/>
      <c r="O653" s="120"/>
      <c r="P653" s="120"/>
    </row>
    <row r="654" spans="2:16" x14ac:dyDescent="0.3">
      <c r="B654" s="108">
        <v>44462</v>
      </c>
      <c r="C654" s="110">
        <v>41.4</v>
      </c>
      <c r="D654" s="110">
        <v>31.5</v>
      </c>
      <c r="E654" s="110">
        <f t="shared" si="27"/>
        <v>2.421307506053294E-3</v>
      </c>
      <c r="F654" s="151">
        <f t="shared" si="28"/>
        <v>7.8767123287671215E-2</v>
      </c>
      <c r="G654" s="120"/>
      <c r="H654" s="120"/>
      <c r="I654" s="120"/>
      <c r="J654" s="120"/>
      <c r="K654" s="120"/>
      <c r="L654" s="120"/>
      <c r="M654" s="120"/>
      <c r="N654" s="120"/>
      <c r="O654" s="120"/>
      <c r="P654" s="120"/>
    </row>
    <row r="655" spans="2:16" x14ac:dyDescent="0.3">
      <c r="B655" s="108">
        <v>44465</v>
      </c>
      <c r="C655" s="110">
        <v>41.2</v>
      </c>
      <c r="D655" s="110">
        <v>31.3</v>
      </c>
      <c r="E655" s="110">
        <f t="shared" si="27"/>
        <v>-4.8309178743960457E-3</v>
      </c>
      <c r="F655" s="151">
        <f t="shared" si="28"/>
        <v>-6.3492063492063266E-3</v>
      </c>
      <c r="G655" s="120"/>
      <c r="H655" s="120"/>
      <c r="I655" s="120"/>
      <c r="J655" s="120"/>
      <c r="K655" s="120"/>
      <c r="L655" s="120"/>
      <c r="M655" s="120"/>
      <c r="N655" s="120"/>
      <c r="O655" s="120"/>
      <c r="P655" s="120"/>
    </row>
    <row r="656" spans="2:16" x14ac:dyDescent="0.3">
      <c r="B656" s="108">
        <v>44466</v>
      </c>
      <c r="C656" s="110">
        <v>41</v>
      </c>
      <c r="D656" s="110">
        <v>32.799999999999997</v>
      </c>
      <c r="E656" s="110">
        <f t="shared" si="27"/>
        <v>-4.8543689320389438E-3</v>
      </c>
      <c r="F656" s="151">
        <f t="shared" si="28"/>
        <v>4.7923322683705916E-2</v>
      </c>
      <c r="G656" s="120"/>
      <c r="H656" s="120"/>
      <c r="I656" s="120"/>
      <c r="J656" s="120"/>
      <c r="K656" s="120"/>
      <c r="L656" s="120"/>
      <c r="M656" s="120"/>
      <c r="N656" s="120"/>
      <c r="O656" s="120"/>
      <c r="P656" s="120"/>
    </row>
    <row r="657" spans="2:16" x14ac:dyDescent="0.3">
      <c r="B657" s="108">
        <v>44467</v>
      </c>
      <c r="C657" s="110">
        <v>41</v>
      </c>
      <c r="D657" s="110">
        <v>32.200000000000003</v>
      </c>
      <c r="E657" s="110">
        <f t="shared" si="27"/>
        <v>0</v>
      </c>
      <c r="F657" s="151">
        <f t="shared" si="28"/>
        <v>-1.8292682926829062E-2</v>
      </c>
      <c r="G657" s="120"/>
      <c r="H657" s="120"/>
      <c r="I657" s="120"/>
      <c r="J657" s="120"/>
      <c r="K657" s="120"/>
      <c r="L657" s="120"/>
      <c r="M657" s="120"/>
      <c r="N657" s="120"/>
      <c r="O657" s="120"/>
      <c r="P657" s="120"/>
    </row>
    <row r="658" spans="2:16" x14ac:dyDescent="0.3">
      <c r="B658" s="108">
        <v>44468</v>
      </c>
      <c r="C658" s="110">
        <v>43</v>
      </c>
      <c r="D658" s="110">
        <v>31.5</v>
      </c>
      <c r="E658" s="110">
        <f t="shared" si="27"/>
        <v>4.8780487804878092E-2</v>
      </c>
      <c r="F658" s="151">
        <f t="shared" si="28"/>
        <v>-2.1739130434782705E-2</v>
      </c>
      <c r="G658" s="120"/>
      <c r="H658" s="120"/>
      <c r="I658" s="120"/>
      <c r="J658" s="120"/>
      <c r="K658" s="120"/>
      <c r="L658" s="120"/>
      <c r="M658" s="120"/>
      <c r="N658" s="120"/>
      <c r="O658" s="120"/>
      <c r="P658" s="120"/>
    </row>
    <row r="659" spans="2:16" x14ac:dyDescent="0.3">
      <c r="B659" s="108">
        <v>44469</v>
      </c>
      <c r="C659" s="110">
        <v>44.2</v>
      </c>
      <c r="D659" s="110">
        <v>31.6</v>
      </c>
      <c r="E659" s="110">
        <f t="shared" si="27"/>
        <v>2.7906976744186185E-2</v>
      </c>
      <c r="F659" s="151">
        <f t="shared" si="28"/>
        <v>3.1746031746031633E-3</v>
      </c>
      <c r="G659" s="120"/>
      <c r="H659" s="120"/>
      <c r="I659" s="120"/>
      <c r="J659" s="120"/>
      <c r="K659" s="120"/>
      <c r="L659" s="120"/>
      <c r="M659" s="120"/>
      <c r="N659" s="120"/>
      <c r="O659" s="120"/>
      <c r="P659" s="120"/>
    </row>
    <row r="660" spans="2:16" x14ac:dyDescent="0.3">
      <c r="B660" s="108">
        <v>44472</v>
      </c>
      <c r="C660" s="110">
        <v>42.6</v>
      </c>
      <c r="D660" s="110">
        <v>31.9</v>
      </c>
      <c r="E660" s="110">
        <f t="shared" si="27"/>
        <v>-3.6199095022624417E-2</v>
      </c>
      <c r="F660" s="151">
        <f t="shared" si="28"/>
        <v>9.4936708860757779E-3</v>
      </c>
      <c r="G660" s="120"/>
      <c r="H660" s="120"/>
      <c r="I660" s="120"/>
      <c r="J660" s="120"/>
      <c r="K660" s="120"/>
      <c r="L660" s="120"/>
      <c r="M660" s="120"/>
      <c r="N660" s="120"/>
      <c r="O660" s="120"/>
      <c r="P660" s="120"/>
    </row>
    <row r="661" spans="2:16" x14ac:dyDescent="0.3">
      <c r="B661" s="108">
        <v>44473</v>
      </c>
      <c r="C661" s="110">
        <v>42.4</v>
      </c>
      <c r="D661" s="110">
        <v>30.5</v>
      </c>
      <c r="E661" s="110">
        <f t="shared" si="27"/>
        <v>-4.6948356807512415E-3</v>
      </c>
      <c r="F661" s="151">
        <f t="shared" si="28"/>
        <v>-4.3887147335423204E-2</v>
      </c>
      <c r="G661" s="120"/>
      <c r="H661" s="120"/>
      <c r="I661" s="120"/>
      <c r="J661" s="120"/>
      <c r="K661" s="120"/>
      <c r="L661" s="120"/>
      <c r="M661" s="120"/>
      <c r="N661" s="120"/>
      <c r="O661" s="120"/>
      <c r="P661" s="120"/>
    </row>
    <row r="662" spans="2:16" x14ac:dyDescent="0.3">
      <c r="B662" s="108">
        <v>44474</v>
      </c>
      <c r="C662" s="110">
        <v>42</v>
      </c>
      <c r="D662" s="110">
        <v>30</v>
      </c>
      <c r="E662" s="110">
        <f t="shared" si="27"/>
        <v>-9.4339622641509413E-3</v>
      </c>
      <c r="F662" s="151">
        <f t="shared" si="28"/>
        <v>-1.6393442622950838E-2</v>
      </c>
      <c r="G662" s="120"/>
      <c r="H662" s="120"/>
      <c r="I662" s="120"/>
      <c r="J662" s="120"/>
      <c r="K662" s="120"/>
      <c r="L662" s="120"/>
      <c r="M662" s="120"/>
      <c r="N662" s="120"/>
      <c r="O662" s="120"/>
      <c r="P662" s="120"/>
    </row>
    <row r="663" spans="2:16" x14ac:dyDescent="0.3">
      <c r="B663" s="108">
        <v>44475</v>
      </c>
      <c r="C663" s="110">
        <v>41.4</v>
      </c>
      <c r="D663" s="110">
        <v>31.4</v>
      </c>
      <c r="E663" s="110">
        <f t="shared" si="27"/>
        <v>-1.4285714285714346E-2</v>
      </c>
      <c r="F663" s="151">
        <f t="shared" si="28"/>
        <v>4.6666666666666634E-2</v>
      </c>
      <c r="G663" s="120"/>
      <c r="H663" s="120"/>
      <c r="I663" s="120"/>
      <c r="J663" s="120"/>
      <c r="K663" s="120"/>
      <c r="L663" s="120"/>
      <c r="M663" s="120"/>
      <c r="N663" s="120"/>
      <c r="O663" s="120"/>
      <c r="P663" s="120"/>
    </row>
    <row r="664" spans="2:16" x14ac:dyDescent="0.3">
      <c r="B664" s="108">
        <v>44476</v>
      </c>
      <c r="C664" s="110">
        <v>41.5</v>
      </c>
      <c r="D664" s="110">
        <v>31.9</v>
      </c>
      <c r="E664" s="110">
        <f t="shared" si="27"/>
        <v>2.4154589371980784E-3</v>
      </c>
      <c r="F664" s="151">
        <f t="shared" si="28"/>
        <v>1.5923566878980999E-2</v>
      </c>
      <c r="G664" s="120"/>
      <c r="H664" s="120"/>
      <c r="I664" s="120"/>
      <c r="J664" s="120"/>
      <c r="K664" s="120"/>
      <c r="L664" s="120"/>
      <c r="M664" s="120"/>
      <c r="N664" s="120"/>
      <c r="O664" s="120"/>
      <c r="P664" s="120"/>
    </row>
    <row r="665" spans="2:16" x14ac:dyDescent="0.3">
      <c r="B665" s="108">
        <v>44479</v>
      </c>
      <c r="C665" s="110">
        <v>41.7</v>
      </c>
      <c r="D665" s="110">
        <v>32.6</v>
      </c>
      <c r="E665" s="110">
        <f t="shared" si="27"/>
        <v>4.8192771084338837E-3</v>
      </c>
      <c r="F665" s="151">
        <f t="shared" si="28"/>
        <v>2.1943573667711602E-2</v>
      </c>
      <c r="G665" s="120"/>
      <c r="H665" s="120"/>
      <c r="I665" s="120"/>
      <c r="J665" s="120"/>
      <c r="K665" s="120"/>
      <c r="L665" s="120"/>
      <c r="M665" s="120"/>
      <c r="N665" s="120"/>
      <c r="O665" s="120"/>
      <c r="P665" s="120"/>
    </row>
    <row r="666" spans="2:16" x14ac:dyDescent="0.3">
      <c r="B666" s="108">
        <v>44480</v>
      </c>
      <c r="C666" s="110">
        <v>41.3</v>
      </c>
      <c r="D666" s="110">
        <v>32.6</v>
      </c>
      <c r="E666" s="110">
        <f t="shared" si="27"/>
        <v>-9.5923261390888914E-3</v>
      </c>
      <c r="F666" s="151">
        <f t="shared" si="28"/>
        <v>0</v>
      </c>
      <c r="G666" s="120"/>
      <c r="H666" s="120"/>
      <c r="I666" s="120"/>
      <c r="J666" s="120"/>
      <c r="K666" s="120"/>
      <c r="L666" s="120"/>
      <c r="M666" s="120"/>
      <c r="N666" s="120"/>
      <c r="O666" s="120"/>
      <c r="P666" s="120"/>
    </row>
    <row r="667" spans="2:16" x14ac:dyDescent="0.3">
      <c r="B667" s="108">
        <v>44481</v>
      </c>
      <c r="C667" s="110">
        <v>41.1</v>
      </c>
      <c r="D667" s="110">
        <v>34.5</v>
      </c>
      <c r="E667" s="110">
        <f t="shared" si="27"/>
        <v>-4.842615012106477E-3</v>
      </c>
      <c r="F667" s="151">
        <f t="shared" si="28"/>
        <v>5.8282208588956941E-2</v>
      </c>
      <c r="G667" s="120"/>
      <c r="H667" s="120"/>
      <c r="I667" s="120"/>
      <c r="J667" s="120"/>
      <c r="K667" s="120"/>
      <c r="L667" s="120"/>
      <c r="M667" s="120"/>
      <c r="N667" s="120"/>
      <c r="O667" s="120"/>
      <c r="P667" s="120"/>
    </row>
    <row r="668" spans="2:16" x14ac:dyDescent="0.3">
      <c r="B668" s="108">
        <v>44482</v>
      </c>
      <c r="C668" s="110">
        <v>40.799999999999997</v>
      </c>
      <c r="D668" s="110">
        <v>33.799999999999997</v>
      </c>
      <c r="E668" s="110">
        <f t="shared" si="27"/>
        <v>-7.2992700729928028E-3</v>
      </c>
      <c r="F668" s="151">
        <f t="shared" si="28"/>
        <v>-2.0289855072463836E-2</v>
      </c>
      <c r="G668" s="120"/>
      <c r="H668" s="120"/>
      <c r="I668" s="120"/>
      <c r="J668" s="120"/>
      <c r="K668" s="120"/>
      <c r="L668" s="120"/>
      <c r="M668" s="120"/>
      <c r="N668" s="120"/>
      <c r="O668" s="120"/>
      <c r="P668" s="120"/>
    </row>
    <row r="669" spans="2:16" x14ac:dyDescent="0.3">
      <c r="B669" s="108">
        <v>44483</v>
      </c>
      <c r="C669" s="110">
        <v>40.299999999999997</v>
      </c>
      <c r="D669" s="110">
        <v>33.4</v>
      </c>
      <c r="E669" s="110">
        <f t="shared" si="27"/>
        <v>-1.225490196078427E-2</v>
      </c>
      <c r="F669" s="151">
        <f t="shared" si="28"/>
        <v>-1.1834319526627168E-2</v>
      </c>
      <c r="G669" s="120"/>
      <c r="H669" s="120"/>
      <c r="I669" s="120"/>
      <c r="J669" s="120"/>
      <c r="K669" s="120"/>
      <c r="L669" s="120"/>
      <c r="M669" s="120"/>
      <c r="N669" s="120"/>
      <c r="O669" s="120"/>
      <c r="P669" s="120"/>
    </row>
    <row r="670" spans="2:16" x14ac:dyDescent="0.3">
      <c r="B670" s="108">
        <v>44486</v>
      </c>
      <c r="C670" s="110">
        <v>39.200000000000003</v>
      </c>
      <c r="D670" s="110">
        <v>34.200000000000003</v>
      </c>
      <c r="E670" s="110">
        <f t="shared" si="27"/>
        <v>-2.7295285359801302E-2</v>
      </c>
      <c r="F670" s="151">
        <f t="shared" si="28"/>
        <v>2.3952095808383422E-2</v>
      </c>
      <c r="G670" s="120"/>
      <c r="H670" s="120"/>
      <c r="I670" s="120"/>
      <c r="J670" s="120"/>
      <c r="K670" s="120"/>
      <c r="L670" s="120"/>
      <c r="M670" s="120"/>
      <c r="N670" s="120"/>
      <c r="O670" s="120"/>
      <c r="P670" s="120"/>
    </row>
    <row r="671" spans="2:16" x14ac:dyDescent="0.3">
      <c r="B671" s="108">
        <v>44487</v>
      </c>
      <c r="C671" s="110">
        <v>38.200000000000003</v>
      </c>
      <c r="D671" s="110">
        <v>33.5</v>
      </c>
      <c r="E671" s="110">
        <f t="shared" si="27"/>
        <v>-2.5510204081632626E-2</v>
      </c>
      <c r="F671" s="151">
        <f t="shared" si="28"/>
        <v>-2.0467836257309968E-2</v>
      </c>
      <c r="G671" s="120"/>
      <c r="H671" s="120"/>
      <c r="I671" s="120"/>
      <c r="J671" s="120"/>
      <c r="K671" s="120"/>
      <c r="L671" s="120"/>
      <c r="M671" s="120"/>
      <c r="N671" s="120"/>
      <c r="O671" s="120"/>
      <c r="P671" s="120"/>
    </row>
    <row r="672" spans="2:16" x14ac:dyDescent="0.3">
      <c r="B672" s="108">
        <v>44488</v>
      </c>
      <c r="C672" s="110">
        <v>37.200000000000003</v>
      </c>
      <c r="D672" s="110">
        <v>34.5</v>
      </c>
      <c r="E672" s="110">
        <f t="shared" si="27"/>
        <v>-2.6178010471204161E-2</v>
      </c>
      <c r="F672" s="151">
        <f t="shared" si="28"/>
        <v>2.9850746268656803E-2</v>
      </c>
      <c r="G672" s="120"/>
      <c r="H672" s="120"/>
      <c r="I672" s="120"/>
      <c r="J672" s="120"/>
      <c r="K672" s="120"/>
      <c r="L672" s="120"/>
      <c r="M672" s="120"/>
      <c r="N672" s="120"/>
      <c r="O672" s="120"/>
      <c r="P672" s="120"/>
    </row>
    <row r="673" spans="2:16" x14ac:dyDescent="0.3">
      <c r="B673" s="108">
        <v>44490</v>
      </c>
      <c r="C673" s="110">
        <v>37.200000000000003</v>
      </c>
      <c r="D673" s="110">
        <v>35.200000000000003</v>
      </c>
      <c r="E673" s="110">
        <f t="shared" si="27"/>
        <v>0</v>
      </c>
      <c r="F673" s="151">
        <f t="shared" si="28"/>
        <v>2.0289855072463947E-2</v>
      </c>
      <c r="G673" s="120"/>
      <c r="H673" s="120"/>
      <c r="I673" s="120"/>
      <c r="J673" s="120"/>
      <c r="K673" s="120"/>
      <c r="L673" s="120"/>
      <c r="M673" s="120"/>
      <c r="N673" s="120"/>
      <c r="O673" s="120"/>
      <c r="P673" s="120"/>
    </row>
    <row r="674" spans="2:16" x14ac:dyDescent="0.3">
      <c r="B674" s="108">
        <v>44493</v>
      </c>
      <c r="C674" s="110">
        <v>35.6</v>
      </c>
      <c r="D674" s="110">
        <v>34.9</v>
      </c>
      <c r="E674" s="110">
        <f t="shared" si="27"/>
        <v>-4.3010752688172116E-2</v>
      </c>
      <c r="F674" s="151">
        <f t="shared" si="28"/>
        <v>-8.5227272727274039E-3</v>
      </c>
      <c r="G674" s="120"/>
      <c r="H674" s="120"/>
      <c r="I674" s="120"/>
      <c r="J674" s="120"/>
      <c r="K674" s="120"/>
      <c r="L674" s="120"/>
      <c r="M674" s="120"/>
      <c r="N674" s="120"/>
      <c r="O674" s="120"/>
      <c r="P674" s="120"/>
    </row>
    <row r="675" spans="2:16" x14ac:dyDescent="0.3">
      <c r="B675" s="108">
        <v>44494</v>
      </c>
      <c r="C675" s="110">
        <v>35</v>
      </c>
      <c r="D675" s="110">
        <v>33.5</v>
      </c>
      <c r="E675" s="110">
        <f t="shared" si="27"/>
        <v>-1.6853932584269704E-2</v>
      </c>
      <c r="F675" s="151">
        <f t="shared" si="28"/>
        <v>-4.0114613180515679E-2</v>
      </c>
      <c r="G675" s="120"/>
      <c r="H675" s="120"/>
      <c r="I675" s="120"/>
      <c r="J675" s="120"/>
      <c r="K675" s="120"/>
      <c r="L675" s="120"/>
      <c r="M675" s="120"/>
      <c r="N675" s="120"/>
      <c r="O675" s="120"/>
      <c r="P675" s="120"/>
    </row>
    <row r="676" spans="2:16" x14ac:dyDescent="0.3">
      <c r="B676" s="108">
        <v>44495</v>
      </c>
      <c r="C676" s="110">
        <v>36.700000000000003</v>
      </c>
      <c r="D676" s="110">
        <v>33.4</v>
      </c>
      <c r="E676" s="110">
        <f t="shared" si="27"/>
        <v>4.857142857142871E-2</v>
      </c>
      <c r="F676" s="151">
        <f t="shared" si="28"/>
        <v>-2.9850746268657025E-3</v>
      </c>
      <c r="G676" s="120"/>
      <c r="H676" s="120"/>
      <c r="I676" s="120"/>
      <c r="J676" s="120"/>
      <c r="K676" s="120"/>
      <c r="L676" s="120"/>
      <c r="M676" s="120"/>
      <c r="N676" s="120"/>
      <c r="O676" s="120"/>
      <c r="P676" s="120"/>
    </row>
    <row r="677" spans="2:16" x14ac:dyDescent="0.3">
      <c r="B677" s="108">
        <v>44496</v>
      </c>
      <c r="C677" s="110">
        <v>35.9</v>
      </c>
      <c r="D677" s="110">
        <v>33.799999999999997</v>
      </c>
      <c r="E677" s="110">
        <f t="shared" si="27"/>
        <v>-2.1798365122615904E-2</v>
      </c>
      <c r="F677" s="151">
        <f t="shared" si="28"/>
        <v>1.1976047904191489E-2</v>
      </c>
      <c r="G677" s="120"/>
      <c r="H677" s="120"/>
      <c r="I677" s="120"/>
      <c r="J677" s="120"/>
      <c r="K677" s="120"/>
      <c r="L677" s="120"/>
      <c r="M677" s="120"/>
      <c r="N677" s="120"/>
      <c r="O677" s="120"/>
      <c r="P677" s="120"/>
    </row>
    <row r="678" spans="2:16" x14ac:dyDescent="0.3">
      <c r="B678" s="108">
        <v>44497</v>
      </c>
      <c r="C678" s="110">
        <v>37.4</v>
      </c>
      <c r="D678" s="110">
        <v>33.799999999999997</v>
      </c>
      <c r="E678" s="110">
        <f t="shared" si="27"/>
        <v>4.1782729805013963E-2</v>
      </c>
      <c r="F678" s="151">
        <f t="shared" si="28"/>
        <v>0</v>
      </c>
      <c r="G678" s="120"/>
      <c r="H678" s="120"/>
      <c r="I678" s="120"/>
      <c r="J678" s="120"/>
      <c r="K678" s="120"/>
      <c r="L678" s="120"/>
      <c r="M678" s="120"/>
      <c r="N678" s="120"/>
      <c r="O678" s="120"/>
      <c r="P678" s="120"/>
    </row>
    <row r="679" spans="2:16" x14ac:dyDescent="0.3">
      <c r="B679" s="108">
        <v>44500</v>
      </c>
      <c r="C679" s="110">
        <v>35.700000000000003</v>
      </c>
      <c r="D679" s="110">
        <v>34</v>
      </c>
      <c r="E679" s="110">
        <f t="shared" si="27"/>
        <v>-4.5454545454545303E-2</v>
      </c>
      <c r="F679" s="151">
        <f t="shared" si="28"/>
        <v>5.9171597633136397E-3</v>
      </c>
      <c r="G679" s="120"/>
      <c r="H679" s="120"/>
      <c r="I679" s="120"/>
      <c r="J679" s="120"/>
      <c r="K679" s="120"/>
      <c r="L679" s="120"/>
      <c r="M679" s="120"/>
      <c r="N679" s="120"/>
      <c r="O679" s="120"/>
      <c r="P679" s="120"/>
    </row>
    <row r="680" spans="2:16" x14ac:dyDescent="0.3">
      <c r="B680" s="108">
        <v>44501</v>
      </c>
      <c r="C680" s="110">
        <v>35.4</v>
      </c>
      <c r="D680" s="110">
        <v>33.6</v>
      </c>
      <c r="E680" s="110">
        <f t="shared" si="27"/>
        <v>-8.4033613445378963E-3</v>
      </c>
      <c r="F680" s="151">
        <f t="shared" si="28"/>
        <v>-1.1764705882352899E-2</v>
      </c>
      <c r="G680" s="120"/>
      <c r="H680" s="120"/>
      <c r="I680" s="120"/>
      <c r="J680" s="120"/>
      <c r="K680" s="120"/>
      <c r="L680" s="120"/>
      <c r="M680" s="120"/>
      <c r="N680" s="120"/>
      <c r="O680" s="120"/>
      <c r="P680" s="120"/>
    </row>
    <row r="681" spans="2:16" x14ac:dyDescent="0.3">
      <c r="B681" s="108">
        <v>44502</v>
      </c>
      <c r="C681" s="110">
        <v>35.700000000000003</v>
      </c>
      <c r="D681" s="110">
        <v>31.3</v>
      </c>
      <c r="E681" s="110">
        <f t="shared" si="27"/>
        <v>8.4745762711866401E-3</v>
      </c>
      <c r="F681" s="151">
        <f t="shared" si="28"/>
        <v>-6.8452380952380931E-2</v>
      </c>
      <c r="G681" s="120"/>
      <c r="H681" s="120"/>
      <c r="I681" s="120"/>
      <c r="J681" s="120"/>
      <c r="K681" s="120"/>
      <c r="L681" s="120"/>
      <c r="M681" s="120"/>
      <c r="N681" s="120"/>
      <c r="O681" s="120"/>
      <c r="P681" s="120"/>
    </row>
    <row r="682" spans="2:16" x14ac:dyDescent="0.3">
      <c r="B682" s="108">
        <v>44503</v>
      </c>
      <c r="C682" s="110">
        <v>35.1</v>
      </c>
      <c r="D682" s="110">
        <v>30.4</v>
      </c>
      <c r="E682" s="110">
        <f t="shared" si="27"/>
        <v>-1.6806722689075682E-2</v>
      </c>
      <c r="F682" s="151">
        <f t="shared" si="28"/>
        <v>-2.8753993610223683E-2</v>
      </c>
      <c r="G682" s="120"/>
      <c r="H682" s="120"/>
      <c r="I682" s="120"/>
      <c r="J682" s="120"/>
      <c r="K682" s="120"/>
      <c r="L682" s="120"/>
      <c r="M682" s="120"/>
      <c r="N682" s="120"/>
      <c r="O682" s="120"/>
      <c r="P682" s="120"/>
    </row>
    <row r="683" spans="2:16" x14ac:dyDescent="0.3">
      <c r="B683" s="108">
        <v>44504</v>
      </c>
      <c r="C683" s="110">
        <v>34.700000000000003</v>
      </c>
      <c r="D683" s="110">
        <v>31.6</v>
      </c>
      <c r="E683" s="110">
        <f t="shared" si="27"/>
        <v>-1.1396011396011319E-2</v>
      </c>
      <c r="F683" s="151">
        <f t="shared" si="28"/>
        <v>3.9473684210526327E-2</v>
      </c>
      <c r="G683" s="120"/>
      <c r="H683" s="120"/>
      <c r="I683" s="120"/>
      <c r="J683" s="120"/>
      <c r="K683" s="120"/>
      <c r="L683" s="120"/>
      <c r="M683" s="120"/>
      <c r="N683" s="120"/>
      <c r="O683" s="120"/>
      <c r="P683" s="120"/>
    </row>
    <row r="684" spans="2:16" x14ac:dyDescent="0.3">
      <c r="B684" s="108">
        <v>44507</v>
      </c>
      <c r="C684" s="110">
        <v>34</v>
      </c>
      <c r="D684" s="110">
        <v>31.6</v>
      </c>
      <c r="E684" s="110">
        <f t="shared" si="27"/>
        <v>-2.0172910662824339E-2</v>
      </c>
      <c r="F684" s="151">
        <f t="shared" si="28"/>
        <v>0</v>
      </c>
      <c r="G684" s="120"/>
      <c r="H684" s="120"/>
      <c r="I684" s="120"/>
      <c r="J684" s="120"/>
      <c r="K684" s="120"/>
      <c r="L684" s="120"/>
      <c r="M684" s="120"/>
      <c r="N684" s="120"/>
      <c r="O684" s="120"/>
      <c r="P684" s="120"/>
    </row>
    <row r="685" spans="2:16" x14ac:dyDescent="0.3">
      <c r="B685" s="108">
        <v>44508</v>
      </c>
      <c r="C685" s="110">
        <v>32.1</v>
      </c>
      <c r="D685" s="110">
        <v>31.1</v>
      </c>
      <c r="E685" s="110">
        <f t="shared" si="27"/>
        <v>-5.5882352941176383E-2</v>
      </c>
      <c r="F685" s="151">
        <f t="shared" si="28"/>
        <v>-1.5822784810126556E-2</v>
      </c>
      <c r="G685" s="120"/>
      <c r="H685" s="120"/>
      <c r="I685" s="120"/>
      <c r="J685" s="120"/>
      <c r="K685" s="120"/>
      <c r="L685" s="120"/>
      <c r="M685" s="120"/>
      <c r="N685" s="120"/>
      <c r="O685" s="120"/>
      <c r="P685" s="120"/>
    </row>
    <row r="686" spans="2:16" x14ac:dyDescent="0.3">
      <c r="B686" s="108">
        <v>44509</v>
      </c>
      <c r="C686" s="110">
        <v>31.9</v>
      </c>
      <c r="D686" s="110">
        <v>30.5</v>
      </c>
      <c r="E686" s="110">
        <f t="shared" si="27"/>
        <v>-6.230529595015688E-3</v>
      </c>
      <c r="F686" s="151">
        <f t="shared" si="28"/>
        <v>-1.9292604501607746E-2</v>
      </c>
      <c r="G686" s="120"/>
      <c r="H686" s="120"/>
      <c r="I686" s="120"/>
      <c r="J686" s="120"/>
      <c r="K686" s="120"/>
      <c r="L686" s="120"/>
      <c r="M686" s="120"/>
      <c r="N686" s="120"/>
      <c r="O686" s="120"/>
      <c r="P686" s="120"/>
    </row>
    <row r="687" spans="2:16" x14ac:dyDescent="0.3">
      <c r="B687" s="108">
        <v>44510</v>
      </c>
      <c r="C687" s="110">
        <v>33.1</v>
      </c>
      <c r="D687" s="110">
        <v>29.1</v>
      </c>
      <c r="E687" s="110">
        <f t="shared" si="27"/>
        <v>3.7617554858934366E-2</v>
      </c>
      <c r="F687" s="151">
        <f t="shared" si="28"/>
        <v>-4.5901639344262279E-2</v>
      </c>
      <c r="G687" s="120"/>
      <c r="H687" s="120"/>
      <c r="I687" s="120"/>
      <c r="J687" s="120"/>
      <c r="K687" s="120"/>
      <c r="L687" s="120"/>
      <c r="M687" s="120"/>
      <c r="N687" s="120"/>
      <c r="O687" s="120"/>
      <c r="P687" s="120"/>
    </row>
    <row r="688" spans="2:16" x14ac:dyDescent="0.3">
      <c r="B688" s="108">
        <v>44511</v>
      </c>
      <c r="C688" s="110">
        <v>33</v>
      </c>
      <c r="D688" s="110">
        <v>29</v>
      </c>
      <c r="E688" s="110">
        <f t="shared" si="27"/>
        <v>-3.0211480362538623E-3</v>
      </c>
      <c r="F688" s="151">
        <f t="shared" si="28"/>
        <v>-3.4364261168385868E-3</v>
      </c>
      <c r="G688" s="120"/>
      <c r="H688" s="120"/>
      <c r="I688" s="120"/>
      <c r="J688" s="120"/>
      <c r="K688" s="120"/>
      <c r="L688" s="120"/>
      <c r="M688" s="120"/>
      <c r="N688" s="120"/>
      <c r="O688" s="120"/>
      <c r="P688" s="120"/>
    </row>
    <row r="689" spans="2:16" x14ac:dyDescent="0.3">
      <c r="B689" s="108">
        <v>44514</v>
      </c>
      <c r="C689" s="110">
        <v>31.2</v>
      </c>
      <c r="D689" s="110">
        <v>28.9</v>
      </c>
      <c r="E689" s="110">
        <f t="shared" si="27"/>
        <v>-5.4545454545454564E-2</v>
      </c>
      <c r="F689" s="151">
        <f t="shared" si="28"/>
        <v>-3.4482758620689724E-3</v>
      </c>
      <c r="G689" s="120"/>
      <c r="H689" s="120"/>
      <c r="I689" s="120"/>
      <c r="J689" s="120"/>
      <c r="K689" s="120"/>
      <c r="L689" s="120"/>
      <c r="M689" s="120"/>
      <c r="N689" s="120"/>
      <c r="O689" s="120"/>
      <c r="P689" s="120"/>
    </row>
    <row r="690" spans="2:16" x14ac:dyDescent="0.3">
      <c r="B690" s="108">
        <v>44515</v>
      </c>
      <c r="C690" s="110">
        <v>30</v>
      </c>
      <c r="D690" s="110">
        <v>28.3</v>
      </c>
      <c r="E690" s="110">
        <f t="shared" si="27"/>
        <v>-3.8461538461538436E-2</v>
      </c>
      <c r="F690" s="151">
        <f t="shared" si="28"/>
        <v>-2.0761245674740358E-2</v>
      </c>
      <c r="G690" s="120"/>
      <c r="H690" s="120"/>
      <c r="I690" s="120"/>
      <c r="J690" s="120"/>
      <c r="K690" s="120"/>
      <c r="L690" s="120"/>
      <c r="M690" s="120"/>
      <c r="N690" s="120"/>
      <c r="O690" s="120"/>
      <c r="P690" s="120"/>
    </row>
    <row r="691" spans="2:16" x14ac:dyDescent="0.3">
      <c r="B691" s="108">
        <v>44516</v>
      </c>
      <c r="C691" s="110">
        <v>30.1</v>
      </c>
      <c r="D691" s="110">
        <v>31.1</v>
      </c>
      <c r="E691" s="110">
        <f t="shared" si="27"/>
        <v>3.3333333333334103E-3</v>
      </c>
      <c r="F691" s="151">
        <f t="shared" si="28"/>
        <v>9.8939929328621945E-2</v>
      </c>
      <c r="G691" s="120"/>
      <c r="H691" s="120"/>
      <c r="I691" s="120"/>
      <c r="J691" s="120"/>
      <c r="K691" s="120"/>
      <c r="L691" s="120"/>
      <c r="M691" s="120"/>
      <c r="N691" s="120"/>
      <c r="O691" s="120"/>
      <c r="P691" s="120"/>
    </row>
    <row r="692" spans="2:16" x14ac:dyDescent="0.3">
      <c r="B692" s="108">
        <v>44517</v>
      </c>
      <c r="C692" s="110">
        <v>28.9</v>
      </c>
      <c r="D692" s="110">
        <v>30.5</v>
      </c>
      <c r="E692" s="110">
        <f t="shared" si="27"/>
        <v>-3.9867109634551534E-2</v>
      </c>
      <c r="F692" s="151">
        <f t="shared" si="28"/>
        <v>-1.9292604501607746E-2</v>
      </c>
      <c r="G692" s="120"/>
      <c r="H692" s="120"/>
      <c r="I692" s="120"/>
      <c r="J692" s="120"/>
      <c r="K692" s="120"/>
      <c r="L692" s="120"/>
      <c r="M692" s="120"/>
      <c r="N692" s="120"/>
      <c r="O692" s="120"/>
      <c r="P692" s="120"/>
    </row>
    <row r="693" spans="2:16" x14ac:dyDescent="0.3">
      <c r="B693" s="108">
        <v>44518</v>
      </c>
      <c r="C693" s="110">
        <v>29.7</v>
      </c>
      <c r="D693" s="110">
        <v>30.4</v>
      </c>
      <c r="E693" s="110">
        <f t="shared" si="27"/>
        <v>2.7681660899653959E-2</v>
      </c>
      <c r="F693" s="151">
        <f t="shared" si="28"/>
        <v>-3.2786885245902342E-3</v>
      </c>
      <c r="G693" s="120"/>
      <c r="H693" s="120"/>
      <c r="I693" s="120"/>
      <c r="J693" s="120"/>
      <c r="K693" s="120"/>
      <c r="L693" s="120"/>
      <c r="M693" s="120"/>
      <c r="N693" s="120"/>
      <c r="O693" s="120"/>
      <c r="P693" s="120"/>
    </row>
    <row r="694" spans="2:16" x14ac:dyDescent="0.3">
      <c r="B694" s="108">
        <v>44521</v>
      </c>
      <c r="C694" s="110">
        <v>27.9</v>
      </c>
      <c r="D694" s="110">
        <v>32.1</v>
      </c>
      <c r="E694" s="110">
        <f t="shared" si="27"/>
        <v>-6.0606060606060663E-2</v>
      </c>
      <c r="F694" s="151">
        <f t="shared" si="28"/>
        <v>5.5921052631578982E-2</v>
      </c>
      <c r="G694" s="120"/>
      <c r="H694" s="120"/>
      <c r="I694" s="120"/>
      <c r="J694" s="120"/>
      <c r="K694" s="120"/>
      <c r="L694" s="120"/>
      <c r="M694" s="120"/>
      <c r="N694" s="120"/>
      <c r="O694" s="120"/>
      <c r="P694" s="120"/>
    </row>
    <row r="695" spans="2:16" x14ac:dyDescent="0.3">
      <c r="B695" s="108">
        <v>44522</v>
      </c>
      <c r="C695" s="110">
        <v>27.8</v>
      </c>
      <c r="D695" s="110">
        <v>32.5</v>
      </c>
      <c r="E695" s="110">
        <f t="shared" si="27"/>
        <v>-3.5842293906809264E-3</v>
      </c>
      <c r="F695" s="151">
        <f t="shared" si="28"/>
        <v>1.2461059190031154E-2</v>
      </c>
      <c r="G695" s="120"/>
      <c r="H695" s="120"/>
      <c r="I695" s="120"/>
      <c r="J695" s="120"/>
      <c r="K695" s="120"/>
      <c r="L695" s="120"/>
      <c r="M695" s="120"/>
      <c r="N695" s="120"/>
      <c r="O695" s="120"/>
      <c r="P695" s="120"/>
    </row>
    <row r="696" spans="2:16" x14ac:dyDescent="0.3">
      <c r="B696" s="108">
        <v>44523</v>
      </c>
      <c r="C696" s="110">
        <v>27.3</v>
      </c>
      <c r="D696" s="110">
        <v>31.6</v>
      </c>
      <c r="E696" s="110">
        <f t="shared" si="27"/>
        <v>-1.7985611510791366E-2</v>
      </c>
      <c r="F696" s="151">
        <f t="shared" si="28"/>
        <v>-2.7692307692307683E-2</v>
      </c>
      <c r="G696" s="120"/>
      <c r="H696" s="120"/>
      <c r="I696" s="120"/>
      <c r="J696" s="120"/>
      <c r="K696" s="120"/>
      <c r="L696" s="120"/>
      <c r="M696" s="120"/>
      <c r="N696" s="120"/>
      <c r="O696" s="120"/>
      <c r="P696" s="120"/>
    </row>
    <row r="697" spans="2:16" x14ac:dyDescent="0.3">
      <c r="B697" s="108">
        <v>44524</v>
      </c>
      <c r="C697" s="110">
        <v>27.5</v>
      </c>
      <c r="D697" s="110">
        <v>31</v>
      </c>
      <c r="E697" s="110">
        <f t="shared" si="27"/>
        <v>7.3260073260073E-3</v>
      </c>
      <c r="F697" s="151">
        <f t="shared" si="28"/>
        <v>-1.8987341772151889E-2</v>
      </c>
      <c r="G697" s="120"/>
      <c r="H697" s="120"/>
      <c r="I697" s="120"/>
      <c r="J697" s="120"/>
      <c r="K697" s="120"/>
      <c r="L697" s="120"/>
      <c r="M697" s="120"/>
      <c r="N697" s="120"/>
      <c r="O697" s="120"/>
      <c r="P697" s="120"/>
    </row>
    <row r="698" spans="2:16" x14ac:dyDescent="0.3">
      <c r="B698" s="108">
        <v>44528</v>
      </c>
      <c r="C698" s="110">
        <v>26.7</v>
      </c>
      <c r="D698" s="110">
        <v>30.7</v>
      </c>
      <c r="E698" s="110">
        <f t="shared" si="27"/>
        <v>-2.9090909090909167E-2</v>
      </c>
      <c r="F698" s="151">
        <f t="shared" si="28"/>
        <v>-9.6774193548386789E-3</v>
      </c>
      <c r="G698" s="120"/>
      <c r="H698" s="120"/>
      <c r="I698" s="120"/>
      <c r="J698" s="120"/>
      <c r="K698" s="120"/>
      <c r="L698" s="120"/>
      <c r="M698" s="120"/>
      <c r="N698" s="120"/>
      <c r="O698" s="120"/>
      <c r="P698" s="120"/>
    </row>
    <row r="699" spans="2:16" x14ac:dyDescent="0.3">
      <c r="B699" s="108">
        <v>44529</v>
      </c>
      <c r="C699" s="110">
        <v>27.1</v>
      </c>
      <c r="D699" s="110">
        <v>30</v>
      </c>
      <c r="E699" s="110">
        <f t="shared" si="27"/>
        <v>1.4981273408239737E-2</v>
      </c>
      <c r="F699" s="151">
        <f t="shared" si="28"/>
        <v>-2.2801302931596101E-2</v>
      </c>
      <c r="G699" s="120"/>
      <c r="H699" s="120"/>
      <c r="I699" s="120"/>
      <c r="J699" s="120"/>
      <c r="K699" s="120"/>
      <c r="L699" s="120"/>
      <c r="M699" s="120"/>
      <c r="N699" s="120"/>
      <c r="O699" s="120"/>
      <c r="P699" s="120"/>
    </row>
    <row r="700" spans="2:16" x14ac:dyDescent="0.3">
      <c r="B700" s="108">
        <v>44530</v>
      </c>
      <c r="C700" s="110">
        <v>28.4</v>
      </c>
      <c r="D700" s="110">
        <v>31.9</v>
      </c>
      <c r="E700" s="110">
        <f t="shared" si="27"/>
        <v>4.7970479704796842E-2</v>
      </c>
      <c r="F700" s="151">
        <f t="shared" si="28"/>
        <v>6.3333333333333242E-2</v>
      </c>
      <c r="G700" s="120"/>
      <c r="H700" s="120"/>
      <c r="I700" s="120"/>
      <c r="J700" s="120"/>
      <c r="K700" s="120"/>
      <c r="L700" s="120"/>
      <c r="M700" s="120"/>
      <c r="N700" s="120"/>
      <c r="O700" s="120"/>
      <c r="P700" s="120"/>
    </row>
    <row r="701" spans="2:16" x14ac:dyDescent="0.3">
      <c r="B701" s="108">
        <v>44531</v>
      </c>
      <c r="C701" s="110">
        <v>28</v>
      </c>
      <c r="D701" s="110">
        <v>31.1</v>
      </c>
      <c r="E701" s="110">
        <f t="shared" si="27"/>
        <v>-1.4084507042253502E-2</v>
      </c>
      <c r="F701" s="151">
        <f t="shared" si="28"/>
        <v>-2.5078369905956022E-2</v>
      </c>
      <c r="G701" s="120"/>
      <c r="H701" s="120"/>
      <c r="I701" s="120"/>
      <c r="J701" s="120"/>
      <c r="K701" s="120"/>
      <c r="L701" s="120"/>
      <c r="M701" s="120"/>
      <c r="N701" s="120"/>
      <c r="O701" s="120"/>
      <c r="P701" s="120"/>
    </row>
    <row r="702" spans="2:16" x14ac:dyDescent="0.3">
      <c r="B702" s="108">
        <v>44532</v>
      </c>
      <c r="C702" s="110">
        <v>27.7</v>
      </c>
      <c r="D702" s="110">
        <v>30.9</v>
      </c>
      <c r="E702" s="110">
        <f t="shared" si="27"/>
        <v>-1.0714285714285787E-2</v>
      </c>
      <c r="F702" s="151">
        <f t="shared" si="28"/>
        <v>-6.4308681672026191E-3</v>
      </c>
      <c r="G702" s="120"/>
      <c r="H702" s="120"/>
      <c r="I702" s="120"/>
      <c r="J702" s="120"/>
      <c r="K702" s="120"/>
      <c r="L702" s="120"/>
      <c r="M702" s="120"/>
      <c r="N702" s="120"/>
      <c r="O702" s="120"/>
      <c r="P702" s="120"/>
    </row>
    <row r="703" spans="2:16" x14ac:dyDescent="0.3">
      <c r="B703" s="108">
        <v>44535</v>
      </c>
      <c r="C703" s="110">
        <v>28.5</v>
      </c>
      <c r="D703" s="110">
        <v>30.3</v>
      </c>
      <c r="E703" s="110">
        <f t="shared" si="27"/>
        <v>2.8880866425992746E-2</v>
      </c>
      <c r="F703" s="151">
        <f t="shared" si="28"/>
        <v>-1.941747572815522E-2</v>
      </c>
      <c r="G703" s="120"/>
      <c r="H703" s="120"/>
      <c r="I703" s="120"/>
      <c r="J703" s="120"/>
      <c r="K703" s="120"/>
      <c r="L703" s="120"/>
      <c r="M703" s="120"/>
      <c r="N703" s="120"/>
      <c r="O703" s="120"/>
      <c r="P703" s="120"/>
    </row>
    <row r="704" spans="2:16" x14ac:dyDescent="0.3">
      <c r="B704" s="108">
        <v>44536</v>
      </c>
      <c r="C704" s="110">
        <v>29.3</v>
      </c>
      <c r="D704" s="110">
        <v>30.7</v>
      </c>
      <c r="E704" s="110">
        <f t="shared" si="27"/>
        <v>2.8070175438596578E-2</v>
      </c>
      <c r="F704" s="151">
        <f t="shared" si="28"/>
        <v>1.3201320132013139E-2</v>
      </c>
      <c r="G704" s="120"/>
      <c r="H704" s="120"/>
      <c r="I704" s="120"/>
      <c r="J704" s="120"/>
      <c r="K704" s="120"/>
      <c r="L704" s="120"/>
      <c r="M704" s="120"/>
      <c r="N704" s="120"/>
      <c r="O704" s="120"/>
      <c r="P704" s="120"/>
    </row>
    <row r="705" spans="2:16" x14ac:dyDescent="0.3">
      <c r="B705" s="108">
        <v>44537</v>
      </c>
      <c r="C705" s="110">
        <v>29.5</v>
      </c>
      <c r="D705" s="110">
        <v>29.3</v>
      </c>
      <c r="E705" s="110">
        <f t="shared" si="27"/>
        <v>6.8259385665527805E-3</v>
      </c>
      <c r="F705" s="151">
        <f t="shared" si="28"/>
        <v>-4.5602605863192092E-2</v>
      </c>
      <c r="G705" s="120"/>
      <c r="H705" s="120"/>
      <c r="I705" s="120"/>
      <c r="J705" s="120"/>
      <c r="K705" s="120"/>
      <c r="L705" s="120"/>
      <c r="M705" s="120"/>
      <c r="N705" s="120"/>
      <c r="O705" s="120"/>
      <c r="P705" s="120"/>
    </row>
    <row r="706" spans="2:16" x14ac:dyDescent="0.3">
      <c r="B706" s="108">
        <v>44538</v>
      </c>
      <c r="C706" s="110">
        <v>30.5</v>
      </c>
      <c r="D706" s="110">
        <v>29.8</v>
      </c>
      <c r="E706" s="110">
        <f t="shared" si="27"/>
        <v>3.3898305084745672E-2</v>
      </c>
      <c r="F706" s="151">
        <f t="shared" si="28"/>
        <v>1.7064846416382284E-2</v>
      </c>
      <c r="G706" s="120"/>
      <c r="H706" s="120"/>
      <c r="I706" s="120"/>
      <c r="J706" s="120"/>
      <c r="K706" s="120"/>
      <c r="L706" s="120"/>
      <c r="M706" s="120"/>
      <c r="N706" s="120"/>
      <c r="O706" s="120"/>
      <c r="P706" s="120"/>
    </row>
    <row r="707" spans="2:16" x14ac:dyDescent="0.3">
      <c r="B707" s="108">
        <v>44539</v>
      </c>
      <c r="C707" s="110">
        <v>33.5</v>
      </c>
      <c r="D707" s="110">
        <v>29.5</v>
      </c>
      <c r="E707" s="110">
        <f t="shared" si="27"/>
        <v>9.8360655737705027E-2</v>
      </c>
      <c r="F707" s="151">
        <f t="shared" si="28"/>
        <v>-1.0067114093959773E-2</v>
      </c>
      <c r="G707" s="120"/>
      <c r="H707" s="120"/>
      <c r="I707" s="120"/>
      <c r="J707" s="120"/>
      <c r="K707" s="120"/>
      <c r="L707" s="120"/>
      <c r="M707" s="120"/>
      <c r="N707" s="120"/>
      <c r="O707" s="120"/>
      <c r="P707" s="120"/>
    </row>
    <row r="708" spans="2:16" x14ac:dyDescent="0.3">
      <c r="B708" s="108">
        <v>44542</v>
      </c>
      <c r="C708" s="110">
        <v>31.7</v>
      </c>
      <c r="D708" s="110">
        <v>28.8</v>
      </c>
      <c r="E708" s="110">
        <f t="shared" ref="E708:E771" si="29">C708/C707 - 1</f>
        <v>-5.3731343283582089E-2</v>
      </c>
      <c r="F708" s="151">
        <f t="shared" ref="F708:F771" si="30">D708/D707-1</f>
        <v>-2.3728813559321993E-2</v>
      </c>
      <c r="G708" s="120"/>
      <c r="H708" s="120"/>
      <c r="I708" s="120"/>
      <c r="J708" s="120"/>
      <c r="K708" s="120"/>
      <c r="L708" s="120"/>
      <c r="M708" s="120"/>
      <c r="N708" s="120"/>
      <c r="O708" s="120"/>
      <c r="P708" s="120"/>
    </row>
    <row r="709" spans="2:16" x14ac:dyDescent="0.3">
      <c r="B709" s="108">
        <v>44543</v>
      </c>
      <c r="C709" s="110">
        <v>30.5</v>
      </c>
      <c r="D709" s="110">
        <v>27.1</v>
      </c>
      <c r="E709" s="110">
        <f t="shared" si="29"/>
        <v>-3.7854889589905349E-2</v>
      </c>
      <c r="F709" s="151">
        <f t="shared" si="30"/>
        <v>-5.902777777777779E-2</v>
      </c>
      <c r="G709" s="120"/>
      <c r="H709" s="120"/>
      <c r="I709" s="120"/>
      <c r="J709" s="120"/>
      <c r="K709" s="120"/>
      <c r="L709" s="120"/>
      <c r="M709" s="120"/>
      <c r="N709" s="120"/>
      <c r="O709" s="120"/>
      <c r="P709" s="120"/>
    </row>
    <row r="710" spans="2:16" x14ac:dyDescent="0.3">
      <c r="B710" s="108">
        <v>44544</v>
      </c>
      <c r="C710" s="110">
        <v>30.8</v>
      </c>
      <c r="D710" s="110">
        <v>28.1</v>
      </c>
      <c r="E710" s="110">
        <f t="shared" si="29"/>
        <v>9.8360655737705915E-3</v>
      </c>
      <c r="F710" s="151">
        <f t="shared" si="30"/>
        <v>3.6900369003689981E-2</v>
      </c>
      <c r="G710" s="120"/>
      <c r="H710" s="120"/>
      <c r="I710" s="120"/>
      <c r="J710" s="120"/>
      <c r="K710" s="120"/>
      <c r="L710" s="120"/>
      <c r="M710" s="120"/>
      <c r="N710" s="120"/>
      <c r="O710" s="120"/>
      <c r="P710" s="120"/>
    </row>
    <row r="711" spans="2:16" x14ac:dyDescent="0.3">
      <c r="B711" s="108">
        <v>44545</v>
      </c>
      <c r="C711" s="110">
        <v>30.5</v>
      </c>
      <c r="D711" s="110">
        <v>27.2</v>
      </c>
      <c r="E711" s="110">
        <f t="shared" si="29"/>
        <v>-9.7402597402597157E-3</v>
      </c>
      <c r="F711" s="151">
        <f t="shared" si="30"/>
        <v>-3.2028469750889799E-2</v>
      </c>
      <c r="G711" s="120"/>
      <c r="H711" s="120"/>
      <c r="I711" s="120"/>
      <c r="J711" s="120"/>
      <c r="K711" s="120"/>
      <c r="L711" s="120"/>
      <c r="M711" s="120"/>
      <c r="N711" s="120"/>
      <c r="O711" s="120"/>
      <c r="P711" s="120"/>
    </row>
    <row r="712" spans="2:16" x14ac:dyDescent="0.3">
      <c r="B712" s="108">
        <v>44549</v>
      </c>
      <c r="C712" s="110">
        <v>29.4</v>
      </c>
      <c r="D712" s="110">
        <v>29.9</v>
      </c>
      <c r="E712" s="110">
        <f t="shared" si="29"/>
        <v>-3.6065573770491799E-2</v>
      </c>
      <c r="F712" s="151">
        <f t="shared" si="30"/>
        <v>9.9264705882352811E-2</v>
      </c>
      <c r="G712" s="120"/>
      <c r="H712" s="120"/>
      <c r="I712" s="120"/>
      <c r="J712" s="120"/>
      <c r="K712" s="120"/>
      <c r="L712" s="120"/>
      <c r="M712" s="120"/>
      <c r="N712" s="120"/>
      <c r="O712" s="120"/>
      <c r="P712" s="120"/>
    </row>
    <row r="713" spans="2:16" x14ac:dyDescent="0.3">
      <c r="B713" s="108">
        <v>44550</v>
      </c>
      <c r="C713" s="110">
        <v>28.7</v>
      </c>
      <c r="D713" s="110">
        <v>29.1</v>
      </c>
      <c r="E713" s="110">
        <f t="shared" si="29"/>
        <v>-2.3809523809523836E-2</v>
      </c>
      <c r="F713" s="151">
        <f t="shared" si="30"/>
        <v>-2.6755852842809236E-2</v>
      </c>
      <c r="G713" s="120"/>
      <c r="H713" s="120"/>
      <c r="I713" s="120"/>
      <c r="J713" s="120"/>
      <c r="K713" s="120"/>
      <c r="L713" s="120"/>
      <c r="M713" s="120"/>
      <c r="N713" s="120"/>
      <c r="O713" s="120"/>
      <c r="P713" s="120"/>
    </row>
    <row r="714" spans="2:16" x14ac:dyDescent="0.3">
      <c r="B714" s="108">
        <v>44551</v>
      </c>
      <c r="C714" s="110">
        <v>28.9</v>
      </c>
      <c r="D714" s="110">
        <v>28</v>
      </c>
      <c r="E714" s="110">
        <f t="shared" si="29"/>
        <v>6.9686411149825211E-3</v>
      </c>
      <c r="F714" s="151">
        <f t="shared" si="30"/>
        <v>-3.7800687285223455E-2</v>
      </c>
      <c r="G714" s="120"/>
      <c r="H714" s="120"/>
      <c r="I714" s="120"/>
      <c r="J714" s="120"/>
      <c r="K714" s="120"/>
      <c r="L714" s="120"/>
      <c r="M714" s="120"/>
      <c r="N714" s="120"/>
      <c r="O714" s="120"/>
      <c r="P714" s="120"/>
    </row>
    <row r="715" spans="2:16" x14ac:dyDescent="0.3">
      <c r="B715" s="108">
        <v>44552</v>
      </c>
      <c r="C715" s="110">
        <v>30.4</v>
      </c>
      <c r="D715" s="110">
        <v>27.6</v>
      </c>
      <c r="E715" s="110">
        <f t="shared" si="29"/>
        <v>5.1903114186851118E-2</v>
      </c>
      <c r="F715" s="151">
        <f t="shared" si="30"/>
        <v>-1.4285714285714235E-2</v>
      </c>
      <c r="G715" s="120"/>
      <c r="H715" s="120"/>
      <c r="I715" s="120"/>
      <c r="J715" s="120"/>
      <c r="K715" s="120"/>
      <c r="L715" s="120"/>
      <c r="M715" s="120"/>
      <c r="N715" s="120"/>
      <c r="O715" s="120"/>
      <c r="P715" s="120"/>
    </row>
    <row r="716" spans="2:16" x14ac:dyDescent="0.3">
      <c r="B716" s="108">
        <v>44553</v>
      </c>
      <c r="C716" s="110">
        <v>29.7</v>
      </c>
      <c r="D716" s="110">
        <v>28.5</v>
      </c>
      <c r="E716" s="110">
        <f t="shared" si="29"/>
        <v>-2.3026315789473673E-2</v>
      </c>
      <c r="F716" s="151">
        <f t="shared" si="30"/>
        <v>3.2608695652173836E-2</v>
      </c>
      <c r="G716" s="120"/>
      <c r="H716" s="120"/>
      <c r="I716" s="120"/>
      <c r="J716" s="120"/>
      <c r="K716" s="120"/>
      <c r="L716" s="120"/>
      <c r="M716" s="120"/>
      <c r="N716" s="120"/>
      <c r="O716" s="120"/>
      <c r="P716" s="120"/>
    </row>
    <row r="717" spans="2:16" x14ac:dyDescent="0.3">
      <c r="B717" s="108">
        <v>44556</v>
      </c>
      <c r="C717" s="110">
        <v>29</v>
      </c>
      <c r="D717" s="110">
        <v>29.5</v>
      </c>
      <c r="E717" s="110">
        <f t="shared" si="29"/>
        <v>-2.3569023569023573E-2</v>
      </c>
      <c r="F717" s="151">
        <f t="shared" si="30"/>
        <v>3.5087719298245723E-2</v>
      </c>
      <c r="G717" s="120"/>
      <c r="H717" s="120"/>
      <c r="I717" s="120"/>
      <c r="J717" s="120"/>
      <c r="K717" s="120"/>
      <c r="L717" s="120"/>
      <c r="M717" s="120"/>
      <c r="N717" s="120"/>
      <c r="O717" s="120"/>
      <c r="P717" s="120"/>
    </row>
    <row r="718" spans="2:16" x14ac:dyDescent="0.3">
      <c r="B718" s="108">
        <v>44557</v>
      </c>
      <c r="C718" s="110">
        <v>29.4</v>
      </c>
      <c r="D718" s="110">
        <v>28.9</v>
      </c>
      <c r="E718" s="110">
        <f t="shared" si="29"/>
        <v>1.379310344827589E-2</v>
      </c>
      <c r="F718" s="151">
        <f t="shared" si="30"/>
        <v>-2.033898305084747E-2</v>
      </c>
      <c r="G718" s="120"/>
      <c r="H718" s="120"/>
      <c r="I718" s="120"/>
      <c r="J718" s="120"/>
      <c r="K718" s="120"/>
      <c r="L718" s="120"/>
      <c r="M718" s="120"/>
      <c r="N718" s="120"/>
      <c r="O718" s="120"/>
      <c r="P718" s="120"/>
    </row>
    <row r="719" spans="2:16" x14ac:dyDescent="0.3">
      <c r="B719" s="108">
        <v>44558</v>
      </c>
      <c r="C719" s="110">
        <v>30.3</v>
      </c>
      <c r="D719" s="110">
        <v>28.6</v>
      </c>
      <c r="E719" s="110">
        <f t="shared" si="29"/>
        <v>3.0612244897959329E-2</v>
      </c>
      <c r="F719" s="151">
        <f t="shared" si="30"/>
        <v>-1.0380622837370179E-2</v>
      </c>
      <c r="G719" s="120"/>
      <c r="H719" s="120"/>
      <c r="I719" s="120"/>
      <c r="J719" s="120"/>
      <c r="K719" s="120"/>
      <c r="L719" s="120"/>
      <c r="M719" s="120"/>
      <c r="N719" s="120"/>
      <c r="O719" s="120"/>
      <c r="P719" s="120"/>
    </row>
    <row r="720" spans="2:16" x14ac:dyDescent="0.3">
      <c r="B720" s="108">
        <v>44559</v>
      </c>
      <c r="C720" s="110">
        <v>29.6</v>
      </c>
      <c r="D720" s="110">
        <v>29.1</v>
      </c>
      <c r="E720" s="110">
        <f t="shared" si="29"/>
        <v>-2.3102310231023049E-2</v>
      </c>
      <c r="F720" s="151">
        <f t="shared" si="30"/>
        <v>1.7482517482517501E-2</v>
      </c>
      <c r="G720" s="120"/>
      <c r="H720" s="120"/>
      <c r="I720" s="120"/>
      <c r="J720" s="120"/>
      <c r="K720" s="120"/>
      <c r="L720" s="120"/>
      <c r="M720" s="120"/>
      <c r="N720" s="120"/>
      <c r="O720" s="120"/>
      <c r="P720" s="120"/>
    </row>
    <row r="721" spans="2:16" x14ac:dyDescent="0.3">
      <c r="B721" s="108">
        <v>44560</v>
      </c>
      <c r="C721" s="110">
        <v>29.8</v>
      </c>
      <c r="D721" s="110">
        <v>29.2</v>
      </c>
      <c r="E721" s="110">
        <f t="shared" si="29"/>
        <v>6.7567567567567988E-3</v>
      </c>
      <c r="F721" s="151">
        <f t="shared" si="30"/>
        <v>3.4364261168384758E-3</v>
      </c>
      <c r="G721" s="120"/>
      <c r="H721" s="120"/>
      <c r="I721" s="120"/>
      <c r="J721" s="120"/>
      <c r="K721" s="120"/>
      <c r="L721" s="120"/>
      <c r="M721" s="120"/>
      <c r="N721" s="120"/>
      <c r="O721" s="120"/>
      <c r="P721" s="120"/>
    </row>
    <row r="722" spans="2:16" x14ac:dyDescent="0.3">
      <c r="B722" s="108">
        <v>44563</v>
      </c>
      <c r="C722" s="110">
        <v>30</v>
      </c>
      <c r="D722" s="110">
        <v>29.3</v>
      </c>
      <c r="E722" s="110">
        <f t="shared" si="29"/>
        <v>6.7114093959730337E-3</v>
      </c>
      <c r="F722" s="151">
        <f t="shared" si="30"/>
        <v>3.4246575342467001E-3</v>
      </c>
      <c r="G722" s="120"/>
      <c r="H722" s="120"/>
      <c r="I722" s="120"/>
      <c r="J722" s="120"/>
      <c r="K722" s="120"/>
      <c r="L722" s="120"/>
      <c r="M722" s="120"/>
      <c r="N722" s="120"/>
      <c r="O722" s="120"/>
      <c r="P722" s="120"/>
    </row>
    <row r="723" spans="2:16" x14ac:dyDescent="0.3">
      <c r="B723" s="108">
        <v>44564</v>
      </c>
      <c r="C723" s="110">
        <v>30.2</v>
      </c>
      <c r="D723" s="110">
        <v>28.6</v>
      </c>
      <c r="E723" s="110">
        <f t="shared" si="29"/>
        <v>6.6666666666665986E-3</v>
      </c>
      <c r="F723" s="151">
        <f t="shared" si="30"/>
        <v>-2.3890784982935176E-2</v>
      </c>
      <c r="G723" s="120"/>
      <c r="H723" s="120"/>
      <c r="I723" s="120"/>
      <c r="J723" s="120"/>
      <c r="K723" s="120"/>
      <c r="L723" s="120"/>
      <c r="M723" s="120"/>
      <c r="N723" s="120"/>
      <c r="O723" s="120"/>
      <c r="P723" s="120"/>
    </row>
    <row r="724" spans="2:16" x14ac:dyDescent="0.3">
      <c r="B724" s="108">
        <v>44565</v>
      </c>
      <c r="C724" s="110">
        <v>30.6</v>
      </c>
      <c r="D724" s="110">
        <v>28.5</v>
      </c>
      <c r="E724" s="110">
        <f t="shared" si="29"/>
        <v>1.3245033112582849E-2</v>
      </c>
      <c r="F724" s="151">
        <f t="shared" si="30"/>
        <v>-3.4965034965035446E-3</v>
      </c>
      <c r="G724" s="120"/>
      <c r="H724" s="120"/>
      <c r="I724" s="120"/>
      <c r="J724" s="120"/>
      <c r="K724" s="120"/>
      <c r="L724" s="120"/>
      <c r="M724" s="120"/>
      <c r="N724" s="120"/>
      <c r="O724" s="120"/>
      <c r="P724" s="120"/>
    </row>
    <row r="725" spans="2:16" x14ac:dyDescent="0.3">
      <c r="B725" s="108">
        <v>44566</v>
      </c>
      <c r="C725" s="110">
        <v>32.700000000000003</v>
      </c>
      <c r="D725" s="110">
        <v>28.2</v>
      </c>
      <c r="E725" s="110">
        <f t="shared" si="29"/>
        <v>6.8627450980392135E-2</v>
      </c>
      <c r="F725" s="151">
        <f t="shared" si="30"/>
        <v>-1.0526315789473717E-2</v>
      </c>
      <c r="G725" s="120"/>
      <c r="H725" s="120"/>
      <c r="I725" s="120"/>
      <c r="J725" s="120"/>
      <c r="K725" s="120"/>
      <c r="L725" s="120"/>
      <c r="M725" s="120"/>
      <c r="N725" s="120"/>
      <c r="O725" s="120"/>
      <c r="P725" s="120"/>
    </row>
    <row r="726" spans="2:16" x14ac:dyDescent="0.3">
      <c r="B726" s="108">
        <v>44567</v>
      </c>
      <c r="C726" s="110">
        <v>31.6</v>
      </c>
      <c r="D726" s="110">
        <v>28.6</v>
      </c>
      <c r="E726" s="110">
        <f t="shared" si="29"/>
        <v>-3.3639143730886945E-2</v>
      </c>
      <c r="F726" s="151">
        <f t="shared" si="30"/>
        <v>1.4184397163120588E-2</v>
      </c>
      <c r="G726" s="120"/>
      <c r="H726" s="120"/>
      <c r="I726" s="120"/>
      <c r="J726" s="120"/>
      <c r="K726" s="120"/>
      <c r="L726" s="120"/>
      <c r="M726" s="120"/>
      <c r="N726" s="120"/>
      <c r="O726" s="120"/>
      <c r="P726" s="120"/>
    </row>
    <row r="727" spans="2:16" x14ac:dyDescent="0.3">
      <c r="B727" s="108">
        <v>44571</v>
      </c>
      <c r="C727" s="110">
        <v>31</v>
      </c>
      <c r="D727" s="110">
        <v>28.1</v>
      </c>
      <c r="E727" s="110">
        <f t="shared" si="29"/>
        <v>-1.8987341772151889E-2</v>
      </c>
      <c r="F727" s="151">
        <f t="shared" si="30"/>
        <v>-1.7482517482517501E-2</v>
      </c>
      <c r="G727" s="120"/>
      <c r="H727" s="120"/>
      <c r="I727" s="120"/>
      <c r="J727" s="120"/>
      <c r="K727" s="120"/>
      <c r="L727" s="120"/>
      <c r="M727" s="120"/>
      <c r="N727" s="120"/>
      <c r="O727" s="120"/>
      <c r="P727" s="120"/>
    </row>
    <row r="728" spans="2:16" x14ac:dyDescent="0.3">
      <c r="B728" s="108">
        <v>44572</v>
      </c>
      <c r="C728" s="110">
        <v>31.6</v>
      </c>
      <c r="D728" s="110">
        <v>27.5</v>
      </c>
      <c r="E728" s="110">
        <f t="shared" si="29"/>
        <v>1.9354838709677358E-2</v>
      </c>
      <c r="F728" s="151">
        <f t="shared" si="30"/>
        <v>-2.1352313167259829E-2</v>
      </c>
      <c r="G728" s="120"/>
      <c r="H728" s="120"/>
      <c r="I728" s="120"/>
      <c r="J728" s="120"/>
      <c r="K728" s="120"/>
      <c r="L728" s="120"/>
      <c r="M728" s="120"/>
      <c r="N728" s="120"/>
      <c r="O728" s="120"/>
      <c r="P728" s="120"/>
    </row>
    <row r="729" spans="2:16" x14ac:dyDescent="0.3">
      <c r="B729" s="108">
        <v>44573</v>
      </c>
      <c r="C729" s="110">
        <v>30.6</v>
      </c>
      <c r="D729" s="110">
        <v>27.9</v>
      </c>
      <c r="E729" s="110">
        <f t="shared" si="29"/>
        <v>-3.1645569620253111E-2</v>
      </c>
      <c r="F729" s="151">
        <f t="shared" si="30"/>
        <v>1.4545454545454417E-2</v>
      </c>
      <c r="G729" s="120"/>
      <c r="H729" s="120"/>
      <c r="I729" s="120"/>
      <c r="J729" s="120"/>
      <c r="K729" s="120"/>
      <c r="L729" s="120"/>
      <c r="M729" s="120"/>
      <c r="N729" s="120"/>
      <c r="O729" s="120"/>
      <c r="P729" s="120"/>
    </row>
    <row r="730" spans="2:16" x14ac:dyDescent="0.3">
      <c r="B730" s="108">
        <v>44574</v>
      </c>
      <c r="C730" s="110">
        <v>30.5</v>
      </c>
      <c r="D730" s="110">
        <v>27.5</v>
      </c>
      <c r="E730" s="110">
        <f t="shared" si="29"/>
        <v>-3.2679738562092497E-3</v>
      </c>
      <c r="F730" s="151">
        <f t="shared" si="30"/>
        <v>-1.4336917562723928E-2</v>
      </c>
      <c r="G730" s="120"/>
      <c r="H730" s="120"/>
      <c r="I730" s="120"/>
      <c r="J730" s="120"/>
      <c r="K730" s="120"/>
      <c r="L730" s="120"/>
      <c r="M730" s="120"/>
      <c r="N730" s="120"/>
      <c r="O730" s="120"/>
      <c r="P730" s="120"/>
    </row>
    <row r="731" spans="2:16" x14ac:dyDescent="0.3">
      <c r="B731" s="108">
        <v>44577</v>
      </c>
      <c r="C731" s="110">
        <v>30.5</v>
      </c>
      <c r="D731" s="110">
        <v>26.4</v>
      </c>
      <c r="E731" s="110">
        <f t="shared" si="29"/>
        <v>0</v>
      </c>
      <c r="F731" s="151">
        <f t="shared" si="30"/>
        <v>-4.0000000000000036E-2</v>
      </c>
      <c r="G731" s="120"/>
      <c r="H731" s="120"/>
      <c r="I731" s="120"/>
      <c r="J731" s="120"/>
      <c r="K731" s="120"/>
      <c r="L731" s="120"/>
      <c r="M731" s="120"/>
      <c r="N731" s="120"/>
      <c r="O731" s="120"/>
      <c r="P731" s="120"/>
    </row>
    <row r="732" spans="2:16" x14ac:dyDescent="0.3">
      <c r="B732" s="108">
        <v>44578</v>
      </c>
      <c r="C732" s="110">
        <v>30.3</v>
      </c>
      <c r="D732" s="110">
        <v>26.8</v>
      </c>
      <c r="E732" s="110">
        <f t="shared" si="29"/>
        <v>-6.5573770491803574E-3</v>
      </c>
      <c r="F732" s="151">
        <f t="shared" si="30"/>
        <v>1.5151515151515138E-2</v>
      </c>
      <c r="G732" s="120"/>
      <c r="H732" s="120"/>
      <c r="I732" s="120"/>
      <c r="J732" s="120"/>
      <c r="K732" s="120"/>
      <c r="L732" s="120"/>
      <c r="M732" s="120"/>
      <c r="N732" s="120"/>
      <c r="O732" s="120"/>
      <c r="P732" s="120"/>
    </row>
    <row r="733" spans="2:16" x14ac:dyDescent="0.3">
      <c r="B733" s="108">
        <v>44579</v>
      </c>
      <c r="C733" s="110">
        <v>30.4</v>
      </c>
      <c r="D733" s="110">
        <v>27.1</v>
      </c>
      <c r="E733" s="110">
        <f t="shared" si="29"/>
        <v>3.3003300330032292E-3</v>
      </c>
      <c r="F733" s="151">
        <f t="shared" si="30"/>
        <v>1.1194029850746245E-2</v>
      </c>
      <c r="G733" s="120"/>
      <c r="H733" s="120"/>
      <c r="I733" s="120"/>
      <c r="J733" s="120"/>
      <c r="K733" s="120"/>
      <c r="L733" s="120"/>
      <c r="M733" s="120"/>
      <c r="N733" s="120"/>
      <c r="O733" s="120"/>
      <c r="P733" s="120"/>
    </row>
    <row r="734" spans="2:16" x14ac:dyDescent="0.3">
      <c r="B734" s="108">
        <v>44580</v>
      </c>
      <c r="C734" s="110">
        <v>30.3</v>
      </c>
      <c r="D734" s="110">
        <v>28.5</v>
      </c>
      <c r="E734" s="110">
        <f t="shared" si="29"/>
        <v>-3.2894736842105088E-3</v>
      </c>
      <c r="F734" s="151">
        <f t="shared" si="30"/>
        <v>5.1660516605166018E-2</v>
      </c>
      <c r="G734" s="120"/>
      <c r="H734" s="120"/>
      <c r="I734" s="120"/>
      <c r="J734" s="120"/>
      <c r="K734" s="120"/>
      <c r="L734" s="120"/>
      <c r="M734" s="120"/>
      <c r="N734" s="120"/>
      <c r="O734" s="120"/>
      <c r="P734" s="120"/>
    </row>
    <row r="735" spans="2:16" x14ac:dyDescent="0.3">
      <c r="B735" s="108">
        <v>44581</v>
      </c>
      <c r="C735" s="110">
        <v>30.6</v>
      </c>
      <c r="D735" s="110">
        <v>27</v>
      </c>
      <c r="E735" s="110">
        <f t="shared" si="29"/>
        <v>9.9009900990099098E-3</v>
      </c>
      <c r="F735" s="151">
        <f t="shared" si="30"/>
        <v>-5.2631578947368474E-2</v>
      </c>
      <c r="G735" s="120"/>
      <c r="H735" s="120"/>
      <c r="I735" s="120"/>
      <c r="J735" s="120"/>
      <c r="K735" s="120"/>
      <c r="L735" s="120"/>
      <c r="M735" s="120"/>
      <c r="N735" s="120"/>
      <c r="O735" s="120"/>
      <c r="P735" s="120"/>
    </row>
    <row r="736" spans="2:16" x14ac:dyDescent="0.3">
      <c r="B736" s="108">
        <v>44584</v>
      </c>
      <c r="C736" s="110">
        <v>29.9</v>
      </c>
      <c r="D736" s="110">
        <v>26.9</v>
      </c>
      <c r="E736" s="110">
        <f t="shared" si="29"/>
        <v>-2.2875816993464193E-2</v>
      </c>
      <c r="F736" s="151">
        <f t="shared" si="30"/>
        <v>-3.7037037037037646E-3</v>
      </c>
      <c r="G736" s="120"/>
      <c r="H736" s="120"/>
      <c r="I736" s="120"/>
      <c r="J736" s="120"/>
      <c r="K736" s="120"/>
      <c r="L736" s="120"/>
      <c r="M736" s="120"/>
      <c r="N736" s="120"/>
      <c r="O736" s="120"/>
      <c r="P736" s="120"/>
    </row>
    <row r="737" spans="2:16" x14ac:dyDescent="0.3">
      <c r="B737" s="108">
        <v>44585</v>
      </c>
      <c r="C737" s="110">
        <v>29.5</v>
      </c>
      <c r="D737" s="110">
        <v>28.1</v>
      </c>
      <c r="E737" s="110">
        <f t="shared" si="29"/>
        <v>-1.3377926421404673E-2</v>
      </c>
      <c r="F737" s="151">
        <f t="shared" si="30"/>
        <v>4.4609665427509437E-2</v>
      </c>
      <c r="G737" s="120"/>
      <c r="H737" s="120"/>
      <c r="I737" s="120"/>
      <c r="J737" s="120"/>
      <c r="K737" s="120"/>
      <c r="L737" s="120"/>
      <c r="M737" s="120"/>
      <c r="N737" s="120"/>
      <c r="O737" s="120"/>
      <c r="P737" s="120"/>
    </row>
    <row r="738" spans="2:16" x14ac:dyDescent="0.3">
      <c r="B738" s="108">
        <v>44586</v>
      </c>
      <c r="C738" s="110">
        <v>29.6</v>
      </c>
      <c r="D738" s="110">
        <v>28</v>
      </c>
      <c r="E738" s="110">
        <f t="shared" si="29"/>
        <v>3.3898305084745228E-3</v>
      </c>
      <c r="F738" s="151">
        <f t="shared" si="30"/>
        <v>-3.558718861210064E-3</v>
      </c>
      <c r="G738" s="120"/>
      <c r="H738" s="120"/>
      <c r="I738" s="120"/>
      <c r="J738" s="120"/>
      <c r="K738" s="120"/>
      <c r="L738" s="120"/>
      <c r="M738" s="120"/>
      <c r="N738" s="120"/>
      <c r="O738" s="120"/>
      <c r="P738" s="120"/>
    </row>
    <row r="739" spans="2:16" x14ac:dyDescent="0.3">
      <c r="B739" s="108">
        <v>44587</v>
      </c>
      <c r="C739" s="110">
        <v>29.4</v>
      </c>
      <c r="D739" s="110">
        <v>26.7</v>
      </c>
      <c r="E739" s="110">
        <f t="shared" si="29"/>
        <v>-6.7567567567567988E-3</v>
      </c>
      <c r="F739" s="151">
        <f t="shared" si="30"/>
        <v>-4.6428571428571486E-2</v>
      </c>
      <c r="G739" s="120"/>
      <c r="H739" s="120"/>
      <c r="I739" s="120"/>
      <c r="J739" s="120"/>
      <c r="K739" s="120"/>
      <c r="L739" s="120"/>
      <c r="M739" s="120"/>
      <c r="N739" s="120"/>
      <c r="O739" s="120"/>
      <c r="P739" s="120"/>
    </row>
    <row r="740" spans="2:16" x14ac:dyDescent="0.3">
      <c r="B740" s="108">
        <v>44588</v>
      </c>
      <c r="C740" s="110">
        <v>29.2</v>
      </c>
      <c r="D740" s="110">
        <v>27.1</v>
      </c>
      <c r="E740" s="110">
        <f t="shared" si="29"/>
        <v>-6.8027210884353817E-3</v>
      </c>
      <c r="F740" s="151">
        <f t="shared" si="30"/>
        <v>1.4981273408239737E-2</v>
      </c>
      <c r="G740" s="120"/>
      <c r="H740" s="120"/>
      <c r="I740" s="120"/>
      <c r="J740" s="120"/>
      <c r="K740" s="120"/>
      <c r="L740" s="120"/>
      <c r="M740" s="120"/>
      <c r="N740" s="120"/>
      <c r="O740" s="120"/>
      <c r="P740" s="120"/>
    </row>
    <row r="741" spans="2:16" x14ac:dyDescent="0.3">
      <c r="B741" s="108">
        <v>44591</v>
      </c>
      <c r="C741" s="110">
        <v>28.6</v>
      </c>
      <c r="D741" s="110">
        <v>24.9</v>
      </c>
      <c r="E741" s="110">
        <f t="shared" si="29"/>
        <v>-2.0547945205479423E-2</v>
      </c>
      <c r="F741" s="151">
        <f t="shared" si="30"/>
        <v>-8.1180811808118203E-2</v>
      </c>
      <c r="G741" s="120"/>
      <c r="H741" s="120"/>
      <c r="I741" s="120"/>
      <c r="J741" s="120"/>
      <c r="K741" s="120"/>
      <c r="L741" s="120"/>
      <c r="M741" s="120"/>
      <c r="N741" s="120"/>
      <c r="O741" s="120"/>
      <c r="P741" s="120"/>
    </row>
    <row r="742" spans="2:16" x14ac:dyDescent="0.3">
      <c r="B742" s="108">
        <v>44592</v>
      </c>
      <c r="C742" s="110">
        <v>28.2</v>
      </c>
      <c r="D742" s="110">
        <v>25.8</v>
      </c>
      <c r="E742" s="110">
        <f t="shared" si="29"/>
        <v>-1.3986013986014068E-2</v>
      </c>
      <c r="F742" s="151">
        <f t="shared" si="30"/>
        <v>3.6144578313253017E-2</v>
      </c>
      <c r="G742" s="120"/>
      <c r="H742" s="120"/>
      <c r="I742" s="120"/>
      <c r="J742" s="120"/>
      <c r="K742" s="120"/>
      <c r="L742" s="120"/>
      <c r="M742" s="120"/>
      <c r="N742" s="120"/>
      <c r="O742" s="120"/>
      <c r="P742" s="120"/>
    </row>
    <row r="743" spans="2:16" x14ac:dyDescent="0.3">
      <c r="B743" s="108">
        <v>44593</v>
      </c>
      <c r="C743" s="110">
        <v>28.5</v>
      </c>
      <c r="D743" s="110">
        <v>28.3</v>
      </c>
      <c r="E743" s="110">
        <f t="shared" si="29"/>
        <v>1.0638297872340496E-2</v>
      </c>
      <c r="F743" s="151">
        <f t="shared" si="30"/>
        <v>9.68992248062015E-2</v>
      </c>
      <c r="G743" s="120"/>
      <c r="H743" s="120"/>
      <c r="I743" s="120"/>
      <c r="J743" s="120"/>
      <c r="K743" s="120"/>
      <c r="L743" s="120"/>
      <c r="M743" s="120"/>
      <c r="N743" s="120"/>
      <c r="O743" s="120"/>
      <c r="P743" s="120"/>
    </row>
    <row r="744" spans="2:16" x14ac:dyDescent="0.3">
      <c r="B744" s="108">
        <v>44594</v>
      </c>
      <c r="C744" s="110">
        <v>29.1</v>
      </c>
      <c r="D744" s="110">
        <v>29</v>
      </c>
      <c r="E744" s="110">
        <f t="shared" si="29"/>
        <v>2.1052631578947434E-2</v>
      </c>
      <c r="F744" s="151">
        <f t="shared" si="30"/>
        <v>2.4734982332155431E-2</v>
      </c>
      <c r="G744" s="120"/>
      <c r="H744" s="120"/>
      <c r="I744" s="120"/>
      <c r="J744" s="120"/>
      <c r="K744" s="120"/>
      <c r="L744" s="120"/>
      <c r="M744" s="120"/>
      <c r="N744" s="120"/>
      <c r="O744" s="120"/>
      <c r="P744" s="120"/>
    </row>
    <row r="745" spans="2:16" x14ac:dyDescent="0.3">
      <c r="B745" s="108">
        <v>44595</v>
      </c>
      <c r="C745" s="110">
        <v>29.3</v>
      </c>
      <c r="D745" s="110">
        <v>30</v>
      </c>
      <c r="E745" s="110">
        <f t="shared" si="29"/>
        <v>6.8728522336769515E-3</v>
      </c>
      <c r="F745" s="151">
        <f t="shared" si="30"/>
        <v>3.4482758620689724E-2</v>
      </c>
      <c r="G745" s="120"/>
      <c r="H745" s="120"/>
      <c r="I745" s="120"/>
      <c r="J745" s="120"/>
      <c r="K745" s="120"/>
      <c r="L745" s="120"/>
      <c r="M745" s="120"/>
      <c r="N745" s="120"/>
      <c r="O745" s="120"/>
      <c r="P745" s="120"/>
    </row>
    <row r="746" spans="2:16" x14ac:dyDescent="0.3">
      <c r="B746" s="108">
        <v>44598</v>
      </c>
      <c r="C746" s="110">
        <v>29.2</v>
      </c>
      <c r="D746" s="110">
        <v>29.2</v>
      </c>
      <c r="E746" s="110">
        <f t="shared" si="29"/>
        <v>-3.4129692832765013E-3</v>
      </c>
      <c r="F746" s="151">
        <f t="shared" si="30"/>
        <v>-2.6666666666666727E-2</v>
      </c>
      <c r="G746" s="120"/>
      <c r="H746" s="120"/>
      <c r="I746" s="120"/>
      <c r="J746" s="120"/>
      <c r="K746" s="120"/>
      <c r="L746" s="120"/>
      <c r="M746" s="120"/>
      <c r="N746" s="120"/>
      <c r="O746" s="120"/>
      <c r="P746" s="120"/>
    </row>
    <row r="747" spans="2:16" x14ac:dyDescent="0.3">
      <c r="B747" s="108">
        <v>44599</v>
      </c>
      <c r="C747" s="110">
        <v>28.8</v>
      </c>
      <c r="D747" s="110">
        <v>30.8</v>
      </c>
      <c r="E747" s="110">
        <f t="shared" si="29"/>
        <v>-1.3698630136986245E-2</v>
      </c>
      <c r="F747" s="151">
        <f t="shared" si="30"/>
        <v>5.4794520547945202E-2</v>
      </c>
      <c r="G747" s="120"/>
      <c r="H747" s="120"/>
      <c r="I747" s="120"/>
      <c r="J747" s="120"/>
      <c r="K747" s="120"/>
      <c r="L747" s="120"/>
      <c r="M747" s="120"/>
      <c r="N747" s="120"/>
      <c r="O747" s="120"/>
      <c r="P747" s="120"/>
    </row>
    <row r="748" spans="2:16" x14ac:dyDescent="0.3">
      <c r="B748" s="108">
        <v>44600</v>
      </c>
      <c r="C748" s="110">
        <v>28.7</v>
      </c>
      <c r="D748" s="110">
        <v>31.9</v>
      </c>
      <c r="E748" s="110">
        <f t="shared" si="29"/>
        <v>-3.4722222222223209E-3</v>
      </c>
      <c r="F748" s="151">
        <f t="shared" si="30"/>
        <v>3.5714285714285587E-2</v>
      </c>
      <c r="G748" s="120"/>
      <c r="H748" s="120"/>
      <c r="I748" s="120"/>
      <c r="J748" s="120"/>
      <c r="K748" s="120"/>
      <c r="L748" s="120"/>
      <c r="M748" s="120"/>
      <c r="N748" s="120"/>
      <c r="O748" s="120"/>
      <c r="P748" s="120"/>
    </row>
    <row r="749" spans="2:16" x14ac:dyDescent="0.3">
      <c r="B749" s="108">
        <v>44601</v>
      </c>
      <c r="C749" s="110">
        <v>28.8</v>
      </c>
      <c r="D749" s="110">
        <v>31</v>
      </c>
      <c r="E749" s="110">
        <f t="shared" si="29"/>
        <v>3.4843205574912606E-3</v>
      </c>
      <c r="F749" s="151">
        <f t="shared" si="30"/>
        <v>-2.8213166144200552E-2</v>
      </c>
      <c r="G749" s="120"/>
      <c r="H749" s="120"/>
      <c r="I749" s="120"/>
      <c r="J749" s="120"/>
      <c r="K749" s="120"/>
      <c r="L749" s="120"/>
      <c r="M749" s="120"/>
      <c r="N749" s="120"/>
      <c r="O749" s="120"/>
      <c r="P749" s="120"/>
    </row>
    <row r="750" spans="2:16" x14ac:dyDescent="0.3">
      <c r="B750" s="108">
        <v>44602</v>
      </c>
      <c r="C750" s="110">
        <v>30.1</v>
      </c>
      <c r="D750" s="110">
        <v>30.5</v>
      </c>
      <c r="E750" s="110">
        <f t="shared" si="29"/>
        <v>4.513888888888884E-2</v>
      </c>
      <c r="F750" s="151">
        <f t="shared" si="30"/>
        <v>-1.6129032258064502E-2</v>
      </c>
      <c r="G750" s="120"/>
      <c r="H750" s="120"/>
      <c r="I750" s="120"/>
      <c r="J750" s="120"/>
      <c r="K750" s="120"/>
      <c r="L750" s="120"/>
      <c r="M750" s="120"/>
      <c r="N750" s="120"/>
      <c r="O750" s="120"/>
      <c r="P750" s="120"/>
    </row>
    <row r="751" spans="2:16" x14ac:dyDescent="0.3">
      <c r="B751" s="108">
        <v>44605</v>
      </c>
      <c r="C751" s="110">
        <v>29.7</v>
      </c>
      <c r="D751" s="110">
        <v>32.1</v>
      </c>
      <c r="E751" s="110">
        <f t="shared" si="29"/>
        <v>-1.3289036544850585E-2</v>
      </c>
      <c r="F751" s="151">
        <f t="shared" si="30"/>
        <v>5.2459016393442637E-2</v>
      </c>
      <c r="G751" s="120"/>
      <c r="H751" s="120"/>
      <c r="I751" s="120"/>
      <c r="J751" s="120"/>
      <c r="K751" s="120"/>
      <c r="L751" s="120"/>
      <c r="M751" s="120"/>
      <c r="N751" s="120"/>
      <c r="O751" s="120"/>
      <c r="P751" s="120"/>
    </row>
    <row r="752" spans="2:16" x14ac:dyDescent="0.3">
      <c r="B752" s="108">
        <v>44606</v>
      </c>
      <c r="C752" s="110">
        <v>29.2</v>
      </c>
      <c r="D752" s="110">
        <v>31.3</v>
      </c>
      <c r="E752" s="110">
        <f t="shared" si="29"/>
        <v>-1.6835016835016869E-2</v>
      </c>
      <c r="F752" s="151">
        <f t="shared" si="30"/>
        <v>-2.4922118380062308E-2</v>
      </c>
      <c r="G752" s="120"/>
      <c r="H752" s="120"/>
      <c r="I752" s="120"/>
      <c r="J752" s="120"/>
      <c r="K752" s="120"/>
      <c r="L752" s="120"/>
      <c r="M752" s="120"/>
      <c r="N752" s="120"/>
      <c r="O752" s="120"/>
      <c r="P752" s="120"/>
    </row>
    <row r="753" spans="2:16" x14ac:dyDescent="0.3">
      <c r="B753" s="108">
        <v>44607</v>
      </c>
      <c r="C753" s="110">
        <v>29</v>
      </c>
      <c r="D753" s="110">
        <v>31.8</v>
      </c>
      <c r="E753" s="110">
        <f t="shared" si="29"/>
        <v>-6.8493150684931781E-3</v>
      </c>
      <c r="F753" s="151">
        <f t="shared" si="30"/>
        <v>1.5974440894568787E-2</v>
      </c>
      <c r="G753" s="120"/>
      <c r="H753" s="120"/>
      <c r="I753" s="120"/>
      <c r="J753" s="120"/>
      <c r="K753" s="120"/>
      <c r="L753" s="120"/>
      <c r="M753" s="120"/>
      <c r="N753" s="120"/>
      <c r="O753" s="120"/>
      <c r="P753" s="120"/>
    </row>
    <row r="754" spans="2:16" x14ac:dyDescent="0.3">
      <c r="B754" s="108">
        <v>44608</v>
      </c>
      <c r="C754" s="110">
        <v>29.2</v>
      </c>
      <c r="D754" s="110">
        <v>32.9</v>
      </c>
      <c r="E754" s="110">
        <f t="shared" si="29"/>
        <v>6.8965517241379448E-3</v>
      </c>
      <c r="F754" s="151">
        <f t="shared" si="30"/>
        <v>3.459119496855334E-2</v>
      </c>
      <c r="G754" s="120"/>
      <c r="H754" s="120"/>
      <c r="I754" s="120"/>
      <c r="J754" s="120"/>
      <c r="K754" s="120"/>
      <c r="L754" s="120"/>
      <c r="M754" s="120"/>
      <c r="N754" s="120"/>
      <c r="O754" s="120"/>
      <c r="P754" s="120"/>
    </row>
    <row r="755" spans="2:16" x14ac:dyDescent="0.3">
      <c r="B755" s="108">
        <v>44609</v>
      </c>
      <c r="C755" s="110">
        <v>28.8</v>
      </c>
      <c r="D755" s="110">
        <v>34.200000000000003</v>
      </c>
      <c r="E755" s="110">
        <f t="shared" si="29"/>
        <v>-1.3698630136986245E-2</v>
      </c>
      <c r="F755" s="151">
        <f t="shared" si="30"/>
        <v>3.9513677811550352E-2</v>
      </c>
      <c r="G755" s="120"/>
      <c r="H755" s="120"/>
      <c r="I755" s="120"/>
      <c r="J755" s="120"/>
      <c r="K755" s="120"/>
      <c r="L755" s="120"/>
      <c r="M755" s="120"/>
      <c r="N755" s="120"/>
      <c r="O755" s="120"/>
      <c r="P755" s="120"/>
    </row>
    <row r="756" spans="2:16" x14ac:dyDescent="0.3">
      <c r="B756" s="108">
        <v>44612</v>
      </c>
      <c r="C756" s="110">
        <v>28.4</v>
      </c>
      <c r="D756" s="110">
        <v>32.9</v>
      </c>
      <c r="E756" s="110">
        <f t="shared" si="29"/>
        <v>-1.3888888888888951E-2</v>
      </c>
      <c r="F756" s="151">
        <f t="shared" si="30"/>
        <v>-3.801169590643283E-2</v>
      </c>
      <c r="G756" s="120"/>
      <c r="H756" s="120"/>
      <c r="I756" s="120"/>
      <c r="J756" s="120"/>
      <c r="K756" s="120"/>
      <c r="L756" s="120"/>
      <c r="M756" s="120"/>
      <c r="N756" s="120"/>
      <c r="O756" s="120"/>
      <c r="P756" s="120"/>
    </row>
    <row r="757" spans="2:16" x14ac:dyDescent="0.3">
      <c r="B757" s="108">
        <v>44614</v>
      </c>
      <c r="C757" s="110">
        <v>28.6</v>
      </c>
      <c r="D757" s="110">
        <v>32.799999999999997</v>
      </c>
      <c r="E757" s="110">
        <f t="shared" si="29"/>
        <v>7.0422535211267512E-3</v>
      </c>
      <c r="F757" s="151">
        <f t="shared" si="30"/>
        <v>-3.0395136778116338E-3</v>
      </c>
      <c r="G757" s="120"/>
      <c r="H757" s="120"/>
      <c r="I757" s="120"/>
      <c r="J757" s="120"/>
      <c r="K757" s="120"/>
      <c r="L757" s="120"/>
      <c r="M757" s="120"/>
      <c r="N757" s="120"/>
      <c r="O757" s="120"/>
      <c r="P757" s="120"/>
    </row>
    <row r="758" spans="2:16" x14ac:dyDescent="0.3">
      <c r="B758" s="108">
        <v>44615</v>
      </c>
      <c r="C758" s="110">
        <v>29</v>
      </c>
      <c r="D758" s="110">
        <v>34.700000000000003</v>
      </c>
      <c r="E758" s="110">
        <f t="shared" si="29"/>
        <v>1.3986013986013957E-2</v>
      </c>
      <c r="F758" s="151">
        <f t="shared" si="30"/>
        <v>5.7926829268292845E-2</v>
      </c>
      <c r="G758" s="120"/>
      <c r="H758" s="120"/>
      <c r="I758" s="120"/>
      <c r="J758" s="120"/>
      <c r="K758" s="120"/>
      <c r="L758" s="120"/>
      <c r="M758" s="120"/>
      <c r="N758" s="120"/>
      <c r="O758" s="120"/>
      <c r="P758" s="120"/>
    </row>
    <row r="759" spans="2:16" x14ac:dyDescent="0.3">
      <c r="B759" s="108">
        <v>44616</v>
      </c>
      <c r="C759" s="110">
        <v>28.4</v>
      </c>
      <c r="D759" s="110">
        <v>37.299999999999997</v>
      </c>
      <c r="E759" s="110">
        <f t="shared" si="29"/>
        <v>-2.0689655172413834E-2</v>
      </c>
      <c r="F759" s="151">
        <f t="shared" si="30"/>
        <v>7.4927953890489674E-2</v>
      </c>
      <c r="G759" s="120"/>
      <c r="H759" s="120"/>
      <c r="I759" s="120"/>
      <c r="J759" s="120"/>
      <c r="K759" s="120"/>
      <c r="L759" s="120"/>
      <c r="M759" s="120"/>
      <c r="N759" s="120"/>
      <c r="O759" s="120"/>
      <c r="P759" s="120"/>
    </row>
    <row r="760" spans="2:16" x14ac:dyDescent="0.3">
      <c r="B760" s="108">
        <v>44619</v>
      </c>
      <c r="C760" s="110">
        <v>27.2</v>
      </c>
      <c r="D760" s="110">
        <v>38.200000000000003</v>
      </c>
      <c r="E760" s="110">
        <f t="shared" si="29"/>
        <v>-4.2253521126760507E-2</v>
      </c>
      <c r="F760" s="151">
        <f t="shared" si="30"/>
        <v>2.4128686327077986E-2</v>
      </c>
      <c r="G760" s="120"/>
      <c r="H760" s="120"/>
      <c r="I760" s="120"/>
      <c r="J760" s="120"/>
      <c r="K760" s="120"/>
      <c r="L760" s="120"/>
      <c r="M760" s="120"/>
      <c r="N760" s="120"/>
      <c r="O760" s="120"/>
      <c r="P760" s="120"/>
    </row>
    <row r="761" spans="2:16" x14ac:dyDescent="0.3">
      <c r="B761" s="108">
        <v>44620</v>
      </c>
      <c r="C761" s="110">
        <v>27.4</v>
      </c>
      <c r="D761" s="110">
        <v>37.9</v>
      </c>
      <c r="E761" s="110">
        <f t="shared" si="29"/>
        <v>7.3529411764705621E-3</v>
      </c>
      <c r="F761" s="151">
        <f t="shared" si="30"/>
        <v>-7.8534031413614036E-3</v>
      </c>
      <c r="G761" s="120"/>
      <c r="H761" s="120"/>
      <c r="I761" s="120"/>
      <c r="J761" s="120"/>
      <c r="K761" s="120"/>
      <c r="L761" s="120"/>
      <c r="M761" s="120"/>
      <c r="N761" s="120"/>
      <c r="O761" s="120"/>
      <c r="P761" s="120"/>
    </row>
    <row r="762" spans="2:16" x14ac:dyDescent="0.3">
      <c r="B762" s="108">
        <v>44621</v>
      </c>
      <c r="C762" s="110">
        <v>27.5</v>
      </c>
      <c r="D762" s="110">
        <v>41.5</v>
      </c>
      <c r="E762" s="110">
        <f t="shared" si="29"/>
        <v>3.6496350364965124E-3</v>
      </c>
      <c r="F762" s="151">
        <f t="shared" si="30"/>
        <v>9.4986807387862804E-2</v>
      </c>
      <c r="G762" s="120"/>
      <c r="H762" s="120"/>
      <c r="I762" s="120"/>
      <c r="J762" s="120"/>
      <c r="K762" s="120"/>
      <c r="L762" s="120"/>
      <c r="M762" s="120"/>
      <c r="N762" s="120"/>
      <c r="O762" s="120"/>
      <c r="P762" s="120"/>
    </row>
    <row r="763" spans="2:16" x14ac:dyDescent="0.3">
      <c r="B763" s="108">
        <v>44622</v>
      </c>
      <c r="C763" s="110">
        <v>27</v>
      </c>
      <c r="D763" s="110">
        <v>42.1</v>
      </c>
      <c r="E763" s="110">
        <f t="shared" si="29"/>
        <v>-1.8181818181818188E-2</v>
      </c>
      <c r="F763" s="151">
        <f t="shared" si="30"/>
        <v>1.4457831325301207E-2</v>
      </c>
      <c r="G763" s="120"/>
      <c r="H763" s="120"/>
      <c r="I763" s="120"/>
      <c r="J763" s="120"/>
      <c r="K763" s="120"/>
      <c r="L763" s="120"/>
      <c r="M763" s="120"/>
      <c r="N763" s="120"/>
      <c r="O763" s="120"/>
      <c r="P763" s="120"/>
    </row>
    <row r="764" spans="2:16" x14ac:dyDescent="0.3">
      <c r="B764" s="108">
        <v>44623</v>
      </c>
      <c r="C764" s="110">
        <v>27.4</v>
      </c>
      <c r="D764" s="110">
        <v>42.6</v>
      </c>
      <c r="E764" s="110">
        <f t="shared" si="29"/>
        <v>1.4814814814814836E-2</v>
      </c>
      <c r="F764" s="151">
        <f t="shared" si="30"/>
        <v>1.1876484560570111E-2</v>
      </c>
      <c r="G764" s="120"/>
      <c r="H764" s="120"/>
      <c r="I764" s="120"/>
      <c r="J764" s="120"/>
      <c r="K764" s="120"/>
      <c r="L764" s="120"/>
      <c r="M764" s="120"/>
      <c r="N764" s="120"/>
      <c r="O764" s="120"/>
      <c r="P764" s="120"/>
    </row>
    <row r="765" spans="2:16" x14ac:dyDescent="0.3">
      <c r="B765" s="108">
        <v>44626</v>
      </c>
      <c r="C765" s="110">
        <v>27</v>
      </c>
      <c r="D765" s="110">
        <v>39.9</v>
      </c>
      <c r="E765" s="110">
        <f t="shared" si="29"/>
        <v>-1.4598540145985384E-2</v>
      </c>
      <c r="F765" s="151">
        <f t="shared" si="30"/>
        <v>-6.3380281690140872E-2</v>
      </c>
      <c r="G765" s="120"/>
      <c r="H765" s="120"/>
      <c r="I765" s="120"/>
      <c r="J765" s="120"/>
      <c r="K765" s="120"/>
      <c r="L765" s="120"/>
      <c r="M765" s="120"/>
      <c r="N765" s="120"/>
      <c r="O765" s="120"/>
      <c r="P765" s="120"/>
    </row>
    <row r="766" spans="2:16" x14ac:dyDescent="0.3">
      <c r="B766" s="108">
        <v>44627</v>
      </c>
      <c r="C766" s="110">
        <v>26.1</v>
      </c>
      <c r="D766" s="110">
        <v>41.7</v>
      </c>
      <c r="E766" s="110">
        <f t="shared" si="29"/>
        <v>-3.3333333333333326E-2</v>
      </c>
      <c r="F766" s="151">
        <f t="shared" si="30"/>
        <v>4.5112781954887327E-2</v>
      </c>
      <c r="G766" s="120"/>
      <c r="H766" s="120"/>
      <c r="I766" s="120"/>
      <c r="J766" s="120"/>
      <c r="K766" s="120"/>
      <c r="L766" s="120"/>
      <c r="M766" s="120"/>
      <c r="N766" s="120"/>
      <c r="O766" s="120"/>
      <c r="P766" s="120"/>
    </row>
    <row r="767" spans="2:16" x14ac:dyDescent="0.3">
      <c r="B767" s="108">
        <v>44628</v>
      </c>
      <c r="C767" s="110">
        <v>26.1</v>
      </c>
      <c r="D767" s="110">
        <v>40.799999999999997</v>
      </c>
      <c r="E767" s="110">
        <f t="shared" si="29"/>
        <v>0</v>
      </c>
      <c r="F767" s="151">
        <f t="shared" si="30"/>
        <v>-2.1582733812949728E-2</v>
      </c>
      <c r="G767" s="120"/>
      <c r="H767" s="120"/>
      <c r="I767" s="120"/>
      <c r="J767" s="120"/>
      <c r="K767" s="120"/>
      <c r="L767" s="120"/>
      <c r="M767" s="120"/>
      <c r="N767" s="120"/>
      <c r="O767" s="120"/>
      <c r="P767" s="120"/>
    </row>
    <row r="768" spans="2:16" x14ac:dyDescent="0.3">
      <c r="B768" s="108">
        <v>44629</v>
      </c>
      <c r="C768" s="110">
        <v>26.9</v>
      </c>
      <c r="D768" s="110">
        <v>39.4</v>
      </c>
      <c r="E768" s="110">
        <f t="shared" si="29"/>
        <v>3.0651340996168397E-2</v>
      </c>
      <c r="F768" s="151">
        <f t="shared" si="30"/>
        <v>-3.4313725490196068E-2</v>
      </c>
      <c r="G768" s="120"/>
      <c r="H768" s="120"/>
      <c r="I768" s="120"/>
      <c r="J768" s="120"/>
      <c r="K768" s="120"/>
      <c r="L768" s="120"/>
      <c r="M768" s="120"/>
      <c r="N768" s="120"/>
      <c r="O768" s="120"/>
      <c r="P768" s="120"/>
    </row>
    <row r="769" spans="2:16" x14ac:dyDescent="0.3">
      <c r="B769" s="108">
        <v>44630</v>
      </c>
      <c r="C769" s="110">
        <v>27.3</v>
      </c>
      <c r="D769" s="110">
        <v>39.700000000000003</v>
      </c>
      <c r="E769" s="110">
        <f t="shared" si="29"/>
        <v>1.4869888475836479E-2</v>
      </c>
      <c r="F769" s="151">
        <f t="shared" si="30"/>
        <v>7.6142131979697325E-3</v>
      </c>
      <c r="G769" s="120"/>
      <c r="H769" s="120"/>
      <c r="I769" s="120"/>
      <c r="J769" s="120"/>
      <c r="K769" s="120"/>
      <c r="L769" s="120"/>
      <c r="M769" s="120"/>
      <c r="N769" s="120"/>
      <c r="O769" s="120"/>
      <c r="P769" s="120"/>
    </row>
    <row r="770" spans="2:16" x14ac:dyDescent="0.3">
      <c r="B770" s="108">
        <v>44633</v>
      </c>
      <c r="C770" s="110">
        <v>29.3</v>
      </c>
      <c r="D770" s="110">
        <v>42.3</v>
      </c>
      <c r="E770" s="110">
        <f t="shared" si="29"/>
        <v>7.3260073260073222E-2</v>
      </c>
      <c r="F770" s="151">
        <f t="shared" si="30"/>
        <v>6.5491183879093029E-2</v>
      </c>
      <c r="G770" s="120"/>
      <c r="H770" s="120"/>
      <c r="I770" s="120"/>
      <c r="J770" s="120"/>
      <c r="K770" s="120"/>
      <c r="L770" s="120"/>
      <c r="M770" s="120"/>
      <c r="N770" s="120"/>
      <c r="O770" s="120"/>
      <c r="P770" s="120"/>
    </row>
    <row r="771" spans="2:16" x14ac:dyDescent="0.3">
      <c r="B771" s="108">
        <v>44634</v>
      </c>
      <c r="C771" s="110">
        <v>28.8</v>
      </c>
      <c r="D771" s="110">
        <v>44.7</v>
      </c>
      <c r="E771" s="110">
        <f t="shared" si="29"/>
        <v>-1.7064846416382284E-2</v>
      </c>
      <c r="F771" s="151">
        <f t="shared" si="30"/>
        <v>5.6737588652482351E-2</v>
      </c>
      <c r="G771" s="120"/>
      <c r="H771" s="120"/>
      <c r="I771" s="120"/>
      <c r="J771" s="120"/>
      <c r="K771" s="120"/>
      <c r="L771" s="120"/>
      <c r="M771" s="120"/>
      <c r="N771" s="120"/>
      <c r="O771" s="120"/>
      <c r="P771" s="120"/>
    </row>
    <row r="772" spans="2:16" x14ac:dyDescent="0.3">
      <c r="B772" s="108">
        <v>44635</v>
      </c>
      <c r="C772" s="110">
        <v>28.9</v>
      </c>
      <c r="D772" s="110">
        <v>42.2</v>
      </c>
      <c r="E772" s="110">
        <f t="shared" ref="E772:E835" si="31">C772/C771 - 1</f>
        <v>3.4722222222220989E-3</v>
      </c>
      <c r="F772" s="151">
        <f t="shared" ref="F772:F835" si="32">D772/D771-1</f>
        <v>-5.5928411633109576E-2</v>
      </c>
      <c r="G772" s="120"/>
      <c r="H772" s="120"/>
      <c r="I772" s="120"/>
      <c r="J772" s="120"/>
      <c r="K772" s="120"/>
      <c r="L772" s="120"/>
      <c r="M772" s="120"/>
      <c r="N772" s="120"/>
      <c r="O772" s="120"/>
      <c r="P772" s="120"/>
    </row>
    <row r="773" spans="2:16" x14ac:dyDescent="0.3">
      <c r="B773" s="108">
        <v>44636</v>
      </c>
      <c r="C773" s="110">
        <v>28.4</v>
      </c>
      <c r="D773" s="110">
        <v>41.6</v>
      </c>
      <c r="E773" s="110">
        <f t="shared" si="31"/>
        <v>-1.730103806228378E-2</v>
      </c>
      <c r="F773" s="151">
        <f t="shared" si="32"/>
        <v>-1.4218009478673022E-2</v>
      </c>
      <c r="G773" s="120"/>
      <c r="H773" s="120"/>
      <c r="I773" s="120"/>
      <c r="J773" s="120"/>
      <c r="K773" s="120"/>
      <c r="L773" s="120"/>
      <c r="M773" s="120"/>
      <c r="N773" s="120"/>
      <c r="O773" s="120"/>
      <c r="P773" s="120"/>
    </row>
    <row r="774" spans="2:16" x14ac:dyDescent="0.3">
      <c r="B774" s="108">
        <v>44640</v>
      </c>
      <c r="C774" s="110">
        <v>27.9</v>
      </c>
      <c r="D774" s="110">
        <v>44.3</v>
      </c>
      <c r="E774" s="110">
        <f t="shared" si="31"/>
        <v>-1.7605633802816878E-2</v>
      </c>
      <c r="F774" s="151">
        <f t="shared" si="32"/>
        <v>6.4903846153846034E-2</v>
      </c>
      <c r="G774" s="120"/>
      <c r="H774" s="120"/>
      <c r="I774" s="120"/>
      <c r="J774" s="120"/>
      <c r="K774" s="120"/>
      <c r="L774" s="120"/>
      <c r="M774" s="120"/>
      <c r="N774" s="120"/>
      <c r="O774" s="120"/>
      <c r="P774" s="120"/>
    </row>
    <row r="775" spans="2:16" x14ac:dyDescent="0.3">
      <c r="B775" s="108">
        <v>44641</v>
      </c>
      <c r="C775" s="110">
        <v>27.7</v>
      </c>
      <c r="D775" s="110">
        <v>44.4</v>
      </c>
      <c r="E775" s="110">
        <f t="shared" si="31"/>
        <v>-7.1684587813619638E-3</v>
      </c>
      <c r="F775" s="151">
        <f t="shared" si="32"/>
        <v>2.2573363431150906E-3</v>
      </c>
      <c r="G775" s="120"/>
      <c r="H775" s="120"/>
      <c r="I775" s="120"/>
      <c r="J775" s="120"/>
      <c r="K775" s="120"/>
      <c r="L775" s="120"/>
      <c r="M775" s="120"/>
      <c r="N775" s="120"/>
      <c r="O775" s="120"/>
      <c r="P775" s="120"/>
    </row>
    <row r="776" spans="2:16" x14ac:dyDescent="0.3">
      <c r="B776" s="108">
        <v>44642</v>
      </c>
      <c r="C776" s="110">
        <v>28.5</v>
      </c>
      <c r="D776" s="110">
        <v>43.8</v>
      </c>
      <c r="E776" s="110">
        <f t="shared" si="31"/>
        <v>2.8880866425992746E-2</v>
      </c>
      <c r="F776" s="151">
        <f t="shared" si="32"/>
        <v>-1.3513513513513598E-2</v>
      </c>
      <c r="G776" s="120"/>
      <c r="H776" s="120"/>
      <c r="I776" s="120"/>
      <c r="J776" s="120"/>
      <c r="K776" s="120"/>
      <c r="L776" s="120"/>
      <c r="M776" s="120"/>
      <c r="N776" s="120"/>
      <c r="O776" s="120"/>
      <c r="P776" s="120"/>
    </row>
    <row r="777" spans="2:16" x14ac:dyDescent="0.3">
      <c r="B777" s="108">
        <v>44643</v>
      </c>
      <c r="C777" s="110">
        <v>28.3</v>
      </c>
      <c r="D777" s="110">
        <v>42.7</v>
      </c>
      <c r="E777" s="110">
        <f t="shared" si="31"/>
        <v>-7.0175438596491446E-3</v>
      </c>
      <c r="F777" s="151">
        <f t="shared" si="32"/>
        <v>-2.5114155251141468E-2</v>
      </c>
      <c r="G777" s="120"/>
      <c r="H777" s="120"/>
      <c r="I777" s="120"/>
      <c r="J777" s="120"/>
      <c r="K777" s="120"/>
      <c r="L777" s="120"/>
      <c r="M777" s="120"/>
      <c r="N777" s="120"/>
      <c r="O777" s="120"/>
      <c r="P777" s="120"/>
    </row>
    <row r="778" spans="2:16" x14ac:dyDescent="0.3">
      <c r="B778" s="108">
        <v>44644</v>
      </c>
      <c r="C778" s="110">
        <v>28.3</v>
      </c>
      <c r="D778" s="110">
        <v>41.8</v>
      </c>
      <c r="E778" s="110">
        <f t="shared" si="31"/>
        <v>0</v>
      </c>
      <c r="F778" s="151">
        <f t="shared" si="32"/>
        <v>-2.1077283372365474E-2</v>
      </c>
      <c r="G778" s="120"/>
      <c r="H778" s="120"/>
      <c r="I778" s="120"/>
      <c r="J778" s="120"/>
      <c r="K778" s="120"/>
      <c r="L778" s="120"/>
      <c r="M778" s="120"/>
      <c r="N778" s="120"/>
      <c r="O778" s="120"/>
      <c r="P778" s="120"/>
    </row>
    <row r="779" spans="2:16" x14ac:dyDescent="0.3">
      <c r="B779" s="108">
        <v>44647</v>
      </c>
      <c r="C779" s="110">
        <v>28.4</v>
      </c>
      <c r="D779" s="110">
        <v>43.4</v>
      </c>
      <c r="E779" s="110">
        <f t="shared" si="31"/>
        <v>3.5335689045936647E-3</v>
      </c>
      <c r="F779" s="151">
        <f t="shared" si="32"/>
        <v>3.8277511961722466E-2</v>
      </c>
      <c r="G779" s="120"/>
      <c r="H779" s="120"/>
      <c r="I779" s="120"/>
      <c r="J779" s="120"/>
      <c r="K779" s="120"/>
      <c r="L779" s="120"/>
      <c r="M779" s="120"/>
      <c r="N779" s="120"/>
      <c r="O779" s="120"/>
      <c r="P779" s="120"/>
    </row>
    <row r="780" spans="2:16" x14ac:dyDescent="0.3">
      <c r="B780" s="108">
        <v>44648</v>
      </c>
      <c r="C780" s="110">
        <v>29</v>
      </c>
      <c r="D780" s="110">
        <v>43.9</v>
      </c>
      <c r="E780" s="110">
        <f t="shared" si="31"/>
        <v>2.1126760563380254E-2</v>
      </c>
      <c r="F780" s="151">
        <f t="shared" si="32"/>
        <v>1.1520737327188835E-2</v>
      </c>
      <c r="G780" s="120"/>
      <c r="H780" s="120"/>
      <c r="I780" s="120"/>
      <c r="J780" s="120"/>
      <c r="K780" s="120"/>
      <c r="L780" s="120"/>
      <c r="M780" s="120"/>
      <c r="N780" s="120"/>
      <c r="O780" s="120"/>
      <c r="P780" s="120"/>
    </row>
    <row r="781" spans="2:16" x14ac:dyDescent="0.3">
      <c r="B781" s="108">
        <v>44649</v>
      </c>
      <c r="C781" s="110">
        <v>28.5</v>
      </c>
      <c r="D781" s="110">
        <v>47.7</v>
      </c>
      <c r="E781" s="110">
        <f t="shared" si="31"/>
        <v>-1.7241379310344862E-2</v>
      </c>
      <c r="F781" s="151">
        <f t="shared" si="32"/>
        <v>8.6560364464692618E-2</v>
      </c>
      <c r="G781" s="120"/>
      <c r="H781" s="120"/>
      <c r="I781" s="120"/>
      <c r="J781" s="120"/>
      <c r="K781" s="120"/>
      <c r="L781" s="120"/>
      <c r="M781" s="120"/>
      <c r="N781" s="120"/>
      <c r="O781" s="120"/>
      <c r="P781" s="120"/>
    </row>
    <row r="782" spans="2:16" x14ac:dyDescent="0.3">
      <c r="B782" s="108">
        <v>44650</v>
      </c>
      <c r="C782" s="110">
        <v>28</v>
      </c>
      <c r="D782" s="110">
        <v>44.9</v>
      </c>
      <c r="E782" s="110">
        <f t="shared" si="31"/>
        <v>-1.7543859649122862E-2</v>
      </c>
      <c r="F782" s="151">
        <f t="shared" si="32"/>
        <v>-5.8700209643606005E-2</v>
      </c>
      <c r="G782" s="120"/>
      <c r="H782" s="120"/>
      <c r="I782" s="120"/>
      <c r="J782" s="120"/>
      <c r="K782" s="120"/>
      <c r="L782" s="120"/>
      <c r="M782" s="120"/>
      <c r="N782" s="120"/>
      <c r="O782" s="120"/>
      <c r="P782" s="120"/>
    </row>
    <row r="783" spans="2:16" x14ac:dyDescent="0.3">
      <c r="B783" s="108">
        <v>44651</v>
      </c>
      <c r="C783" s="110">
        <v>27.9</v>
      </c>
      <c r="D783" s="110">
        <v>44.6</v>
      </c>
      <c r="E783" s="110">
        <f t="shared" si="31"/>
        <v>-3.5714285714286698E-3</v>
      </c>
      <c r="F783" s="151">
        <f t="shared" si="32"/>
        <v>-6.6815144766146917E-3</v>
      </c>
      <c r="G783" s="120"/>
      <c r="H783" s="120"/>
      <c r="I783" s="120"/>
      <c r="J783" s="120"/>
      <c r="K783" s="120"/>
      <c r="L783" s="120"/>
      <c r="M783" s="120"/>
      <c r="N783" s="120"/>
      <c r="O783" s="120"/>
      <c r="P783" s="120"/>
    </row>
    <row r="784" spans="2:16" x14ac:dyDescent="0.3">
      <c r="B784" s="108">
        <v>44654</v>
      </c>
      <c r="C784" s="110">
        <v>27.9</v>
      </c>
      <c r="D784" s="110">
        <v>46.6</v>
      </c>
      <c r="E784" s="110">
        <f t="shared" si="31"/>
        <v>0</v>
      </c>
      <c r="F784" s="151">
        <f t="shared" si="32"/>
        <v>4.4843049327354167E-2</v>
      </c>
      <c r="G784" s="120"/>
      <c r="H784" s="120"/>
      <c r="I784" s="120"/>
      <c r="J784" s="120"/>
      <c r="K784" s="120"/>
      <c r="L784" s="120"/>
      <c r="M784" s="120"/>
      <c r="N784" s="120"/>
      <c r="O784" s="120"/>
      <c r="P784" s="120"/>
    </row>
    <row r="785" spans="2:16" x14ac:dyDescent="0.3">
      <c r="B785" s="108">
        <v>44655</v>
      </c>
      <c r="C785" s="110">
        <v>27.5</v>
      </c>
      <c r="D785" s="110">
        <v>45.5</v>
      </c>
      <c r="E785" s="110">
        <f t="shared" si="31"/>
        <v>-1.4336917562723928E-2</v>
      </c>
      <c r="F785" s="151">
        <f t="shared" si="32"/>
        <v>-2.3605150214592308E-2</v>
      </c>
      <c r="G785" s="120"/>
      <c r="H785" s="120"/>
      <c r="I785" s="120"/>
      <c r="J785" s="120"/>
      <c r="K785" s="120"/>
      <c r="L785" s="120"/>
      <c r="M785" s="120"/>
      <c r="N785" s="120"/>
      <c r="O785" s="120"/>
      <c r="P785" s="120"/>
    </row>
    <row r="786" spans="2:16" x14ac:dyDescent="0.3">
      <c r="B786" s="108">
        <v>44656</v>
      </c>
      <c r="C786" s="110">
        <v>27.3</v>
      </c>
      <c r="D786" s="110">
        <v>43.8</v>
      </c>
      <c r="E786" s="110">
        <f t="shared" si="31"/>
        <v>-7.2727272727272085E-3</v>
      </c>
      <c r="F786" s="151">
        <f t="shared" si="32"/>
        <v>-3.7362637362637452E-2</v>
      </c>
      <c r="G786" s="120"/>
      <c r="H786" s="120"/>
      <c r="I786" s="120"/>
      <c r="J786" s="120"/>
      <c r="K786" s="120"/>
      <c r="L786" s="120"/>
      <c r="M786" s="120"/>
      <c r="N786" s="120"/>
      <c r="O786" s="120"/>
      <c r="P786" s="120"/>
    </row>
    <row r="787" spans="2:16" x14ac:dyDescent="0.3">
      <c r="B787" s="108">
        <v>44657</v>
      </c>
      <c r="C787" s="110">
        <v>27</v>
      </c>
      <c r="D787" s="110">
        <v>43.7</v>
      </c>
      <c r="E787" s="110">
        <f t="shared" si="31"/>
        <v>-1.0989010989011061E-2</v>
      </c>
      <c r="F787" s="151">
        <f t="shared" si="32"/>
        <v>-2.2831050228309113E-3</v>
      </c>
      <c r="G787" s="120"/>
      <c r="H787" s="120"/>
      <c r="I787" s="120"/>
      <c r="J787" s="120"/>
      <c r="K787" s="120"/>
      <c r="L787" s="120"/>
      <c r="M787" s="120"/>
      <c r="N787" s="120"/>
      <c r="O787" s="120"/>
      <c r="P787" s="120"/>
    </row>
    <row r="788" spans="2:16" x14ac:dyDescent="0.3">
      <c r="B788" s="108">
        <v>44658</v>
      </c>
      <c r="C788" s="110">
        <v>27</v>
      </c>
      <c r="D788" s="110">
        <v>42.9</v>
      </c>
      <c r="E788" s="110">
        <f t="shared" si="31"/>
        <v>0</v>
      </c>
      <c r="F788" s="151">
        <f t="shared" si="32"/>
        <v>-1.8306636155606459E-2</v>
      </c>
      <c r="G788" s="120"/>
      <c r="H788" s="120"/>
      <c r="I788" s="120"/>
      <c r="J788" s="120"/>
      <c r="K788" s="120"/>
      <c r="L788" s="120"/>
      <c r="M788" s="120"/>
      <c r="N788" s="120"/>
      <c r="O788" s="120"/>
      <c r="P788" s="120"/>
    </row>
    <row r="789" spans="2:16" x14ac:dyDescent="0.3">
      <c r="B789" s="108">
        <v>44661</v>
      </c>
      <c r="C789" s="110">
        <v>27.3</v>
      </c>
      <c r="D789" s="110">
        <v>44.6</v>
      </c>
      <c r="E789" s="110">
        <f t="shared" si="31"/>
        <v>1.1111111111111072E-2</v>
      </c>
      <c r="F789" s="151">
        <f t="shared" si="32"/>
        <v>3.9627039627039728E-2</v>
      </c>
      <c r="G789" s="120"/>
      <c r="H789" s="120"/>
      <c r="I789" s="120"/>
      <c r="J789" s="120"/>
      <c r="K789" s="120"/>
      <c r="L789" s="120"/>
      <c r="M789" s="120"/>
      <c r="N789" s="120"/>
      <c r="O789" s="120"/>
      <c r="P789" s="120"/>
    </row>
    <row r="790" spans="2:16" x14ac:dyDescent="0.3">
      <c r="B790" s="108">
        <v>44662</v>
      </c>
      <c r="C790" s="110">
        <v>27.6</v>
      </c>
      <c r="D790" s="110">
        <v>45.9</v>
      </c>
      <c r="E790" s="110">
        <f t="shared" si="31"/>
        <v>1.098901098901095E-2</v>
      </c>
      <c r="F790" s="151">
        <f t="shared" si="32"/>
        <v>2.9147982062780242E-2</v>
      </c>
      <c r="G790" s="120"/>
      <c r="H790" s="120"/>
      <c r="I790" s="120"/>
      <c r="J790" s="120"/>
      <c r="K790" s="120"/>
      <c r="L790" s="120"/>
      <c r="M790" s="120"/>
      <c r="N790" s="120"/>
      <c r="O790" s="120"/>
      <c r="P790" s="120"/>
    </row>
    <row r="791" spans="2:16" x14ac:dyDescent="0.3">
      <c r="B791" s="108">
        <v>44663</v>
      </c>
      <c r="C791" s="110">
        <v>27.1</v>
      </c>
      <c r="D791" s="110">
        <v>46.2</v>
      </c>
      <c r="E791" s="110">
        <f t="shared" si="31"/>
        <v>-1.8115942028985477E-2</v>
      </c>
      <c r="F791" s="151">
        <f t="shared" si="32"/>
        <v>6.5359477124184995E-3</v>
      </c>
      <c r="G791" s="120"/>
      <c r="H791" s="120"/>
      <c r="I791" s="120"/>
      <c r="J791" s="120"/>
      <c r="K791" s="120"/>
      <c r="L791" s="120"/>
      <c r="M791" s="120"/>
      <c r="N791" s="120"/>
      <c r="O791" s="120"/>
      <c r="P791" s="120"/>
    </row>
    <row r="792" spans="2:16" x14ac:dyDescent="0.3">
      <c r="B792" s="108">
        <v>44664</v>
      </c>
      <c r="C792" s="110">
        <v>26.7</v>
      </c>
      <c r="D792" s="110">
        <v>45.4</v>
      </c>
      <c r="E792" s="110">
        <f t="shared" si="31"/>
        <v>-1.4760147601476148E-2</v>
      </c>
      <c r="F792" s="151">
        <f t="shared" si="32"/>
        <v>-1.7316017316017396E-2</v>
      </c>
      <c r="G792" s="120"/>
      <c r="H792" s="120"/>
      <c r="I792" s="120"/>
      <c r="J792" s="120"/>
      <c r="K792" s="120"/>
      <c r="L792" s="120"/>
      <c r="M792" s="120"/>
      <c r="N792" s="120"/>
      <c r="O792" s="120"/>
      <c r="P792" s="120"/>
    </row>
    <row r="793" spans="2:16" x14ac:dyDescent="0.3">
      <c r="B793" s="108">
        <v>44668</v>
      </c>
      <c r="C793" s="110">
        <v>26.7</v>
      </c>
      <c r="D793" s="110">
        <v>44.6</v>
      </c>
      <c r="E793" s="110">
        <f t="shared" si="31"/>
        <v>0</v>
      </c>
      <c r="F793" s="151">
        <f t="shared" si="32"/>
        <v>-1.7621145374449254E-2</v>
      </c>
      <c r="G793" s="120"/>
      <c r="H793" s="120"/>
      <c r="I793" s="120"/>
      <c r="J793" s="120"/>
      <c r="K793" s="120"/>
      <c r="L793" s="120"/>
      <c r="M793" s="120"/>
      <c r="N793" s="120"/>
      <c r="O793" s="120"/>
      <c r="P793" s="120"/>
    </row>
    <row r="794" spans="2:16" x14ac:dyDescent="0.3">
      <c r="B794" s="108">
        <v>44669</v>
      </c>
      <c r="C794" s="110">
        <v>26.2</v>
      </c>
      <c r="D794" s="110">
        <v>43.8</v>
      </c>
      <c r="E794" s="110">
        <f t="shared" si="31"/>
        <v>-1.8726591760299671E-2</v>
      </c>
      <c r="F794" s="151">
        <f t="shared" si="32"/>
        <v>-1.7937219730941756E-2</v>
      </c>
      <c r="G794" s="120"/>
      <c r="H794" s="120"/>
      <c r="I794" s="120"/>
      <c r="J794" s="120"/>
      <c r="K794" s="120"/>
      <c r="L794" s="120"/>
      <c r="M794" s="120"/>
      <c r="N794" s="120"/>
      <c r="O794" s="120"/>
      <c r="P794" s="120"/>
    </row>
    <row r="795" spans="2:16" x14ac:dyDescent="0.3">
      <c r="B795" s="108">
        <v>44670</v>
      </c>
      <c r="C795" s="110">
        <v>26.7</v>
      </c>
      <c r="D795" s="110">
        <v>42.3</v>
      </c>
      <c r="E795" s="110">
        <f t="shared" si="31"/>
        <v>1.9083969465648831E-2</v>
      </c>
      <c r="F795" s="151">
        <f t="shared" si="32"/>
        <v>-3.4246575342465779E-2</v>
      </c>
      <c r="G795" s="120"/>
      <c r="H795" s="120"/>
      <c r="I795" s="120"/>
      <c r="J795" s="120"/>
      <c r="K795" s="120"/>
      <c r="L795" s="120"/>
      <c r="M795" s="120"/>
      <c r="N795" s="120"/>
      <c r="O795" s="120"/>
      <c r="P795" s="120"/>
    </row>
    <row r="796" spans="2:16" x14ac:dyDescent="0.3">
      <c r="B796" s="108">
        <v>44671</v>
      </c>
      <c r="C796" s="110">
        <v>26.8</v>
      </c>
      <c r="D796" s="110">
        <v>43.1</v>
      </c>
      <c r="E796" s="110">
        <f t="shared" si="31"/>
        <v>3.7453183520599342E-3</v>
      </c>
      <c r="F796" s="151">
        <f t="shared" si="32"/>
        <v>1.891252955082745E-2</v>
      </c>
      <c r="G796" s="120"/>
      <c r="H796" s="120"/>
      <c r="I796" s="120"/>
      <c r="J796" s="120"/>
      <c r="K796" s="120"/>
      <c r="L796" s="120"/>
      <c r="M796" s="120"/>
      <c r="N796" s="120"/>
      <c r="O796" s="120"/>
      <c r="P796" s="120"/>
    </row>
    <row r="797" spans="2:16" x14ac:dyDescent="0.3">
      <c r="B797" s="108">
        <v>44672</v>
      </c>
      <c r="C797" s="110">
        <v>27.1</v>
      </c>
      <c r="D797" s="110">
        <v>40.4</v>
      </c>
      <c r="E797" s="110">
        <f t="shared" si="31"/>
        <v>1.1194029850746245E-2</v>
      </c>
      <c r="F797" s="151">
        <f t="shared" si="32"/>
        <v>-6.2645011600928169E-2</v>
      </c>
      <c r="G797" s="120"/>
      <c r="H797" s="120"/>
      <c r="I797" s="120"/>
      <c r="J797" s="120"/>
      <c r="K797" s="120"/>
      <c r="L797" s="120"/>
      <c r="M797" s="120"/>
      <c r="N797" s="120"/>
      <c r="O797" s="120"/>
      <c r="P797" s="120"/>
    </row>
    <row r="798" spans="2:16" x14ac:dyDescent="0.3">
      <c r="B798" s="108">
        <v>44675</v>
      </c>
      <c r="C798" s="110">
        <v>27.1</v>
      </c>
      <c r="D798" s="110">
        <v>40.200000000000003</v>
      </c>
      <c r="E798" s="110">
        <f t="shared" si="31"/>
        <v>0</v>
      </c>
      <c r="F798" s="151">
        <f t="shared" si="32"/>
        <v>-4.9504950495048439E-3</v>
      </c>
      <c r="G798" s="120"/>
      <c r="H798" s="120"/>
      <c r="I798" s="120"/>
      <c r="J798" s="120"/>
      <c r="K798" s="120"/>
      <c r="L798" s="120"/>
      <c r="M798" s="120"/>
      <c r="N798" s="120"/>
      <c r="O798" s="120"/>
      <c r="P798" s="120"/>
    </row>
    <row r="799" spans="2:16" x14ac:dyDescent="0.3">
      <c r="B799" s="108">
        <v>44676</v>
      </c>
      <c r="C799" s="110">
        <v>27.5</v>
      </c>
      <c r="D799" s="110">
        <v>43.3</v>
      </c>
      <c r="E799" s="110">
        <f t="shared" si="31"/>
        <v>1.4760147601476037E-2</v>
      </c>
      <c r="F799" s="151">
        <f t="shared" si="32"/>
        <v>7.7114427860696333E-2</v>
      </c>
      <c r="G799" s="120"/>
      <c r="H799" s="120"/>
      <c r="I799" s="120"/>
      <c r="J799" s="120"/>
      <c r="K799" s="120"/>
      <c r="L799" s="120"/>
      <c r="M799" s="120"/>
      <c r="N799" s="120"/>
      <c r="O799" s="120"/>
      <c r="P799" s="120"/>
    </row>
    <row r="800" spans="2:16" x14ac:dyDescent="0.3">
      <c r="B800" s="108">
        <v>44677</v>
      </c>
      <c r="C800" s="110">
        <v>27.3</v>
      </c>
      <c r="D800" s="110">
        <v>43.3</v>
      </c>
      <c r="E800" s="110">
        <f t="shared" si="31"/>
        <v>-7.2727272727272085E-3</v>
      </c>
      <c r="F800" s="151">
        <f t="shared" si="32"/>
        <v>0</v>
      </c>
      <c r="G800" s="120"/>
      <c r="H800" s="120"/>
      <c r="I800" s="120"/>
      <c r="J800" s="120"/>
      <c r="K800" s="120"/>
      <c r="L800" s="120"/>
      <c r="M800" s="120"/>
      <c r="N800" s="120"/>
      <c r="O800" s="120"/>
      <c r="P800" s="120"/>
    </row>
    <row r="801" spans="2:16" x14ac:dyDescent="0.3">
      <c r="B801" s="108">
        <v>44678</v>
      </c>
      <c r="C801" s="110">
        <v>27</v>
      </c>
      <c r="D801" s="110">
        <v>41.2</v>
      </c>
      <c r="E801" s="110">
        <f t="shared" si="31"/>
        <v>-1.0989010989011061E-2</v>
      </c>
      <c r="F801" s="151">
        <f t="shared" si="32"/>
        <v>-4.8498845265588786E-2</v>
      </c>
      <c r="G801" s="120"/>
      <c r="H801" s="120"/>
      <c r="I801" s="120"/>
      <c r="J801" s="120"/>
      <c r="K801" s="120"/>
      <c r="L801" s="120"/>
      <c r="M801" s="120"/>
      <c r="N801" s="120"/>
      <c r="O801" s="120"/>
      <c r="P801" s="120"/>
    </row>
    <row r="802" spans="2:16" x14ac:dyDescent="0.3">
      <c r="B802" s="108">
        <v>44679</v>
      </c>
      <c r="C802" s="110">
        <v>26.9</v>
      </c>
      <c r="D802" s="110">
        <v>40.799999999999997</v>
      </c>
      <c r="E802" s="110">
        <f t="shared" si="31"/>
        <v>-3.7037037037037646E-3</v>
      </c>
      <c r="F802" s="151">
        <f t="shared" si="32"/>
        <v>-9.7087378640777766E-3</v>
      </c>
      <c r="G802" s="120"/>
      <c r="H802" s="120"/>
      <c r="I802" s="120"/>
      <c r="J802" s="120"/>
      <c r="K802" s="120"/>
      <c r="L802" s="120"/>
      <c r="M802" s="120"/>
      <c r="N802" s="120"/>
      <c r="O802" s="120"/>
      <c r="P802" s="120"/>
    </row>
    <row r="803" spans="2:16" x14ac:dyDescent="0.3">
      <c r="B803" s="108">
        <v>44686</v>
      </c>
      <c r="C803" s="110">
        <v>27</v>
      </c>
      <c r="D803" s="110">
        <v>40.299999999999997</v>
      </c>
      <c r="E803" s="110">
        <f t="shared" si="31"/>
        <v>3.7174721189592308E-3</v>
      </c>
      <c r="F803" s="151">
        <f t="shared" si="32"/>
        <v>-1.225490196078427E-2</v>
      </c>
      <c r="G803" s="120"/>
      <c r="H803" s="120"/>
      <c r="I803" s="120"/>
      <c r="J803" s="120"/>
      <c r="K803" s="120"/>
      <c r="L803" s="120"/>
      <c r="M803" s="120"/>
      <c r="N803" s="120"/>
      <c r="O803" s="120"/>
      <c r="P803" s="120"/>
    </row>
    <row r="804" spans="2:16" x14ac:dyDescent="0.3">
      <c r="B804" s="108">
        <v>44689</v>
      </c>
      <c r="C804" s="110">
        <v>27.9</v>
      </c>
      <c r="D804" s="110">
        <v>40.4</v>
      </c>
      <c r="E804" s="110">
        <f t="shared" si="31"/>
        <v>3.3333333333333215E-2</v>
      </c>
      <c r="F804" s="151">
        <f t="shared" si="32"/>
        <v>2.4813895781639062E-3</v>
      </c>
      <c r="G804" s="120"/>
      <c r="H804" s="120"/>
      <c r="I804" s="120"/>
      <c r="J804" s="120"/>
      <c r="K804" s="120"/>
      <c r="L804" s="120"/>
      <c r="M804" s="120"/>
      <c r="N804" s="120"/>
      <c r="O804" s="120"/>
      <c r="P804" s="120"/>
    </row>
    <row r="805" spans="2:16" x14ac:dyDescent="0.3">
      <c r="B805" s="108">
        <v>44690</v>
      </c>
      <c r="C805" s="110">
        <v>28.2</v>
      </c>
      <c r="D805" s="110">
        <v>39.6</v>
      </c>
      <c r="E805" s="110">
        <f t="shared" si="31"/>
        <v>1.0752688172043001E-2</v>
      </c>
      <c r="F805" s="151">
        <f t="shared" si="32"/>
        <v>-1.9801980198019709E-2</v>
      </c>
      <c r="G805" s="120"/>
      <c r="H805" s="120"/>
      <c r="I805" s="120"/>
      <c r="J805" s="120"/>
      <c r="K805" s="120"/>
      <c r="L805" s="120"/>
      <c r="M805" s="120"/>
      <c r="N805" s="120"/>
      <c r="O805" s="120"/>
      <c r="P805" s="120"/>
    </row>
    <row r="806" spans="2:16" x14ac:dyDescent="0.3">
      <c r="B806" s="108">
        <v>44691</v>
      </c>
      <c r="C806" s="110">
        <v>28</v>
      </c>
      <c r="D806" s="110">
        <v>39.6</v>
      </c>
      <c r="E806" s="110">
        <f t="shared" si="31"/>
        <v>-7.0921985815602939E-3</v>
      </c>
      <c r="F806" s="151">
        <f t="shared" si="32"/>
        <v>0</v>
      </c>
      <c r="G806" s="120"/>
      <c r="H806" s="120"/>
      <c r="I806" s="120"/>
      <c r="J806" s="120"/>
      <c r="K806" s="120"/>
      <c r="L806" s="120"/>
      <c r="M806" s="120"/>
      <c r="N806" s="120"/>
      <c r="O806" s="120"/>
      <c r="P806" s="120"/>
    </row>
    <row r="807" spans="2:16" x14ac:dyDescent="0.3">
      <c r="B807" s="108">
        <v>44692</v>
      </c>
      <c r="C807" s="110">
        <v>27.2</v>
      </c>
      <c r="D807" s="110">
        <v>39.9</v>
      </c>
      <c r="E807" s="110">
        <f t="shared" si="31"/>
        <v>-2.8571428571428581E-2</v>
      </c>
      <c r="F807" s="151">
        <f t="shared" si="32"/>
        <v>7.575757575757569E-3</v>
      </c>
      <c r="G807" s="120"/>
      <c r="H807" s="120"/>
      <c r="I807" s="120"/>
      <c r="J807" s="120"/>
      <c r="K807" s="120"/>
      <c r="L807" s="120"/>
      <c r="M807" s="120"/>
      <c r="N807" s="120"/>
      <c r="O807" s="120"/>
      <c r="P807" s="120"/>
    </row>
    <row r="808" spans="2:16" x14ac:dyDescent="0.3">
      <c r="B808" s="108">
        <v>44693</v>
      </c>
      <c r="C808" s="110">
        <v>26.8</v>
      </c>
      <c r="D808" s="110">
        <v>39.200000000000003</v>
      </c>
      <c r="E808" s="110">
        <f t="shared" si="31"/>
        <v>-1.4705882352941124E-2</v>
      </c>
      <c r="F808" s="151">
        <f t="shared" si="32"/>
        <v>-1.7543859649122751E-2</v>
      </c>
      <c r="G808" s="120"/>
      <c r="H808" s="120"/>
      <c r="I808" s="120"/>
      <c r="J808" s="120"/>
      <c r="K808" s="120"/>
      <c r="L808" s="120"/>
      <c r="M808" s="120"/>
      <c r="N808" s="120"/>
      <c r="O808" s="120"/>
      <c r="P808" s="120"/>
    </row>
    <row r="809" spans="2:16" x14ac:dyDescent="0.3">
      <c r="B809" s="108">
        <v>44697</v>
      </c>
      <c r="C809" s="110">
        <v>26.3</v>
      </c>
      <c r="D809" s="110">
        <v>39.200000000000003</v>
      </c>
      <c r="E809" s="110">
        <f t="shared" si="31"/>
        <v>-1.8656716417910446E-2</v>
      </c>
      <c r="F809" s="151">
        <f t="shared" si="32"/>
        <v>0</v>
      </c>
      <c r="G809" s="120"/>
      <c r="H809" s="120"/>
      <c r="I809" s="120"/>
      <c r="J809" s="120"/>
      <c r="K809" s="120"/>
      <c r="L809" s="120"/>
      <c r="M809" s="120"/>
      <c r="N809" s="120"/>
      <c r="O809" s="120"/>
      <c r="P809" s="120"/>
    </row>
    <row r="810" spans="2:16" x14ac:dyDescent="0.3">
      <c r="B810" s="108">
        <v>44698</v>
      </c>
      <c r="C810" s="110">
        <v>26</v>
      </c>
      <c r="D810" s="110">
        <v>40.4</v>
      </c>
      <c r="E810" s="110">
        <f t="shared" si="31"/>
        <v>-1.1406844106463865E-2</v>
      </c>
      <c r="F810" s="151">
        <f t="shared" si="32"/>
        <v>3.0612244897959107E-2</v>
      </c>
      <c r="G810" s="120"/>
      <c r="H810" s="120"/>
      <c r="I810" s="120"/>
      <c r="J810" s="120"/>
      <c r="K810" s="120"/>
      <c r="L810" s="120"/>
      <c r="M810" s="120"/>
      <c r="N810" s="120"/>
      <c r="O810" s="120"/>
      <c r="P810" s="120"/>
    </row>
    <row r="811" spans="2:16" x14ac:dyDescent="0.3">
      <c r="B811" s="108">
        <v>44699</v>
      </c>
      <c r="C811" s="110">
        <v>25.3</v>
      </c>
      <c r="D811" s="110">
        <v>40.1</v>
      </c>
      <c r="E811" s="110">
        <f t="shared" si="31"/>
        <v>-2.6923076923076938E-2</v>
      </c>
      <c r="F811" s="151">
        <f t="shared" si="32"/>
        <v>-7.4257425742573213E-3</v>
      </c>
      <c r="G811" s="120"/>
      <c r="H811" s="120"/>
      <c r="I811" s="120"/>
      <c r="J811" s="120"/>
      <c r="K811" s="120"/>
      <c r="L811" s="120"/>
      <c r="M811" s="120"/>
      <c r="N811" s="120"/>
      <c r="O811" s="120"/>
      <c r="P811" s="120"/>
    </row>
    <row r="812" spans="2:16" x14ac:dyDescent="0.3">
      <c r="B812" s="108">
        <v>44700</v>
      </c>
      <c r="C812" s="110">
        <v>25.1</v>
      </c>
      <c r="D812" s="110">
        <v>39.700000000000003</v>
      </c>
      <c r="E812" s="110">
        <f t="shared" si="31"/>
        <v>-7.905138339920903E-3</v>
      </c>
      <c r="F812" s="151">
        <f t="shared" si="32"/>
        <v>-9.9750623441395847E-3</v>
      </c>
      <c r="G812" s="120"/>
      <c r="H812" s="120"/>
      <c r="I812" s="120"/>
      <c r="J812" s="120"/>
      <c r="K812" s="120"/>
      <c r="L812" s="120"/>
      <c r="M812" s="120"/>
      <c r="N812" s="120"/>
      <c r="O812" s="120"/>
      <c r="P812" s="120"/>
    </row>
    <row r="813" spans="2:16" x14ac:dyDescent="0.3">
      <c r="B813" s="108">
        <v>44703</v>
      </c>
      <c r="C813" s="110">
        <v>23.9</v>
      </c>
      <c r="D813" s="110">
        <v>40.9</v>
      </c>
      <c r="E813" s="110">
        <f t="shared" si="31"/>
        <v>-4.7808764940239112E-2</v>
      </c>
      <c r="F813" s="151">
        <f t="shared" si="32"/>
        <v>3.0226700251889005E-2</v>
      </c>
      <c r="G813" s="120"/>
      <c r="H813" s="120"/>
      <c r="I813" s="120"/>
      <c r="J813" s="120"/>
      <c r="K813" s="120"/>
      <c r="L813" s="120"/>
      <c r="M813" s="120"/>
      <c r="N813" s="120"/>
      <c r="O813" s="120"/>
      <c r="P813" s="120"/>
    </row>
    <row r="814" spans="2:16" x14ac:dyDescent="0.3">
      <c r="B814" s="108">
        <v>44704</v>
      </c>
      <c r="C814" s="110">
        <v>24.9</v>
      </c>
      <c r="D814" s="110">
        <v>42.5</v>
      </c>
      <c r="E814" s="110">
        <f t="shared" si="31"/>
        <v>4.1841004184100417E-2</v>
      </c>
      <c r="F814" s="151">
        <f t="shared" si="32"/>
        <v>3.9119804400977953E-2</v>
      </c>
      <c r="G814" s="120"/>
      <c r="H814" s="120"/>
      <c r="I814" s="120"/>
      <c r="J814" s="120"/>
      <c r="K814" s="120"/>
      <c r="L814" s="120"/>
      <c r="M814" s="120"/>
      <c r="N814" s="120"/>
      <c r="O814" s="120"/>
      <c r="P814" s="120"/>
    </row>
    <row r="815" spans="2:16" x14ac:dyDescent="0.3">
      <c r="B815" s="108">
        <v>44705</v>
      </c>
      <c r="C815" s="110">
        <v>24.5</v>
      </c>
      <c r="D815" s="110">
        <v>41.7</v>
      </c>
      <c r="E815" s="110">
        <f t="shared" si="31"/>
        <v>-1.6064257028112428E-2</v>
      </c>
      <c r="F815" s="151">
        <f t="shared" si="32"/>
        <v>-1.8823529411764683E-2</v>
      </c>
      <c r="G815" s="120"/>
      <c r="H815" s="120"/>
      <c r="I815" s="120"/>
      <c r="J815" s="120"/>
      <c r="K815" s="120"/>
      <c r="L815" s="120"/>
      <c r="M815" s="120"/>
      <c r="N815" s="120"/>
      <c r="O815" s="120"/>
      <c r="P815" s="120"/>
    </row>
    <row r="816" spans="2:16" x14ac:dyDescent="0.3">
      <c r="B816" s="108">
        <v>44706</v>
      </c>
      <c r="C816" s="110">
        <v>24.1</v>
      </c>
      <c r="D816" s="110">
        <v>41.8</v>
      </c>
      <c r="E816" s="110">
        <f t="shared" si="31"/>
        <v>-1.6326530612244872E-2</v>
      </c>
      <c r="F816" s="151">
        <f t="shared" si="32"/>
        <v>2.3980815347719453E-3</v>
      </c>
      <c r="G816" s="120"/>
      <c r="H816" s="120"/>
      <c r="I816" s="120"/>
      <c r="J816" s="120"/>
      <c r="K816" s="120"/>
      <c r="L816" s="120"/>
      <c r="M816" s="120"/>
      <c r="N816" s="120"/>
      <c r="O816" s="120"/>
      <c r="P816" s="120"/>
    </row>
    <row r="817" spans="2:16" x14ac:dyDescent="0.3">
      <c r="B817" s="108">
        <v>44707</v>
      </c>
      <c r="C817" s="110">
        <v>24.4</v>
      </c>
      <c r="D817" s="110">
        <v>41.3</v>
      </c>
      <c r="E817" s="110">
        <f t="shared" si="31"/>
        <v>1.2448132780082943E-2</v>
      </c>
      <c r="F817" s="151">
        <f t="shared" si="32"/>
        <v>-1.1961722488038284E-2</v>
      </c>
      <c r="G817" s="120"/>
      <c r="H817" s="120"/>
      <c r="I817" s="120"/>
      <c r="J817" s="120"/>
      <c r="K817" s="120"/>
      <c r="L817" s="120"/>
      <c r="M817" s="120"/>
      <c r="N817" s="120"/>
      <c r="O817" s="120"/>
      <c r="P817" s="120"/>
    </row>
    <row r="818" spans="2:16" x14ac:dyDescent="0.3">
      <c r="B818" s="108">
        <v>44710</v>
      </c>
      <c r="C818" s="110">
        <v>25.4</v>
      </c>
      <c r="D818" s="110">
        <v>41.2</v>
      </c>
      <c r="E818" s="110">
        <f t="shared" si="31"/>
        <v>4.0983606557376984E-2</v>
      </c>
      <c r="F818" s="151">
        <f t="shared" si="32"/>
        <v>-2.421307506053183E-3</v>
      </c>
      <c r="G818" s="120"/>
      <c r="H818" s="120"/>
      <c r="I818" s="120"/>
      <c r="J818" s="120"/>
      <c r="K818" s="120"/>
      <c r="L818" s="120"/>
      <c r="M818" s="120"/>
      <c r="N818" s="120"/>
      <c r="O818" s="120"/>
      <c r="P818" s="120"/>
    </row>
    <row r="819" spans="2:16" x14ac:dyDescent="0.3">
      <c r="B819" s="108">
        <v>44711</v>
      </c>
      <c r="C819" s="110">
        <v>25.2</v>
      </c>
      <c r="D819" s="110">
        <v>40</v>
      </c>
      <c r="E819" s="110">
        <f t="shared" si="31"/>
        <v>-7.8740157480314821E-3</v>
      </c>
      <c r="F819" s="151">
        <f t="shared" si="32"/>
        <v>-2.9126213592233108E-2</v>
      </c>
      <c r="G819" s="120"/>
      <c r="H819" s="120"/>
      <c r="I819" s="120"/>
      <c r="J819" s="120"/>
      <c r="K819" s="120"/>
      <c r="L819" s="120"/>
      <c r="M819" s="120"/>
      <c r="N819" s="120"/>
      <c r="O819" s="120"/>
      <c r="P819" s="120"/>
    </row>
    <row r="820" spans="2:16" x14ac:dyDescent="0.3">
      <c r="B820" s="108">
        <v>44712</v>
      </c>
      <c r="C820" s="110">
        <v>25.2</v>
      </c>
      <c r="D820" s="110">
        <v>40</v>
      </c>
      <c r="E820" s="110">
        <f t="shared" si="31"/>
        <v>0</v>
      </c>
      <c r="F820" s="151">
        <f t="shared" si="32"/>
        <v>0</v>
      </c>
      <c r="G820" s="120"/>
      <c r="H820" s="120"/>
      <c r="I820" s="120"/>
      <c r="J820" s="120"/>
      <c r="K820" s="120"/>
      <c r="L820" s="120"/>
      <c r="M820" s="120"/>
      <c r="N820" s="120"/>
      <c r="O820" s="120"/>
      <c r="P820" s="120"/>
    </row>
    <row r="821" spans="2:16" x14ac:dyDescent="0.3">
      <c r="B821" s="108">
        <v>44713</v>
      </c>
      <c r="C821" s="110">
        <v>25.7</v>
      </c>
      <c r="D821" s="110">
        <v>40.1</v>
      </c>
      <c r="E821" s="110">
        <f t="shared" si="31"/>
        <v>1.9841269841269771E-2</v>
      </c>
      <c r="F821" s="151">
        <f t="shared" si="32"/>
        <v>2.4999999999999467E-3</v>
      </c>
      <c r="G821" s="120"/>
      <c r="H821" s="120"/>
      <c r="I821" s="120"/>
      <c r="J821" s="120"/>
      <c r="K821" s="120"/>
      <c r="L821" s="120"/>
      <c r="M821" s="120"/>
      <c r="N821" s="120"/>
      <c r="O821" s="120"/>
      <c r="P821" s="120"/>
    </row>
    <row r="822" spans="2:16" x14ac:dyDescent="0.3">
      <c r="B822" s="108">
        <v>44714</v>
      </c>
      <c r="C822" s="110">
        <v>26</v>
      </c>
      <c r="D822" s="110">
        <v>39.700000000000003</v>
      </c>
      <c r="E822" s="110">
        <f t="shared" si="31"/>
        <v>1.1673151750972721E-2</v>
      </c>
      <c r="F822" s="151">
        <f t="shared" si="32"/>
        <v>-9.9750623441395847E-3</v>
      </c>
      <c r="G822" s="120"/>
      <c r="H822" s="120"/>
      <c r="I822" s="120"/>
      <c r="J822" s="120"/>
      <c r="K822" s="120"/>
      <c r="L822" s="120"/>
      <c r="M822" s="120"/>
      <c r="N822" s="120"/>
      <c r="O822" s="120"/>
      <c r="P822" s="120"/>
    </row>
    <row r="823" spans="2:16" x14ac:dyDescent="0.3">
      <c r="B823" s="108">
        <v>44717</v>
      </c>
      <c r="C823" s="110">
        <v>26.4</v>
      </c>
      <c r="D823" s="110">
        <v>38.799999999999997</v>
      </c>
      <c r="E823" s="110">
        <f t="shared" si="31"/>
        <v>1.538461538461533E-2</v>
      </c>
      <c r="F823" s="151">
        <f t="shared" si="32"/>
        <v>-2.2670025188917031E-2</v>
      </c>
      <c r="G823" s="120"/>
      <c r="H823" s="120"/>
      <c r="I823" s="120"/>
      <c r="J823" s="120"/>
      <c r="K823" s="120"/>
      <c r="L823" s="120"/>
      <c r="M823" s="120"/>
      <c r="N823" s="120"/>
      <c r="O823" s="120"/>
      <c r="P823" s="120"/>
    </row>
    <row r="824" spans="2:16" x14ac:dyDescent="0.3">
      <c r="B824" s="108">
        <v>44718</v>
      </c>
      <c r="C824" s="110">
        <v>26.1</v>
      </c>
      <c r="D824" s="110">
        <v>39.700000000000003</v>
      </c>
      <c r="E824" s="110">
        <f t="shared" si="31"/>
        <v>-1.1363636363636243E-2</v>
      </c>
      <c r="F824" s="151">
        <f t="shared" si="32"/>
        <v>2.3195876288659933E-2</v>
      </c>
      <c r="G824" s="120"/>
      <c r="H824" s="120"/>
      <c r="I824" s="120"/>
      <c r="J824" s="120"/>
      <c r="K824" s="120"/>
      <c r="L824" s="120"/>
      <c r="M824" s="120"/>
      <c r="N824" s="120"/>
      <c r="O824" s="120"/>
      <c r="P824" s="120"/>
    </row>
    <row r="825" spans="2:16" x14ac:dyDescent="0.3">
      <c r="B825" s="108">
        <v>44719</v>
      </c>
      <c r="C825" s="110">
        <v>25.6</v>
      </c>
      <c r="D825" s="110">
        <v>40.799999999999997</v>
      </c>
      <c r="E825" s="110">
        <f t="shared" si="31"/>
        <v>-1.9157088122605415E-2</v>
      </c>
      <c r="F825" s="151">
        <f t="shared" si="32"/>
        <v>2.7707808564231495E-2</v>
      </c>
      <c r="G825" s="120"/>
      <c r="H825" s="120"/>
      <c r="I825" s="120"/>
      <c r="J825" s="120"/>
      <c r="K825" s="120"/>
      <c r="L825" s="120"/>
      <c r="M825" s="120"/>
      <c r="N825" s="120"/>
      <c r="O825" s="120"/>
      <c r="P825" s="120"/>
    </row>
    <row r="826" spans="2:16" x14ac:dyDescent="0.3">
      <c r="B826" s="108">
        <v>44720</v>
      </c>
      <c r="C826" s="110">
        <v>26.2</v>
      </c>
      <c r="D826" s="110">
        <v>44.8</v>
      </c>
      <c r="E826" s="110">
        <f t="shared" si="31"/>
        <v>2.34375E-2</v>
      </c>
      <c r="F826" s="151">
        <f t="shared" si="32"/>
        <v>9.8039215686274606E-2</v>
      </c>
      <c r="G826" s="120"/>
      <c r="H826" s="120"/>
      <c r="I826" s="120"/>
      <c r="J826" s="120"/>
      <c r="K826" s="120"/>
      <c r="L826" s="120"/>
      <c r="M826" s="120"/>
      <c r="N826" s="120"/>
      <c r="O826" s="120"/>
      <c r="P826" s="120"/>
    </row>
    <row r="827" spans="2:16" x14ac:dyDescent="0.3">
      <c r="B827" s="108">
        <v>44721</v>
      </c>
      <c r="C827" s="110">
        <v>26.5</v>
      </c>
      <c r="D827" s="110">
        <v>47.7</v>
      </c>
      <c r="E827" s="110">
        <f t="shared" si="31"/>
        <v>1.1450381679389388E-2</v>
      </c>
      <c r="F827" s="151">
        <f t="shared" si="32"/>
        <v>6.4732142857143016E-2</v>
      </c>
      <c r="G827" s="120"/>
      <c r="H827" s="120"/>
      <c r="I827" s="120"/>
      <c r="J827" s="120"/>
      <c r="K827" s="120"/>
      <c r="L827" s="120"/>
      <c r="M827" s="120"/>
      <c r="N827" s="120"/>
      <c r="O827" s="120"/>
      <c r="P827" s="120"/>
    </row>
    <row r="828" spans="2:16" x14ac:dyDescent="0.3">
      <c r="B828" s="108">
        <v>44724</v>
      </c>
      <c r="C828" s="110">
        <v>26</v>
      </c>
      <c r="D828" s="110">
        <v>46</v>
      </c>
      <c r="E828" s="110">
        <f t="shared" si="31"/>
        <v>-1.8867924528301883E-2</v>
      </c>
      <c r="F828" s="151">
        <f t="shared" si="32"/>
        <v>-3.563941299790363E-2</v>
      </c>
      <c r="G828" s="120"/>
      <c r="H828" s="120"/>
      <c r="I828" s="120"/>
      <c r="J828" s="120"/>
      <c r="K828" s="120"/>
      <c r="L828" s="120"/>
      <c r="M828" s="120"/>
      <c r="N828" s="120"/>
      <c r="O828" s="120"/>
      <c r="P828" s="120"/>
    </row>
    <row r="829" spans="2:16" x14ac:dyDescent="0.3">
      <c r="B829" s="108">
        <v>44725</v>
      </c>
      <c r="C829" s="110">
        <v>25.7</v>
      </c>
      <c r="D829" s="110">
        <v>47.6</v>
      </c>
      <c r="E829" s="110">
        <f t="shared" si="31"/>
        <v>-1.1538461538461608E-2</v>
      </c>
      <c r="F829" s="151">
        <f t="shared" si="32"/>
        <v>3.4782608695652195E-2</v>
      </c>
      <c r="G829" s="120"/>
      <c r="H829" s="120"/>
      <c r="I829" s="120"/>
      <c r="J829" s="120"/>
      <c r="K829" s="120"/>
      <c r="L829" s="120"/>
      <c r="M829" s="120"/>
      <c r="N829" s="120"/>
      <c r="O829" s="120"/>
      <c r="P829" s="120"/>
    </row>
    <row r="830" spans="2:16" x14ac:dyDescent="0.3">
      <c r="B830" s="108">
        <v>44726</v>
      </c>
      <c r="C830" s="110">
        <v>25.4</v>
      </c>
      <c r="D830" s="110">
        <v>48.3</v>
      </c>
      <c r="E830" s="110">
        <f t="shared" si="31"/>
        <v>-1.1673151750972832E-2</v>
      </c>
      <c r="F830" s="151">
        <f t="shared" si="32"/>
        <v>1.4705882352941124E-2</v>
      </c>
      <c r="G830" s="120"/>
      <c r="H830" s="120"/>
      <c r="I830" s="120"/>
      <c r="J830" s="120"/>
      <c r="K830" s="120"/>
      <c r="L830" s="120"/>
      <c r="M830" s="120"/>
      <c r="N830" s="120"/>
      <c r="O830" s="120"/>
      <c r="P830" s="120"/>
    </row>
    <row r="831" spans="2:16" x14ac:dyDescent="0.3">
      <c r="B831" s="108">
        <v>44727</v>
      </c>
      <c r="C831" s="110">
        <v>25.5</v>
      </c>
      <c r="D831" s="110">
        <v>47.2</v>
      </c>
      <c r="E831" s="110">
        <f t="shared" si="31"/>
        <v>3.937007874015741E-3</v>
      </c>
      <c r="F831" s="151">
        <f t="shared" si="32"/>
        <v>-2.2774327122153104E-2</v>
      </c>
      <c r="G831" s="120"/>
      <c r="H831" s="120"/>
      <c r="I831" s="120"/>
      <c r="J831" s="120"/>
      <c r="K831" s="120"/>
      <c r="L831" s="120"/>
      <c r="M831" s="120"/>
      <c r="N831" s="120"/>
      <c r="O831" s="120"/>
      <c r="P831" s="120"/>
    </row>
    <row r="832" spans="2:16" x14ac:dyDescent="0.3">
      <c r="B832" s="108">
        <v>44728</v>
      </c>
      <c r="C832" s="110">
        <v>26.3</v>
      </c>
      <c r="D832" s="110">
        <v>48.2</v>
      </c>
      <c r="E832" s="110">
        <f t="shared" si="31"/>
        <v>3.1372549019607954E-2</v>
      </c>
      <c r="F832" s="151">
        <f t="shared" si="32"/>
        <v>2.1186440677966045E-2</v>
      </c>
      <c r="G832" s="120"/>
      <c r="H832" s="120"/>
      <c r="I832" s="120"/>
      <c r="J832" s="120"/>
      <c r="K832" s="120"/>
      <c r="L832" s="120"/>
      <c r="M832" s="120"/>
      <c r="N832" s="120"/>
      <c r="O832" s="120"/>
      <c r="P832" s="120"/>
    </row>
    <row r="833" spans="2:16" x14ac:dyDescent="0.3">
      <c r="B833" s="108">
        <v>44731</v>
      </c>
      <c r="C833" s="110">
        <v>25.8</v>
      </c>
      <c r="D833" s="110">
        <v>48.9</v>
      </c>
      <c r="E833" s="110">
        <f t="shared" si="31"/>
        <v>-1.9011406844106515E-2</v>
      </c>
      <c r="F833" s="151">
        <f t="shared" si="32"/>
        <v>1.4522821576763434E-2</v>
      </c>
      <c r="G833" s="120"/>
      <c r="H833" s="120"/>
      <c r="I833" s="120"/>
      <c r="J833" s="120"/>
      <c r="K833" s="120"/>
      <c r="L833" s="120"/>
      <c r="M833" s="120"/>
      <c r="N833" s="120"/>
      <c r="O833" s="120"/>
      <c r="P833" s="120"/>
    </row>
    <row r="834" spans="2:16" x14ac:dyDescent="0.3">
      <c r="B834" s="108">
        <v>44732</v>
      </c>
      <c r="C834" s="110">
        <v>25.3</v>
      </c>
      <c r="D834" s="110">
        <v>50.4</v>
      </c>
      <c r="E834" s="110">
        <f t="shared" si="31"/>
        <v>-1.9379844961240345E-2</v>
      </c>
      <c r="F834" s="151">
        <f t="shared" si="32"/>
        <v>3.0674846625766916E-2</v>
      </c>
      <c r="G834" s="120"/>
      <c r="H834" s="120"/>
      <c r="I834" s="120"/>
      <c r="J834" s="120"/>
      <c r="K834" s="120"/>
      <c r="L834" s="120"/>
      <c r="M834" s="120"/>
      <c r="N834" s="120"/>
      <c r="O834" s="120"/>
      <c r="P834" s="120"/>
    </row>
    <row r="835" spans="2:16" x14ac:dyDescent="0.3">
      <c r="B835" s="108">
        <v>44733</v>
      </c>
      <c r="C835" s="110">
        <v>24.9</v>
      </c>
      <c r="D835" s="110">
        <v>48.9</v>
      </c>
      <c r="E835" s="110">
        <f t="shared" si="31"/>
        <v>-1.5810276679842028E-2</v>
      </c>
      <c r="F835" s="151">
        <f t="shared" si="32"/>
        <v>-2.9761904761904767E-2</v>
      </c>
      <c r="G835" s="120"/>
      <c r="H835" s="120"/>
      <c r="I835" s="120"/>
      <c r="J835" s="120"/>
      <c r="K835" s="120"/>
      <c r="L835" s="120"/>
      <c r="M835" s="120"/>
      <c r="N835" s="120"/>
      <c r="O835" s="120"/>
      <c r="P835" s="120"/>
    </row>
    <row r="836" spans="2:16" x14ac:dyDescent="0.3">
      <c r="B836" s="108">
        <v>44734</v>
      </c>
      <c r="C836" s="110">
        <v>25.1</v>
      </c>
      <c r="D836" s="110">
        <v>47.9</v>
      </c>
      <c r="E836" s="110">
        <f t="shared" ref="E836:E881" si="33">C836/C835 - 1</f>
        <v>8.0321285140563248E-3</v>
      </c>
      <c r="F836" s="151">
        <f t="shared" ref="F836:F881" si="34">D836/D835-1</f>
        <v>-2.0449897750511203E-2</v>
      </c>
      <c r="G836" s="120"/>
      <c r="H836" s="120"/>
      <c r="I836" s="120"/>
      <c r="J836" s="120"/>
      <c r="K836" s="120"/>
      <c r="L836" s="120"/>
      <c r="M836" s="120"/>
      <c r="N836" s="120"/>
      <c r="O836" s="120"/>
      <c r="P836" s="120"/>
    </row>
    <row r="837" spans="2:16" x14ac:dyDescent="0.3">
      <c r="B837" s="108">
        <v>44735</v>
      </c>
      <c r="C837" s="110">
        <v>25</v>
      </c>
      <c r="D837" s="110">
        <v>47.3</v>
      </c>
      <c r="E837" s="110">
        <f t="shared" si="33"/>
        <v>-3.9840637450200278E-3</v>
      </c>
      <c r="F837" s="151">
        <f t="shared" si="34"/>
        <v>-1.2526096033402934E-2</v>
      </c>
      <c r="G837" s="120"/>
      <c r="H837" s="120"/>
      <c r="I837" s="120"/>
      <c r="J837" s="120"/>
      <c r="K837" s="120"/>
      <c r="L837" s="120"/>
      <c r="M837" s="120"/>
      <c r="N837" s="120"/>
      <c r="O837" s="120"/>
      <c r="P837" s="120"/>
    </row>
    <row r="838" spans="2:16" x14ac:dyDescent="0.3">
      <c r="B838" s="108">
        <v>44738</v>
      </c>
      <c r="C838" s="110">
        <v>24.8</v>
      </c>
      <c r="D838" s="110">
        <v>47.6</v>
      </c>
      <c r="E838" s="110">
        <f t="shared" si="33"/>
        <v>-8.0000000000000071E-3</v>
      </c>
      <c r="F838" s="151">
        <f t="shared" si="34"/>
        <v>6.3424947145878097E-3</v>
      </c>
      <c r="G838" s="120"/>
      <c r="H838" s="120"/>
      <c r="I838" s="120"/>
      <c r="J838" s="120"/>
      <c r="K838" s="120"/>
      <c r="L838" s="120"/>
      <c r="M838" s="120"/>
      <c r="N838" s="120"/>
      <c r="O838" s="120"/>
      <c r="P838" s="120"/>
    </row>
    <row r="839" spans="2:16" x14ac:dyDescent="0.3">
      <c r="B839" s="108">
        <v>44739</v>
      </c>
      <c r="C839" s="110">
        <v>24.7</v>
      </c>
      <c r="D839" s="110">
        <v>47.2</v>
      </c>
      <c r="E839" s="110">
        <f t="shared" si="33"/>
        <v>-4.0322580645162365E-3</v>
      </c>
      <c r="F839" s="151">
        <f t="shared" si="34"/>
        <v>-8.4033613445377853E-3</v>
      </c>
      <c r="G839" s="120"/>
      <c r="H839" s="120"/>
      <c r="I839" s="120"/>
      <c r="J839" s="120"/>
      <c r="K839" s="120"/>
      <c r="L839" s="120"/>
      <c r="M839" s="120"/>
      <c r="N839" s="120"/>
      <c r="O839" s="120"/>
      <c r="P839" s="120"/>
    </row>
    <row r="840" spans="2:16" x14ac:dyDescent="0.3">
      <c r="B840" s="108">
        <v>44740</v>
      </c>
      <c r="C840" s="110">
        <v>25.4</v>
      </c>
      <c r="D840" s="110">
        <v>47.6</v>
      </c>
      <c r="E840" s="110">
        <f t="shared" si="33"/>
        <v>2.8340080971659853E-2</v>
      </c>
      <c r="F840" s="151">
        <f t="shared" si="34"/>
        <v>8.4745762711864181E-3</v>
      </c>
      <c r="G840" s="120"/>
      <c r="H840" s="120"/>
      <c r="I840" s="120"/>
      <c r="J840" s="120"/>
      <c r="K840" s="120"/>
      <c r="L840" s="120"/>
      <c r="M840" s="120"/>
      <c r="N840" s="120"/>
      <c r="O840" s="120"/>
      <c r="P840" s="120"/>
    </row>
    <row r="841" spans="2:16" x14ac:dyDescent="0.3">
      <c r="B841" s="108">
        <v>44741</v>
      </c>
      <c r="C841" s="110">
        <v>26</v>
      </c>
      <c r="D841" s="110">
        <v>47.7</v>
      </c>
      <c r="E841" s="110">
        <f t="shared" si="33"/>
        <v>2.3622047244094446E-2</v>
      </c>
      <c r="F841" s="151">
        <f t="shared" si="34"/>
        <v>2.1008403361344463E-3</v>
      </c>
      <c r="G841" s="120"/>
      <c r="H841" s="120"/>
      <c r="I841" s="120"/>
      <c r="J841" s="120"/>
      <c r="K841" s="120"/>
      <c r="L841" s="120"/>
      <c r="M841" s="120"/>
      <c r="N841" s="120"/>
      <c r="O841" s="120"/>
      <c r="P841" s="120"/>
    </row>
    <row r="842" spans="2:16" x14ac:dyDescent="0.3">
      <c r="B842" s="108">
        <v>44742</v>
      </c>
      <c r="C842" s="110">
        <v>25.5</v>
      </c>
      <c r="D842" s="110">
        <v>46.8</v>
      </c>
      <c r="E842" s="110">
        <f t="shared" si="33"/>
        <v>-1.9230769230769273E-2</v>
      </c>
      <c r="F842" s="151">
        <f t="shared" si="34"/>
        <v>-1.8867924528301994E-2</v>
      </c>
      <c r="G842" s="120"/>
      <c r="H842" s="120"/>
      <c r="I842" s="120"/>
      <c r="J842" s="120"/>
      <c r="K842" s="120"/>
      <c r="L842" s="120"/>
      <c r="M842" s="120"/>
      <c r="N842" s="120"/>
      <c r="O842" s="120"/>
      <c r="P842" s="120"/>
    </row>
    <row r="843" spans="2:16" x14ac:dyDescent="0.3">
      <c r="B843" s="108">
        <v>44745</v>
      </c>
      <c r="C843" s="110">
        <v>25.3</v>
      </c>
      <c r="D843" s="110">
        <v>45.9</v>
      </c>
      <c r="E843" s="110">
        <f t="shared" si="33"/>
        <v>-7.8431372549019329E-3</v>
      </c>
      <c r="F843" s="151">
        <f t="shared" si="34"/>
        <v>-1.9230769230769162E-2</v>
      </c>
      <c r="G843" s="120"/>
      <c r="H843" s="120"/>
      <c r="I843" s="120"/>
      <c r="J843" s="120"/>
      <c r="K843" s="120"/>
      <c r="L843" s="120"/>
      <c r="M843" s="120"/>
      <c r="N843" s="120"/>
      <c r="O843" s="120"/>
      <c r="P843" s="120"/>
    </row>
    <row r="844" spans="2:16" x14ac:dyDescent="0.3">
      <c r="B844" s="108">
        <v>44746</v>
      </c>
      <c r="C844" s="110">
        <v>25.6</v>
      </c>
      <c r="D844" s="110">
        <v>45.2</v>
      </c>
      <c r="E844" s="110">
        <f t="shared" si="33"/>
        <v>1.1857707509881354E-2</v>
      </c>
      <c r="F844" s="151">
        <f t="shared" si="34"/>
        <v>-1.525054466230924E-2</v>
      </c>
      <c r="G844" s="120"/>
      <c r="H844" s="120"/>
      <c r="I844" s="120"/>
      <c r="J844" s="120"/>
      <c r="K844" s="120"/>
      <c r="L844" s="120"/>
      <c r="M844" s="120"/>
      <c r="N844" s="120"/>
      <c r="O844" s="120"/>
      <c r="P844" s="120"/>
    </row>
    <row r="845" spans="2:16" x14ac:dyDescent="0.3">
      <c r="B845" s="108">
        <v>44747</v>
      </c>
      <c r="C845" s="110">
        <v>26.1</v>
      </c>
      <c r="D845" s="110">
        <v>45.4</v>
      </c>
      <c r="E845" s="110">
        <f t="shared" si="33"/>
        <v>1.953125E-2</v>
      </c>
      <c r="F845" s="151">
        <f t="shared" si="34"/>
        <v>4.4247787610618428E-3</v>
      </c>
      <c r="G845" s="120"/>
      <c r="H845" s="120"/>
      <c r="I845" s="120"/>
      <c r="J845" s="120"/>
      <c r="K845" s="120"/>
      <c r="L845" s="120"/>
      <c r="M845" s="120"/>
      <c r="N845" s="120"/>
      <c r="O845" s="120"/>
      <c r="P845" s="120"/>
    </row>
    <row r="846" spans="2:16" x14ac:dyDescent="0.3">
      <c r="B846" s="108">
        <v>44748</v>
      </c>
      <c r="C846" s="110">
        <v>26.2</v>
      </c>
      <c r="D846" s="110">
        <v>47.1</v>
      </c>
      <c r="E846" s="110">
        <f t="shared" si="33"/>
        <v>3.8314176245208831E-3</v>
      </c>
      <c r="F846" s="151">
        <f t="shared" si="34"/>
        <v>3.7444933920704804E-2</v>
      </c>
      <c r="G846" s="120"/>
      <c r="H846" s="120"/>
      <c r="I846" s="120"/>
      <c r="J846" s="120"/>
      <c r="K846" s="120"/>
      <c r="L846" s="120"/>
      <c r="M846" s="120"/>
      <c r="N846" s="120"/>
      <c r="O846" s="120"/>
      <c r="P846" s="120"/>
    </row>
    <row r="847" spans="2:16" x14ac:dyDescent="0.3">
      <c r="B847" s="108">
        <v>44749</v>
      </c>
      <c r="C847" s="110">
        <v>26</v>
      </c>
      <c r="D847" s="110">
        <v>48.5</v>
      </c>
      <c r="E847" s="110">
        <f t="shared" si="33"/>
        <v>-7.6335877862595547E-3</v>
      </c>
      <c r="F847" s="151">
        <f t="shared" si="34"/>
        <v>2.9723991507430991E-2</v>
      </c>
      <c r="G847" s="120"/>
      <c r="H847" s="120"/>
      <c r="I847" s="120"/>
      <c r="J847" s="120"/>
      <c r="K847" s="120"/>
      <c r="L847" s="120"/>
      <c r="M847" s="120"/>
      <c r="N847" s="120"/>
      <c r="O847" s="120"/>
      <c r="P847" s="120"/>
    </row>
    <row r="848" spans="2:16" x14ac:dyDescent="0.3">
      <c r="B848" s="108">
        <v>44754</v>
      </c>
      <c r="C848" s="110">
        <v>27</v>
      </c>
      <c r="D848" s="110">
        <v>47.8</v>
      </c>
      <c r="E848" s="110">
        <f t="shared" si="33"/>
        <v>3.8461538461538547E-2</v>
      </c>
      <c r="F848" s="151">
        <f t="shared" si="34"/>
        <v>-1.4432989690721709E-2</v>
      </c>
      <c r="G848" s="120"/>
      <c r="H848" s="120"/>
      <c r="I848" s="120"/>
      <c r="J848" s="120"/>
      <c r="K848" s="120"/>
      <c r="L848" s="120"/>
      <c r="M848" s="120"/>
      <c r="N848" s="120"/>
      <c r="O848" s="120"/>
      <c r="P848" s="120"/>
    </row>
    <row r="849" spans="2:16" x14ac:dyDescent="0.3">
      <c r="B849" s="108">
        <v>44755</v>
      </c>
      <c r="C849" s="110">
        <v>26.5</v>
      </c>
      <c r="D849" s="110">
        <v>46.4</v>
      </c>
      <c r="E849" s="110">
        <f t="shared" si="33"/>
        <v>-1.851851851851849E-2</v>
      </c>
      <c r="F849" s="151">
        <f t="shared" si="34"/>
        <v>-2.9288702928870314E-2</v>
      </c>
      <c r="G849" s="120"/>
      <c r="H849" s="120"/>
      <c r="I849" s="120"/>
      <c r="J849" s="120"/>
      <c r="K849" s="120"/>
      <c r="L849" s="120"/>
      <c r="M849" s="120"/>
      <c r="N849" s="120"/>
      <c r="O849" s="120"/>
      <c r="P849" s="120"/>
    </row>
    <row r="850" spans="2:16" x14ac:dyDescent="0.3">
      <c r="B850" s="108">
        <v>44756</v>
      </c>
      <c r="C850" s="110">
        <v>26</v>
      </c>
      <c r="D850" s="110">
        <v>46.6</v>
      </c>
      <c r="E850" s="110">
        <f t="shared" si="33"/>
        <v>-1.8867924528301883E-2</v>
      </c>
      <c r="F850" s="151">
        <f t="shared" si="34"/>
        <v>4.3103448275862988E-3</v>
      </c>
      <c r="G850" s="120"/>
      <c r="H850" s="120"/>
      <c r="I850" s="120"/>
      <c r="J850" s="120"/>
      <c r="K850" s="120"/>
      <c r="L850" s="120"/>
      <c r="M850" s="120"/>
      <c r="N850" s="120"/>
      <c r="O850" s="120"/>
      <c r="P850" s="120"/>
    </row>
    <row r="851" spans="2:16" x14ac:dyDescent="0.3">
      <c r="B851" s="108">
        <v>44759</v>
      </c>
      <c r="C851" s="110">
        <v>25.5</v>
      </c>
      <c r="D851" s="110">
        <v>46.9</v>
      </c>
      <c r="E851" s="110">
        <f t="shared" si="33"/>
        <v>-1.9230769230769273E-2</v>
      </c>
      <c r="F851" s="151">
        <f t="shared" si="34"/>
        <v>6.4377682403433667E-3</v>
      </c>
      <c r="G851" s="120"/>
      <c r="H851" s="120"/>
      <c r="I851" s="120"/>
      <c r="J851" s="120"/>
      <c r="K851" s="120"/>
      <c r="L851" s="120"/>
      <c r="M851" s="120"/>
      <c r="N851" s="120"/>
      <c r="O851" s="120"/>
      <c r="P851" s="120"/>
    </row>
    <row r="852" spans="2:16" x14ac:dyDescent="0.3">
      <c r="B852" s="108">
        <v>44760</v>
      </c>
      <c r="C852" s="110">
        <v>25</v>
      </c>
      <c r="D852" s="110">
        <v>46.9</v>
      </c>
      <c r="E852" s="110">
        <f t="shared" si="33"/>
        <v>-1.9607843137254943E-2</v>
      </c>
      <c r="F852" s="151">
        <f t="shared" si="34"/>
        <v>0</v>
      </c>
      <c r="G852" s="120"/>
      <c r="H852" s="120"/>
      <c r="I852" s="120"/>
      <c r="J852" s="120"/>
      <c r="K852" s="120"/>
      <c r="L852" s="120"/>
      <c r="M852" s="120"/>
      <c r="N852" s="120"/>
      <c r="O852" s="120"/>
      <c r="P852" s="120"/>
    </row>
    <row r="853" spans="2:16" x14ac:dyDescent="0.3">
      <c r="B853" s="108">
        <v>44761</v>
      </c>
      <c r="C853" s="110">
        <v>24.6</v>
      </c>
      <c r="D853" s="110">
        <v>46.9</v>
      </c>
      <c r="E853" s="110">
        <f t="shared" si="33"/>
        <v>-1.5999999999999903E-2</v>
      </c>
      <c r="F853" s="151">
        <f t="shared" si="34"/>
        <v>0</v>
      </c>
      <c r="G853" s="120"/>
      <c r="H853" s="120"/>
      <c r="I853" s="120"/>
      <c r="J853" s="120"/>
      <c r="K853" s="120"/>
      <c r="L853" s="120"/>
      <c r="M853" s="120"/>
      <c r="N853" s="120"/>
      <c r="O853" s="120"/>
      <c r="P853" s="120"/>
    </row>
    <row r="854" spans="2:16" x14ac:dyDescent="0.3">
      <c r="B854" s="108">
        <v>44762</v>
      </c>
      <c r="C854" s="110">
        <v>24.9</v>
      </c>
      <c r="D854" s="110">
        <v>47</v>
      </c>
      <c r="E854" s="110">
        <f t="shared" si="33"/>
        <v>1.2195121951219301E-2</v>
      </c>
      <c r="F854" s="151">
        <f t="shared" si="34"/>
        <v>2.132196162046851E-3</v>
      </c>
      <c r="G854" s="120"/>
      <c r="H854" s="120"/>
      <c r="I854" s="120"/>
      <c r="J854" s="120"/>
      <c r="K854" s="120"/>
      <c r="L854" s="120"/>
      <c r="M854" s="120"/>
      <c r="N854" s="120"/>
      <c r="O854" s="120"/>
      <c r="P854" s="120"/>
    </row>
    <row r="855" spans="2:16" x14ac:dyDescent="0.3">
      <c r="B855" s="108">
        <v>44763</v>
      </c>
      <c r="C855" s="110">
        <v>25</v>
      </c>
      <c r="D855" s="110">
        <v>46.2</v>
      </c>
      <c r="E855" s="110">
        <f t="shared" si="33"/>
        <v>4.0160642570281624E-3</v>
      </c>
      <c r="F855" s="151">
        <f t="shared" si="34"/>
        <v>-1.7021276595744594E-2</v>
      </c>
      <c r="G855" s="120"/>
      <c r="H855" s="120"/>
      <c r="I855" s="120"/>
      <c r="J855" s="120"/>
      <c r="K855" s="120"/>
      <c r="L855" s="120"/>
      <c r="M855" s="120"/>
      <c r="N855" s="120"/>
      <c r="O855" s="120"/>
      <c r="P855" s="120"/>
    </row>
    <row r="856" spans="2:16" x14ac:dyDescent="0.3">
      <c r="B856" s="108">
        <v>44766</v>
      </c>
      <c r="C856" s="110">
        <v>24.6</v>
      </c>
      <c r="D856" s="110">
        <v>44.6</v>
      </c>
      <c r="E856" s="110">
        <f t="shared" si="33"/>
        <v>-1.5999999999999903E-2</v>
      </c>
      <c r="F856" s="151">
        <f t="shared" si="34"/>
        <v>-3.4632034632034681E-2</v>
      </c>
      <c r="G856" s="120"/>
      <c r="H856" s="120"/>
      <c r="I856" s="120"/>
      <c r="J856" s="120"/>
      <c r="K856" s="120"/>
      <c r="L856" s="120"/>
      <c r="M856" s="120"/>
      <c r="N856" s="120"/>
      <c r="O856" s="120"/>
      <c r="P856" s="120"/>
    </row>
    <row r="857" spans="2:16" x14ac:dyDescent="0.3">
      <c r="B857" s="108">
        <v>44767</v>
      </c>
      <c r="C857" s="110">
        <v>25.6</v>
      </c>
      <c r="D857" s="110">
        <v>43.6</v>
      </c>
      <c r="E857" s="110">
        <f t="shared" si="33"/>
        <v>4.0650406504064929E-2</v>
      </c>
      <c r="F857" s="151">
        <f t="shared" si="34"/>
        <v>-2.2421524663677084E-2</v>
      </c>
      <c r="G857" s="120"/>
      <c r="H857" s="120"/>
      <c r="I857" s="120"/>
      <c r="J857" s="120"/>
      <c r="K857" s="120"/>
      <c r="L857" s="120"/>
      <c r="M857" s="120"/>
      <c r="N857" s="120"/>
      <c r="O857" s="120"/>
      <c r="P857" s="120"/>
    </row>
    <row r="858" spans="2:16" x14ac:dyDescent="0.3">
      <c r="B858" s="108">
        <v>44768</v>
      </c>
      <c r="C858" s="110">
        <v>25.2</v>
      </c>
      <c r="D858" s="110">
        <v>43.4</v>
      </c>
      <c r="E858" s="110">
        <f t="shared" si="33"/>
        <v>-1.5625000000000111E-2</v>
      </c>
      <c r="F858" s="151">
        <f t="shared" si="34"/>
        <v>-4.5871559633028358E-3</v>
      </c>
      <c r="G858" s="120"/>
      <c r="H858" s="120"/>
      <c r="I858" s="120"/>
      <c r="J858" s="120"/>
      <c r="K858" s="120"/>
      <c r="L858" s="120"/>
      <c r="M858" s="120"/>
      <c r="N858" s="120"/>
      <c r="O858" s="120"/>
      <c r="P858" s="120"/>
    </row>
    <row r="859" spans="2:16" x14ac:dyDescent="0.3">
      <c r="B859" s="108">
        <v>44769</v>
      </c>
      <c r="C859" s="110">
        <v>24.7</v>
      </c>
      <c r="D859" s="110">
        <v>42</v>
      </c>
      <c r="E859" s="110">
        <f t="shared" si="33"/>
        <v>-1.9841269841269882E-2</v>
      </c>
      <c r="F859" s="151">
        <f t="shared" si="34"/>
        <v>-3.2258064516129004E-2</v>
      </c>
      <c r="G859" s="120"/>
      <c r="H859" s="120"/>
      <c r="I859" s="120"/>
      <c r="J859" s="120"/>
      <c r="K859" s="120"/>
      <c r="L859" s="120"/>
      <c r="M859" s="120"/>
      <c r="N859" s="120"/>
      <c r="O859" s="120"/>
      <c r="P859" s="120"/>
    </row>
    <row r="860" spans="2:16" x14ac:dyDescent="0.3">
      <c r="B860" s="108">
        <v>44770</v>
      </c>
      <c r="C860" s="110">
        <v>24.3</v>
      </c>
      <c r="D860" s="110">
        <v>43.4</v>
      </c>
      <c r="E860" s="110">
        <f t="shared" si="33"/>
        <v>-1.6194331983805599E-2</v>
      </c>
      <c r="F860" s="151">
        <f t="shared" si="34"/>
        <v>3.3333333333333215E-2</v>
      </c>
      <c r="G860" s="120"/>
      <c r="H860" s="120"/>
      <c r="I860" s="120"/>
      <c r="J860" s="120"/>
      <c r="K860" s="120"/>
      <c r="L860" s="120"/>
      <c r="M860" s="120"/>
      <c r="N860" s="120"/>
      <c r="O860" s="120"/>
      <c r="P860" s="120"/>
    </row>
    <row r="861" spans="2:16" x14ac:dyDescent="0.3">
      <c r="B861" s="108">
        <v>44773</v>
      </c>
      <c r="C861" s="110">
        <v>25</v>
      </c>
      <c r="D861" s="110">
        <v>43</v>
      </c>
      <c r="E861" s="110">
        <f t="shared" si="33"/>
        <v>2.8806584362139898E-2</v>
      </c>
      <c r="F861" s="151">
        <f t="shared" si="34"/>
        <v>-9.2165898617511122E-3</v>
      </c>
      <c r="G861" s="120"/>
      <c r="H861" s="120"/>
      <c r="I861" s="120"/>
      <c r="J861" s="120"/>
      <c r="K861" s="120"/>
      <c r="L861" s="120"/>
      <c r="M861" s="120"/>
      <c r="N861" s="120"/>
      <c r="O861" s="120"/>
      <c r="P861" s="120"/>
    </row>
    <row r="862" spans="2:16" x14ac:dyDescent="0.3">
      <c r="B862" s="108">
        <v>44774</v>
      </c>
      <c r="C862" s="110">
        <v>25.1</v>
      </c>
      <c r="D862" s="110">
        <v>42.2</v>
      </c>
      <c r="E862" s="110">
        <f t="shared" si="33"/>
        <v>4.0000000000000036E-3</v>
      </c>
      <c r="F862" s="151">
        <f t="shared" si="34"/>
        <v>-1.8604651162790642E-2</v>
      </c>
      <c r="G862" s="120"/>
      <c r="H862" s="120"/>
      <c r="I862" s="120"/>
      <c r="J862" s="120"/>
      <c r="K862" s="120"/>
      <c r="L862" s="120"/>
      <c r="M862" s="120"/>
      <c r="N862" s="120"/>
      <c r="O862" s="120"/>
      <c r="P862" s="120"/>
    </row>
    <row r="863" spans="2:16" x14ac:dyDescent="0.3">
      <c r="B863" s="108">
        <v>44775</v>
      </c>
      <c r="C863" s="110">
        <v>25.6</v>
      </c>
      <c r="D863" s="110">
        <v>42.6</v>
      </c>
      <c r="E863" s="110">
        <f t="shared" si="33"/>
        <v>1.9920318725099584E-2</v>
      </c>
      <c r="F863" s="151">
        <f t="shared" si="34"/>
        <v>9.4786729857818663E-3</v>
      </c>
      <c r="G863" s="120"/>
      <c r="H863" s="120"/>
      <c r="I863" s="120"/>
      <c r="J863" s="120"/>
      <c r="K863" s="120"/>
      <c r="L863" s="120"/>
      <c r="M863" s="120"/>
      <c r="N863" s="120"/>
      <c r="O863" s="120"/>
      <c r="P863" s="120"/>
    </row>
    <row r="864" spans="2:16" x14ac:dyDescent="0.3">
      <c r="B864" s="108">
        <v>44776</v>
      </c>
      <c r="C864" s="110">
        <v>25.2</v>
      </c>
      <c r="D864" s="110">
        <v>43.5</v>
      </c>
      <c r="E864" s="110">
        <f t="shared" si="33"/>
        <v>-1.5625000000000111E-2</v>
      </c>
      <c r="F864" s="151">
        <f t="shared" si="34"/>
        <v>2.1126760563380254E-2</v>
      </c>
      <c r="G864" s="120"/>
      <c r="H864" s="120"/>
      <c r="I864" s="120"/>
      <c r="J864" s="120"/>
      <c r="K864" s="120"/>
      <c r="L864" s="120"/>
      <c r="M864" s="120"/>
      <c r="N864" s="120"/>
      <c r="O864" s="120"/>
      <c r="P864" s="120"/>
    </row>
    <row r="865" spans="2:16" x14ac:dyDescent="0.3">
      <c r="B865" s="108">
        <v>44777</v>
      </c>
      <c r="C865" s="110">
        <v>25.8</v>
      </c>
      <c r="D865" s="110">
        <v>43</v>
      </c>
      <c r="E865" s="110">
        <f t="shared" si="33"/>
        <v>2.3809523809523947E-2</v>
      </c>
      <c r="F865" s="151">
        <f t="shared" si="34"/>
        <v>-1.1494252873563204E-2</v>
      </c>
      <c r="G865" s="120"/>
      <c r="H865" s="120"/>
      <c r="I865" s="120"/>
      <c r="J865" s="120"/>
      <c r="K865" s="120"/>
      <c r="L865" s="120"/>
      <c r="M865" s="120"/>
      <c r="N865" s="120"/>
      <c r="O865" s="120"/>
      <c r="P865" s="120"/>
    </row>
    <row r="866" spans="2:16" x14ac:dyDescent="0.3">
      <c r="B866" s="108">
        <v>44780</v>
      </c>
      <c r="C866" s="110">
        <v>26.6</v>
      </c>
      <c r="D866" s="110">
        <v>41.6</v>
      </c>
      <c r="E866" s="110">
        <f t="shared" si="33"/>
        <v>3.1007751937984551E-2</v>
      </c>
      <c r="F866" s="151">
        <f t="shared" si="34"/>
        <v>-3.2558139534883734E-2</v>
      </c>
      <c r="G866" s="120"/>
      <c r="H866" s="120"/>
      <c r="I866" s="120"/>
      <c r="J866" s="120"/>
      <c r="K866" s="120"/>
      <c r="L866" s="120"/>
      <c r="M866" s="120"/>
      <c r="N866" s="120"/>
      <c r="O866" s="120"/>
      <c r="P866" s="120"/>
    </row>
    <row r="867" spans="2:16" x14ac:dyDescent="0.3">
      <c r="B867" s="108">
        <v>44781</v>
      </c>
      <c r="C867" s="110">
        <v>29.2</v>
      </c>
      <c r="D867" s="110">
        <v>41.5</v>
      </c>
      <c r="E867" s="110">
        <f t="shared" si="33"/>
        <v>9.7744360902255467E-2</v>
      </c>
      <c r="F867" s="151">
        <f t="shared" si="34"/>
        <v>-2.4038461538461453E-3</v>
      </c>
      <c r="G867" s="120"/>
      <c r="H867" s="120"/>
      <c r="I867" s="120"/>
      <c r="J867" s="120"/>
      <c r="K867" s="120"/>
      <c r="L867" s="120"/>
      <c r="M867" s="120"/>
      <c r="N867" s="120"/>
      <c r="O867" s="120"/>
      <c r="P867" s="120"/>
    </row>
    <row r="868" spans="2:16" x14ac:dyDescent="0.3">
      <c r="B868" s="108">
        <v>44783</v>
      </c>
      <c r="C868" s="110">
        <v>27.3</v>
      </c>
      <c r="D868" s="110">
        <v>41.8</v>
      </c>
      <c r="E868" s="110">
        <f t="shared" si="33"/>
        <v>-6.5068493150684859E-2</v>
      </c>
      <c r="F868" s="151">
        <f t="shared" si="34"/>
        <v>7.2289156626506035E-3</v>
      </c>
      <c r="G868" s="120"/>
      <c r="H868" s="120"/>
      <c r="I868" s="120"/>
      <c r="J868" s="120"/>
      <c r="K868" s="120"/>
      <c r="L868" s="120"/>
      <c r="M868" s="120"/>
      <c r="N868" s="120"/>
      <c r="O868" s="120"/>
      <c r="P868" s="120"/>
    </row>
    <row r="869" spans="2:16" x14ac:dyDescent="0.3">
      <c r="B869" s="108">
        <v>44784</v>
      </c>
      <c r="C869" s="110">
        <v>26.2</v>
      </c>
      <c r="D869" s="110">
        <v>41.8</v>
      </c>
      <c r="E869" s="110">
        <f t="shared" si="33"/>
        <v>-4.0293040293040372E-2</v>
      </c>
      <c r="F869" s="151">
        <f t="shared" si="34"/>
        <v>0</v>
      </c>
      <c r="G869" s="120"/>
      <c r="H869" s="120"/>
      <c r="I869" s="120"/>
      <c r="J869" s="120"/>
      <c r="K869" s="120"/>
      <c r="L869" s="120"/>
      <c r="M869" s="120"/>
      <c r="N869" s="120"/>
      <c r="O869" s="120"/>
      <c r="P869" s="120"/>
    </row>
    <row r="870" spans="2:16" x14ac:dyDescent="0.3">
      <c r="B870" s="108">
        <v>44787</v>
      </c>
      <c r="C870" s="110">
        <v>27.2</v>
      </c>
      <c r="D870" s="110">
        <v>41.9</v>
      </c>
      <c r="E870" s="110">
        <f t="shared" si="33"/>
        <v>3.8167938931297662E-2</v>
      </c>
      <c r="F870" s="151">
        <f t="shared" si="34"/>
        <v>2.3923444976077235E-3</v>
      </c>
      <c r="G870" s="120"/>
      <c r="H870" s="120"/>
      <c r="I870" s="120"/>
      <c r="J870" s="120"/>
      <c r="K870" s="120"/>
      <c r="L870" s="120"/>
      <c r="M870" s="120"/>
      <c r="N870" s="120"/>
      <c r="O870" s="120"/>
      <c r="P870" s="120"/>
    </row>
    <row r="871" spans="2:16" x14ac:dyDescent="0.3">
      <c r="B871" s="108">
        <v>44789</v>
      </c>
      <c r="C871" s="110">
        <v>27.3</v>
      </c>
      <c r="D871" s="110">
        <v>40.200000000000003</v>
      </c>
      <c r="E871" s="110">
        <f t="shared" si="33"/>
        <v>3.6764705882352811E-3</v>
      </c>
      <c r="F871" s="151">
        <f t="shared" si="34"/>
        <v>-4.0572792362768451E-2</v>
      </c>
      <c r="G871" s="120"/>
      <c r="H871" s="120"/>
      <c r="I871" s="120"/>
      <c r="J871" s="120"/>
      <c r="K871" s="120"/>
      <c r="L871" s="120"/>
      <c r="M871" s="120"/>
      <c r="N871" s="120"/>
      <c r="O871" s="120"/>
      <c r="P871" s="120"/>
    </row>
    <row r="872" spans="2:16" x14ac:dyDescent="0.3">
      <c r="B872" s="108">
        <v>44790</v>
      </c>
      <c r="C872" s="110">
        <v>28.1</v>
      </c>
      <c r="D872" s="110">
        <v>40.9</v>
      </c>
      <c r="E872" s="110">
        <f t="shared" si="33"/>
        <v>2.9304029304029422E-2</v>
      </c>
      <c r="F872" s="151">
        <f t="shared" si="34"/>
        <v>1.741293532338295E-2</v>
      </c>
      <c r="G872" s="120"/>
      <c r="H872" s="120"/>
      <c r="I872" s="120"/>
      <c r="J872" s="120"/>
      <c r="K872" s="120"/>
      <c r="L872" s="120"/>
      <c r="M872" s="120"/>
      <c r="N872" s="120"/>
      <c r="O872" s="120"/>
      <c r="P872" s="120"/>
    </row>
    <row r="873" spans="2:16" x14ac:dyDescent="0.3">
      <c r="B873" s="108">
        <v>44794</v>
      </c>
      <c r="C873" s="110">
        <v>27.6</v>
      </c>
      <c r="D873" s="110">
        <v>41.9</v>
      </c>
      <c r="E873" s="110">
        <f t="shared" si="33"/>
        <v>-1.7793594306049876E-2</v>
      </c>
      <c r="F873" s="151">
        <f t="shared" si="34"/>
        <v>2.4449877750611249E-2</v>
      </c>
      <c r="G873" s="120"/>
      <c r="H873" s="120"/>
      <c r="I873" s="120"/>
      <c r="J873" s="120"/>
      <c r="K873" s="120"/>
      <c r="L873" s="120"/>
      <c r="M873" s="120"/>
      <c r="N873" s="120"/>
      <c r="O873" s="120"/>
      <c r="P873" s="120"/>
    </row>
    <row r="874" spans="2:16" x14ac:dyDescent="0.3">
      <c r="B874" s="108">
        <v>44795</v>
      </c>
      <c r="C874" s="110">
        <v>26.7</v>
      </c>
      <c r="D874" s="110">
        <v>43.7</v>
      </c>
      <c r="E874" s="110">
        <f t="shared" si="33"/>
        <v>-3.2608695652173947E-2</v>
      </c>
      <c r="F874" s="151">
        <f t="shared" si="34"/>
        <v>4.2959427207637235E-2</v>
      </c>
      <c r="G874" s="120"/>
      <c r="H874" s="120"/>
      <c r="I874" s="120"/>
      <c r="J874" s="120"/>
      <c r="K874" s="120"/>
      <c r="L874" s="120"/>
      <c r="M874" s="120"/>
      <c r="N874" s="120"/>
      <c r="O874" s="120"/>
      <c r="P874" s="120"/>
    </row>
    <row r="875" spans="2:16" x14ac:dyDescent="0.3">
      <c r="B875" s="108">
        <v>44796</v>
      </c>
      <c r="C875" s="110">
        <v>26.5</v>
      </c>
      <c r="D875" s="110">
        <v>42.5</v>
      </c>
      <c r="E875" s="110">
        <f t="shared" si="33"/>
        <v>-7.4906367041198685E-3</v>
      </c>
      <c r="F875" s="151">
        <f t="shared" si="34"/>
        <v>-2.7459954233409634E-2</v>
      </c>
      <c r="G875" s="120"/>
      <c r="H875" s="120"/>
      <c r="I875" s="120"/>
      <c r="J875" s="120"/>
      <c r="K875" s="120"/>
      <c r="L875" s="120"/>
      <c r="M875" s="120"/>
      <c r="N875" s="120"/>
      <c r="O875" s="120"/>
      <c r="P875" s="120"/>
    </row>
    <row r="876" spans="2:16" x14ac:dyDescent="0.3">
      <c r="B876" s="108">
        <v>44797</v>
      </c>
      <c r="C876" s="110">
        <v>26.3</v>
      </c>
      <c r="D876" s="110">
        <v>42.9</v>
      </c>
      <c r="E876" s="110">
        <f t="shared" si="33"/>
        <v>-7.547169811320753E-3</v>
      </c>
      <c r="F876" s="151">
        <f t="shared" si="34"/>
        <v>9.4117647058822307E-3</v>
      </c>
      <c r="G876" s="120"/>
      <c r="H876" s="120"/>
      <c r="I876" s="120"/>
      <c r="J876" s="120"/>
      <c r="K876" s="120"/>
      <c r="L876" s="120"/>
      <c r="M876" s="120"/>
      <c r="N876" s="120"/>
      <c r="O876" s="120"/>
      <c r="P876" s="120"/>
    </row>
    <row r="877" spans="2:16" x14ac:dyDescent="0.3">
      <c r="B877" s="108">
        <v>44798</v>
      </c>
      <c r="C877" s="110">
        <v>26.9</v>
      </c>
      <c r="D877" s="110">
        <v>42.4</v>
      </c>
      <c r="E877" s="110">
        <f t="shared" si="33"/>
        <v>2.281368821292773E-2</v>
      </c>
      <c r="F877" s="151">
        <f t="shared" si="34"/>
        <v>-1.1655011655011704E-2</v>
      </c>
      <c r="G877" s="120"/>
      <c r="H877" s="120"/>
      <c r="I877" s="120"/>
      <c r="J877" s="120"/>
      <c r="K877" s="120"/>
      <c r="L877" s="120"/>
      <c r="M877" s="120"/>
      <c r="N877" s="120"/>
      <c r="O877" s="120"/>
      <c r="P877" s="120"/>
    </row>
    <row r="878" spans="2:16" x14ac:dyDescent="0.3">
      <c r="B878" s="108">
        <v>44801</v>
      </c>
      <c r="C878" s="110">
        <v>27.1</v>
      </c>
      <c r="D878" s="110">
        <v>41.9</v>
      </c>
      <c r="E878" s="110">
        <f t="shared" si="33"/>
        <v>7.4349442379182396E-3</v>
      </c>
      <c r="F878" s="151">
        <f t="shared" si="34"/>
        <v>-1.1792452830188704E-2</v>
      </c>
      <c r="G878" s="120"/>
      <c r="H878" s="120"/>
      <c r="I878" s="120"/>
      <c r="J878" s="120"/>
      <c r="K878" s="120"/>
      <c r="L878" s="120"/>
      <c r="M878" s="120"/>
      <c r="N878" s="120"/>
      <c r="O878" s="120"/>
      <c r="P878" s="120"/>
    </row>
    <row r="879" spans="2:16" x14ac:dyDescent="0.3">
      <c r="B879" s="108">
        <v>44802</v>
      </c>
      <c r="C879" s="110">
        <v>27.1</v>
      </c>
      <c r="D879" s="110">
        <v>42.1</v>
      </c>
      <c r="E879" s="110">
        <f t="shared" si="33"/>
        <v>0</v>
      </c>
      <c r="F879" s="151">
        <f t="shared" si="34"/>
        <v>4.7732696897375693E-3</v>
      </c>
      <c r="G879" s="120"/>
      <c r="H879" s="120"/>
      <c r="I879" s="120"/>
      <c r="J879" s="120"/>
      <c r="K879" s="120"/>
      <c r="L879" s="120"/>
      <c r="M879" s="120"/>
      <c r="N879" s="120"/>
      <c r="O879" s="120"/>
      <c r="P879" s="120"/>
    </row>
    <row r="880" spans="2:16" x14ac:dyDescent="0.3">
      <c r="B880" s="108">
        <v>44803</v>
      </c>
      <c r="C880" s="110">
        <v>28.4</v>
      </c>
      <c r="D880" s="110">
        <v>40.799999999999997</v>
      </c>
      <c r="E880" s="110">
        <f t="shared" si="33"/>
        <v>4.7970479704796842E-2</v>
      </c>
      <c r="F880" s="151">
        <f t="shared" si="34"/>
        <v>-3.0878859857482288E-2</v>
      </c>
      <c r="G880" s="120"/>
      <c r="H880" s="120"/>
      <c r="I880" s="120"/>
      <c r="J880" s="120"/>
      <c r="K880" s="120"/>
      <c r="L880" s="120"/>
      <c r="M880" s="120"/>
      <c r="N880" s="120"/>
      <c r="O880" s="120"/>
      <c r="P880" s="120"/>
    </row>
    <row r="881" spans="2:16" x14ac:dyDescent="0.3">
      <c r="B881" s="108">
        <v>44804</v>
      </c>
      <c r="C881" s="110">
        <v>27.9</v>
      </c>
      <c r="D881" s="110">
        <v>40.1</v>
      </c>
      <c r="E881" s="110">
        <f t="shared" si="33"/>
        <v>-1.7605633802816878E-2</v>
      </c>
      <c r="F881" s="151">
        <f t="shared" si="34"/>
        <v>-1.7156862745097978E-2</v>
      </c>
      <c r="G881" s="120"/>
      <c r="H881" s="120"/>
      <c r="I881" s="120"/>
      <c r="J881" s="120"/>
      <c r="K881" s="120"/>
      <c r="L881" s="120"/>
      <c r="M881" s="120"/>
      <c r="N881" s="120"/>
      <c r="O881" s="120"/>
      <c r="P881" s="120"/>
    </row>
    <row r="882" spans="2:16" x14ac:dyDescent="0.3">
      <c r="B882" s="120"/>
      <c r="D882" s="121"/>
      <c r="F882" s="120"/>
      <c r="G882" s="120"/>
      <c r="H882" s="120"/>
      <c r="I882" s="120"/>
      <c r="J882" s="120"/>
    </row>
    <row r="883" spans="2:16" x14ac:dyDescent="0.3">
      <c r="B883" s="120"/>
      <c r="D883" s="121"/>
      <c r="F883" s="120"/>
      <c r="G883" s="120"/>
      <c r="H883" s="120"/>
      <c r="I883" s="120"/>
      <c r="J883" s="120"/>
    </row>
    <row r="884" spans="2:16" x14ac:dyDescent="0.3">
      <c r="B884" s="120"/>
      <c r="D884" s="121"/>
      <c r="F884" s="120"/>
      <c r="G884" s="120"/>
      <c r="H884" s="120"/>
      <c r="I884" s="120"/>
      <c r="J884" s="120"/>
    </row>
    <row r="885" spans="2:16" x14ac:dyDescent="0.3">
      <c r="B885" s="120"/>
      <c r="D885" s="121"/>
      <c r="F885" s="120"/>
      <c r="G885" s="120"/>
      <c r="H885" s="120"/>
      <c r="I885" s="120"/>
      <c r="J885" s="120"/>
    </row>
    <row r="886" spans="2:16" x14ac:dyDescent="0.3">
      <c r="B886" s="120"/>
      <c r="D886" s="121"/>
      <c r="F886" s="120"/>
      <c r="G886" s="120"/>
      <c r="H886" s="120"/>
      <c r="I886" s="120"/>
      <c r="J886" s="120"/>
    </row>
    <row r="887" spans="2:16" x14ac:dyDescent="0.3">
      <c r="B887" s="120"/>
      <c r="D887" s="121"/>
      <c r="F887" s="120"/>
      <c r="G887" s="120"/>
      <c r="H887" s="120"/>
      <c r="I887" s="120"/>
      <c r="J887" s="120"/>
    </row>
    <row r="888" spans="2:16" x14ac:dyDescent="0.3">
      <c r="B888" s="120"/>
      <c r="D888" s="121"/>
      <c r="F888" s="120"/>
      <c r="G888" s="120"/>
      <c r="H888" s="120"/>
      <c r="I888" s="120"/>
      <c r="J888" s="120"/>
    </row>
    <row r="889" spans="2:16" x14ac:dyDescent="0.3">
      <c r="B889" s="120"/>
      <c r="D889" s="121"/>
      <c r="F889" s="120"/>
      <c r="G889" s="120"/>
      <c r="H889" s="120"/>
      <c r="I889" s="120"/>
      <c r="J889" s="120"/>
    </row>
    <row r="890" spans="2:16" x14ac:dyDescent="0.3">
      <c r="B890" s="120"/>
      <c r="D890" s="121"/>
      <c r="F890" s="120"/>
      <c r="G890" s="120"/>
      <c r="H890" s="120"/>
      <c r="I890" s="120"/>
      <c r="J890" s="120"/>
    </row>
    <row r="891" spans="2:16" x14ac:dyDescent="0.3">
      <c r="B891" s="120"/>
      <c r="D891" s="121"/>
      <c r="F891" s="120"/>
      <c r="G891" s="120"/>
      <c r="H891" s="120"/>
      <c r="I891" s="120"/>
      <c r="J891" s="120"/>
    </row>
    <row r="892" spans="2:16" x14ac:dyDescent="0.3">
      <c r="B892" s="120"/>
      <c r="D892" s="121"/>
      <c r="F892" s="120"/>
      <c r="G892" s="120"/>
      <c r="H892" s="120"/>
      <c r="I892" s="120"/>
      <c r="J892" s="120"/>
    </row>
    <row r="893" spans="2:16" x14ac:dyDescent="0.3">
      <c r="B893" s="120"/>
      <c r="D893" s="121"/>
      <c r="F893" s="120"/>
      <c r="G893" s="120"/>
      <c r="H893" s="120"/>
      <c r="I893" s="120"/>
      <c r="J893" s="120"/>
    </row>
    <row r="894" spans="2:16" x14ac:dyDescent="0.3">
      <c r="B894" s="120"/>
      <c r="D894" s="121"/>
      <c r="F894" s="120"/>
      <c r="G894" s="120"/>
      <c r="H894" s="120"/>
      <c r="I894" s="120"/>
      <c r="J894" s="120"/>
    </row>
    <row r="895" spans="2:16" x14ac:dyDescent="0.3">
      <c r="B895" s="120"/>
      <c r="D895" s="121"/>
      <c r="F895" s="120"/>
      <c r="G895" s="120"/>
      <c r="H895" s="120"/>
      <c r="I895" s="120"/>
      <c r="J895" s="120"/>
    </row>
    <row r="896" spans="2:16" x14ac:dyDescent="0.3">
      <c r="B896" s="120"/>
      <c r="D896" s="121"/>
      <c r="F896" s="120"/>
      <c r="G896" s="120"/>
      <c r="H896" s="120"/>
      <c r="I896" s="120"/>
      <c r="J896" s="120"/>
    </row>
    <row r="897" spans="2:10" x14ac:dyDescent="0.3">
      <c r="B897" s="120"/>
      <c r="D897" s="121"/>
      <c r="F897" s="120"/>
      <c r="G897" s="120"/>
      <c r="H897" s="120"/>
      <c r="I897" s="120"/>
      <c r="J897" s="120"/>
    </row>
    <row r="898" spans="2:10" x14ac:dyDescent="0.3">
      <c r="B898" s="120"/>
      <c r="D898" s="121"/>
      <c r="F898" s="120"/>
      <c r="G898" s="120"/>
      <c r="H898" s="120"/>
      <c r="I898" s="120"/>
      <c r="J898" s="120"/>
    </row>
    <row r="899" spans="2:10" x14ac:dyDescent="0.3">
      <c r="B899" s="120"/>
      <c r="D899" s="121"/>
      <c r="F899" s="120"/>
      <c r="G899" s="120"/>
      <c r="H899" s="120"/>
      <c r="I899" s="120"/>
      <c r="J899" s="120"/>
    </row>
    <row r="900" spans="2:10" x14ac:dyDescent="0.3">
      <c r="B900" s="120"/>
      <c r="D900" s="121"/>
      <c r="F900" s="120"/>
      <c r="G900" s="120"/>
      <c r="H900" s="120"/>
      <c r="I900" s="120"/>
      <c r="J900" s="120"/>
    </row>
    <row r="901" spans="2:10" x14ac:dyDescent="0.3">
      <c r="B901" s="120"/>
      <c r="D901" s="121"/>
      <c r="F901" s="120"/>
      <c r="G901" s="120"/>
      <c r="H901" s="120"/>
      <c r="I901" s="120"/>
      <c r="J901" s="120"/>
    </row>
    <row r="902" spans="2:10" x14ac:dyDescent="0.3">
      <c r="B902" s="120"/>
      <c r="D902" s="121"/>
      <c r="F902" s="120"/>
      <c r="G902" s="120"/>
      <c r="H902" s="120"/>
      <c r="I902" s="120"/>
      <c r="J902" s="120"/>
    </row>
    <row r="903" spans="2:10" x14ac:dyDescent="0.3">
      <c r="B903" s="120"/>
      <c r="D903" s="121"/>
      <c r="F903" s="120"/>
      <c r="G903" s="120"/>
      <c r="H903" s="120"/>
      <c r="I903" s="120"/>
      <c r="J903" s="120"/>
    </row>
    <row r="904" spans="2:10" x14ac:dyDescent="0.3">
      <c r="B904" s="120"/>
      <c r="D904" s="121"/>
      <c r="F904" s="120"/>
      <c r="G904" s="120"/>
      <c r="H904" s="120"/>
      <c r="I904" s="120"/>
      <c r="J904" s="120"/>
    </row>
    <row r="905" spans="2:10" x14ac:dyDescent="0.3">
      <c r="B905" s="120"/>
      <c r="D905" s="121"/>
      <c r="F905" s="120"/>
      <c r="G905" s="120"/>
      <c r="H905" s="120"/>
      <c r="I905" s="120"/>
      <c r="J905" s="120"/>
    </row>
    <row r="906" spans="2:10" x14ac:dyDescent="0.3">
      <c r="B906" s="120"/>
      <c r="D906" s="121"/>
      <c r="F906" s="120"/>
      <c r="G906" s="120"/>
      <c r="H906" s="120"/>
      <c r="I906" s="120"/>
      <c r="J906" s="120"/>
    </row>
    <row r="907" spans="2:10" x14ac:dyDescent="0.3">
      <c r="B907" s="120"/>
      <c r="D907" s="121"/>
      <c r="F907" s="120"/>
      <c r="G907" s="120"/>
      <c r="H907" s="120"/>
      <c r="I907" s="120"/>
      <c r="J907" s="120"/>
    </row>
    <row r="908" spans="2:10" x14ac:dyDescent="0.3">
      <c r="B908" s="120"/>
      <c r="D908" s="121"/>
      <c r="F908" s="120"/>
      <c r="G908" s="120"/>
      <c r="H908" s="120"/>
      <c r="I908" s="120"/>
      <c r="J908" s="120"/>
    </row>
    <row r="909" spans="2:10" x14ac:dyDescent="0.3">
      <c r="B909" s="120"/>
      <c r="D909" s="121"/>
      <c r="F909" s="120"/>
      <c r="G909" s="120"/>
      <c r="H909" s="120"/>
      <c r="I909" s="120"/>
      <c r="J909" s="120"/>
    </row>
    <row r="910" spans="2:10" x14ac:dyDescent="0.3">
      <c r="B910" s="120"/>
      <c r="D910" s="121"/>
      <c r="F910" s="120"/>
      <c r="G910" s="120"/>
      <c r="H910" s="120"/>
      <c r="I910" s="120"/>
      <c r="J910" s="120"/>
    </row>
    <row r="911" spans="2:10" x14ac:dyDescent="0.3">
      <c r="B911" s="120"/>
      <c r="D911" s="121"/>
      <c r="F911" s="120"/>
      <c r="G911" s="120"/>
      <c r="H911" s="120"/>
      <c r="I911" s="120"/>
      <c r="J911" s="120"/>
    </row>
    <row r="912" spans="2:10" x14ac:dyDescent="0.3">
      <c r="B912" s="120"/>
      <c r="D912" s="121"/>
      <c r="F912" s="120"/>
      <c r="G912" s="120"/>
      <c r="H912" s="120"/>
      <c r="I912" s="120"/>
      <c r="J912" s="120"/>
    </row>
    <row r="913" spans="2:10" x14ac:dyDescent="0.3">
      <c r="B913" s="120"/>
      <c r="D913" s="121"/>
      <c r="F913" s="120"/>
      <c r="G913" s="120"/>
      <c r="H913" s="120"/>
      <c r="I913" s="120"/>
      <c r="J913" s="120"/>
    </row>
    <row r="914" spans="2:10" x14ac:dyDescent="0.3">
      <c r="B914" s="120"/>
      <c r="D914" s="121"/>
      <c r="F914" s="120"/>
      <c r="G914" s="120"/>
      <c r="H914" s="120"/>
      <c r="I914" s="120"/>
      <c r="J914" s="120"/>
    </row>
    <row r="915" spans="2:10" x14ac:dyDescent="0.3">
      <c r="B915" s="120"/>
      <c r="D915" s="121"/>
      <c r="F915" s="120"/>
      <c r="G915" s="120"/>
      <c r="H915" s="120"/>
      <c r="I915" s="120"/>
      <c r="J915" s="120"/>
    </row>
    <row r="916" spans="2:10" x14ac:dyDescent="0.3">
      <c r="B916" s="120"/>
      <c r="D916" s="121"/>
      <c r="F916" s="120"/>
      <c r="G916" s="120"/>
      <c r="H916" s="120"/>
      <c r="I916" s="120"/>
      <c r="J916" s="120"/>
    </row>
    <row r="917" spans="2:10" x14ac:dyDescent="0.3">
      <c r="B917" s="120"/>
      <c r="D917" s="121"/>
      <c r="F917" s="120"/>
      <c r="G917" s="120"/>
      <c r="H917" s="120"/>
      <c r="I917" s="120"/>
      <c r="J917" s="120"/>
    </row>
    <row r="918" spans="2:10" x14ac:dyDescent="0.3">
      <c r="B918" s="120"/>
      <c r="D918" s="121"/>
      <c r="F918" s="120"/>
      <c r="G918" s="120"/>
      <c r="H918" s="120"/>
      <c r="I918" s="120"/>
      <c r="J918" s="120"/>
    </row>
    <row r="919" spans="2:10" x14ac:dyDescent="0.3">
      <c r="B919" s="120"/>
      <c r="D919" s="121"/>
      <c r="F919" s="120"/>
      <c r="G919" s="120"/>
      <c r="H919" s="120"/>
      <c r="I919" s="120"/>
      <c r="J919" s="120"/>
    </row>
    <row r="920" spans="2:10" x14ac:dyDescent="0.3">
      <c r="B920" s="120"/>
      <c r="D920" s="121"/>
      <c r="F920" s="120"/>
      <c r="G920" s="120"/>
      <c r="H920" s="120"/>
      <c r="I920" s="120"/>
      <c r="J920" s="120"/>
    </row>
    <row r="921" spans="2:10" x14ac:dyDescent="0.3">
      <c r="B921" s="120"/>
      <c r="D921" s="121"/>
      <c r="F921" s="120"/>
      <c r="G921" s="120"/>
      <c r="H921" s="120"/>
      <c r="I921" s="120"/>
      <c r="J921" s="120"/>
    </row>
    <row r="922" spans="2:10" x14ac:dyDescent="0.3">
      <c r="B922" s="120"/>
      <c r="D922" s="121"/>
      <c r="F922" s="120"/>
      <c r="G922" s="120"/>
      <c r="H922" s="120"/>
      <c r="I922" s="120"/>
      <c r="J922" s="120"/>
    </row>
    <row r="923" spans="2:10" x14ac:dyDescent="0.3">
      <c r="B923" s="120"/>
      <c r="D923" s="121"/>
      <c r="F923" s="120"/>
      <c r="G923" s="120"/>
      <c r="H923" s="120"/>
      <c r="I923" s="120"/>
      <c r="J923" s="120"/>
    </row>
    <row r="924" spans="2:10" x14ac:dyDescent="0.3">
      <c r="B924" s="120"/>
      <c r="D924" s="121"/>
      <c r="F924" s="120"/>
      <c r="G924" s="120"/>
      <c r="H924" s="120"/>
      <c r="I924" s="120"/>
      <c r="J924" s="120"/>
    </row>
    <row r="925" spans="2:10" x14ac:dyDescent="0.3">
      <c r="B925" s="120"/>
      <c r="D925" s="121"/>
      <c r="F925" s="120"/>
      <c r="G925" s="120"/>
      <c r="H925" s="120"/>
      <c r="I925" s="120"/>
      <c r="J925" s="120"/>
    </row>
    <row r="926" spans="2:10" x14ac:dyDescent="0.3">
      <c r="B926" s="120"/>
      <c r="D926" s="121"/>
      <c r="F926" s="120"/>
      <c r="G926" s="120"/>
      <c r="H926" s="120"/>
      <c r="I926" s="120"/>
      <c r="J926" s="120"/>
    </row>
    <row r="927" spans="2:10" x14ac:dyDescent="0.3">
      <c r="B927" s="120"/>
      <c r="D927" s="121"/>
      <c r="F927" s="120"/>
      <c r="G927" s="120"/>
      <c r="H927" s="120"/>
      <c r="I927" s="120"/>
      <c r="J927" s="120"/>
    </row>
    <row r="928" spans="2:10" x14ac:dyDescent="0.3">
      <c r="B928" s="120"/>
      <c r="D928" s="121"/>
      <c r="F928" s="120"/>
      <c r="G928" s="120"/>
      <c r="H928" s="120"/>
      <c r="I928" s="120"/>
      <c r="J928" s="120"/>
    </row>
    <row r="929" spans="2:10" x14ac:dyDescent="0.3">
      <c r="B929" s="120"/>
      <c r="D929" s="121"/>
      <c r="F929" s="120"/>
      <c r="G929" s="120"/>
      <c r="H929" s="120"/>
      <c r="I929" s="120"/>
      <c r="J929" s="120"/>
    </row>
    <row r="930" spans="2:10" x14ac:dyDescent="0.3">
      <c r="B930" s="120"/>
      <c r="D930" s="121"/>
      <c r="F930" s="120"/>
      <c r="G930" s="120"/>
      <c r="H930" s="120"/>
      <c r="I930" s="120"/>
      <c r="J930" s="120"/>
    </row>
    <row r="931" spans="2:10" x14ac:dyDescent="0.3">
      <c r="B931" s="120"/>
      <c r="D931" s="121"/>
      <c r="F931" s="120"/>
      <c r="G931" s="120"/>
      <c r="H931" s="120"/>
      <c r="I931" s="120"/>
      <c r="J931" s="120"/>
    </row>
    <row r="932" spans="2:10" x14ac:dyDescent="0.3">
      <c r="B932" s="120"/>
      <c r="D932" s="121"/>
      <c r="F932" s="120"/>
      <c r="G932" s="120"/>
      <c r="H932" s="120"/>
      <c r="I932" s="120"/>
      <c r="J932" s="120"/>
    </row>
    <row r="933" spans="2:10" x14ac:dyDescent="0.3">
      <c r="B933" s="120"/>
      <c r="D933" s="121"/>
      <c r="F933" s="120"/>
      <c r="G933" s="120"/>
      <c r="H933" s="120"/>
      <c r="I933" s="120"/>
      <c r="J933" s="120"/>
    </row>
    <row r="934" spans="2:10" x14ac:dyDescent="0.3">
      <c r="B934" s="120"/>
      <c r="D934" s="121"/>
      <c r="F934" s="120"/>
      <c r="G934" s="120"/>
      <c r="H934" s="120"/>
      <c r="I934" s="120"/>
      <c r="J934" s="120"/>
    </row>
    <row r="935" spans="2:10" x14ac:dyDescent="0.3">
      <c r="B935" s="120"/>
      <c r="D935" s="121"/>
      <c r="F935" s="120"/>
      <c r="G935" s="120"/>
      <c r="H935" s="120"/>
      <c r="I935" s="120"/>
      <c r="J935" s="120"/>
    </row>
    <row r="936" spans="2:10" x14ac:dyDescent="0.3">
      <c r="B936" s="120"/>
      <c r="D936" s="121"/>
      <c r="F936" s="120"/>
      <c r="G936" s="120"/>
      <c r="H936" s="120"/>
      <c r="I936" s="120"/>
      <c r="J936" s="120"/>
    </row>
    <row r="937" spans="2:10" x14ac:dyDescent="0.3">
      <c r="B937" s="120"/>
      <c r="D937" s="121"/>
      <c r="F937" s="120"/>
      <c r="G937" s="120"/>
      <c r="H937" s="120"/>
      <c r="I937" s="120"/>
      <c r="J937" s="120"/>
    </row>
    <row r="938" spans="2:10" x14ac:dyDescent="0.3">
      <c r="B938" s="120"/>
      <c r="D938" s="121"/>
      <c r="F938" s="120"/>
      <c r="G938" s="120"/>
      <c r="H938" s="120"/>
      <c r="I938" s="120"/>
      <c r="J938" s="120"/>
    </row>
    <row r="939" spans="2:10" x14ac:dyDescent="0.3">
      <c r="B939" s="120"/>
      <c r="D939" s="121"/>
      <c r="F939" s="120"/>
      <c r="G939" s="120"/>
      <c r="H939" s="120"/>
      <c r="I939" s="120"/>
      <c r="J939" s="120"/>
    </row>
    <row r="940" spans="2:10" x14ac:dyDescent="0.3">
      <c r="B940" s="120"/>
      <c r="D940" s="121"/>
      <c r="F940" s="120"/>
      <c r="G940" s="120"/>
      <c r="H940" s="120"/>
      <c r="I940" s="120"/>
      <c r="J940" s="120"/>
    </row>
    <row r="941" spans="2:10" x14ac:dyDescent="0.3">
      <c r="B941" s="120"/>
      <c r="D941" s="121"/>
      <c r="F941" s="120"/>
      <c r="G941" s="120"/>
      <c r="H941" s="120"/>
      <c r="I941" s="120"/>
      <c r="J941" s="120"/>
    </row>
    <row r="942" spans="2:10" x14ac:dyDescent="0.3">
      <c r="B942" s="120"/>
      <c r="D942" s="121"/>
      <c r="F942" s="120"/>
      <c r="G942" s="120"/>
      <c r="H942" s="120"/>
      <c r="I942" s="120"/>
      <c r="J942" s="120"/>
    </row>
    <row r="943" spans="2:10" x14ac:dyDescent="0.3">
      <c r="B943" s="120"/>
      <c r="D943" s="121"/>
      <c r="F943" s="120"/>
      <c r="G943" s="120"/>
      <c r="H943" s="120"/>
      <c r="I943" s="120"/>
      <c r="J943" s="120"/>
    </row>
    <row r="944" spans="2:10" x14ac:dyDescent="0.3">
      <c r="B944" s="120"/>
      <c r="D944" s="121"/>
      <c r="F944" s="120"/>
      <c r="G944" s="120"/>
      <c r="H944" s="120"/>
      <c r="I944" s="120"/>
      <c r="J944" s="120"/>
    </row>
    <row r="945" spans="2:10" x14ac:dyDescent="0.3">
      <c r="B945" s="120"/>
      <c r="D945" s="121"/>
      <c r="F945" s="120"/>
      <c r="G945" s="120"/>
      <c r="H945" s="120"/>
      <c r="I945" s="120"/>
      <c r="J945" s="120"/>
    </row>
    <row r="946" spans="2:10" x14ac:dyDescent="0.3">
      <c r="B946" s="120"/>
      <c r="D946" s="121"/>
      <c r="F946" s="120"/>
      <c r="G946" s="120"/>
      <c r="H946" s="120"/>
      <c r="I946" s="120"/>
      <c r="J946" s="120"/>
    </row>
    <row r="947" spans="2:10" x14ac:dyDescent="0.3">
      <c r="B947" s="120"/>
      <c r="D947" s="121"/>
      <c r="F947" s="120"/>
      <c r="G947" s="120"/>
      <c r="H947" s="120"/>
      <c r="I947" s="120"/>
      <c r="J947" s="120"/>
    </row>
    <row r="948" spans="2:10" x14ac:dyDescent="0.3">
      <c r="B948" s="120"/>
      <c r="D948" s="121"/>
      <c r="F948" s="120"/>
      <c r="G948" s="120"/>
      <c r="H948" s="120"/>
      <c r="I948" s="120"/>
      <c r="J948" s="120"/>
    </row>
    <row r="949" spans="2:10" x14ac:dyDescent="0.3">
      <c r="B949" s="120"/>
      <c r="D949" s="121"/>
      <c r="F949" s="120"/>
      <c r="G949" s="120"/>
      <c r="H949" s="120"/>
      <c r="I949" s="120"/>
      <c r="J949" s="120"/>
    </row>
    <row r="950" spans="2:10" x14ac:dyDescent="0.3">
      <c r="B950" s="120"/>
      <c r="D950" s="121"/>
      <c r="F950" s="120"/>
      <c r="G950" s="120"/>
      <c r="H950" s="120"/>
      <c r="I950" s="120"/>
      <c r="J950" s="120"/>
    </row>
    <row r="951" spans="2:10" x14ac:dyDescent="0.3">
      <c r="B951" s="120"/>
      <c r="D951" s="121"/>
      <c r="F951" s="120"/>
      <c r="G951" s="120"/>
      <c r="H951" s="120"/>
      <c r="I951" s="120"/>
      <c r="J951" s="120"/>
    </row>
    <row r="952" spans="2:10" x14ac:dyDescent="0.3">
      <c r="B952" s="120"/>
      <c r="D952" s="121"/>
      <c r="F952" s="120"/>
      <c r="G952" s="120"/>
      <c r="H952" s="120"/>
      <c r="I952" s="120"/>
      <c r="J952" s="120"/>
    </row>
    <row r="953" spans="2:10" x14ac:dyDescent="0.3">
      <c r="B953" s="120"/>
      <c r="D953" s="121"/>
      <c r="F953" s="120"/>
      <c r="G953" s="120"/>
      <c r="H953" s="120"/>
      <c r="I953" s="120"/>
      <c r="J953" s="120"/>
    </row>
    <row r="954" spans="2:10" x14ac:dyDescent="0.3">
      <c r="B954" s="120"/>
      <c r="D954" s="121"/>
      <c r="F954" s="120"/>
      <c r="G954" s="120"/>
      <c r="H954" s="120"/>
      <c r="I954" s="120"/>
      <c r="J954" s="120"/>
    </row>
    <row r="955" spans="2:10" x14ac:dyDescent="0.3">
      <c r="B955" s="120"/>
      <c r="D955" s="121"/>
      <c r="F955" s="120"/>
      <c r="G955" s="120"/>
      <c r="H955" s="120"/>
      <c r="I955" s="120"/>
      <c r="J955" s="120"/>
    </row>
    <row r="956" spans="2:10" x14ac:dyDescent="0.3">
      <c r="B956" s="120"/>
      <c r="D956" s="121"/>
      <c r="F956" s="120"/>
      <c r="G956" s="120"/>
      <c r="H956" s="120"/>
      <c r="I956" s="120"/>
      <c r="J956" s="120"/>
    </row>
    <row r="957" spans="2:10" x14ac:dyDescent="0.3">
      <c r="B957" s="120"/>
      <c r="D957" s="121"/>
      <c r="F957" s="120"/>
      <c r="G957" s="120"/>
      <c r="H957" s="120"/>
      <c r="I957" s="120"/>
      <c r="J957" s="120"/>
    </row>
    <row r="958" spans="2:10" x14ac:dyDescent="0.3">
      <c r="B958" s="120"/>
      <c r="D958" s="121"/>
      <c r="F958" s="120"/>
      <c r="G958" s="120"/>
      <c r="H958" s="120"/>
      <c r="I958" s="120"/>
      <c r="J958" s="120"/>
    </row>
    <row r="959" spans="2:10" x14ac:dyDescent="0.3">
      <c r="B959" s="120"/>
      <c r="D959" s="121"/>
      <c r="F959" s="120"/>
      <c r="G959" s="120"/>
      <c r="H959" s="120"/>
      <c r="I959" s="120"/>
      <c r="J959" s="120"/>
    </row>
    <row r="960" spans="2:10" x14ac:dyDescent="0.3">
      <c r="B960" s="120"/>
      <c r="D960" s="121"/>
      <c r="F960" s="120"/>
      <c r="G960" s="120"/>
      <c r="H960" s="120"/>
      <c r="I960" s="120"/>
      <c r="J960" s="120"/>
    </row>
    <row r="961" spans="2:10" x14ac:dyDescent="0.3">
      <c r="B961" s="120"/>
      <c r="D961" s="121"/>
      <c r="F961" s="120"/>
      <c r="G961" s="120"/>
      <c r="H961" s="120"/>
      <c r="I961" s="120"/>
      <c r="J961" s="120"/>
    </row>
    <row r="962" spans="2:10" x14ac:dyDescent="0.3">
      <c r="B962" s="120"/>
      <c r="D962" s="121"/>
      <c r="F962" s="120"/>
      <c r="G962" s="120"/>
      <c r="H962" s="120"/>
      <c r="I962" s="120"/>
      <c r="J962" s="120"/>
    </row>
    <row r="963" spans="2:10" x14ac:dyDescent="0.3">
      <c r="B963" s="120"/>
      <c r="D963" s="121"/>
      <c r="F963" s="120"/>
      <c r="G963" s="120"/>
      <c r="H963" s="120"/>
      <c r="I963" s="120"/>
      <c r="J963" s="120"/>
    </row>
    <row r="964" spans="2:10" x14ac:dyDescent="0.3">
      <c r="B964" s="120"/>
      <c r="D964" s="121"/>
      <c r="F964" s="120"/>
      <c r="G964" s="120"/>
      <c r="H964" s="120"/>
      <c r="I964" s="120"/>
      <c r="J964" s="120"/>
    </row>
    <row r="965" spans="2:10" x14ac:dyDescent="0.3">
      <c r="B965" s="120"/>
      <c r="D965" s="121"/>
      <c r="F965" s="120"/>
      <c r="G965" s="120"/>
      <c r="H965" s="120"/>
      <c r="I965" s="120"/>
      <c r="J965" s="120"/>
    </row>
    <row r="966" spans="2:10" x14ac:dyDescent="0.3">
      <c r="B966" s="120"/>
      <c r="D966" s="121"/>
      <c r="F966" s="120"/>
      <c r="G966" s="120"/>
      <c r="H966" s="120"/>
      <c r="I966" s="120"/>
      <c r="J966" s="120"/>
    </row>
    <row r="967" spans="2:10" x14ac:dyDescent="0.3">
      <c r="B967" s="120"/>
      <c r="D967" s="121"/>
      <c r="F967" s="120"/>
      <c r="G967" s="120"/>
      <c r="H967" s="120"/>
      <c r="I967" s="120"/>
      <c r="J967" s="120"/>
    </row>
    <row r="968" spans="2:10" x14ac:dyDescent="0.3">
      <c r="B968" s="120"/>
      <c r="D968" s="121"/>
      <c r="F968" s="120"/>
      <c r="G968" s="120"/>
      <c r="H968" s="120"/>
      <c r="I968" s="120"/>
      <c r="J968" s="120"/>
    </row>
    <row r="969" spans="2:10" x14ac:dyDescent="0.3">
      <c r="B969" s="120"/>
      <c r="D969" s="121"/>
      <c r="F969" s="120"/>
      <c r="G969" s="120"/>
      <c r="H969" s="120"/>
      <c r="I969" s="120"/>
      <c r="J969" s="120"/>
    </row>
    <row r="970" spans="2:10" x14ac:dyDescent="0.3">
      <c r="B970" s="120"/>
      <c r="D970" s="121"/>
      <c r="F970" s="120"/>
      <c r="G970" s="120"/>
      <c r="H970" s="120"/>
      <c r="I970" s="120"/>
      <c r="J970" s="120"/>
    </row>
    <row r="971" spans="2:10" x14ac:dyDescent="0.3">
      <c r="B971" s="120"/>
      <c r="D971" s="121"/>
      <c r="F971" s="120"/>
      <c r="G971" s="120"/>
      <c r="H971" s="120"/>
      <c r="I971" s="120"/>
      <c r="J971" s="120"/>
    </row>
    <row r="972" spans="2:10" x14ac:dyDescent="0.3">
      <c r="B972" s="120"/>
      <c r="D972" s="121"/>
      <c r="F972" s="120"/>
      <c r="G972" s="120"/>
      <c r="H972" s="120"/>
      <c r="I972" s="120"/>
      <c r="J972" s="120"/>
    </row>
    <row r="973" spans="2:10" x14ac:dyDescent="0.3">
      <c r="B973" s="120"/>
      <c r="D973" s="121"/>
      <c r="F973" s="120"/>
      <c r="G973" s="120"/>
      <c r="H973" s="120"/>
      <c r="I973" s="120"/>
      <c r="J973" s="120"/>
    </row>
    <row r="974" spans="2:10" x14ac:dyDescent="0.3">
      <c r="B974" s="120"/>
      <c r="D974" s="121"/>
      <c r="F974" s="120"/>
      <c r="G974" s="120"/>
      <c r="H974" s="120"/>
      <c r="I974" s="120"/>
      <c r="J974" s="120"/>
    </row>
    <row r="975" spans="2:10" x14ac:dyDescent="0.3">
      <c r="B975" s="120"/>
      <c r="D975" s="121"/>
      <c r="F975" s="120"/>
      <c r="G975" s="120"/>
      <c r="H975" s="120"/>
      <c r="I975" s="120"/>
      <c r="J975" s="120"/>
    </row>
    <row r="976" spans="2:10" x14ac:dyDescent="0.3">
      <c r="B976" s="120"/>
      <c r="D976" s="121"/>
      <c r="F976" s="120"/>
      <c r="G976" s="120"/>
      <c r="H976" s="120"/>
      <c r="I976" s="120"/>
      <c r="J976" s="120"/>
    </row>
    <row r="977" spans="2:10" x14ac:dyDescent="0.3">
      <c r="B977" s="120"/>
      <c r="D977" s="121"/>
      <c r="F977" s="120"/>
      <c r="G977" s="120"/>
      <c r="H977" s="120"/>
      <c r="I977" s="120"/>
      <c r="J977" s="120"/>
    </row>
    <row r="978" spans="2:10" x14ac:dyDescent="0.3">
      <c r="B978" s="120"/>
      <c r="D978" s="121"/>
      <c r="F978" s="120"/>
      <c r="G978" s="120"/>
      <c r="H978" s="120"/>
      <c r="I978" s="120"/>
      <c r="J978" s="120"/>
    </row>
    <row r="979" spans="2:10" x14ac:dyDescent="0.3">
      <c r="B979" s="120"/>
      <c r="D979" s="121"/>
      <c r="F979" s="120"/>
      <c r="G979" s="120"/>
      <c r="H979" s="120"/>
      <c r="I979" s="120"/>
      <c r="J979" s="120"/>
    </row>
    <row r="980" spans="2:10" x14ac:dyDescent="0.3">
      <c r="B980" s="120"/>
      <c r="D980" s="121"/>
      <c r="F980" s="120"/>
      <c r="G980" s="120"/>
      <c r="H980" s="120"/>
      <c r="I980" s="120"/>
      <c r="J980" s="120"/>
    </row>
    <row r="981" spans="2:10" x14ac:dyDescent="0.3">
      <c r="B981" s="120"/>
      <c r="D981" s="121"/>
      <c r="F981" s="120"/>
      <c r="G981" s="120"/>
      <c r="H981" s="120"/>
      <c r="I981" s="120"/>
      <c r="J981" s="120"/>
    </row>
    <row r="982" spans="2:10" x14ac:dyDescent="0.3">
      <c r="B982" s="120"/>
      <c r="D982" s="121"/>
      <c r="F982" s="120"/>
      <c r="G982" s="120"/>
      <c r="H982" s="120"/>
      <c r="I982" s="120"/>
      <c r="J982" s="120"/>
    </row>
    <row r="983" spans="2:10" x14ac:dyDescent="0.3">
      <c r="B983" s="120"/>
      <c r="D983" s="121"/>
      <c r="F983" s="120"/>
      <c r="G983" s="120"/>
      <c r="H983" s="120"/>
      <c r="I983" s="120"/>
      <c r="J983" s="120"/>
    </row>
    <row r="984" spans="2:10" x14ac:dyDescent="0.3">
      <c r="B984" s="120"/>
      <c r="D984" s="121"/>
      <c r="F984" s="120"/>
      <c r="G984" s="120"/>
      <c r="H984" s="120"/>
      <c r="I984" s="120"/>
      <c r="J984" s="120"/>
    </row>
    <row r="985" spans="2:10" x14ac:dyDescent="0.3">
      <c r="B985" s="120"/>
      <c r="D985" s="121"/>
      <c r="F985" s="120"/>
      <c r="G985" s="120"/>
      <c r="H985" s="120"/>
      <c r="I985" s="120"/>
      <c r="J985" s="120"/>
    </row>
    <row r="986" spans="2:10" x14ac:dyDescent="0.3">
      <c r="B986" s="120"/>
      <c r="D986" s="121"/>
      <c r="F986" s="120"/>
      <c r="G986" s="120"/>
      <c r="H986" s="120"/>
      <c r="I986" s="120"/>
      <c r="J986" s="120"/>
    </row>
    <row r="987" spans="2:10" x14ac:dyDescent="0.3">
      <c r="B987" s="120"/>
      <c r="D987" s="121"/>
      <c r="F987" s="120"/>
      <c r="G987" s="120"/>
      <c r="H987" s="120"/>
      <c r="I987" s="120"/>
      <c r="J987" s="120"/>
    </row>
    <row r="988" spans="2:10" x14ac:dyDescent="0.3">
      <c r="B988" s="120"/>
      <c r="D988" s="121"/>
      <c r="F988" s="120"/>
      <c r="G988" s="120"/>
      <c r="H988" s="120"/>
      <c r="I988" s="120"/>
      <c r="J988" s="120"/>
    </row>
    <row r="989" spans="2:10" x14ac:dyDescent="0.3">
      <c r="B989" s="120"/>
      <c r="D989" s="121"/>
      <c r="F989" s="120"/>
      <c r="G989" s="120"/>
      <c r="H989" s="120"/>
      <c r="I989" s="120"/>
      <c r="J989" s="120"/>
    </row>
    <row r="990" spans="2:10" x14ac:dyDescent="0.3">
      <c r="B990" s="120"/>
      <c r="D990" s="121"/>
      <c r="F990" s="120"/>
      <c r="G990" s="120"/>
      <c r="H990" s="120"/>
      <c r="I990" s="120"/>
      <c r="J990" s="120"/>
    </row>
    <row r="991" spans="2:10" x14ac:dyDescent="0.3">
      <c r="B991" s="120"/>
      <c r="D991" s="121"/>
      <c r="F991" s="120"/>
      <c r="G991" s="120"/>
      <c r="H991" s="120"/>
      <c r="I991" s="120"/>
      <c r="J991" s="120"/>
    </row>
    <row r="992" spans="2:10" x14ac:dyDescent="0.3">
      <c r="B992" s="120"/>
      <c r="D992" s="121"/>
      <c r="F992" s="120"/>
      <c r="G992" s="120"/>
      <c r="H992" s="120"/>
      <c r="I992" s="120"/>
      <c r="J992" s="120"/>
    </row>
    <row r="993" spans="2:10" x14ac:dyDescent="0.3">
      <c r="B993" s="120"/>
      <c r="D993" s="121"/>
      <c r="F993" s="120"/>
      <c r="G993" s="120"/>
      <c r="H993" s="120"/>
      <c r="I993" s="120"/>
      <c r="J993" s="120"/>
    </row>
    <row r="994" spans="2:10" x14ac:dyDescent="0.3">
      <c r="B994" s="120"/>
      <c r="D994" s="121"/>
      <c r="F994" s="120"/>
      <c r="G994" s="120"/>
      <c r="H994" s="120"/>
      <c r="I994" s="120"/>
      <c r="J994" s="120"/>
    </row>
    <row r="995" spans="2:10" x14ac:dyDescent="0.3">
      <c r="B995" s="120"/>
      <c r="D995" s="121"/>
      <c r="F995" s="120"/>
      <c r="G995" s="120"/>
      <c r="H995" s="120"/>
      <c r="I995" s="120"/>
      <c r="J995" s="120"/>
    </row>
    <row r="996" spans="2:10" x14ac:dyDescent="0.3">
      <c r="B996" s="120"/>
      <c r="D996" s="121"/>
      <c r="F996" s="120"/>
      <c r="G996" s="120"/>
      <c r="H996" s="120"/>
      <c r="I996" s="120"/>
      <c r="J996" s="120"/>
    </row>
    <row r="997" spans="2:10" x14ac:dyDescent="0.3">
      <c r="B997" s="120"/>
      <c r="D997" s="121"/>
      <c r="F997" s="120"/>
      <c r="G997" s="120"/>
      <c r="H997" s="120"/>
      <c r="I997" s="120"/>
      <c r="J997" s="120"/>
    </row>
    <row r="998" spans="2:10" x14ac:dyDescent="0.3">
      <c r="B998" s="120"/>
      <c r="D998" s="121"/>
      <c r="F998" s="120"/>
      <c r="G998" s="120"/>
      <c r="H998" s="120"/>
      <c r="I998" s="120"/>
      <c r="J998" s="120"/>
    </row>
    <row r="999" spans="2:10" x14ac:dyDescent="0.3">
      <c r="B999" s="120"/>
      <c r="D999" s="121"/>
      <c r="F999" s="120"/>
      <c r="G999" s="120"/>
      <c r="H999" s="120"/>
      <c r="I999" s="120"/>
      <c r="J999" s="120"/>
    </row>
    <row r="1000" spans="2:10" x14ac:dyDescent="0.3">
      <c r="B1000" s="120"/>
      <c r="D1000" s="121"/>
      <c r="F1000" s="120"/>
      <c r="G1000" s="120"/>
      <c r="H1000" s="120"/>
      <c r="I1000" s="120"/>
      <c r="J1000" s="120"/>
    </row>
    <row r="1001" spans="2:10" x14ac:dyDescent="0.3">
      <c r="B1001" s="120"/>
      <c r="D1001" s="121"/>
      <c r="F1001" s="120"/>
      <c r="G1001" s="120"/>
      <c r="H1001" s="120"/>
      <c r="I1001" s="120"/>
      <c r="J1001" s="120"/>
    </row>
    <row r="1002" spans="2:10" x14ac:dyDescent="0.3">
      <c r="B1002" s="120"/>
      <c r="D1002" s="121"/>
      <c r="F1002" s="120"/>
      <c r="G1002" s="120"/>
      <c r="H1002" s="120"/>
      <c r="I1002" s="120"/>
      <c r="J1002" s="120"/>
    </row>
    <row r="1003" spans="2:10" x14ac:dyDescent="0.3">
      <c r="B1003" s="120"/>
      <c r="D1003" s="121"/>
      <c r="F1003" s="120"/>
      <c r="G1003" s="120"/>
      <c r="H1003" s="120"/>
      <c r="I1003" s="120"/>
      <c r="J1003" s="120"/>
    </row>
    <row r="1004" spans="2:10" x14ac:dyDescent="0.3">
      <c r="B1004" s="120"/>
      <c r="D1004" s="121"/>
      <c r="F1004" s="120"/>
      <c r="G1004" s="120"/>
      <c r="H1004" s="120"/>
      <c r="I1004" s="120"/>
      <c r="J1004" s="120"/>
    </row>
    <row r="1005" spans="2:10" x14ac:dyDescent="0.3">
      <c r="B1005" s="120"/>
      <c r="D1005" s="121"/>
      <c r="F1005" s="120"/>
      <c r="G1005" s="120"/>
      <c r="H1005" s="120"/>
      <c r="I1005" s="120"/>
      <c r="J1005" s="120"/>
    </row>
    <row r="1006" spans="2:10" x14ac:dyDescent="0.3">
      <c r="B1006" s="120"/>
      <c r="D1006" s="121"/>
      <c r="F1006" s="120"/>
      <c r="G1006" s="120"/>
      <c r="H1006" s="120"/>
      <c r="I1006" s="120"/>
      <c r="J1006" s="120"/>
    </row>
    <row r="1007" spans="2:10" x14ac:dyDescent="0.3">
      <c r="B1007" s="120"/>
      <c r="D1007" s="121"/>
      <c r="F1007" s="120"/>
      <c r="G1007" s="120"/>
      <c r="H1007" s="120"/>
      <c r="I1007" s="120"/>
      <c r="J1007" s="120"/>
    </row>
    <row r="1008" spans="2:10" x14ac:dyDescent="0.3">
      <c r="B1008" s="120"/>
      <c r="D1008" s="121"/>
      <c r="F1008" s="120"/>
      <c r="G1008" s="120"/>
      <c r="H1008" s="120"/>
      <c r="I1008" s="120"/>
      <c r="J1008" s="120"/>
    </row>
    <row r="1009" spans="2:10" x14ac:dyDescent="0.3">
      <c r="B1009" s="120"/>
      <c r="D1009" s="121"/>
      <c r="F1009" s="120"/>
      <c r="G1009" s="120"/>
      <c r="H1009" s="120"/>
      <c r="I1009" s="120"/>
      <c r="J1009" s="120"/>
    </row>
    <row r="1010" spans="2:10" x14ac:dyDescent="0.3">
      <c r="B1010" s="120"/>
      <c r="D1010" s="121"/>
      <c r="F1010" s="120"/>
      <c r="G1010" s="120"/>
      <c r="H1010" s="120"/>
      <c r="I1010" s="120"/>
      <c r="J1010" s="120"/>
    </row>
    <row r="1011" spans="2:10" x14ac:dyDescent="0.3">
      <c r="B1011" s="120"/>
      <c r="D1011" s="121"/>
      <c r="F1011" s="120"/>
      <c r="G1011" s="120"/>
      <c r="H1011" s="120"/>
      <c r="I1011" s="120"/>
      <c r="J1011" s="120"/>
    </row>
    <row r="1012" spans="2:10" x14ac:dyDescent="0.3">
      <c r="B1012" s="120"/>
      <c r="D1012" s="121"/>
      <c r="F1012" s="120"/>
      <c r="G1012" s="120"/>
      <c r="H1012" s="120"/>
      <c r="I1012" s="120"/>
      <c r="J1012" s="120"/>
    </row>
    <row r="1013" spans="2:10" x14ac:dyDescent="0.3">
      <c r="B1013" s="120"/>
      <c r="D1013" s="121"/>
      <c r="F1013" s="120"/>
      <c r="G1013" s="120"/>
      <c r="H1013" s="120"/>
      <c r="I1013" s="120"/>
      <c r="J1013" s="120"/>
    </row>
    <row r="1014" spans="2:10" x14ac:dyDescent="0.3">
      <c r="B1014" s="120"/>
      <c r="D1014" s="121"/>
      <c r="F1014" s="120"/>
      <c r="G1014" s="120"/>
      <c r="H1014" s="120"/>
      <c r="I1014" s="120"/>
      <c r="J1014" s="120"/>
    </row>
    <row r="1015" spans="2:10" x14ac:dyDescent="0.3">
      <c r="B1015" s="120"/>
      <c r="D1015" s="121"/>
      <c r="F1015" s="120"/>
      <c r="G1015" s="120"/>
      <c r="H1015" s="120"/>
      <c r="I1015" s="120"/>
      <c r="J1015" s="120"/>
    </row>
    <row r="1016" spans="2:10" x14ac:dyDescent="0.3">
      <c r="B1016" s="120"/>
      <c r="D1016" s="121"/>
      <c r="F1016" s="120"/>
      <c r="G1016" s="120"/>
      <c r="H1016" s="120"/>
      <c r="I1016" s="120"/>
      <c r="J1016" s="120"/>
    </row>
    <row r="1017" spans="2:10" x14ac:dyDescent="0.3">
      <c r="B1017" s="120"/>
      <c r="D1017" s="121"/>
      <c r="F1017" s="120"/>
      <c r="G1017" s="120"/>
      <c r="H1017" s="120"/>
      <c r="I1017" s="120"/>
      <c r="J1017" s="120"/>
    </row>
    <row r="1018" spans="2:10" x14ac:dyDescent="0.3">
      <c r="B1018" s="120"/>
      <c r="D1018" s="121"/>
      <c r="F1018" s="120"/>
      <c r="G1018" s="120"/>
      <c r="H1018" s="120"/>
      <c r="I1018" s="120"/>
      <c r="J1018" s="120"/>
    </row>
    <row r="1019" spans="2:10" x14ac:dyDescent="0.3">
      <c r="B1019" s="120"/>
      <c r="D1019" s="121"/>
      <c r="F1019" s="120"/>
      <c r="G1019" s="120"/>
      <c r="H1019" s="120"/>
      <c r="I1019" s="120"/>
      <c r="J1019" s="120"/>
    </row>
    <row r="1020" spans="2:10" x14ac:dyDescent="0.3">
      <c r="B1020" s="120"/>
      <c r="D1020" s="121"/>
      <c r="F1020" s="120"/>
      <c r="G1020" s="120"/>
      <c r="H1020" s="120"/>
      <c r="I1020" s="120"/>
      <c r="J1020" s="120"/>
    </row>
    <row r="1021" spans="2:10" x14ac:dyDescent="0.3">
      <c r="B1021" s="120"/>
      <c r="D1021" s="121"/>
      <c r="F1021" s="120"/>
      <c r="G1021" s="120"/>
      <c r="H1021" s="120"/>
      <c r="I1021" s="120"/>
      <c r="J1021" s="120"/>
    </row>
    <row r="1022" spans="2:10" x14ac:dyDescent="0.3">
      <c r="B1022" s="120"/>
      <c r="D1022" s="121"/>
      <c r="F1022" s="120"/>
      <c r="G1022" s="120"/>
      <c r="H1022" s="120"/>
      <c r="I1022" s="120"/>
      <c r="J1022" s="120"/>
    </row>
    <row r="1023" spans="2:10" x14ac:dyDescent="0.3">
      <c r="B1023" s="120"/>
      <c r="D1023" s="121"/>
      <c r="F1023" s="120"/>
      <c r="G1023" s="120"/>
      <c r="H1023" s="120"/>
      <c r="I1023" s="120"/>
      <c r="J1023" s="120"/>
    </row>
    <row r="1024" spans="2:10" x14ac:dyDescent="0.3">
      <c r="B1024" s="120"/>
      <c r="D1024" s="121"/>
      <c r="F1024" s="120"/>
      <c r="G1024" s="120"/>
      <c r="H1024" s="120"/>
      <c r="I1024" s="120"/>
      <c r="J1024" s="120"/>
    </row>
    <row r="1025" spans="2:10" x14ac:dyDescent="0.3">
      <c r="B1025" s="120"/>
      <c r="D1025" s="121"/>
      <c r="F1025" s="120"/>
      <c r="G1025" s="120"/>
      <c r="H1025" s="120"/>
      <c r="I1025" s="120"/>
      <c r="J1025" s="120"/>
    </row>
    <row r="1026" spans="2:10" x14ac:dyDescent="0.3">
      <c r="B1026" s="120"/>
      <c r="D1026" s="121"/>
      <c r="F1026" s="120"/>
      <c r="G1026" s="120"/>
      <c r="H1026" s="120"/>
      <c r="I1026" s="120"/>
      <c r="J1026" s="120"/>
    </row>
    <row r="1027" spans="2:10" x14ac:dyDescent="0.3">
      <c r="B1027" s="120"/>
      <c r="D1027" s="121"/>
      <c r="F1027" s="120"/>
      <c r="G1027" s="120"/>
      <c r="H1027" s="120"/>
      <c r="I1027" s="120"/>
      <c r="J1027" s="120"/>
    </row>
    <row r="1028" spans="2:10" x14ac:dyDescent="0.3">
      <c r="B1028" s="120"/>
      <c r="D1028" s="121"/>
      <c r="F1028" s="120"/>
      <c r="G1028" s="120"/>
      <c r="H1028" s="120"/>
      <c r="I1028" s="120"/>
      <c r="J1028" s="120"/>
    </row>
    <row r="1029" spans="2:10" x14ac:dyDescent="0.3">
      <c r="B1029" s="120"/>
      <c r="D1029" s="121"/>
      <c r="F1029" s="120"/>
      <c r="G1029" s="120"/>
      <c r="H1029" s="120"/>
      <c r="I1029" s="120"/>
      <c r="J1029" s="120"/>
    </row>
    <row r="1030" spans="2:10" x14ac:dyDescent="0.3">
      <c r="B1030" s="120"/>
      <c r="D1030" s="121"/>
      <c r="F1030" s="120"/>
      <c r="G1030" s="120"/>
      <c r="H1030" s="120"/>
      <c r="I1030" s="120"/>
      <c r="J1030" s="120"/>
    </row>
    <row r="1031" spans="2:10" x14ac:dyDescent="0.3">
      <c r="B1031" s="120"/>
      <c r="D1031" s="121"/>
      <c r="F1031" s="120"/>
    </row>
    <row r="1032" spans="2:10" x14ac:dyDescent="0.3">
      <c r="B1032" s="120"/>
      <c r="D1032" s="121"/>
      <c r="F1032" s="120"/>
    </row>
    <row r="1033" spans="2:10" x14ac:dyDescent="0.3">
      <c r="B1033" s="120"/>
      <c r="D1033" s="121"/>
      <c r="F1033" s="120"/>
    </row>
    <row r="1034" spans="2:10" x14ac:dyDescent="0.3">
      <c r="B1034" s="120"/>
      <c r="D1034" s="121"/>
      <c r="F1034" s="120"/>
    </row>
    <row r="1035" spans="2:10" x14ac:dyDescent="0.3">
      <c r="B1035" s="120"/>
      <c r="D1035" s="121"/>
      <c r="F1035" s="120"/>
    </row>
    <row r="1036" spans="2:10" x14ac:dyDescent="0.3">
      <c r="B1036" s="120"/>
      <c r="D1036" s="121"/>
      <c r="F1036" s="120"/>
    </row>
    <row r="1037" spans="2:10" x14ac:dyDescent="0.3">
      <c r="B1037" s="120"/>
      <c r="D1037" s="121"/>
      <c r="F1037" s="120"/>
    </row>
    <row r="1038" spans="2:10" x14ac:dyDescent="0.3">
      <c r="B1038" s="120"/>
      <c r="D1038" s="121"/>
      <c r="F1038" s="120"/>
    </row>
    <row r="1039" spans="2:10" x14ac:dyDescent="0.3">
      <c r="B1039" s="120"/>
      <c r="D1039" s="121"/>
      <c r="F1039" s="120"/>
    </row>
    <row r="1040" spans="2:10" x14ac:dyDescent="0.3">
      <c r="B1040" s="120"/>
      <c r="D1040" s="121"/>
      <c r="F1040" s="120"/>
    </row>
    <row r="1041" spans="2:6" x14ac:dyDescent="0.3">
      <c r="B1041" s="120"/>
      <c r="D1041" s="121"/>
      <c r="F1041" s="120"/>
    </row>
    <row r="1042" spans="2:6" x14ac:dyDescent="0.3">
      <c r="B1042" s="120"/>
      <c r="D1042" s="121"/>
      <c r="F1042" s="120"/>
    </row>
    <row r="1043" spans="2:6" x14ac:dyDescent="0.3">
      <c r="B1043" s="120"/>
      <c r="D1043" s="121"/>
      <c r="F1043" s="120"/>
    </row>
    <row r="1044" spans="2:6" x14ac:dyDescent="0.3">
      <c r="B1044" s="120"/>
      <c r="D1044" s="121"/>
      <c r="F1044" s="120"/>
    </row>
    <row r="1045" spans="2:6" x14ac:dyDescent="0.3">
      <c r="B1045" s="120"/>
      <c r="D1045" s="121"/>
      <c r="F1045" s="120"/>
    </row>
    <row r="1046" spans="2:6" x14ac:dyDescent="0.3">
      <c r="B1046" s="120"/>
      <c r="D1046" s="121"/>
      <c r="F1046" s="120"/>
    </row>
    <row r="1047" spans="2:6" x14ac:dyDescent="0.3">
      <c r="B1047" s="120"/>
      <c r="D1047" s="121"/>
      <c r="F1047" s="120"/>
    </row>
    <row r="1048" spans="2:6" x14ac:dyDescent="0.3">
      <c r="B1048" s="120"/>
      <c r="D1048" s="121"/>
      <c r="F1048" s="120"/>
    </row>
    <row r="1049" spans="2:6" x14ac:dyDescent="0.3">
      <c r="B1049" s="120"/>
      <c r="D1049" s="121"/>
      <c r="F1049" s="120"/>
    </row>
    <row r="1050" spans="2:6" x14ac:dyDescent="0.3">
      <c r="B1050" s="120"/>
      <c r="D1050" s="121"/>
      <c r="F1050" s="120"/>
    </row>
    <row r="1051" spans="2:6" x14ac:dyDescent="0.3">
      <c r="B1051" s="120"/>
      <c r="D1051" s="121"/>
      <c r="F1051" s="120"/>
    </row>
    <row r="1052" spans="2:6" x14ac:dyDescent="0.3">
      <c r="B1052" s="120"/>
      <c r="D1052" s="121"/>
      <c r="F1052" s="120"/>
    </row>
    <row r="1053" spans="2:6" x14ac:dyDescent="0.3">
      <c r="B1053" s="120"/>
      <c r="D1053" s="121"/>
      <c r="F1053" s="120"/>
    </row>
    <row r="1054" spans="2:6" x14ac:dyDescent="0.3">
      <c r="B1054" s="120"/>
      <c r="D1054" s="121"/>
      <c r="F1054" s="120"/>
    </row>
    <row r="1055" spans="2:6" x14ac:dyDescent="0.3">
      <c r="B1055" s="120"/>
      <c r="D1055" s="121"/>
      <c r="F1055" s="120"/>
    </row>
    <row r="1056" spans="2:6" x14ac:dyDescent="0.3">
      <c r="B1056" s="120"/>
      <c r="D1056" s="121"/>
      <c r="F1056" s="120"/>
    </row>
    <row r="1057" spans="2:6" x14ac:dyDescent="0.3">
      <c r="B1057" s="120"/>
      <c r="D1057" s="121"/>
      <c r="F1057" s="120"/>
    </row>
    <row r="1058" spans="2:6" x14ac:dyDescent="0.3">
      <c r="B1058" s="120"/>
      <c r="D1058" s="121"/>
      <c r="F1058" s="120"/>
    </row>
    <row r="1059" spans="2:6" x14ac:dyDescent="0.3">
      <c r="B1059" s="120"/>
      <c r="D1059" s="121"/>
      <c r="F1059" s="120"/>
    </row>
    <row r="1060" spans="2:6" x14ac:dyDescent="0.3">
      <c r="B1060" s="120"/>
      <c r="D1060" s="121"/>
      <c r="F1060" s="120"/>
    </row>
    <row r="1061" spans="2:6" x14ac:dyDescent="0.3">
      <c r="B1061" s="120"/>
      <c r="D1061" s="121"/>
      <c r="F1061" s="120"/>
    </row>
    <row r="1062" spans="2:6" x14ac:dyDescent="0.3">
      <c r="B1062" s="120"/>
      <c r="D1062" s="121"/>
      <c r="F1062" s="120"/>
    </row>
    <row r="1063" spans="2:6" x14ac:dyDescent="0.3">
      <c r="B1063" s="120"/>
      <c r="D1063" s="121"/>
      <c r="F1063" s="120"/>
    </row>
    <row r="1064" spans="2:6" x14ac:dyDescent="0.3">
      <c r="B1064" s="120"/>
      <c r="D1064" s="121"/>
      <c r="F1064" s="120"/>
    </row>
    <row r="1065" spans="2:6" x14ac:dyDescent="0.3">
      <c r="B1065" s="120"/>
      <c r="D1065" s="121"/>
      <c r="F1065" s="120"/>
    </row>
    <row r="1066" spans="2:6" x14ac:dyDescent="0.3">
      <c r="B1066" s="120"/>
      <c r="D1066" s="121"/>
      <c r="F1066" s="120"/>
    </row>
    <row r="1067" spans="2:6" x14ac:dyDescent="0.3">
      <c r="B1067" s="120"/>
      <c r="D1067" s="121"/>
      <c r="F1067" s="120"/>
    </row>
    <row r="1068" spans="2:6" x14ac:dyDescent="0.3">
      <c r="B1068" s="120"/>
      <c r="D1068" s="121"/>
      <c r="F1068" s="120"/>
    </row>
    <row r="1069" spans="2:6" x14ac:dyDescent="0.3">
      <c r="B1069" s="120"/>
      <c r="D1069" s="121"/>
      <c r="F1069" s="120"/>
    </row>
    <row r="1070" spans="2:6" x14ac:dyDescent="0.3">
      <c r="B1070" s="120"/>
      <c r="D1070" s="121"/>
      <c r="F1070" s="120"/>
    </row>
    <row r="1071" spans="2:6" x14ac:dyDescent="0.3">
      <c r="B1071" s="120"/>
      <c r="D1071" s="121"/>
      <c r="F1071" s="120"/>
    </row>
    <row r="1072" spans="2:6" x14ac:dyDescent="0.3">
      <c r="B1072" s="120"/>
      <c r="D1072" s="121"/>
      <c r="F1072" s="120"/>
    </row>
    <row r="1073" spans="2:6" x14ac:dyDescent="0.3">
      <c r="B1073" s="120"/>
      <c r="D1073" s="121"/>
      <c r="F1073" s="120"/>
    </row>
    <row r="1074" spans="2:6" x14ac:dyDescent="0.3">
      <c r="B1074" s="120"/>
      <c r="D1074" s="121"/>
      <c r="F1074" s="120"/>
    </row>
    <row r="1075" spans="2:6" x14ac:dyDescent="0.3">
      <c r="B1075" s="120"/>
      <c r="D1075" s="121"/>
      <c r="F1075" s="120"/>
    </row>
    <row r="1076" spans="2:6" x14ac:dyDescent="0.3">
      <c r="B1076" s="120"/>
      <c r="D1076" s="121"/>
      <c r="F1076" s="120"/>
    </row>
    <row r="1077" spans="2:6" x14ac:dyDescent="0.3">
      <c r="B1077" s="120"/>
      <c r="D1077" s="121"/>
      <c r="F1077" s="120"/>
    </row>
  </sheetData>
  <mergeCells count="6">
    <mergeCell ref="I54:K54"/>
    <mergeCell ref="N2:P2"/>
    <mergeCell ref="R21:T21"/>
    <mergeCell ref="E1:F1"/>
    <mergeCell ref="I5:J5"/>
    <mergeCell ref="I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SKTRIMS Index parameters</vt:lpstr>
      <vt:lpstr>KARNAPHULI Index Parameters</vt:lpstr>
      <vt:lpstr>SKTRIMS DDM valuation </vt:lpstr>
      <vt:lpstr>KARNAPHULI DDM Valuatio</vt:lpstr>
      <vt:lpstr>Portfolio Optimization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Dibbo kundu</cp:lastModifiedBy>
  <dcterms:created xsi:type="dcterms:W3CDTF">2023-10-23T15:52:12Z</dcterms:created>
  <dcterms:modified xsi:type="dcterms:W3CDTF">2024-09-16T18:55:15Z</dcterms:modified>
</cp:coreProperties>
</file>