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document\github\LoaCalc\LoaCalc\"/>
    </mc:Choice>
  </mc:AlternateContent>
  <xr:revisionPtr revIDLastSave="0" documentId="13_ncr:1_{49FE9DDA-83ED-471B-A7A8-C74B1CA249CF}" xr6:coauthVersionLast="47" xr6:coauthVersionMax="47" xr10:uidLastSave="{00000000-0000-0000-0000-000000000000}"/>
  <bookViews>
    <workbookView xWindow="4890" yWindow="3840" windowWidth="28800" windowHeight="15345" firstSheet="10" activeTab="12" xr2:uid="{00000000-000D-0000-FFFF-FFFF00000000}"/>
  </bookViews>
  <sheets>
    <sheet name="나선의 추적자" sheetId="1" r:id="rId1"/>
    <sheet name="AT02 유탄" sheetId="2" r:id="rId2"/>
    <sheet name="퀵 스텝" sheetId="3" r:id="rId3"/>
    <sheet name="블라즈마 불릿" sheetId="24" r:id="rId4"/>
    <sheet name="메테오 스트림" sheetId="5" r:id="rId5"/>
    <sheet name="썸머솔트샷" sheetId="6" r:id="rId6"/>
    <sheet name="이퀄리브리엄" sheetId="7" r:id="rId7"/>
    <sheet name="데스파이어" sheetId="8" r:id="rId8"/>
    <sheet name="민첩한 사격" sheetId="9" r:id="rId9"/>
    <sheet name="피스키퍼" sheetId="10" r:id="rId10"/>
    <sheet name="레인 오브 불릿" sheetId="11" r:id="rId11"/>
    <sheet name="심판의 시간" sheetId="12" r:id="rId12"/>
    <sheet name="샷건 연사" sheetId="13" r:id="rId13"/>
    <sheet name="최후의 만찬" sheetId="14" r:id="rId14"/>
    <sheet name="절멸의 탄환" sheetId="15" r:id="rId15"/>
    <sheet name="마탄의 사수" sheetId="16" r:id="rId16"/>
    <sheet name="스파이럴 플레임" sheetId="17" r:id="rId17"/>
    <sheet name="대재앙" sheetId="18" r:id="rId18"/>
    <sheet name="퍼펙트 샷" sheetId="19" r:id="rId19"/>
    <sheet name="포커스 샷" sheetId="20" r:id="rId20"/>
    <sheet name="타겟 다운" sheetId="21" r:id="rId21"/>
    <sheet name="황혼의 눈" sheetId="22" r:id="rId22"/>
    <sheet name="대구경 폭발 탄환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13" l="1"/>
  <c r="E50" i="13" s="1"/>
  <c r="E46" i="13"/>
  <c r="E40" i="13"/>
  <c r="E42" i="13" s="1"/>
  <c r="E38" i="13"/>
  <c r="E32" i="13"/>
  <c r="E34" i="13" s="1"/>
  <c r="E30" i="13"/>
  <c r="E24" i="13"/>
  <c r="E26" i="13" s="1"/>
  <c r="E22" i="13"/>
  <c r="E16" i="13"/>
  <c r="E18" i="13" s="1"/>
  <c r="E14" i="13"/>
  <c r="E10" i="13"/>
  <c r="E9" i="13" s="1"/>
  <c r="E6" i="13"/>
  <c r="E8" i="13"/>
  <c r="D17" i="13"/>
  <c r="H8" i="13"/>
  <c r="H10" i="13" s="1"/>
  <c r="H6" i="13"/>
  <c r="H16" i="13"/>
  <c r="H18" i="13" s="1"/>
  <c r="H14" i="13"/>
  <c r="H24" i="13"/>
  <c r="H26" i="13" s="1"/>
  <c r="H22" i="13"/>
  <c r="H32" i="13"/>
  <c r="H34" i="13" s="1"/>
  <c r="H30" i="13"/>
  <c r="H40" i="13"/>
  <c r="H42" i="13" s="1"/>
  <c r="H38" i="13"/>
  <c r="H48" i="13"/>
  <c r="H46" i="13"/>
  <c r="E49" i="13" l="1"/>
  <c r="E41" i="13"/>
  <c r="E33" i="13"/>
  <c r="E25" i="13"/>
  <c r="E17" i="13"/>
  <c r="H9" i="13"/>
  <c r="H17" i="13"/>
  <c r="H25" i="13"/>
  <c r="H33" i="13"/>
  <c r="H41" i="13"/>
  <c r="H50" i="13"/>
  <c r="H49" i="13" s="1"/>
  <c r="E49" i="19"/>
  <c r="F49" i="19"/>
  <c r="E50" i="19"/>
  <c r="F50" i="19"/>
  <c r="G50" i="19"/>
  <c r="G49" i="19" s="1"/>
  <c r="E42" i="19"/>
  <c r="E41" i="19" s="1"/>
  <c r="F42" i="19"/>
  <c r="F41" i="19" s="1"/>
  <c r="G42" i="19"/>
  <c r="G41" i="19" s="1"/>
  <c r="D10" i="19"/>
  <c r="D9" i="19" s="1"/>
  <c r="E10" i="19"/>
  <c r="E9" i="19" s="1"/>
  <c r="F10" i="19"/>
  <c r="F9" i="19" s="1"/>
  <c r="G10" i="19"/>
  <c r="G9" i="19" s="1"/>
  <c r="D18" i="19"/>
  <c r="D17" i="19" s="1"/>
  <c r="E18" i="19"/>
  <c r="E17" i="19" s="1"/>
  <c r="F18" i="19"/>
  <c r="F17" i="19" s="1"/>
  <c r="G18" i="19"/>
  <c r="G17" i="19" s="1"/>
  <c r="D26" i="19"/>
  <c r="D25" i="19" s="1"/>
  <c r="E26" i="19"/>
  <c r="E25" i="19" s="1"/>
  <c r="F26" i="19"/>
  <c r="F25" i="19" s="1"/>
  <c r="G26" i="19"/>
  <c r="G25" i="19" s="1"/>
  <c r="D34" i="19"/>
  <c r="D33" i="19" s="1"/>
  <c r="E34" i="19"/>
  <c r="E33" i="19" s="1"/>
  <c r="F34" i="19"/>
  <c r="F33" i="19" s="1"/>
  <c r="G34" i="19"/>
  <c r="G33" i="19" s="1"/>
  <c r="D42" i="19"/>
  <c r="D41" i="19" s="1"/>
  <c r="D50" i="19"/>
  <c r="D49" i="19" s="1"/>
  <c r="D10" i="14" l="1"/>
  <c r="D9" i="14" s="1"/>
  <c r="D18" i="14"/>
  <c r="D17" i="14" s="1"/>
  <c r="D26" i="14"/>
  <c r="D25" i="14" s="1"/>
  <c r="D34" i="14"/>
  <c r="D33" i="14" s="1"/>
  <c r="D42" i="14"/>
  <c r="D41" i="14" s="1"/>
  <c r="D50" i="14"/>
  <c r="D49" i="14" s="1"/>
  <c r="C50" i="14"/>
  <c r="C49" i="14" s="1"/>
  <c r="C42" i="14"/>
  <c r="C41" i="14"/>
  <c r="C34" i="14"/>
  <c r="C33" i="14" s="1"/>
  <c r="C26" i="14"/>
  <c r="C25" i="14" s="1"/>
  <c r="C18" i="14"/>
  <c r="C17" i="14" s="1"/>
  <c r="C10" i="14"/>
  <c r="C9" i="14" s="1"/>
  <c r="C50" i="16" l="1"/>
  <c r="C49" i="16" s="1"/>
  <c r="C42" i="16"/>
  <c r="C41" i="16" s="1"/>
  <c r="C34" i="16"/>
  <c r="C33" i="16" s="1"/>
  <c r="C26" i="16"/>
  <c r="C25" i="16" s="1"/>
  <c r="C18" i="16"/>
  <c r="C17" i="16" s="1"/>
  <c r="C10" i="16"/>
  <c r="C9" i="16" s="1"/>
  <c r="C50" i="19" l="1"/>
  <c r="C49" i="19" s="1"/>
  <c r="C42" i="19"/>
  <c r="C41" i="19" s="1"/>
  <c r="C34" i="19"/>
  <c r="C33" i="19" s="1"/>
  <c r="C26" i="19"/>
  <c r="C25" i="19" s="1"/>
  <c r="C18" i="19"/>
  <c r="C17" i="19" s="1"/>
  <c r="C10" i="19"/>
  <c r="C9" i="19" s="1"/>
  <c r="C48" i="2"/>
  <c r="C46" i="2"/>
  <c r="C50" i="2" s="1"/>
  <c r="C49" i="2" s="1"/>
  <c r="C40" i="2"/>
  <c r="C38" i="2"/>
  <c r="C32" i="2"/>
  <c r="C30" i="2"/>
  <c r="C24" i="2"/>
  <c r="C22" i="2"/>
  <c r="C16" i="2"/>
  <c r="C18" i="2" s="1"/>
  <c r="C17" i="2" s="1"/>
  <c r="C14" i="2"/>
  <c r="C6" i="2"/>
  <c r="C10" i="2" s="1"/>
  <c r="C9" i="2" s="1"/>
  <c r="C8" i="2"/>
  <c r="D49" i="2"/>
  <c r="D50" i="2"/>
  <c r="D42" i="2"/>
  <c r="D41" i="2" s="1"/>
  <c r="D33" i="2"/>
  <c r="C34" i="2"/>
  <c r="C33" i="2" s="1"/>
  <c r="D34" i="2"/>
  <c r="D25" i="2"/>
  <c r="C26" i="2"/>
  <c r="C25" i="2" s="1"/>
  <c r="D26" i="2"/>
  <c r="D17" i="2"/>
  <c r="D18" i="2"/>
  <c r="D9" i="2"/>
  <c r="D10" i="2"/>
  <c r="C10" i="3"/>
  <c r="C9" i="3" s="1"/>
  <c r="C18" i="3"/>
  <c r="C17" i="3" s="1"/>
  <c r="C26" i="3"/>
  <c r="C25" i="3" s="1"/>
  <c r="C33" i="3"/>
  <c r="C34" i="3"/>
  <c r="C42" i="3"/>
  <c r="C41" i="3" s="1"/>
  <c r="C50" i="3"/>
  <c r="C49" i="3" s="1"/>
  <c r="C50" i="6"/>
  <c r="C49" i="6" s="1"/>
  <c r="C42" i="6"/>
  <c r="C41" i="6" s="1"/>
  <c r="C34" i="6"/>
  <c r="C33" i="6" s="1"/>
  <c r="C26" i="6"/>
  <c r="C25" i="6" s="1"/>
  <c r="C18" i="6"/>
  <c r="C17" i="6" s="1"/>
  <c r="C10" i="6"/>
  <c r="C9" i="6" s="1"/>
  <c r="E50" i="8"/>
  <c r="E49" i="8" s="1"/>
  <c r="E42" i="8"/>
  <c r="E41" i="8" s="1"/>
  <c r="E34" i="8"/>
  <c r="E33" i="8" s="1"/>
  <c r="E26" i="8"/>
  <c r="E25" i="8" s="1"/>
  <c r="E18" i="8"/>
  <c r="E17" i="8" s="1"/>
  <c r="E10" i="8"/>
  <c r="E9" i="8" s="1"/>
  <c r="D18" i="8"/>
  <c r="D17" i="8" s="1"/>
  <c r="D26" i="8"/>
  <c r="D25" i="8" s="1"/>
  <c r="D33" i="8"/>
  <c r="D34" i="8"/>
  <c r="D42" i="8"/>
  <c r="D41" i="8" s="1"/>
  <c r="D49" i="8"/>
  <c r="D50" i="8"/>
  <c r="D9" i="8"/>
  <c r="D10" i="8"/>
  <c r="F18" i="10"/>
  <c r="F17" i="10" s="1"/>
  <c r="F25" i="10"/>
  <c r="F26" i="10"/>
  <c r="F34" i="10"/>
  <c r="F33" i="10" s="1"/>
  <c r="F42" i="10"/>
  <c r="F41" i="10" s="1"/>
  <c r="F50" i="10"/>
  <c r="F49" i="10" s="1"/>
  <c r="F10" i="10"/>
  <c r="F9" i="10" s="1"/>
  <c r="C42" i="2" l="1"/>
  <c r="C41" i="2" s="1"/>
  <c r="C50" i="7"/>
  <c r="C49" i="7" s="1"/>
  <c r="C42" i="7"/>
  <c r="C41" i="7" s="1"/>
  <c r="C18" i="7"/>
  <c r="C17" i="7" s="1"/>
  <c r="C34" i="7"/>
  <c r="C33" i="7" s="1"/>
  <c r="C25" i="7"/>
  <c r="C26" i="7"/>
  <c r="C10" i="7"/>
  <c r="C9" i="7" s="1"/>
  <c r="E48" i="17"/>
  <c r="E50" i="17" s="1"/>
  <c r="E46" i="17"/>
  <c r="E40" i="17"/>
  <c r="E42" i="17" s="1"/>
  <c r="E38" i="17"/>
  <c r="E32" i="17"/>
  <c r="E30" i="17"/>
  <c r="E34" i="17" s="1"/>
  <c r="E24" i="17"/>
  <c r="E22" i="17"/>
  <c r="E26" i="17" s="1"/>
  <c r="E16" i="17"/>
  <c r="E14" i="17"/>
  <c r="E18" i="17"/>
  <c r="E17" i="17" s="1"/>
  <c r="E10" i="17"/>
  <c r="E9" i="17" s="1"/>
  <c r="E6" i="17"/>
  <c r="E8" i="17"/>
  <c r="D50" i="17"/>
  <c r="D49" i="17" s="1"/>
  <c r="D42" i="17"/>
  <c r="D41" i="17" s="1"/>
  <c r="D34" i="17"/>
  <c r="D33" i="17" s="1"/>
  <c r="D25" i="17"/>
  <c r="D26" i="17"/>
  <c r="D18" i="17"/>
  <c r="D17" i="17" s="1"/>
  <c r="D10" i="17"/>
  <c r="D9" i="17" s="1"/>
  <c r="G50" i="21"/>
  <c r="G49" i="21" s="1"/>
  <c r="G42" i="21"/>
  <c r="G41" i="21" s="1"/>
  <c r="G34" i="21"/>
  <c r="G33" i="21" s="1"/>
  <c r="G25" i="21"/>
  <c r="G26" i="21"/>
  <c r="G18" i="21"/>
  <c r="G17" i="21" s="1"/>
  <c r="G9" i="21"/>
  <c r="G10" i="21"/>
  <c r="E49" i="17" l="1"/>
  <c r="E41" i="17"/>
  <c r="E33" i="17"/>
  <c r="E25" i="17"/>
  <c r="C50" i="18"/>
  <c r="C49" i="18" s="1"/>
  <c r="D50" i="18"/>
  <c r="D49" i="18" s="1"/>
  <c r="C42" i="18"/>
  <c r="C41" i="18" s="1"/>
  <c r="D42" i="18"/>
  <c r="D41" i="18" s="1"/>
  <c r="C34" i="18"/>
  <c r="C33" i="18" s="1"/>
  <c r="D34" i="18"/>
  <c r="D33" i="18" s="1"/>
  <c r="C26" i="18"/>
  <c r="C25" i="18" s="1"/>
  <c r="D26" i="18"/>
  <c r="D25" i="18" s="1"/>
  <c r="C18" i="18"/>
  <c r="C17" i="18" s="1"/>
  <c r="D18" i="18"/>
  <c r="D17" i="18" s="1"/>
  <c r="D10" i="18"/>
  <c r="D9" i="18" s="1"/>
  <c r="B18" i="18"/>
  <c r="B17" i="18" s="1"/>
  <c r="B26" i="18"/>
  <c r="B25" i="18" s="1"/>
  <c r="B34" i="18"/>
  <c r="B33" i="18" s="1"/>
  <c r="B42" i="18"/>
  <c r="B41" i="18" s="1"/>
  <c r="B50" i="18"/>
  <c r="B49" i="18" s="1"/>
  <c r="C10" i="18"/>
  <c r="C9" i="18" s="1"/>
  <c r="F50" i="21"/>
  <c r="F49" i="21" s="1"/>
  <c r="F42" i="21"/>
  <c r="F41" i="21" s="1"/>
  <c r="F34" i="21"/>
  <c r="F33" i="21" s="1"/>
  <c r="F26" i="21"/>
  <c r="F25" i="21" s="1"/>
  <c r="F18" i="21"/>
  <c r="F17" i="21" s="1"/>
  <c r="F9" i="21"/>
  <c r="F10" i="21"/>
  <c r="D46" i="20"/>
  <c r="D48" i="20"/>
  <c r="D50" i="20" s="1"/>
  <c r="D40" i="20"/>
  <c r="D42" i="20" s="1"/>
  <c r="D38" i="20"/>
  <c r="D32" i="20"/>
  <c r="D34" i="20" s="1"/>
  <c r="D30" i="20"/>
  <c r="D24" i="20"/>
  <c r="D22" i="20"/>
  <c r="D26" i="20" s="1"/>
  <c r="D14" i="20"/>
  <c r="D16" i="20"/>
  <c r="D18" i="20" s="1"/>
  <c r="D8" i="20"/>
  <c r="D6" i="20"/>
  <c r="D49" i="20" l="1"/>
  <c r="D41" i="20"/>
  <c r="D33" i="20"/>
  <c r="D25" i="20"/>
  <c r="D17" i="20"/>
  <c r="B50" i="24"/>
  <c r="B49" i="24" s="1"/>
  <c r="B42" i="24"/>
  <c r="B41" i="24" s="1"/>
  <c r="B34" i="24"/>
  <c r="B33" i="24" s="1"/>
  <c r="B26" i="24"/>
  <c r="B25" i="24" s="1"/>
  <c r="B18" i="24"/>
  <c r="B17" i="24" s="1"/>
  <c r="B10" i="24"/>
  <c r="B9" i="24"/>
  <c r="B10" i="23"/>
  <c r="B9" i="23" s="1"/>
  <c r="B10" i="22"/>
  <c r="B9" i="22" s="1"/>
  <c r="E50" i="21"/>
  <c r="D50" i="21"/>
  <c r="D49" i="21" s="1"/>
  <c r="C50" i="21"/>
  <c r="B50" i="21"/>
  <c r="B49" i="21" s="1"/>
  <c r="E49" i="21"/>
  <c r="C49" i="21"/>
  <c r="E42" i="21"/>
  <c r="E41" i="21" s="1"/>
  <c r="D42" i="21"/>
  <c r="D41" i="21" s="1"/>
  <c r="C42" i="21"/>
  <c r="C41" i="21" s="1"/>
  <c r="B42" i="21"/>
  <c r="B41" i="21" s="1"/>
  <c r="E34" i="21"/>
  <c r="E33" i="21" s="1"/>
  <c r="D34" i="21"/>
  <c r="D33" i="21" s="1"/>
  <c r="C34" i="21"/>
  <c r="C33" i="21" s="1"/>
  <c r="B34" i="21"/>
  <c r="B33" i="21"/>
  <c r="E26" i="21"/>
  <c r="D26" i="21"/>
  <c r="D25" i="21" s="1"/>
  <c r="C26" i="21"/>
  <c r="C25" i="21" s="1"/>
  <c r="B26" i="21"/>
  <c r="B25" i="21" s="1"/>
  <c r="E25" i="21"/>
  <c r="E18" i="21"/>
  <c r="E17" i="21" s="1"/>
  <c r="D18" i="21"/>
  <c r="D17" i="21" s="1"/>
  <c r="C18" i="21"/>
  <c r="C17" i="21" s="1"/>
  <c r="B18" i="21"/>
  <c r="B17" i="21" s="1"/>
  <c r="C10" i="21"/>
  <c r="C9" i="21" s="1"/>
  <c r="D10" i="21"/>
  <c r="D9" i="21" s="1"/>
  <c r="E10" i="21"/>
  <c r="E9" i="21" s="1"/>
  <c r="B10" i="21"/>
  <c r="B9" i="21" s="1"/>
  <c r="E50" i="20"/>
  <c r="E49" i="20" s="1"/>
  <c r="C50" i="20"/>
  <c r="C49" i="20" s="1"/>
  <c r="B50" i="20"/>
  <c r="B49" i="20"/>
  <c r="E42" i="20"/>
  <c r="E41" i="20" s="1"/>
  <c r="C42" i="20"/>
  <c r="C41" i="20" s="1"/>
  <c r="B42" i="20"/>
  <c r="B41" i="20"/>
  <c r="E34" i="20"/>
  <c r="E33" i="20" s="1"/>
  <c r="C34" i="20"/>
  <c r="C33" i="20" s="1"/>
  <c r="B34" i="20"/>
  <c r="B33" i="20" s="1"/>
  <c r="E26" i="20"/>
  <c r="E25" i="20" s="1"/>
  <c r="C26" i="20"/>
  <c r="C25" i="20" s="1"/>
  <c r="B26" i="20"/>
  <c r="B25" i="20" s="1"/>
  <c r="E18" i="20"/>
  <c r="E17" i="20" s="1"/>
  <c r="C18" i="20"/>
  <c r="C17" i="20" s="1"/>
  <c r="B18" i="20"/>
  <c r="B17" i="20" s="1"/>
  <c r="C10" i="20"/>
  <c r="C9" i="20" s="1"/>
  <c r="E10" i="20"/>
  <c r="E9" i="20" s="1"/>
  <c r="B10" i="20"/>
  <c r="B9" i="20" s="1"/>
  <c r="B50" i="19"/>
  <c r="B49" i="19" s="1"/>
  <c r="B42" i="19"/>
  <c r="B41" i="19" s="1"/>
  <c r="B34" i="19"/>
  <c r="B33" i="19" s="1"/>
  <c r="B26" i="19"/>
  <c r="B25" i="19" s="1"/>
  <c r="B18" i="19"/>
  <c r="B17" i="19"/>
  <c r="B10" i="19"/>
  <c r="B9" i="19" s="1"/>
  <c r="B10" i="18"/>
  <c r="B9" i="18" s="1"/>
  <c r="C50" i="17"/>
  <c r="C49" i="17" s="1"/>
  <c r="B50" i="17"/>
  <c r="B49" i="17" s="1"/>
  <c r="C42" i="17"/>
  <c r="C41" i="17" s="1"/>
  <c r="B42" i="17"/>
  <c r="B41" i="17" s="1"/>
  <c r="C34" i="17"/>
  <c r="C33" i="17" s="1"/>
  <c r="B34" i="17"/>
  <c r="B33" i="17" s="1"/>
  <c r="C26" i="17"/>
  <c r="C25" i="17" s="1"/>
  <c r="B26" i="17"/>
  <c r="B25" i="17" s="1"/>
  <c r="C18" i="17"/>
  <c r="C17" i="17" s="1"/>
  <c r="B18" i="17"/>
  <c r="B17" i="17" s="1"/>
  <c r="C10" i="17"/>
  <c r="C9" i="17" s="1"/>
  <c r="B10" i="17"/>
  <c r="B9" i="17" s="1"/>
  <c r="B50" i="16"/>
  <c r="B49" i="16"/>
  <c r="B42" i="16"/>
  <c r="B41" i="16" s="1"/>
  <c r="B34" i="16"/>
  <c r="B33" i="16" s="1"/>
  <c r="B26" i="16"/>
  <c r="B25" i="16" s="1"/>
  <c r="B18" i="16"/>
  <c r="B17" i="16" s="1"/>
  <c r="B10" i="16"/>
  <c r="B9" i="16" s="1"/>
  <c r="D50" i="15"/>
  <c r="D49" i="15" s="1"/>
  <c r="C50" i="15"/>
  <c r="C49" i="15" s="1"/>
  <c r="B50" i="15"/>
  <c r="B49" i="15" s="1"/>
  <c r="D42" i="15"/>
  <c r="D41" i="15" s="1"/>
  <c r="C42" i="15"/>
  <c r="C41" i="15" s="1"/>
  <c r="B42" i="15"/>
  <c r="B41" i="15" s="1"/>
  <c r="D34" i="15"/>
  <c r="D33" i="15" s="1"/>
  <c r="C34" i="15"/>
  <c r="C33" i="15" s="1"/>
  <c r="B34" i="15"/>
  <c r="B33" i="15" s="1"/>
  <c r="D26" i="15"/>
  <c r="D25" i="15" s="1"/>
  <c r="C26" i="15"/>
  <c r="C25" i="15" s="1"/>
  <c r="B26" i="15"/>
  <c r="B25" i="15" s="1"/>
  <c r="D18" i="15"/>
  <c r="D17" i="15" s="1"/>
  <c r="C18" i="15"/>
  <c r="C17" i="15" s="1"/>
  <c r="B18" i="15"/>
  <c r="B17" i="15" s="1"/>
  <c r="C10" i="15"/>
  <c r="C9" i="15" s="1"/>
  <c r="D10" i="15"/>
  <c r="D9" i="15" s="1"/>
  <c r="B10" i="15"/>
  <c r="B9" i="15" s="1"/>
  <c r="B50" i="14"/>
  <c r="B49" i="14" s="1"/>
  <c r="B42" i="14"/>
  <c r="B41" i="14" s="1"/>
  <c r="B34" i="14"/>
  <c r="B33" i="14" s="1"/>
  <c r="B26" i="14"/>
  <c r="B25" i="14" s="1"/>
  <c r="B18" i="14"/>
  <c r="B17" i="14" s="1"/>
  <c r="B10" i="14"/>
  <c r="B9" i="14" s="1"/>
  <c r="D50" i="13"/>
  <c r="D49" i="13" s="1"/>
  <c r="C50" i="13"/>
  <c r="C49" i="13" s="1"/>
  <c r="B50" i="13"/>
  <c r="B49" i="13" s="1"/>
  <c r="D42" i="13"/>
  <c r="D41" i="13" s="1"/>
  <c r="C42" i="13"/>
  <c r="C41" i="13" s="1"/>
  <c r="B42" i="13"/>
  <c r="B41" i="13" s="1"/>
  <c r="D34" i="13"/>
  <c r="D33" i="13" s="1"/>
  <c r="C34" i="13"/>
  <c r="C33" i="13" s="1"/>
  <c r="B34" i="13"/>
  <c r="B33" i="13" s="1"/>
  <c r="D26" i="13"/>
  <c r="D25" i="13" s="1"/>
  <c r="C26" i="13"/>
  <c r="C25" i="13" s="1"/>
  <c r="B26" i="13"/>
  <c r="B25" i="13" s="1"/>
  <c r="D18" i="13"/>
  <c r="C18" i="13"/>
  <c r="C17" i="13" s="1"/>
  <c r="B18" i="13"/>
  <c r="B17" i="13" s="1"/>
  <c r="D10" i="13"/>
  <c r="D9" i="13" s="1"/>
  <c r="C10" i="13"/>
  <c r="C9" i="13" s="1"/>
  <c r="B10" i="13"/>
  <c r="B9" i="13" s="1"/>
  <c r="C50" i="12"/>
  <c r="C49" i="12" s="1"/>
  <c r="C42" i="12"/>
  <c r="C41" i="12" s="1"/>
  <c r="C34" i="12"/>
  <c r="C33" i="12" s="1"/>
  <c r="C26" i="12"/>
  <c r="C25" i="12" s="1"/>
  <c r="C18" i="12"/>
  <c r="C17" i="12" s="1"/>
  <c r="C10" i="12"/>
  <c r="C9" i="12" s="1"/>
  <c r="B50" i="12"/>
  <c r="B49" i="12" s="1"/>
  <c r="B42" i="12"/>
  <c r="B41" i="12" s="1"/>
  <c r="B34" i="12"/>
  <c r="B33" i="12" s="1"/>
  <c r="B26" i="12"/>
  <c r="B25" i="12" s="1"/>
  <c r="B18" i="12"/>
  <c r="B17" i="12" s="1"/>
  <c r="B10" i="12"/>
  <c r="B9" i="12" s="1"/>
  <c r="B50" i="11"/>
  <c r="B49" i="11" s="1"/>
  <c r="B42" i="11"/>
  <c r="B41" i="11" s="1"/>
  <c r="B34" i="11"/>
  <c r="B33" i="11" s="1"/>
  <c r="B26" i="11"/>
  <c r="B25" i="11" s="1"/>
  <c r="B18" i="11"/>
  <c r="B17" i="11" s="1"/>
  <c r="B10" i="11"/>
  <c r="B9" i="11" s="1"/>
  <c r="E50" i="10"/>
  <c r="E49" i="10" s="1"/>
  <c r="E42" i="10"/>
  <c r="E41" i="10" s="1"/>
  <c r="E34" i="10"/>
  <c r="E33" i="10" s="1"/>
  <c r="E26" i="10"/>
  <c r="E25" i="10" s="1"/>
  <c r="E18" i="10"/>
  <c r="E17" i="10" s="1"/>
  <c r="E10" i="10"/>
  <c r="E9" i="10" s="1"/>
  <c r="D50" i="10"/>
  <c r="D49" i="10" s="1"/>
  <c r="C50" i="10"/>
  <c r="C49" i="10" s="1"/>
  <c r="B50" i="10"/>
  <c r="B49" i="10" s="1"/>
  <c r="D42" i="10"/>
  <c r="D41" i="10" s="1"/>
  <c r="C42" i="10"/>
  <c r="C41" i="10" s="1"/>
  <c r="B42" i="10"/>
  <c r="B41" i="10" s="1"/>
  <c r="D34" i="10"/>
  <c r="D33" i="10" s="1"/>
  <c r="C34" i="10"/>
  <c r="C33" i="10" s="1"/>
  <c r="B34" i="10"/>
  <c r="B33" i="10" s="1"/>
  <c r="D26" i="10"/>
  <c r="D25" i="10" s="1"/>
  <c r="C26" i="10"/>
  <c r="C25" i="10" s="1"/>
  <c r="B26" i="10"/>
  <c r="B25" i="10" s="1"/>
  <c r="D18" i="10"/>
  <c r="D17" i="10" s="1"/>
  <c r="C18" i="10"/>
  <c r="C17" i="10" s="1"/>
  <c r="B18" i="10"/>
  <c r="B17" i="10" s="1"/>
  <c r="D10" i="10"/>
  <c r="D9" i="10" s="1"/>
  <c r="C10" i="10"/>
  <c r="C9" i="10" s="1"/>
  <c r="B10" i="10"/>
  <c r="B9" i="10" s="1"/>
  <c r="D10" i="20" l="1"/>
  <c r="D9" i="20" s="1"/>
  <c r="D50" i="9"/>
  <c r="D49" i="9" s="1"/>
  <c r="D42" i="9"/>
  <c r="D41" i="9" s="1"/>
  <c r="D34" i="9"/>
  <c r="D33" i="9" s="1"/>
  <c r="D26" i="9"/>
  <c r="D25" i="9" s="1"/>
  <c r="D18" i="9"/>
  <c r="D17" i="9" s="1"/>
  <c r="D10" i="9"/>
  <c r="D9" i="9" s="1"/>
  <c r="C50" i="9"/>
  <c r="C49" i="9" s="1"/>
  <c r="B50" i="9"/>
  <c r="B49" i="9" s="1"/>
  <c r="C42" i="9"/>
  <c r="B42" i="9"/>
  <c r="B41" i="9" s="1"/>
  <c r="C41" i="9"/>
  <c r="C34" i="9"/>
  <c r="C33" i="9" s="1"/>
  <c r="B34" i="9"/>
  <c r="B33" i="9" s="1"/>
  <c r="C26" i="9"/>
  <c r="C25" i="9" s="1"/>
  <c r="B26" i="9"/>
  <c r="B25" i="9" s="1"/>
  <c r="C18" i="9"/>
  <c r="C17" i="9" s="1"/>
  <c r="B18" i="9"/>
  <c r="B17" i="9" s="1"/>
  <c r="C10" i="9"/>
  <c r="C9" i="9" s="1"/>
  <c r="B10" i="9"/>
  <c r="B9" i="9" s="1"/>
  <c r="C50" i="8"/>
  <c r="C49" i="8" s="1"/>
  <c r="C42" i="8"/>
  <c r="C41" i="8" s="1"/>
  <c r="C34" i="8"/>
  <c r="C33" i="8" s="1"/>
  <c r="C26" i="8"/>
  <c r="C25" i="8" s="1"/>
  <c r="C18" i="8"/>
  <c r="C17" i="8" s="1"/>
  <c r="C10" i="8"/>
  <c r="C9" i="8" s="1"/>
  <c r="B50" i="8"/>
  <c r="B49" i="8" s="1"/>
  <c r="B42" i="8"/>
  <c r="B41" i="8" s="1"/>
  <c r="B34" i="8"/>
  <c r="B33" i="8" s="1"/>
  <c r="B26" i="8"/>
  <c r="B25" i="8" s="1"/>
  <c r="B18" i="8"/>
  <c r="B17" i="8" s="1"/>
  <c r="B10" i="8"/>
  <c r="B9" i="8" s="1"/>
  <c r="B50" i="7"/>
  <c r="B49" i="7" s="1"/>
  <c r="B42" i="7"/>
  <c r="B41" i="7" s="1"/>
  <c r="B34" i="7"/>
  <c r="B33" i="7" s="1"/>
  <c r="B26" i="7"/>
  <c r="B25" i="7" s="1"/>
  <c r="B18" i="7"/>
  <c r="B17" i="7" s="1"/>
  <c r="B10" i="7"/>
  <c r="B9" i="7" s="1"/>
  <c r="B50" i="6"/>
  <c r="B49" i="6" s="1"/>
  <c r="B42" i="6"/>
  <c r="B41" i="6" s="1"/>
  <c r="B34" i="6"/>
  <c r="B33" i="6" s="1"/>
  <c r="B26" i="6"/>
  <c r="B25" i="6" s="1"/>
  <c r="B18" i="6"/>
  <c r="B17" i="6" s="1"/>
  <c r="B10" i="6"/>
  <c r="B9" i="6" s="1"/>
  <c r="B50" i="5"/>
  <c r="B49" i="5" s="1"/>
  <c r="B42" i="5"/>
  <c r="B41" i="5" s="1"/>
  <c r="B34" i="5"/>
  <c r="B33" i="5" s="1"/>
  <c r="B26" i="5"/>
  <c r="B25" i="5" s="1"/>
  <c r="B18" i="5"/>
  <c r="B17" i="5" s="1"/>
  <c r="B10" i="5"/>
  <c r="B9" i="5" s="1"/>
  <c r="B50" i="3"/>
  <c r="B49" i="3" s="1"/>
  <c r="B42" i="3"/>
  <c r="B41" i="3" s="1"/>
  <c r="B34" i="3"/>
  <c r="B33" i="3" s="1"/>
  <c r="B26" i="3"/>
  <c r="B25" i="3" s="1"/>
  <c r="B18" i="3"/>
  <c r="B17" i="3" s="1"/>
  <c r="B10" i="3"/>
  <c r="B9" i="3" s="1"/>
  <c r="B50" i="2"/>
  <c r="B49" i="2" s="1"/>
  <c r="B42" i="2"/>
  <c r="B41" i="2" s="1"/>
  <c r="B34" i="2"/>
  <c r="B33" i="2" s="1"/>
  <c r="B26" i="2"/>
  <c r="B25" i="2" s="1"/>
  <c r="B18" i="2"/>
  <c r="B17" i="2" s="1"/>
  <c r="B10" i="2"/>
  <c r="B9" i="2" s="1"/>
  <c r="B50" i="1"/>
  <c r="B49" i="1" s="1"/>
  <c r="B42" i="1"/>
  <c r="B41" i="1" s="1"/>
  <c r="B34" i="1"/>
  <c r="B33" i="1" s="1"/>
  <c r="B26" i="1"/>
  <c r="B25" i="1" s="1"/>
  <c r="B18" i="1"/>
  <c r="B17" i="1" s="1"/>
  <c r="B9" i="1"/>
  <c r="B10" i="1"/>
</calcChain>
</file>

<file path=xl/sharedStrings.xml><?xml version="1.0" encoding="utf-8"?>
<sst xmlns="http://schemas.openxmlformats.org/spreadsheetml/2006/main" count="1936" uniqueCount="84">
  <si>
    <t>Damage1</t>
    <phoneticPr fontId="3" type="noConversion"/>
  </si>
  <si>
    <t>Damage2</t>
  </si>
  <si>
    <t>Damage3</t>
  </si>
  <si>
    <t>Damage4</t>
  </si>
  <si>
    <t>Damage5</t>
  </si>
  <si>
    <t>Damage6</t>
  </si>
  <si>
    <t>Damage7</t>
  </si>
  <si>
    <t>공격력A</t>
    <phoneticPr fontId="3" type="noConversion"/>
  </si>
  <si>
    <t>공격력B</t>
    <phoneticPr fontId="3" type="noConversion"/>
  </si>
  <si>
    <t>표기데미지</t>
    <phoneticPr fontId="3" type="noConversion"/>
  </si>
  <si>
    <t>상수</t>
    <phoneticPr fontId="3" type="noConversion"/>
  </si>
  <si>
    <t>계수</t>
    <phoneticPr fontId="3" type="noConversion"/>
  </si>
  <si>
    <t>1렙</t>
    <phoneticPr fontId="3" type="noConversion"/>
  </si>
  <si>
    <t>4렙</t>
    <phoneticPr fontId="3" type="noConversion"/>
  </si>
  <si>
    <t>7렙</t>
    <phoneticPr fontId="3" type="noConversion"/>
  </si>
  <si>
    <t>10렙</t>
    <phoneticPr fontId="3" type="noConversion"/>
  </si>
  <si>
    <t>11렙</t>
    <phoneticPr fontId="3" type="noConversion"/>
  </si>
  <si>
    <t>12렙</t>
    <phoneticPr fontId="3" type="noConversion"/>
  </si>
  <si>
    <t>전방 사격</t>
    <phoneticPr fontId="3" type="noConversion"/>
  </si>
  <si>
    <t>발차기</t>
    <phoneticPr fontId="3" type="noConversion"/>
  </si>
  <si>
    <t>연사</t>
    <phoneticPr fontId="3" type="noConversion"/>
  </si>
  <si>
    <t>전방 난사</t>
    <phoneticPr fontId="3" type="noConversion"/>
  </si>
  <si>
    <t>파편</t>
    <phoneticPr fontId="3" type="noConversion"/>
  </si>
  <si>
    <t>1타</t>
    <phoneticPr fontId="3" type="noConversion"/>
  </si>
  <si>
    <t>2타</t>
  </si>
  <si>
    <t>3타</t>
  </si>
  <si>
    <t>폭발 탄환</t>
    <phoneticPr fontId="3" type="noConversion"/>
  </si>
  <si>
    <t>마무리 사격</t>
    <phoneticPr fontId="3" type="noConversion"/>
  </si>
  <si>
    <t>7회 사격</t>
    <phoneticPr fontId="3" type="noConversion"/>
  </si>
  <si>
    <t>불꽃 탄환</t>
    <phoneticPr fontId="3" type="noConversion"/>
  </si>
  <si>
    <t>불길</t>
    <phoneticPr fontId="3" type="noConversion"/>
  </si>
  <si>
    <t>대구경 탄환</t>
    <phoneticPr fontId="3" type="noConversion"/>
  </si>
  <si>
    <t>라이플 사격1</t>
    <phoneticPr fontId="3" type="noConversion"/>
  </si>
  <si>
    <t>라이플 사격2</t>
    <phoneticPr fontId="3" type="noConversion"/>
  </si>
  <si>
    <t>특수탄</t>
    <phoneticPr fontId="3" type="noConversion"/>
  </si>
  <si>
    <t>사격1</t>
    <phoneticPr fontId="3" type="noConversion"/>
  </si>
  <si>
    <t>사격2</t>
  </si>
  <si>
    <t>사격3</t>
  </si>
  <si>
    <t>사격4</t>
  </si>
  <si>
    <t>Damage1</t>
  </si>
  <si>
    <t>리볼버 사격</t>
    <phoneticPr fontId="3" type="noConversion"/>
  </si>
  <si>
    <t>탄환</t>
    <phoneticPr fontId="3" type="noConversion"/>
  </si>
  <si>
    <t>핸드건 난사</t>
    <phoneticPr fontId="3" type="noConversion"/>
  </si>
  <si>
    <t>핸드건 난사1</t>
    <phoneticPr fontId="3" type="noConversion"/>
  </si>
  <si>
    <t>핸드건 난사2</t>
    <phoneticPr fontId="3" type="noConversion"/>
  </si>
  <si>
    <t>핸드건 난사3</t>
    <phoneticPr fontId="3" type="noConversion"/>
  </si>
  <si>
    <t>핸드건 연사</t>
    <phoneticPr fontId="3" type="noConversion"/>
  </si>
  <si>
    <t>탄환 낙하</t>
    <phoneticPr fontId="3" type="noConversion"/>
  </si>
  <si>
    <t>사격</t>
    <phoneticPr fontId="3" type="noConversion"/>
  </si>
  <si>
    <t>수류탄 투척</t>
    <phoneticPr fontId="3" type="noConversion"/>
  </si>
  <si>
    <t>회전 핸드건</t>
    <phoneticPr fontId="3" type="noConversion"/>
  </si>
  <si>
    <t>플라즈마 탄환</t>
    <phoneticPr fontId="3" type="noConversion"/>
  </si>
  <si>
    <t>추가타 스킬</t>
    <phoneticPr fontId="3" type="noConversion"/>
  </si>
  <si>
    <t>작렬철강탄 출혈</t>
    <phoneticPr fontId="3" type="noConversion"/>
  </si>
  <si>
    <t>과다출혈</t>
    <phoneticPr fontId="3" type="noConversion"/>
  </si>
  <si>
    <t>크레모아1</t>
    <phoneticPr fontId="3" type="noConversion"/>
  </si>
  <si>
    <t>크레모아2</t>
    <phoneticPr fontId="3" type="noConversion"/>
  </si>
  <si>
    <t>크레모아 파편</t>
    <phoneticPr fontId="3" type="noConversion"/>
  </si>
  <si>
    <t>맹렬한 불꽃</t>
    <phoneticPr fontId="3" type="noConversion"/>
  </si>
  <si>
    <t>후폭풍</t>
    <phoneticPr fontId="3" type="noConversion"/>
  </si>
  <si>
    <t>화상</t>
    <phoneticPr fontId="3" type="noConversion"/>
  </si>
  <si>
    <t>일격</t>
    <phoneticPr fontId="3" type="noConversion"/>
  </si>
  <si>
    <t>핸드건 타격</t>
    <phoneticPr fontId="3" type="noConversion"/>
  </si>
  <si>
    <t>트포 렙에 따라 증가</t>
    <phoneticPr fontId="3" type="noConversion"/>
  </si>
  <si>
    <t>폭탄1</t>
    <phoneticPr fontId="3" type="noConversion"/>
  </si>
  <si>
    <t>폭탄2</t>
    <phoneticPr fontId="3" type="noConversion"/>
  </si>
  <si>
    <t>화상</t>
    <phoneticPr fontId="3" type="noConversion"/>
  </si>
  <si>
    <t>핸드건 사격1</t>
    <phoneticPr fontId="3" type="noConversion"/>
  </si>
  <si>
    <t>마무리 사격</t>
    <phoneticPr fontId="3" type="noConversion"/>
  </si>
  <si>
    <t>수류탄 3개</t>
    <phoneticPr fontId="3" type="noConversion"/>
  </si>
  <si>
    <t>발화</t>
    <phoneticPr fontId="3" type="noConversion"/>
  </si>
  <si>
    <t>출혈</t>
    <phoneticPr fontId="3" type="noConversion"/>
  </si>
  <si>
    <t>화상</t>
    <phoneticPr fontId="3" type="noConversion"/>
  </si>
  <si>
    <t>note : 폭발 탄환, 파편 측정이 3탄 기준이므로 코드상에서는 계수/3을 하여 구현</t>
    <phoneticPr fontId="3" type="noConversion"/>
  </si>
  <si>
    <t>샷건 사격</t>
    <phoneticPr fontId="3" type="noConversion"/>
  </si>
  <si>
    <t>화상</t>
    <phoneticPr fontId="3" type="noConversion"/>
  </si>
  <si>
    <t>뜨거운 열기</t>
    <phoneticPr fontId="3" type="noConversion"/>
  </si>
  <si>
    <t>트포 1렙</t>
    <phoneticPr fontId="3" type="noConversion"/>
  </si>
  <si>
    <t>트포 2렙</t>
    <phoneticPr fontId="3" type="noConversion"/>
  </si>
  <si>
    <t>트포 3렙</t>
  </si>
  <si>
    <t>트포 4렙</t>
  </si>
  <si>
    <t>트포 5렙</t>
  </si>
  <si>
    <t>1+2+3타</t>
    <phoneticPr fontId="3" type="noConversion"/>
  </si>
  <si>
    <t>연장사격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</si>
</sst>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0" fillId="4" borderId="1" xfId="3" applyFont="1" applyAlignment="1">
      <alignment horizont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50"/>
  <sheetViews>
    <sheetView topLeftCell="A18" zoomScale="85" zoomScaleNormal="85" workbookViewId="0">
      <selection activeCell="A56" sqref="A56"/>
    </sheetView>
  </sheetViews>
  <sheetFormatPr defaultColWidth="15.625" defaultRowHeight="16.5" x14ac:dyDescent="0.3"/>
  <cols>
    <col min="1" max="16384" width="15.625" style="1"/>
  </cols>
  <sheetData>
    <row r="4" spans="1:8" x14ac:dyDescent="0.3">
      <c r="A4" s="1" t="s">
        <v>12</v>
      </c>
      <c r="B4" s="2" t="s">
        <v>50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</row>
    <row r="6" spans="1:8" x14ac:dyDescent="0.3">
      <c r="A6" s="3" t="s">
        <v>9</v>
      </c>
      <c r="B6" s="1">
        <v>233</v>
      </c>
    </row>
    <row r="7" spans="1:8" x14ac:dyDescent="0.3">
      <c r="A7" s="3" t="s">
        <v>8</v>
      </c>
      <c r="B7" s="1">
        <v>18945</v>
      </c>
    </row>
    <row r="8" spans="1:8" x14ac:dyDescent="0.3">
      <c r="A8" s="3" t="s">
        <v>9</v>
      </c>
      <c r="B8" s="1">
        <v>103857</v>
      </c>
    </row>
    <row r="9" spans="1:8" x14ac:dyDescent="0.3">
      <c r="A9" s="3" t="s">
        <v>10</v>
      </c>
      <c r="B9" s="1">
        <f>(B8/B10)-B7</f>
        <v>42.598095035897131</v>
      </c>
    </row>
    <row r="10" spans="1:8" x14ac:dyDescent="0.3">
      <c r="A10" s="3" t="s">
        <v>11</v>
      </c>
      <c r="B10" s="1">
        <f>(B8-B6)/B7</f>
        <v>5.4697281604645029</v>
      </c>
    </row>
    <row r="12" spans="1:8" x14ac:dyDescent="0.3">
      <c r="A12" s="1" t="s">
        <v>13</v>
      </c>
      <c r="B12" s="2" t="s">
        <v>50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</row>
    <row r="14" spans="1:8" x14ac:dyDescent="0.3">
      <c r="A14" s="3" t="s">
        <v>9</v>
      </c>
      <c r="B14" s="1">
        <v>610</v>
      </c>
    </row>
    <row r="15" spans="1:8" x14ac:dyDescent="0.3">
      <c r="A15" s="3" t="s">
        <v>8</v>
      </c>
      <c r="B15" s="1">
        <v>18945</v>
      </c>
    </row>
    <row r="16" spans="1:8" x14ac:dyDescent="0.3">
      <c r="A16" s="3" t="s">
        <v>9</v>
      </c>
      <c r="B16" s="1">
        <v>104234</v>
      </c>
    </row>
    <row r="17" spans="1:8" x14ac:dyDescent="0.3">
      <c r="A17" s="3" t="s">
        <v>10</v>
      </c>
      <c r="B17" s="1">
        <f>(B16/B18)-B15</f>
        <v>111.52290975063443</v>
      </c>
    </row>
    <row r="18" spans="1:8" x14ac:dyDescent="0.3">
      <c r="A18" s="3" t="s">
        <v>11</v>
      </c>
      <c r="B18" s="1">
        <f>(B16-B14)/B15</f>
        <v>5.4697281604645029</v>
      </c>
    </row>
    <row r="20" spans="1:8" x14ac:dyDescent="0.3">
      <c r="A20" s="1" t="s">
        <v>14</v>
      </c>
      <c r="B20" s="2" t="s">
        <v>50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</row>
    <row r="22" spans="1:8" x14ac:dyDescent="0.3">
      <c r="A22" s="3" t="s">
        <v>9</v>
      </c>
      <c r="B22" s="1">
        <v>788</v>
      </c>
    </row>
    <row r="23" spans="1:8" x14ac:dyDescent="0.3">
      <c r="A23" s="3" t="s">
        <v>8</v>
      </c>
      <c r="B23" s="1">
        <v>18945</v>
      </c>
    </row>
    <row r="24" spans="1:8" x14ac:dyDescent="0.3">
      <c r="A24" s="3" t="s">
        <v>9</v>
      </c>
      <c r="B24" s="1">
        <v>104412</v>
      </c>
    </row>
    <row r="25" spans="1:8" x14ac:dyDescent="0.3">
      <c r="A25" s="3" t="s">
        <v>10</v>
      </c>
      <c r="B25" s="1">
        <f>(B24/B26)-B23</f>
        <v>144.06566046475564</v>
      </c>
    </row>
    <row r="26" spans="1:8" x14ac:dyDescent="0.3">
      <c r="A26" s="3" t="s">
        <v>11</v>
      </c>
      <c r="B26" s="1">
        <f>(B24-B22)/B23</f>
        <v>5.4697281604645029</v>
      </c>
    </row>
    <row r="28" spans="1:8" x14ac:dyDescent="0.3">
      <c r="A28" s="1" t="s">
        <v>15</v>
      </c>
      <c r="B28" s="2" t="s">
        <v>50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</row>
    <row r="30" spans="1:8" x14ac:dyDescent="0.3">
      <c r="A30" s="3" t="s">
        <v>9</v>
      </c>
      <c r="B30" s="1">
        <v>900</v>
      </c>
    </row>
    <row r="31" spans="1:8" x14ac:dyDescent="0.3">
      <c r="A31" s="3" t="s">
        <v>8</v>
      </c>
      <c r="B31" s="1">
        <v>18945</v>
      </c>
    </row>
    <row r="32" spans="1:8" x14ac:dyDescent="0.3">
      <c r="A32" s="3" t="s">
        <v>9</v>
      </c>
      <c r="B32" s="1">
        <v>104524</v>
      </c>
    </row>
    <row r="33" spans="1:8" x14ac:dyDescent="0.3">
      <c r="A33" s="3" t="s">
        <v>10</v>
      </c>
      <c r="B33" s="1">
        <f>(B32/B34)-B31</f>
        <v>164.54199799274284</v>
      </c>
    </row>
    <row r="34" spans="1:8" x14ac:dyDescent="0.3">
      <c r="A34" s="3" t="s">
        <v>11</v>
      </c>
      <c r="B34" s="1">
        <f>(B32-B30)/B31</f>
        <v>5.4697281604645029</v>
      </c>
    </row>
    <row r="36" spans="1:8" x14ac:dyDescent="0.3">
      <c r="A36" s="1" t="s">
        <v>16</v>
      </c>
      <c r="B36" s="2" t="s">
        <v>50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</row>
    <row r="38" spans="1:8" x14ac:dyDescent="0.3">
      <c r="A38" s="3" t="s">
        <v>9</v>
      </c>
      <c r="B38" s="1">
        <v>901</v>
      </c>
    </row>
    <row r="39" spans="1:8" x14ac:dyDescent="0.3">
      <c r="A39" s="3" t="s">
        <v>8</v>
      </c>
      <c r="B39" s="1">
        <v>18945</v>
      </c>
    </row>
    <row r="40" spans="1:8" x14ac:dyDescent="0.3">
      <c r="A40" s="3" t="s">
        <v>9</v>
      </c>
      <c r="B40" s="1">
        <v>113618</v>
      </c>
    </row>
    <row r="41" spans="1:8" x14ac:dyDescent="0.3">
      <c r="A41" s="3" t="s">
        <v>10</v>
      </c>
      <c r="B41" s="1">
        <f>(B40/B42)-B39</f>
        <v>151.43629621086438</v>
      </c>
    </row>
    <row r="42" spans="1:8" x14ac:dyDescent="0.3">
      <c r="A42" s="3" t="s">
        <v>11</v>
      </c>
      <c r="B42" s="1">
        <f>(B40-B38)/B39</f>
        <v>5.9496964898390079</v>
      </c>
    </row>
    <row r="44" spans="1:8" x14ac:dyDescent="0.3">
      <c r="A44" s="1" t="s">
        <v>17</v>
      </c>
      <c r="B44" s="2" t="s">
        <v>50</v>
      </c>
      <c r="C44" s="2" t="s">
        <v>1</v>
      </c>
      <c r="D44" s="2" t="s">
        <v>2</v>
      </c>
      <c r="E44" s="2" t="s">
        <v>3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</row>
    <row r="46" spans="1:8" x14ac:dyDescent="0.3">
      <c r="A46" s="3" t="s">
        <v>9</v>
      </c>
      <c r="B46" s="1">
        <v>901</v>
      </c>
    </row>
    <row r="47" spans="1:8" x14ac:dyDescent="0.3">
      <c r="A47" s="3" t="s">
        <v>8</v>
      </c>
      <c r="B47" s="1">
        <v>18945</v>
      </c>
    </row>
    <row r="48" spans="1:8" x14ac:dyDescent="0.3">
      <c r="A48" s="3" t="s">
        <v>9</v>
      </c>
      <c r="B48" s="1">
        <v>119207</v>
      </c>
    </row>
    <row r="49" spans="1:2" x14ac:dyDescent="0.3">
      <c r="A49" s="3" t="s">
        <v>10</v>
      </c>
      <c r="B49" s="1">
        <f>(B48/B50)-B47</f>
        <v>144.28215813230054</v>
      </c>
    </row>
    <row r="50" spans="1:2" x14ac:dyDescent="0.3">
      <c r="A50" s="3" t="s">
        <v>11</v>
      </c>
      <c r="B50" s="1">
        <f>(B48-B46)/B47</f>
        <v>6.2447083663235681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59CC-54CB-4D98-B6F7-9865FE5FE23A}">
  <dimension ref="A4:H50"/>
  <sheetViews>
    <sheetView zoomScale="85" zoomScaleNormal="85" workbookViewId="0">
      <selection activeCell="E50" sqref="E50"/>
    </sheetView>
  </sheetViews>
  <sheetFormatPr defaultColWidth="15.625" defaultRowHeight="16.5" x14ac:dyDescent="0.3"/>
  <cols>
    <col min="1" max="16384" width="15.625" style="1"/>
  </cols>
  <sheetData>
    <row r="4" spans="1:8" x14ac:dyDescent="0.3">
      <c r="A4" s="1" t="s">
        <v>12</v>
      </c>
      <c r="B4" s="2" t="s">
        <v>62</v>
      </c>
      <c r="C4" s="2" t="s">
        <v>18</v>
      </c>
      <c r="D4" s="2" t="s">
        <v>19</v>
      </c>
      <c r="E4" s="2" t="s">
        <v>20</v>
      </c>
      <c r="F4" s="2" t="s">
        <v>61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8" x14ac:dyDescent="0.3">
      <c r="A6" s="3" t="s">
        <v>9</v>
      </c>
      <c r="B6" s="1">
        <v>63</v>
      </c>
      <c r="C6" s="1">
        <v>96</v>
      </c>
      <c r="D6" s="1">
        <v>32</v>
      </c>
      <c r="E6" s="1">
        <v>127</v>
      </c>
      <c r="F6" s="1">
        <v>127</v>
      </c>
    </row>
    <row r="7" spans="1:8" x14ac:dyDescent="0.3">
      <c r="A7" s="3" t="s">
        <v>8</v>
      </c>
      <c r="B7" s="1">
        <v>18945</v>
      </c>
      <c r="C7" s="1">
        <v>18945</v>
      </c>
      <c r="D7" s="1">
        <v>18945</v>
      </c>
      <c r="E7" s="1">
        <v>18945</v>
      </c>
      <c r="F7" s="1">
        <v>18945</v>
      </c>
    </row>
    <row r="8" spans="1:8" x14ac:dyDescent="0.3">
      <c r="A8" s="3" t="s">
        <v>9</v>
      </c>
      <c r="B8" s="1">
        <v>28025</v>
      </c>
      <c r="C8" s="1">
        <v>42038</v>
      </c>
      <c r="D8" s="1">
        <v>14012</v>
      </c>
      <c r="E8" s="1">
        <v>56050</v>
      </c>
      <c r="F8" s="1">
        <v>56050</v>
      </c>
    </row>
    <row r="9" spans="1:8" x14ac:dyDescent="0.3">
      <c r="A9" s="3" t="s">
        <v>10</v>
      </c>
      <c r="B9" s="1">
        <f>(B8/B10)-B7</f>
        <v>42.684178528001212</v>
      </c>
      <c r="C9" s="1">
        <f>(C8/C10)-C7</f>
        <v>43.362739020551089</v>
      </c>
      <c r="D9" s="1">
        <f>(D8/D10)-D7</f>
        <v>43.364806866953586</v>
      </c>
      <c r="E9" s="1">
        <f>(E8/E10)-E7</f>
        <v>43.023711174293567</v>
      </c>
      <c r="F9" s="1">
        <f>(F8/F10)-F7</f>
        <v>43.023711174293567</v>
      </c>
    </row>
    <row r="10" spans="1:8" x14ac:dyDescent="0.3">
      <c r="A10" s="3" t="s">
        <v>11</v>
      </c>
      <c r="B10" s="1">
        <f>(B8-B6)/B7</f>
        <v>1.4759567168118237</v>
      </c>
      <c r="C10" s="1">
        <f>(C8-C6)/C7</f>
        <v>2.2138822908419109</v>
      </c>
      <c r="D10" s="1">
        <f>(D8-D6)/D7</f>
        <v>0.73792557403008707</v>
      </c>
      <c r="E10" s="1">
        <f>(E8-E6)/E7</f>
        <v>2.9518606492478225</v>
      </c>
      <c r="F10" s="1">
        <f>(F8-F6)/F7</f>
        <v>2.9518606492478225</v>
      </c>
    </row>
    <row r="12" spans="1:8" x14ac:dyDescent="0.3">
      <c r="A12" s="1" t="s">
        <v>13</v>
      </c>
      <c r="B12" s="2" t="s">
        <v>62</v>
      </c>
      <c r="C12" s="2" t="s">
        <v>18</v>
      </c>
      <c r="D12" s="2" t="s">
        <v>19</v>
      </c>
      <c r="E12" s="2" t="s">
        <v>20</v>
      </c>
      <c r="F12" s="2" t="s">
        <v>61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</row>
    <row r="14" spans="1:8" x14ac:dyDescent="0.3">
      <c r="A14" s="3" t="s">
        <v>9</v>
      </c>
      <c r="B14" s="1">
        <v>168</v>
      </c>
      <c r="C14" s="1">
        <v>253</v>
      </c>
      <c r="D14" s="1">
        <v>84</v>
      </c>
      <c r="E14" s="1">
        <v>336</v>
      </c>
      <c r="F14" s="1">
        <v>336</v>
      </c>
    </row>
    <row r="15" spans="1:8" x14ac:dyDescent="0.3">
      <c r="A15" s="3" t="s">
        <v>8</v>
      </c>
      <c r="B15" s="1">
        <v>18945</v>
      </c>
      <c r="C15" s="1">
        <v>18945</v>
      </c>
      <c r="D15" s="1">
        <v>18945</v>
      </c>
      <c r="E15" s="1">
        <v>18945</v>
      </c>
      <c r="F15" s="1">
        <v>18945</v>
      </c>
    </row>
    <row r="16" spans="1:8" x14ac:dyDescent="0.3">
      <c r="A16" s="3" t="s">
        <v>9</v>
      </c>
      <c r="B16" s="1">
        <v>28129</v>
      </c>
      <c r="C16" s="1">
        <v>42195</v>
      </c>
      <c r="D16" s="1">
        <v>14065</v>
      </c>
      <c r="E16" s="1">
        <v>56259</v>
      </c>
      <c r="F16" s="1">
        <v>56259</v>
      </c>
    </row>
    <row r="17" spans="1:8" x14ac:dyDescent="0.3">
      <c r="A17" s="3" t="s">
        <v>10</v>
      </c>
      <c r="B17" s="1">
        <f>(B16/B18)-B15</f>
        <v>113.82854690461681</v>
      </c>
      <c r="C17" s="1">
        <f>(C16/C18)-C15</f>
        <v>114.27888512707796</v>
      </c>
      <c r="D17" s="1">
        <f>(D16/D18)-D15</f>
        <v>113.82447607467111</v>
      </c>
      <c r="E17" s="1">
        <f>(E16/E18)-E15</f>
        <v>113.8265114532478</v>
      </c>
      <c r="F17" s="1">
        <f>(F16/F18)-F15</f>
        <v>113.8265114532478</v>
      </c>
    </row>
    <row r="18" spans="1:8" x14ac:dyDescent="0.3">
      <c r="A18" s="3" t="s">
        <v>11</v>
      </c>
      <c r="B18" s="1">
        <f>(B16-B14)/B15</f>
        <v>1.475903932435999</v>
      </c>
      <c r="C18" s="1">
        <f>(C16-C14)/C15</f>
        <v>2.2138822908419109</v>
      </c>
      <c r="D18" s="1">
        <f>(D16-D14)/D15</f>
        <v>0.73797835840591186</v>
      </c>
      <c r="E18" s="1">
        <f>(E16-E14)/E15</f>
        <v>2.9518606492478225</v>
      </c>
      <c r="F18" s="1">
        <f>(F16-F14)/F15</f>
        <v>2.9518606492478225</v>
      </c>
    </row>
    <row r="20" spans="1:8" x14ac:dyDescent="0.3">
      <c r="A20" s="1" t="s">
        <v>14</v>
      </c>
      <c r="B20" s="2" t="s">
        <v>62</v>
      </c>
      <c r="C20" s="2" t="s">
        <v>18</v>
      </c>
      <c r="D20" s="2" t="s">
        <v>19</v>
      </c>
      <c r="E20" s="2" t="s">
        <v>20</v>
      </c>
      <c r="F20" s="2" t="s">
        <v>61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</row>
    <row r="22" spans="1:8" x14ac:dyDescent="0.3">
      <c r="A22" s="3" t="s">
        <v>9</v>
      </c>
      <c r="B22" s="1">
        <v>217</v>
      </c>
      <c r="C22" s="1">
        <v>327</v>
      </c>
      <c r="D22" s="1">
        <v>109</v>
      </c>
      <c r="E22" s="1">
        <v>434</v>
      </c>
      <c r="F22" s="1">
        <v>434</v>
      </c>
    </row>
    <row r="23" spans="1:8" x14ac:dyDescent="0.3">
      <c r="A23" s="3" t="s">
        <v>8</v>
      </c>
      <c r="B23" s="1">
        <v>18945</v>
      </c>
      <c r="C23" s="1">
        <v>18945</v>
      </c>
      <c r="D23" s="1">
        <v>18945</v>
      </c>
      <c r="E23" s="1">
        <v>18945</v>
      </c>
      <c r="F23" s="1">
        <v>18945</v>
      </c>
    </row>
    <row r="24" spans="1:8" x14ac:dyDescent="0.3">
      <c r="A24" s="3" t="s">
        <v>9</v>
      </c>
      <c r="B24" s="1">
        <v>28178</v>
      </c>
      <c r="C24" s="1">
        <v>42269</v>
      </c>
      <c r="D24" s="1">
        <v>14089</v>
      </c>
      <c r="E24" s="1">
        <v>56357</v>
      </c>
      <c r="F24" s="1">
        <v>56357</v>
      </c>
    </row>
    <row r="25" spans="1:8" x14ac:dyDescent="0.3">
      <c r="A25" s="3" t="s">
        <v>10</v>
      </c>
      <c r="B25" s="1">
        <f>(B24/B26)-B23</f>
        <v>147.0285397517946</v>
      </c>
      <c r="C25" s="1">
        <f>(C24/C26)-C23</f>
        <v>147.70432978875397</v>
      </c>
      <c r="D25" s="1">
        <f>(D24/D26)-D23</f>
        <v>147.71137339055713</v>
      </c>
      <c r="E25" s="1">
        <f>(E24/E26)-E23</f>
        <v>147.02591062711144</v>
      </c>
      <c r="F25" s="1">
        <f>(F24/F26)-F23</f>
        <v>147.02591062711144</v>
      </c>
    </row>
    <row r="26" spans="1:8" x14ac:dyDescent="0.3">
      <c r="A26" s="3" t="s">
        <v>11</v>
      </c>
      <c r="B26" s="1">
        <f>(B24-B22)/B23</f>
        <v>1.475903932435999</v>
      </c>
      <c r="C26" s="1">
        <f>(C24-C22)/C23</f>
        <v>2.2138822908419109</v>
      </c>
      <c r="D26" s="1">
        <f>(D24-D22)/D23</f>
        <v>0.73792557403008707</v>
      </c>
      <c r="E26" s="1">
        <f>(E24-E22)/E23</f>
        <v>2.9518606492478225</v>
      </c>
      <c r="F26" s="1">
        <f>(F24-F22)/F23</f>
        <v>2.9518606492478225</v>
      </c>
    </row>
    <row r="28" spans="1:8" x14ac:dyDescent="0.3">
      <c r="A28" s="1" t="s">
        <v>15</v>
      </c>
      <c r="B28" s="2" t="s">
        <v>62</v>
      </c>
      <c r="C28" s="2" t="s">
        <v>18</v>
      </c>
      <c r="D28" s="2" t="s">
        <v>19</v>
      </c>
      <c r="E28" s="2" t="s">
        <v>20</v>
      </c>
      <c r="F28" s="2" t="s">
        <v>61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</row>
    <row r="30" spans="1:8" x14ac:dyDescent="0.3">
      <c r="A30" s="3" t="s">
        <v>9</v>
      </c>
      <c r="B30" s="1">
        <v>247</v>
      </c>
      <c r="C30" s="1">
        <v>374</v>
      </c>
      <c r="D30" s="1">
        <v>124</v>
      </c>
      <c r="E30" s="1">
        <v>494</v>
      </c>
      <c r="F30" s="1">
        <v>494</v>
      </c>
    </row>
    <row r="31" spans="1:8" x14ac:dyDescent="0.3">
      <c r="A31" s="3" t="s">
        <v>8</v>
      </c>
      <c r="B31" s="1">
        <v>18945</v>
      </c>
      <c r="C31" s="1">
        <v>18945</v>
      </c>
      <c r="D31" s="1">
        <v>18945</v>
      </c>
      <c r="E31" s="1">
        <v>18945</v>
      </c>
      <c r="F31" s="1">
        <v>18945</v>
      </c>
    </row>
    <row r="32" spans="1:8" x14ac:dyDescent="0.3">
      <c r="A32" s="3" t="s">
        <v>9</v>
      </c>
      <c r="B32" s="1">
        <v>28208</v>
      </c>
      <c r="C32" s="1">
        <v>42316</v>
      </c>
      <c r="D32" s="1">
        <v>14105</v>
      </c>
      <c r="E32" s="1">
        <v>56417</v>
      </c>
      <c r="F32" s="1">
        <v>56417</v>
      </c>
    </row>
    <row r="33" spans="1:8" x14ac:dyDescent="0.3">
      <c r="A33" s="3" t="s">
        <v>10</v>
      </c>
      <c r="B33" s="1">
        <f>(B32/B34)-B31</f>
        <v>167.35506598476422</v>
      </c>
      <c r="C33" s="1">
        <f>(C32/C34)-C31</f>
        <v>168.9340041009018</v>
      </c>
      <c r="D33" s="1">
        <f>(D32/D34)-D31</f>
        <v>168.02660753880264</v>
      </c>
      <c r="E33" s="1">
        <f>(E32/E34)-E31</f>
        <v>167.35207338662076</v>
      </c>
      <c r="F33" s="1">
        <f>(F32/F34)-F31</f>
        <v>167.35207338662076</v>
      </c>
    </row>
    <row r="34" spans="1:8" x14ac:dyDescent="0.3">
      <c r="A34" s="3" t="s">
        <v>11</v>
      </c>
      <c r="B34" s="1">
        <f>(B32-B30)/B31</f>
        <v>1.475903932435999</v>
      </c>
      <c r="C34" s="1">
        <f>(C32-C30)/C31</f>
        <v>2.2138822908419109</v>
      </c>
      <c r="D34" s="1">
        <f>(D32-D30)/D31</f>
        <v>0.73797835840591186</v>
      </c>
      <c r="E34" s="1">
        <f>(E32-E30)/E31</f>
        <v>2.9518606492478225</v>
      </c>
      <c r="F34" s="1">
        <f>(F32-F30)/F31</f>
        <v>2.9518606492478225</v>
      </c>
    </row>
    <row r="36" spans="1:8" x14ac:dyDescent="0.3">
      <c r="A36" s="1" t="s">
        <v>16</v>
      </c>
      <c r="B36" s="2" t="s">
        <v>62</v>
      </c>
      <c r="C36" s="2" t="s">
        <v>18</v>
      </c>
      <c r="D36" s="2" t="s">
        <v>19</v>
      </c>
      <c r="E36" s="2" t="s">
        <v>20</v>
      </c>
      <c r="F36" s="2" t="s">
        <v>61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</row>
    <row r="38" spans="1:8" x14ac:dyDescent="0.3">
      <c r="A38" s="3" t="s">
        <v>9</v>
      </c>
      <c r="B38" s="1">
        <v>247</v>
      </c>
      <c r="C38" s="1">
        <v>374</v>
      </c>
      <c r="D38" s="1">
        <v>124</v>
      </c>
      <c r="E38" s="1">
        <v>494</v>
      </c>
      <c r="F38" s="1">
        <v>494</v>
      </c>
    </row>
    <row r="39" spans="1:8" x14ac:dyDescent="0.3">
      <c r="A39" s="3" t="s">
        <v>8</v>
      </c>
      <c r="B39" s="1">
        <v>18945</v>
      </c>
      <c r="C39" s="1">
        <v>18945</v>
      </c>
      <c r="D39" s="1">
        <v>18945</v>
      </c>
      <c r="E39" s="1">
        <v>18945</v>
      </c>
      <c r="F39" s="1">
        <v>18945</v>
      </c>
    </row>
    <row r="40" spans="1:8" x14ac:dyDescent="0.3">
      <c r="A40" s="3" t="s">
        <v>9</v>
      </c>
      <c r="B40" s="1">
        <v>30671</v>
      </c>
      <c r="C40" s="1">
        <v>45992</v>
      </c>
      <c r="D40" s="1">
        <v>15336</v>
      </c>
      <c r="E40" s="1">
        <v>61342</v>
      </c>
      <c r="F40" s="1">
        <v>61342</v>
      </c>
    </row>
    <row r="41" spans="1:8" x14ac:dyDescent="0.3">
      <c r="A41" s="3" t="s">
        <v>10</v>
      </c>
      <c r="B41" s="1">
        <f>(B40/B42)-B39</f>
        <v>153.8066986589547</v>
      </c>
      <c r="C41" s="1">
        <f>(C40/C42)-C39</f>
        <v>155.32092595028371</v>
      </c>
      <c r="D41" s="1">
        <f>(D40/D42)-D39</f>
        <v>154.42939784380724</v>
      </c>
      <c r="E41" s="1">
        <f>(E40/E42)-E39</f>
        <v>153.8066986589547</v>
      </c>
      <c r="F41" s="1">
        <f>(F40/F42)-F39</f>
        <v>153.8066986589547</v>
      </c>
    </row>
    <row r="42" spans="1:8" x14ac:dyDescent="0.3">
      <c r="A42" s="3" t="s">
        <v>11</v>
      </c>
      <c r="B42" s="1">
        <f>(B40-B38)/B39</f>
        <v>1.6059118500923726</v>
      </c>
      <c r="C42" s="1">
        <f>(C40-C38)/C39</f>
        <v>2.4079176563737135</v>
      </c>
      <c r="D42" s="1">
        <f>(D40-D38)/D39</f>
        <v>0.80295592504618629</v>
      </c>
      <c r="E42" s="1">
        <f>(E40-E38)/E39</f>
        <v>3.2118237001847452</v>
      </c>
      <c r="F42" s="1">
        <f>(F40-F38)/F39</f>
        <v>3.2118237001847452</v>
      </c>
    </row>
    <row r="44" spans="1:8" x14ac:dyDescent="0.3">
      <c r="A44" s="1" t="s">
        <v>17</v>
      </c>
      <c r="B44" s="2" t="s">
        <v>62</v>
      </c>
      <c r="C44" s="2" t="s">
        <v>18</v>
      </c>
      <c r="D44" s="2" t="s">
        <v>19</v>
      </c>
      <c r="E44" s="2" t="s">
        <v>20</v>
      </c>
      <c r="F44" s="2" t="s">
        <v>61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</row>
    <row r="46" spans="1:8" x14ac:dyDescent="0.3">
      <c r="A46" s="3" t="s">
        <v>9</v>
      </c>
      <c r="B46" s="1">
        <v>247</v>
      </c>
      <c r="C46" s="1">
        <v>375</v>
      </c>
      <c r="D46" s="1">
        <v>124</v>
      </c>
      <c r="E46" s="1">
        <v>494</v>
      </c>
      <c r="F46" s="1">
        <v>494</v>
      </c>
    </row>
    <row r="47" spans="1:8" x14ac:dyDescent="0.3">
      <c r="A47" s="3" t="s">
        <v>8</v>
      </c>
      <c r="B47" s="1">
        <v>18945</v>
      </c>
      <c r="C47" s="1">
        <v>18945</v>
      </c>
      <c r="D47" s="1">
        <v>18945</v>
      </c>
      <c r="E47" s="1">
        <v>18945</v>
      </c>
      <c r="F47" s="1">
        <v>18945</v>
      </c>
    </row>
    <row r="48" spans="1:8" x14ac:dyDescent="0.3">
      <c r="A48" s="3" t="s">
        <v>9</v>
      </c>
      <c r="B48" s="1">
        <v>32187</v>
      </c>
      <c r="C48" s="1">
        <v>48265</v>
      </c>
      <c r="D48" s="1">
        <v>16094</v>
      </c>
      <c r="E48" s="1">
        <v>64374</v>
      </c>
      <c r="F48" s="1">
        <v>64374</v>
      </c>
    </row>
    <row r="49" spans="1:6" x14ac:dyDescent="0.3">
      <c r="A49" s="3" t="s">
        <v>10</v>
      </c>
      <c r="B49" s="1">
        <f>(B48/B50)-B47</f>
        <v>146.50641828428343</v>
      </c>
      <c r="C49" s="1">
        <f>(C48/C50)-C47</f>
        <v>148.34777615368512</v>
      </c>
      <c r="D49" s="1">
        <f>(D48/D50)-D47</f>
        <v>147.09956167814744</v>
      </c>
      <c r="E49" s="1">
        <f>(E48/E50)-E47</f>
        <v>146.50641828428343</v>
      </c>
      <c r="F49" s="1">
        <f>(F48/F50)-F47</f>
        <v>146.50641828428343</v>
      </c>
    </row>
    <row r="50" spans="1:6" x14ac:dyDescent="0.3">
      <c r="A50" s="3" t="s">
        <v>11</v>
      </c>
      <c r="B50" s="1">
        <f>(B48-B46)/B47</f>
        <v>1.6859329638427025</v>
      </c>
      <c r="C50" s="1">
        <f>(C48-C46)/C47</f>
        <v>2.5278437582475588</v>
      </c>
      <c r="D50" s="1">
        <f>(D48-D46)/D47</f>
        <v>0.84296648192135126</v>
      </c>
      <c r="E50" s="1">
        <f>(E48-E46)/E47</f>
        <v>3.3718659276854051</v>
      </c>
      <c r="F50" s="1">
        <f>(F48-F46)/F47</f>
        <v>3.3718659276854051</v>
      </c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A526-DB3C-41B2-BDDF-E8C7BD3804B8}">
  <dimension ref="A4:H50"/>
  <sheetViews>
    <sheetView topLeftCell="A28" zoomScaleNormal="100" workbookViewId="0">
      <selection activeCell="B50" sqref="B50"/>
    </sheetView>
  </sheetViews>
  <sheetFormatPr defaultColWidth="15.625" defaultRowHeight="16.5" x14ac:dyDescent="0.3"/>
  <cols>
    <col min="1" max="16384" width="15.625" style="1"/>
  </cols>
  <sheetData>
    <row r="4" spans="1:8" x14ac:dyDescent="0.3">
      <c r="A4" s="1" t="s">
        <v>12</v>
      </c>
      <c r="B4" s="2" t="s">
        <v>21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</row>
    <row r="6" spans="1:8" x14ac:dyDescent="0.3">
      <c r="A6" s="3" t="s">
        <v>9</v>
      </c>
      <c r="B6" s="1">
        <v>781</v>
      </c>
    </row>
    <row r="7" spans="1:8" x14ac:dyDescent="0.3">
      <c r="A7" s="3" t="s">
        <v>8</v>
      </c>
      <c r="B7" s="1">
        <v>4060</v>
      </c>
    </row>
    <row r="8" spans="1:8" x14ac:dyDescent="0.3">
      <c r="A8" s="3" t="s">
        <v>9</v>
      </c>
      <c r="B8" s="1">
        <v>74882</v>
      </c>
    </row>
    <row r="9" spans="1:8" x14ac:dyDescent="0.3">
      <c r="A9" s="3" t="s">
        <v>10</v>
      </c>
      <c r="B9" s="1">
        <f>(B8/B10)-B7</f>
        <v>42.791055451343709</v>
      </c>
    </row>
    <row r="10" spans="1:8" x14ac:dyDescent="0.3">
      <c r="A10" s="3" t="s">
        <v>11</v>
      </c>
      <c r="B10" s="1">
        <f>(B8-B6)/B7</f>
        <v>18.251477832512315</v>
      </c>
    </row>
    <row r="12" spans="1:8" x14ac:dyDescent="0.3">
      <c r="A12" s="1" t="s">
        <v>13</v>
      </c>
      <c r="B12" s="2" t="s">
        <v>21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</row>
    <row r="14" spans="1:8" x14ac:dyDescent="0.3">
      <c r="A14" s="3" t="s">
        <v>9</v>
      </c>
      <c r="B14" s="1">
        <v>2062</v>
      </c>
    </row>
    <row r="15" spans="1:8" x14ac:dyDescent="0.3">
      <c r="A15" s="3" t="s">
        <v>8</v>
      </c>
      <c r="B15" s="1">
        <v>4060</v>
      </c>
    </row>
    <row r="16" spans="1:8" x14ac:dyDescent="0.3">
      <c r="A16" s="3" t="s">
        <v>9</v>
      </c>
      <c r="B16" s="1">
        <v>76163</v>
      </c>
    </row>
    <row r="17" spans="1:8" x14ac:dyDescent="0.3">
      <c r="A17" s="3" t="s">
        <v>10</v>
      </c>
      <c r="B17" s="1">
        <f>(B16/B18)-B15</f>
        <v>112.97715280495595</v>
      </c>
    </row>
    <row r="18" spans="1:8" x14ac:dyDescent="0.3">
      <c r="A18" s="3" t="s">
        <v>11</v>
      </c>
      <c r="B18" s="1">
        <f>(B16-B14)/B15</f>
        <v>18.251477832512315</v>
      </c>
    </row>
    <row r="20" spans="1:8" x14ac:dyDescent="0.3">
      <c r="A20" s="1" t="s">
        <v>14</v>
      </c>
      <c r="B20" s="2" t="s">
        <v>21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</row>
    <row r="22" spans="1:8" x14ac:dyDescent="0.3">
      <c r="A22" s="3" t="s">
        <v>9</v>
      </c>
      <c r="B22" s="1">
        <v>2664</v>
      </c>
    </row>
    <row r="23" spans="1:8" x14ac:dyDescent="0.3">
      <c r="A23" s="3" t="s">
        <v>8</v>
      </c>
      <c r="B23" s="1">
        <v>4060</v>
      </c>
    </row>
    <row r="24" spans="1:8" x14ac:dyDescent="0.3">
      <c r="A24" s="3" t="s">
        <v>9</v>
      </c>
      <c r="B24" s="1">
        <v>76765</v>
      </c>
    </row>
    <row r="25" spans="1:8" x14ac:dyDescent="0.3">
      <c r="A25" s="3" t="s">
        <v>10</v>
      </c>
      <c r="B25" s="1">
        <f>(B24/B26)-B23</f>
        <v>145.96078325528651</v>
      </c>
    </row>
    <row r="26" spans="1:8" x14ac:dyDescent="0.3">
      <c r="A26" s="3" t="s">
        <v>11</v>
      </c>
      <c r="B26" s="1">
        <f>(B24-B22)/B23</f>
        <v>18.251477832512315</v>
      </c>
    </row>
    <row r="28" spans="1:8" x14ac:dyDescent="0.3">
      <c r="A28" s="1" t="s">
        <v>15</v>
      </c>
      <c r="B28" s="2" t="s">
        <v>21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</row>
    <row r="30" spans="1:8" x14ac:dyDescent="0.3">
      <c r="A30" s="3" t="s">
        <v>9</v>
      </c>
      <c r="B30" s="1">
        <v>3053</v>
      </c>
    </row>
    <row r="31" spans="1:8" x14ac:dyDescent="0.3">
      <c r="A31" s="3" t="s">
        <v>8</v>
      </c>
      <c r="B31" s="1">
        <v>4060</v>
      </c>
    </row>
    <row r="32" spans="1:8" x14ac:dyDescent="0.3">
      <c r="A32" s="3" t="s">
        <v>9</v>
      </c>
      <c r="B32" s="1">
        <v>77154</v>
      </c>
    </row>
    <row r="33" spans="1:8" x14ac:dyDescent="0.3">
      <c r="A33" s="3" t="s">
        <v>10</v>
      </c>
      <c r="B33" s="1">
        <f>(B32/B34)-B31</f>
        <v>167.27412585525144</v>
      </c>
    </row>
    <row r="34" spans="1:8" x14ac:dyDescent="0.3">
      <c r="A34" s="3" t="s">
        <v>11</v>
      </c>
      <c r="B34" s="1">
        <f>(B32-B30)/B31</f>
        <v>18.251477832512315</v>
      </c>
    </row>
    <row r="36" spans="1:8" x14ac:dyDescent="0.3">
      <c r="A36" s="1" t="s">
        <v>16</v>
      </c>
      <c r="B36" s="2" t="s">
        <v>21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</row>
    <row r="38" spans="1:8" x14ac:dyDescent="0.3">
      <c r="A38" s="3" t="s">
        <v>9</v>
      </c>
      <c r="B38" s="1">
        <v>3054</v>
      </c>
    </row>
    <row r="39" spans="1:8" x14ac:dyDescent="0.3">
      <c r="A39" s="3" t="s">
        <v>8</v>
      </c>
      <c r="B39" s="1">
        <v>4060</v>
      </c>
    </row>
    <row r="40" spans="1:8" x14ac:dyDescent="0.3">
      <c r="A40" s="3" t="s">
        <v>9</v>
      </c>
      <c r="B40" s="1">
        <v>83662</v>
      </c>
    </row>
    <row r="41" spans="1:8" x14ac:dyDescent="0.3">
      <c r="A41" s="3" t="s">
        <v>10</v>
      </c>
      <c r="B41" s="1">
        <f>(B40/B42)-B39</f>
        <v>153.8214569273523</v>
      </c>
    </row>
    <row r="42" spans="1:8" x14ac:dyDescent="0.3">
      <c r="A42" s="3" t="s">
        <v>11</v>
      </c>
      <c r="B42" s="1">
        <f>(B40-B38)/B39</f>
        <v>19.854187192118225</v>
      </c>
    </row>
    <row r="44" spans="1:8" x14ac:dyDescent="0.3">
      <c r="A44" s="1" t="s">
        <v>17</v>
      </c>
      <c r="B44" s="2" t="s">
        <v>21</v>
      </c>
      <c r="C44" s="2" t="s">
        <v>1</v>
      </c>
      <c r="D44" s="2" t="s">
        <v>2</v>
      </c>
      <c r="E44" s="2" t="s">
        <v>3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</row>
    <row r="46" spans="1:8" x14ac:dyDescent="0.3">
      <c r="A46" s="3" t="s">
        <v>9</v>
      </c>
      <c r="B46" s="1">
        <v>3055</v>
      </c>
    </row>
    <row r="47" spans="1:8" x14ac:dyDescent="0.3">
      <c r="A47" s="3" t="s">
        <v>8</v>
      </c>
      <c r="B47" s="1">
        <v>4060</v>
      </c>
    </row>
    <row r="48" spans="1:8" x14ac:dyDescent="0.3">
      <c r="A48" s="3" t="s">
        <v>9</v>
      </c>
      <c r="B48" s="1">
        <v>87669</v>
      </c>
    </row>
    <row r="49" spans="1:2" x14ac:dyDescent="0.3">
      <c r="A49" s="3" t="s">
        <v>10</v>
      </c>
      <c r="B49" s="1">
        <f>(B48/B50)-B47</f>
        <v>146.58685323941609</v>
      </c>
    </row>
    <row r="50" spans="1:2" x14ac:dyDescent="0.3">
      <c r="A50" s="3" t="s">
        <v>11</v>
      </c>
      <c r="B50" s="1">
        <f>(B48-B46)/B47</f>
        <v>20.84088669950739</v>
      </c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2784-AF80-4C69-B269-EF66931B91BE}">
  <dimension ref="A2:H50"/>
  <sheetViews>
    <sheetView zoomScale="85" zoomScaleNormal="85" workbookViewId="0">
      <selection activeCell="C50" sqref="C50"/>
    </sheetView>
  </sheetViews>
  <sheetFormatPr defaultColWidth="15.625" defaultRowHeight="16.5" x14ac:dyDescent="0.3"/>
  <cols>
    <col min="1" max="16384" width="15.625" style="1"/>
  </cols>
  <sheetData>
    <row r="2" spans="1:8" x14ac:dyDescent="0.3">
      <c r="C2" s="1" t="s">
        <v>73</v>
      </c>
    </row>
    <row r="4" spans="1:8" x14ac:dyDescent="0.3">
      <c r="A4" s="1" t="s">
        <v>12</v>
      </c>
      <c r="B4" s="2" t="s">
        <v>26</v>
      </c>
      <c r="C4" s="2" t="s">
        <v>22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  <c r="C5" s="1">
        <v>0</v>
      </c>
    </row>
    <row r="6" spans="1:8" x14ac:dyDescent="0.3">
      <c r="A6" s="3" t="s">
        <v>9</v>
      </c>
      <c r="B6" s="1">
        <v>525</v>
      </c>
      <c r="C6" s="1">
        <v>129</v>
      </c>
    </row>
    <row r="7" spans="1:8" x14ac:dyDescent="0.3">
      <c r="A7" s="3" t="s">
        <v>8</v>
      </c>
      <c r="B7" s="1">
        <v>18362</v>
      </c>
      <c r="C7" s="1">
        <v>18362</v>
      </c>
    </row>
    <row r="8" spans="1:8" x14ac:dyDescent="0.3">
      <c r="A8" s="3" t="s">
        <v>9</v>
      </c>
      <c r="B8" s="1">
        <v>224878</v>
      </c>
      <c r="C8" s="1">
        <v>56205</v>
      </c>
    </row>
    <row r="9" spans="1:8" x14ac:dyDescent="0.3">
      <c r="A9" s="3" t="s">
        <v>10</v>
      </c>
      <c r="B9" s="1">
        <f>(B8/B10)-B7</f>
        <v>42.968224182426638</v>
      </c>
      <c r="C9" s="1">
        <f>(C8/C10)-C7</f>
        <v>42.240851701262727</v>
      </c>
    </row>
    <row r="10" spans="1:8" x14ac:dyDescent="0.3">
      <c r="A10" s="3" t="s">
        <v>11</v>
      </c>
      <c r="B10" s="1">
        <f>(B8-B6)/B7</f>
        <v>12.218331336455723</v>
      </c>
      <c r="C10" s="1">
        <f>(C8-C6)/C7</f>
        <v>3.0539156954580111</v>
      </c>
    </row>
    <row r="12" spans="1:8" x14ac:dyDescent="0.3">
      <c r="A12" s="1" t="s">
        <v>13</v>
      </c>
      <c r="B12" s="2" t="s">
        <v>26</v>
      </c>
      <c r="C12" s="2" t="s">
        <v>22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  <c r="C13" s="1">
        <v>0</v>
      </c>
    </row>
    <row r="14" spans="1:8" x14ac:dyDescent="0.3">
      <c r="A14" s="3" t="s">
        <v>9</v>
      </c>
      <c r="B14" s="1">
        <v>1392</v>
      </c>
      <c r="C14" s="1">
        <v>345</v>
      </c>
    </row>
    <row r="15" spans="1:8" x14ac:dyDescent="0.3">
      <c r="A15" s="3" t="s">
        <v>8</v>
      </c>
      <c r="B15" s="1">
        <v>18362</v>
      </c>
      <c r="C15" s="1">
        <v>18362</v>
      </c>
    </row>
    <row r="16" spans="1:8" x14ac:dyDescent="0.3">
      <c r="A16" s="3" t="s">
        <v>9</v>
      </c>
      <c r="B16" s="1">
        <v>225745</v>
      </c>
      <c r="C16" s="1">
        <v>56418</v>
      </c>
    </row>
    <row r="17" spans="1:8" x14ac:dyDescent="0.3">
      <c r="A17" s="3" t="s">
        <v>10</v>
      </c>
      <c r="B17" s="1">
        <f>(B16/B18)-B15</f>
        <v>113.9271772608372</v>
      </c>
      <c r="C17" s="1">
        <f>(C16/C18)-C15</f>
        <v>112.97576373655829</v>
      </c>
    </row>
    <row r="18" spans="1:8" x14ac:dyDescent="0.3">
      <c r="A18" s="3" t="s">
        <v>11</v>
      </c>
      <c r="B18" s="1">
        <f>(B16-B14)/B15</f>
        <v>12.218331336455723</v>
      </c>
      <c r="C18" s="1">
        <f>(C16-C14)/C15</f>
        <v>3.0537523145626837</v>
      </c>
    </row>
    <row r="20" spans="1:8" x14ac:dyDescent="0.3">
      <c r="A20" s="1" t="s">
        <v>14</v>
      </c>
      <c r="B20" s="2" t="s">
        <v>26</v>
      </c>
      <c r="C20" s="2" t="s">
        <v>22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  <c r="C21" s="1">
        <v>0</v>
      </c>
    </row>
    <row r="22" spans="1:8" x14ac:dyDescent="0.3">
      <c r="A22" s="3" t="s">
        <v>9</v>
      </c>
      <c r="B22" s="1">
        <v>1796</v>
      </c>
      <c r="C22" s="1">
        <v>444</v>
      </c>
    </row>
    <row r="23" spans="1:8" x14ac:dyDescent="0.3">
      <c r="A23" s="3" t="s">
        <v>8</v>
      </c>
      <c r="B23" s="1">
        <v>18362</v>
      </c>
      <c r="C23" s="1">
        <v>18362</v>
      </c>
    </row>
    <row r="24" spans="1:8" x14ac:dyDescent="0.3">
      <c r="A24" s="3" t="s">
        <v>9</v>
      </c>
      <c r="B24" s="1">
        <v>226149</v>
      </c>
      <c r="C24" s="1">
        <v>56517</v>
      </c>
    </row>
    <row r="25" spans="1:8" x14ac:dyDescent="0.3">
      <c r="A25" s="3" t="s">
        <v>10</v>
      </c>
      <c r="B25" s="1">
        <f>(B24/B26)-B23</f>
        <v>146.99224882217095</v>
      </c>
      <c r="C25" s="1">
        <f>(C24/C26)-C23</f>
        <v>145.3948959392219</v>
      </c>
    </row>
    <row r="26" spans="1:8" x14ac:dyDescent="0.3">
      <c r="A26" s="3" t="s">
        <v>11</v>
      </c>
      <c r="B26" s="1">
        <f>(B24-B22)/B23</f>
        <v>12.218331336455723</v>
      </c>
      <c r="C26" s="1">
        <f>(C24-C22)/C23</f>
        <v>3.0537523145626837</v>
      </c>
    </row>
    <row r="28" spans="1:8" x14ac:dyDescent="0.3">
      <c r="A28" s="1" t="s">
        <v>15</v>
      </c>
      <c r="B28" s="2" t="s">
        <v>26</v>
      </c>
      <c r="C28" s="2" t="s">
        <v>22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  <c r="C29" s="1">
        <v>0</v>
      </c>
    </row>
    <row r="30" spans="1:8" x14ac:dyDescent="0.3">
      <c r="A30" s="3" t="s">
        <v>9</v>
      </c>
      <c r="B30" s="1">
        <v>2052</v>
      </c>
      <c r="C30" s="1">
        <v>510</v>
      </c>
    </row>
    <row r="31" spans="1:8" x14ac:dyDescent="0.3">
      <c r="A31" s="3" t="s">
        <v>8</v>
      </c>
      <c r="B31" s="1">
        <v>18362</v>
      </c>
      <c r="C31" s="1">
        <v>18362</v>
      </c>
    </row>
    <row r="32" spans="1:8" x14ac:dyDescent="0.3">
      <c r="A32" s="3" t="s">
        <v>9</v>
      </c>
      <c r="B32" s="1">
        <v>226405</v>
      </c>
      <c r="C32" s="1">
        <v>56586</v>
      </c>
    </row>
    <row r="33" spans="1:8" x14ac:dyDescent="0.3">
      <c r="A33" s="3" t="s">
        <v>10</v>
      </c>
      <c r="B33" s="1">
        <f>(B32/B34)-B31</f>
        <v>167.94437337588533</v>
      </c>
      <c r="C33" s="1">
        <f>(C32/C34)-C31</f>
        <v>166.99871602824715</v>
      </c>
    </row>
    <row r="34" spans="1:8" x14ac:dyDescent="0.3">
      <c r="A34" s="3" t="s">
        <v>11</v>
      </c>
      <c r="B34" s="1">
        <f>(B32-B30)/B31</f>
        <v>12.218331336455723</v>
      </c>
      <c r="C34" s="1">
        <f>(C32-C30)/C31</f>
        <v>3.0539156954580111</v>
      </c>
    </row>
    <row r="36" spans="1:8" x14ac:dyDescent="0.3">
      <c r="A36" s="1" t="s">
        <v>16</v>
      </c>
      <c r="B36" s="2" t="s">
        <v>26</v>
      </c>
      <c r="C36" s="2" t="s">
        <v>22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  <c r="C37" s="1">
        <v>0</v>
      </c>
    </row>
    <row r="38" spans="1:8" x14ac:dyDescent="0.3">
      <c r="A38" s="3" t="s">
        <v>9</v>
      </c>
      <c r="B38" s="1">
        <v>2053</v>
      </c>
      <c r="C38" s="1">
        <v>510</v>
      </c>
    </row>
    <row r="39" spans="1:8" x14ac:dyDescent="0.3">
      <c r="A39" s="3" t="s">
        <v>8</v>
      </c>
      <c r="B39" s="1">
        <v>18362</v>
      </c>
      <c r="C39" s="1">
        <v>18362</v>
      </c>
    </row>
    <row r="40" spans="1:8" x14ac:dyDescent="0.3">
      <c r="A40" s="3" t="s">
        <v>9</v>
      </c>
      <c r="B40" s="1">
        <v>246126</v>
      </c>
      <c r="C40" s="1">
        <v>61488</v>
      </c>
    </row>
    <row r="41" spans="1:8" x14ac:dyDescent="0.3">
      <c r="A41" s="3" t="s">
        <v>10</v>
      </c>
      <c r="B41" s="1">
        <f>(B40/B42)-B39</f>
        <v>154.45045539654166</v>
      </c>
      <c r="C41" s="1">
        <f>(C40/C42)-C39</f>
        <v>153.57374790908216</v>
      </c>
    </row>
    <row r="42" spans="1:8" x14ac:dyDescent="0.3">
      <c r="A42" s="3" t="s">
        <v>11</v>
      </c>
      <c r="B42" s="1">
        <f>(B40-B38)/B39</f>
        <v>13.292288421740551</v>
      </c>
      <c r="C42" s="1">
        <f>(C40-C38)/C39</f>
        <v>3.3208800784228298</v>
      </c>
    </row>
    <row r="44" spans="1:8" x14ac:dyDescent="0.3">
      <c r="A44" s="1" t="s">
        <v>17</v>
      </c>
      <c r="B44" s="2" t="s">
        <v>26</v>
      </c>
      <c r="C44" s="2" t="s">
        <v>22</v>
      </c>
      <c r="D44" s="2" t="s">
        <v>2</v>
      </c>
      <c r="E44" s="2" t="s">
        <v>3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  <c r="C45" s="1">
        <v>0</v>
      </c>
    </row>
    <row r="46" spans="1:8" x14ac:dyDescent="0.3">
      <c r="A46" s="3" t="s">
        <v>9</v>
      </c>
      <c r="B46" s="1">
        <v>2054</v>
      </c>
      <c r="C46" s="1">
        <v>510</v>
      </c>
    </row>
    <row r="47" spans="1:8" x14ac:dyDescent="0.3">
      <c r="A47" s="3" t="s">
        <v>8</v>
      </c>
      <c r="B47" s="1">
        <v>18362</v>
      </c>
      <c r="C47" s="1">
        <v>18362</v>
      </c>
    </row>
    <row r="48" spans="1:8" x14ac:dyDescent="0.3">
      <c r="A48" s="3" t="s">
        <v>9</v>
      </c>
      <c r="B48" s="1">
        <v>258300</v>
      </c>
      <c r="C48" s="1">
        <v>64518</v>
      </c>
    </row>
    <row r="49" spans="1:3" x14ac:dyDescent="0.3">
      <c r="A49" s="3" t="s">
        <v>10</v>
      </c>
      <c r="B49" s="1">
        <f>(B48/B50)-B47</f>
        <v>147.18492386222351</v>
      </c>
      <c r="C49" s="1">
        <f>(C48/C50)-C47</f>
        <v>146.30389951256075</v>
      </c>
    </row>
    <row r="50" spans="1:3" x14ac:dyDescent="0.3">
      <c r="A50" s="3" t="s">
        <v>11</v>
      </c>
      <c r="B50" s="1">
        <f>(B48-B46)/B47</f>
        <v>13.955233634680319</v>
      </c>
      <c r="C50" s="1">
        <f>(C48-C46)/C47</f>
        <v>3.4858947827034092</v>
      </c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1B19-3B55-40A6-B1ED-3648D1AD122D}">
  <dimension ref="A4:H50"/>
  <sheetViews>
    <sheetView tabSelected="1" topLeftCell="D4" zoomScaleNormal="100" workbookViewId="0">
      <selection activeCell="E49" sqref="E49"/>
    </sheetView>
  </sheetViews>
  <sheetFormatPr defaultColWidth="15.625" defaultRowHeight="16.5" x14ac:dyDescent="0.3"/>
  <cols>
    <col min="1" max="16384" width="15.625" style="1"/>
  </cols>
  <sheetData>
    <row r="4" spans="1:8" x14ac:dyDescent="0.3">
      <c r="A4" s="1" t="s">
        <v>12</v>
      </c>
      <c r="B4" s="2" t="s">
        <v>23</v>
      </c>
      <c r="C4" s="2" t="s">
        <v>24</v>
      </c>
      <c r="D4" s="2" t="s">
        <v>25</v>
      </c>
      <c r="E4" s="2" t="s">
        <v>83</v>
      </c>
      <c r="F4" s="2" t="s">
        <v>4</v>
      </c>
      <c r="G4" s="2" t="s">
        <v>5</v>
      </c>
      <c r="H4" s="2" t="s">
        <v>82</v>
      </c>
    </row>
    <row r="5" spans="1:8" x14ac:dyDescent="0.3">
      <c r="A5" s="3" t="s">
        <v>7</v>
      </c>
      <c r="B5" s="1">
        <v>0</v>
      </c>
      <c r="C5" s="1">
        <v>0</v>
      </c>
      <c r="D5" s="1">
        <v>0</v>
      </c>
      <c r="E5" s="1">
        <v>0</v>
      </c>
      <c r="H5" s="1">
        <v>0</v>
      </c>
    </row>
    <row r="6" spans="1:8" x14ac:dyDescent="0.3">
      <c r="A6" s="3" t="s">
        <v>9</v>
      </c>
      <c r="B6" s="1">
        <v>295</v>
      </c>
      <c r="C6" s="1">
        <v>295</v>
      </c>
      <c r="D6" s="1">
        <v>393</v>
      </c>
      <c r="E6" s="1">
        <f>SUM(B6:D6)</f>
        <v>983</v>
      </c>
      <c r="H6" s="1">
        <f>SUM(B6:D6)</f>
        <v>983</v>
      </c>
    </row>
    <row r="7" spans="1:8" x14ac:dyDescent="0.3">
      <c r="A7" s="3" t="s">
        <v>8</v>
      </c>
      <c r="B7" s="1">
        <v>4060</v>
      </c>
      <c r="C7" s="1">
        <v>4060</v>
      </c>
      <c r="D7" s="1">
        <v>4060</v>
      </c>
      <c r="E7" s="1">
        <v>4060</v>
      </c>
      <c r="H7" s="1">
        <v>4060</v>
      </c>
    </row>
    <row r="8" spans="1:8" x14ac:dyDescent="0.3">
      <c r="A8" s="3" t="s">
        <v>9</v>
      </c>
      <c r="B8" s="1">
        <v>28140</v>
      </c>
      <c r="C8" s="1">
        <v>28140</v>
      </c>
      <c r="D8" s="1">
        <v>37516</v>
      </c>
      <c r="E8" s="1">
        <f>SUM(B8:D8)</f>
        <v>93796</v>
      </c>
      <c r="H8" s="1">
        <f>SUM(B8:D8)</f>
        <v>93796</v>
      </c>
    </row>
    <row r="9" spans="1:8" x14ac:dyDescent="0.3">
      <c r="A9" s="3" t="s">
        <v>10</v>
      </c>
      <c r="B9" s="1">
        <f>(B8/B10)-B7</f>
        <v>43.013108277967149</v>
      </c>
      <c r="C9" s="1">
        <f>(C8/C10)-C7</f>
        <v>43.013108277967149</v>
      </c>
      <c r="D9" s="1">
        <f>(D8/D10)-D7</f>
        <v>42.980901328018263</v>
      </c>
      <c r="E9" s="1">
        <f>(E8/E10)-E7</f>
        <v>268.05931040232917</v>
      </c>
      <c r="H9" s="1">
        <f>(H8/H10)-H7</f>
        <v>43.000226261407079</v>
      </c>
    </row>
    <row r="10" spans="1:8" x14ac:dyDescent="0.3">
      <c r="A10" s="3" t="s">
        <v>11</v>
      </c>
      <c r="B10" s="1">
        <f>(B8-B6)/B7</f>
        <v>6.8583743842364528</v>
      </c>
      <c r="C10" s="1">
        <f>(C8-C6)/C7</f>
        <v>6.8583743842364528</v>
      </c>
      <c r="D10" s="1">
        <f>(D8-D6)/D7</f>
        <v>9.1435960591132996</v>
      </c>
      <c r="E10" s="1">
        <f>(E8-E6)/E7 * 0.948</f>
        <v>21.671606896551722</v>
      </c>
      <c r="H10" s="1">
        <f>(H8-H6)/H7</f>
        <v>22.860344827586207</v>
      </c>
    </row>
    <row r="12" spans="1:8" x14ac:dyDescent="0.3">
      <c r="A12" s="1" t="s">
        <v>13</v>
      </c>
      <c r="B12" s="2" t="s">
        <v>23</v>
      </c>
      <c r="C12" s="2" t="s">
        <v>24</v>
      </c>
      <c r="D12" s="2" t="s">
        <v>25</v>
      </c>
      <c r="E12" s="2" t="s">
        <v>83</v>
      </c>
      <c r="F12" s="2" t="s">
        <v>4</v>
      </c>
      <c r="G12" s="2" t="s">
        <v>5</v>
      </c>
      <c r="H12" s="2" t="s">
        <v>82</v>
      </c>
    </row>
    <row r="13" spans="1:8" x14ac:dyDescent="0.3">
      <c r="A13" s="3" t="s">
        <v>7</v>
      </c>
      <c r="B13" s="1">
        <v>0</v>
      </c>
      <c r="C13" s="1">
        <v>0</v>
      </c>
      <c r="D13" s="1">
        <v>0</v>
      </c>
      <c r="E13" s="1">
        <v>0</v>
      </c>
      <c r="H13" s="1">
        <v>0</v>
      </c>
    </row>
    <row r="14" spans="1:8" x14ac:dyDescent="0.3">
      <c r="A14" s="3" t="s">
        <v>9</v>
      </c>
      <c r="B14" s="1">
        <v>780</v>
      </c>
      <c r="C14" s="1">
        <v>780</v>
      </c>
      <c r="D14" s="1">
        <v>1037</v>
      </c>
      <c r="E14" s="1">
        <f>SUM(B14:D14)</f>
        <v>2597</v>
      </c>
      <c r="H14" s="1">
        <f>SUM(B14:D14)</f>
        <v>2597</v>
      </c>
    </row>
    <row r="15" spans="1:8" x14ac:dyDescent="0.3">
      <c r="A15" s="3" t="s">
        <v>8</v>
      </c>
      <c r="B15" s="1">
        <v>4060</v>
      </c>
      <c r="C15" s="1">
        <v>4060</v>
      </c>
      <c r="D15" s="1">
        <v>4060</v>
      </c>
      <c r="E15" s="1">
        <v>4060</v>
      </c>
      <c r="H15" s="1">
        <v>4060</v>
      </c>
    </row>
    <row r="16" spans="1:8" x14ac:dyDescent="0.3">
      <c r="A16" s="3" t="s">
        <v>9</v>
      </c>
      <c r="B16" s="1">
        <v>28625</v>
      </c>
      <c r="C16" s="1">
        <v>28625</v>
      </c>
      <c r="D16" s="1">
        <v>38161</v>
      </c>
      <c r="E16" s="1">
        <f>SUM(B16:D16)</f>
        <v>95411</v>
      </c>
      <c r="H16" s="1">
        <f>SUM(B16:D16)</f>
        <v>95411</v>
      </c>
    </row>
    <row r="17" spans="1:8" x14ac:dyDescent="0.3">
      <c r="A17" s="3" t="s">
        <v>10</v>
      </c>
      <c r="B17" s="1">
        <f>(B16/B18)-B15</f>
        <v>113.7295744298799</v>
      </c>
      <c r="C17" s="1">
        <f>(C16/C18)-C15</f>
        <v>113.7295744298799</v>
      </c>
      <c r="D17" s="1">
        <f>(D16/D18)-D15</f>
        <v>113.40965413209778</v>
      </c>
      <c r="E17" s="1">
        <f>(E16/E18)-E15</f>
        <v>342.53334580780847</v>
      </c>
      <c r="H17" s="1">
        <f>(H16/H18)-H15</f>
        <v>113.60161182580214</v>
      </c>
    </row>
    <row r="18" spans="1:8" x14ac:dyDescent="0.3">
      <c r="A18" s="3" t="s">
        <v>11</v>
      </c>
      <c r="B18" s="1">
        <f>(B16-B14)/B15</f>
        <v>6.8583743842364528</v>
      </c>
      <c r="C18" s="1">
        <f>(C16-C14)/C15</f>
        <v>6.8583743842364528</v>
      </c>
      <c r="D18" s="1">
        <f>(D16-D14)/D15</f>
        <v>9.1438423645320199</v>
      </c>
      <c r="E18" s="1">
        <f>(E16-E14)/E15 * 0.948</f>
        <v>21.671840394088669</v>
      </c>
      <c r="H18" s="1">
        <f>(H16-H14)/H15</f>
        <v>22.860591133004927</v>
      </c>
    </row>
    <row r="20" spans="1:8" x14ac:dyDescent="0.3">
      <c r="A20" s="1" t="s">
        <v>14</v>
      </c>
      <c r="B20" s="2" t="s">
        <v>23</v>
      </c>
      <c r="C20" s="2" t="s">
        <v>24</v>
      </c>
      <c r="D20" s="2" t="s">
        <v>25</v>
      </c>
      <c r="E20" s="2" t="s">
        <v>83</v>
      </c>
      <c r="F20" s="2" t="s">
        <v>4</v>
      </c>
      <c r="G20" s="2" t="s">
        <v>5</v>
      </c>
      <c r="H20" s="2" t="s">
        <v>82</v>
      </c>
    </row>
    <row r="21" spans="1:8" x14ac:dyDescent="0.3">
      <c r="A21" s="3" t="s">
        <v>7</v>
      </c>
      <c r="B21" s="1">
        <v>0</v>
      </c>
      <c r="C21" s="1">
        <v>0</v>
      </c>
      <c r="D21" s="1">
        <v>0</v>
      </c>
      <c r="E21" s="1">
        <v>0</v>
      </c>
      <c r="H21" s="1">
        <v>0</v>
      </c>
    </row>
    <row r="22" spans="1:8" x14ac:dyDescent="0.3">
      <c r="A22" s="3" t="s">
        <v>9</v>
      </c>
      <c r="B22" s="1">
        <v>957</v>
      </c>
      <c r="C22" s="1">
        <v>957</v>
      </c>
      <c r="D22" s="1">
        <v>1277</v>
      </c>
      <c r="E22" s="1">
        <f>SUM(B22:D22)</f>
        <v>3191</v>
      </c>
      <c r="H22" s="1">
        <f>SUM(B22:D22)</f>
        <v>3191</v>
      </c>
    </row>
    <row r="23" spans="1:8" x14ac:dyDescent="0.3">
      <c r="A23" s="3" t="s">
        <v>8</v>
      </c>
      <c r="B23" s="1">
        <v>4060</v>
      </c>
      <c r="C23" s="1">
        <v>4060</v>
      </c>
      <c r="D23" s="1">
        <v>4060</v>
      </c>
      <c r="E23" s="1">
        <v>4060</v>
      </c>
      <c r="H23" s="1">
        <v>4060</v>
      </c>
    </row>
    <row r="24" spans="1:8" x14ac:dyDescent="0.3">
      <c r="A24" s="3" t="s">
        <v>9</v>
      </c>
      <c r="B24" s="1">
        <v>28851</v>
      </c>
      <c r="C24" s="1">
        <v>28851</v>
      </c>
      <c r="D24" s="1">
        <v>38461</v>
      </c>
      <c r="E24" s="1">
        <f>SUM(B24:D24)</f>
        <v>96163</v>
      </c>
      <c r="H24" s="1">
        <f>SUM(B24:D24)</f>
        <v>96163</v>
      </c>
    </row>
    <row r="25" spans="1:8" x14ac:dyDescent="0.3">
      <c r="A25" s="3" t="s">
        <v>10</v>
      </c>
      <c r="B25" s="1">
        <f>(B24/B26)-B23</f>
        <v>139.29232092923212</v>
      </c>
      <c r="C25" s="1">
        <f>(C24/C26)-C23</f>
        <v>139.29232092923212</v>
      </c>
      <c r="D25" s="1">
        <f>(D24/D26)-D23</f>
        <v>139.43147590361423</v>
      </c>
      <c r="E25" s="1">
        <f>(E24/E26)-E23</f>
        <v>369.6919575259808</v>
      </c>
      <c r="H25" s="1">
        <f>(H24/H26)-H23</f>
        <v>139.34797573462947</v>
      </c>
    </row>
    <row r="26" spans="1:8" x14ac:dyDescent="0.3">
      <c r="A26" s="3" t="s">
        <v>11</v>
      </c>
      <c r="B26" s="1">
        <f>(B24-B22)/B23</f>
        <v>6.8704433497536943</v>
      </c>
      <c r="C26" s="1">
        <f>(C24-C22)/C23</f>
        <v>6.8704433497536943</v>
      </c>
      <c r="D26" s="1">
        <f>(D24-D22)/D23</f>
        <v>9.158620689655173</v>
      </c>
      <c r="E26" s="1">
        <f>(E24-E22)/E23 * 0.948</f>
        <v>21.708733004926106</v>
      </c>
      <c r="H26" s="1">
        <f>(H24-H22)/H23</f>
        <v>22.899507389162562</v>
      </c>
    </row>
    <row r="28" spans="1:8" x14ac:dyDescent="0.3">
      <c r="A28" s="1" t="s">
        <v>15</v>
      </c>
      <c r="B28" s="2" t="s">
        <v>23</v>
      </c>
      <c r="C28" s="2" t="s">
        <v>24</v>
      </c>
      <c r="D28" s="2" t="s">
        <v>25</v>
      </c>
      <c r="E28" s="2" t="s">
        <v>83</v>
      </c>
      <c r="F28" s="2" t="s">
        <v>4</v>
      </c>
      <c r="G28" s="2" t="s">
        <v>5</v>
      </c>
      <c r="H28" s="2" t="s">
        <v>82</v>
      </c>
    </row>
    <row r="29" spans="1:8" x14ac:dyDescent="0.3">
      <c r="A29" s="3" t="s">
        <v>7</v>
      </c>
      <c r="B29" s="1">
        <v>0</v>
      </c>
      <c r="C29" s="1">
        <v>0</v>
      </c>
      <c r="D29" s="1">
        <v>0</v>
      </c>
      <c r="E29" s="1">
        <v>0</v>
      </c>
      <c r="H29" s="1">
        <v>0</v>
      </c>
    </row>
    <row r="30" spans="1:8" x14ac:dyDescent="0.3">
      <c r="A30" s="3" t="s">
        <v>9</v>
      </c>
      <c r="B30" s="1">
        <v>1150</v>
      </c>
      <c r="C30" s="1">
        <v>1150</v>
      </c>
      <c r="D30" s="1">
        <v>1529</v>
      </c>
      <c r="E30" s="1">
        <f>SUM(B30:D30)</f>
        <v>3829</v>
      </c>
      <c r="H30" s="1">
        <f>SUM(B30:D30)</f>
        <v>3829</v>
      </c>
    </row>
    <row r="31" spans="1:8" x14ac:dyDescent="0.3">
      <c r="A31" s="3" t="s">
        <v>8</v>
      </c>
      <c r="B31" s="1">
        <v>4060</v>
      </c>
      <c r="C31" s="1">
        <v>4060</v>
      </c>
      <c r="D31" s="1">
        <v>4060</v>
      </c>
      <c r="E31" s="1">
        <v>4060</v>
      </c>
      <c r="H31" s="1">
        <v>4060</v>
      </c>
    </row>
    <row r="32" spans="1:8" x14ac:dyDescent="0.3">
      <c r="A32" s="3" t="s">
        <v>9</v>
      </c>
      <c r="B32" s="1">
        <v>28995</v>
      </c>
      <c r="C32" s="1">
        <v>28995</v>
      </c>
      <c r="D32" s="1">
        <v>38653</v>
      </c>
      <c r="E32" s="1">
        <f>SUM(B32:D32)</f>
        <v>96643</v>
      </c>
      <c r="H32" s="1">
        <f>SUM(B32:D32)</f>
        <v>96643</v>
      </c>
    </row>
    <row r="33" spans="1:8" x14ac:dyDescent="0.3">
      <c r="A33" s="3" t="s">
        <v>10</v>
      </c>
      <c r="B33" s="1">
        <f>(B32/B34)-B31</f>
        <v>167.6782187107201</v>
      </c>
      <c r="C33" s="1">
        <f>(C32/C34)-C31</f>
        <v>167.6782187107201</v>
      </c>
      <c r="D33" s="1">
        <f>(D32/D34)-D31</f>
        <v>167.21635599612091</v>
      </c>
      <c r="E33" s="1">
        <f>(E32/E34)-E31</f>
        <v>399.38130969074882</v>
      </c>
      <c r="H33" s="1">
        <f>(H32/H34)-H31</f>
        <v>167.49348158682915</v>
      </c>
    </row>
    <row r="34" spans="1:8" x14ac:dyDescent="0.3">
      <c r="A34" s="3" t="s">
        <v>11</v>
      </c>
      <c r="B34" s="1">
        <f>(B32-B30)/B31</f>
        <v>6.8583743842364528</v>
      </c>
      <c r="C34" s="1">
        <f>(C32-C30)/C31</f>
        <v>6.8583743842364528</v>
      </c>
      <c r="D34" s="1">
        <f>(D32-D30)/D31</f>
        <v>9.1438423645320199</v>
      </c>
      <c r="E34" s="1">
        <f>(E32-E30)/E31 * 0.948</f>
        <v>21.671840394088669</v>
      </c>
      <c r="H34" s="1">
        <f>(H32-H30)/H31</f>
        <v>22.860591133004927</v>
      </c>
    </row>
    <row r="36" spans="1:8" x14ac:dyDescent="0.3">
      <c r="A36" s="1" t="s">
        <v>16</v>
      </c>
      <c r="B36" s="2" t="s">
        <v>23</v>
      </c>
      <c r="C36" s="2" t="s">
        <v>24</v>
      </c>
      <c r="D36" s="2" t="s">
        <v>25</v>
      </c>
      <c r="E36" s="2" t="s">
        <v>83</v>
      </c>
      <c r="F36" s="2" t="s">
        <v>4</v>
      </c>
      <c r="G36" s="2" t="s">
        <v>5</v>
      </c>
      <c r="H36" s="2" t="s">
        <v>82</v>
      </c>
    </row>
    <row r="37" spans="1:8" x14ac:dyDescent="0.3">
      <c r="A37" s="3" t="s">
        <v>7</v>
      </c>
      <c r="B37" s="1">
        <v>0</v>
      </c>
      <c r="C37" s="1">
        <v>0</v>
      </c>
      <c r="D37" s="1">
        <v>0</v>
      </c>
      <c r="E37" s="1">
        <v>0</v>
      </c>
      <c r="H37" s="1">
        <v>0</v>
      </c>
    </row>
    <row r="38" spans="1:8" x14ac:dyDescent="0.3">
      <c r="A38" s="3" t="s">
        <v>9</v>
      </c>
      <c r="B38" s="1">
        <v>1151</v>
      </c>
      <c r="C38" s="1">
        <v>1151</v>
      </c>
      <c r="D38" s="1">
        <v>1530</v>
      </c>
      <c r="E38" s="1">
        <f>SUM(B38:D38)</f>
        <v>3832</v>
      </c>
      <c r="H38" s="1">
        <f>SUM(B38:D38)</f>
        <v>3832</v>
      </c>
    </row>
    <row r="39" spans="1:8" x14ac:dyDescent="0.3">
      <c r="A39" s="3" t="s">
        <v>8</v>
      </c>
      <c r="B39" s="1">
        <v>4060</v>
      </c>
      <c r="C39" s="1">
        <v>4060</v>
      </c>
      <c r="D39" s="1">
        <v>4060</v>
      </c>
      <c r="E39" s="1">
        <v>4060</v>
      </c>
      <c r="H39" s="1">
        <v>4060</v>
      </c>
    </row>
    <row r="40" spans="1:8" x14ac:dyDescent="0.3">
      <c r="A40" s="3" t="s">
        <v>9</v>
      </c>
      <c r="B40" s="1">
        <v>31443</v>
      </c>
      <c r="C40" s="1">
        <v>31443</v>
      </c>
      <c r="D40" s="1">
        <v>41913</v>
      </c>
      <c r="E40" s="1">
        <f>SUM(B40:D40)</f>
        <v>104799</v>
      </c>
      <c r="H40" s="1">
        <f>SUM(B40:D40)</f>
        <v>104799</v>
      </c>
    </row>
    <row r="41" spans="1:8" x14ac:dyDescent="0.3">
      <c r="A41" s="3" t="s">
        <v>10</v>
      </c>
      <c r="B41" s="1">
        <f>(B40/B42)-B39</f>
        <v>154.26713323649801</v>
      </c>
      <c r="C41" s="1">
        <f>(C40/C42)-C39</f>
        <v>154.26713323649801</v>
      </c>
      <c r="D41" s="1">
        <f>(D40/D42)-D39</f>
        <v>153.82215288611496</v>
      </c>
      <c r="E41" s="1">
        <f>(E40/E42)-E39</f>
        <v>385.24172768317749</v>
      </c>
      <c r="H41" s="1">
        <f>(H40/H42)-H39</f>
        <v>154.08915784365126</v>
      </c>
    </row>
    <row r="42" spans="1:8" x14ac:dyDescent="0.3">
      <c r="A42" s="3" t="s">
        <v>11</v>
      </c>
      <c r="B42" s="1">
        <f>(B40-B38)/B39</f>
        <v>7.4610837438423649</v>
      </c>
      <c r="C42" s="1">
        <f>(C40-C38)/C39</f>
        <v>7.4610837438423649</v>
      </c>
      <c r="D42" s="1">
        <f>(D40-D38)/D39</f>
        <v>9.9465517241379313</v>
      </c>
      <c r="E42" s="1">
        <f>(E40-E38)/E39 * 0.948</f>
        <v>23.575545812807881</v>
      </c>
      <c r="H42" s="1">
        <f>(H40-H38)/H39</f>
        <v>24.868719211822661</v>
      </c>
    </row>
    <row r="44" spans="1:8" x14ac:dyDescent="0.3">
      <c r="A44" s="1" t="s">
        <v>17</v>
      </c>
      <c r="B44" s="2" t="s">
        <v>23</v>
      </c>
      <c r="C44" s="2" t="s">
        <v>24</v>
      </c>
      <c r="D44" s="2" t="s">
        <v>25</v>
      </c>
      <c r="E44" s="2" t="s">
        <v>83</v>
      </c>
      <c r="F44" s="2" t="s">
        <v>4</v>
      </c>
      <c r="G44" s="2" t="s">
        <v>5</v>
      </c>
      <c r="H44" s="2" t="s">
        <v>82</v>
      </c>
    </row>
    <row r="45" spans="1:8" x14ac:dyDescent="0.3">
      <c r="A45" s="3" t="s">
        <v>7</v>
      </c>
      <c r="B45" s="1">
        <v>0</v>
      </c>
      <c r="C45" s="1">
        <v>0</v>
      </c>
      <c r="D45" s="1">
        <v>0</v>
      </c>
      <c r="E45" s="1">
        <v>0</v>
      </c>
      <c r="H45" s="1">
        <v>0</v>
      </c>
    </row>
    <row r="46" spans="1:8" x14ac:dyDescent="0.3">
      <c r="A46" s="3" t="s">
        <v>9</v>
      </c>
      <c r="B46" s="1">
        <v>1151</v>
      </c>
      <c r="C46" s="1">
        <v>1151</v>
      </c>
      <c r="D46" s="1">
        <v>1530</v>
      </c>
      <c r="E46" s="1">
        <f>SUM(B46:D46)</f>
        <v>3832</v>
      </c>
      <c r="H46" s="1">
        <f>SUM(B46:D46)</f>
        <v>3832</v>
      </c>
    </row>
    <row r="47" spans="1:8" x14ac:dyDescent="0.3">
      <c r="A47" s="3" t="s">
        <v>8</v>
      </c>
      <c r="B47" s="1">
        <v>4060</v>
      </c>
      <c r="C47" s="1">
        <v>4060</v>
      </c>
      <c r="D47" s="1">
        <v>4060</v>
      </c>
      <c r="E47" s="1">
        <v>4060</v>
      </c>
      <c r="H47" s="1">
        <v>4060</v>
      </c>
    </row>
    <row r="48" spans="1:8" x14ac:dyDescent="0.3">
      <c r="A48" s="3" t="s">
        <v>9</v>
      </c>
      <c r="B48" s="1">
        <v>32954</v>
      </c>
      <c r="C48" s="1">
        <v>32954</v>
      </c>
      <c r="D48" s="1">
        <v>43923</v>
      </c>
      <c r="E48" s="1">
        <f>SUM(B48:D48)</f>
        <v>109831</v>
      </c>
      <c r="H48" s="1">
        <f>SUM(B48:D48)</f>
        <v>109831</v>
      </c>
    </row>
    <row r="49" spans="1:8" x14ac:dyDescent="0.3">
      <c r="A49" s="3" t="s">
        <v>10</v>
      </c>
      <c r="B49" s="1">
        <f>(B48/B50)-B47</f>
        <v>146.93771027890489</v>
      </c>
      <c r="C49" s="1">
        <f>(C48/C50)-C47</f>
        <v>146.93771027890489</v>
      </c>
      <c r="D49" s="1">
        <f>(D48/D50)-D47</f>
        <v>146.52890807444601</v>
      </c>
      <c r="E49" s="1">
        <f>(E48/E50)-E47</f>
        <v>377.52554309186053</v>
      </c>
      <c r="H49" s="1">
        <f>(H48/H50)-H47</f>
        <v>146.77421485108334</v>
      </c>
    </row>
    <row r="50" spans="1:8" x14ac:dyDescent="0.3">
      <c r="A50" s="3" t="s">
        <v>11</v>
      </c>
      <c r="B50" s="1">
        <f>(B48-B46)/B47</f>
        <v>7.8332512315270932</v>
      </c>
      <c r="C50" s="1">
        <f>(C48-C46)/C47</f>
        <v>7.8332512315270932</v>
      </c>
      <c r="D50" s="1">
        <f>(D48-D46)/D47</f>
        <v>10.441625615763547</v>
      </c>
      <c r="E50" s="1">
        <f>(E48-E46)/E47 * 0.948</f>
        <v>24.750505418719211</v>
      </c>
      <c r="H50" s="1">
        <f>(H48-H46)/H47</f>
        <v>26.108128078817735</v>
      </c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9056-A10A-4873-95F6-994E0C1DF4C5}">
  <dimension ref="A4:H50"/>
  <sheetViews>
    <sheetView zoomScale="130" zoomScaleNormal="130" workbookViewId="0">
      <selection activeCell="D50" sqref="D50"/>
    </sheetView>
  </sheetViews>
  <sheetFormatPr defaultColWidth="15.625" defaultRowHeight="16.5" x14ac:dyDescent="0.3"/>
  <cols>
    <col min="1" max="16384" width="15.625" style="1"/>
  </cols>
  <sheetData>
    <row r="4" spans="1:8" x14ac:dyDescent="0.3">
      <c r="A4" s="1" t="s">
        <v>12</v>
      </c>
      <c r="B4" s="2" t="s">
        <v>26</v>
      </c>
      <c r="C4" s="2" t="s">
        <v>72</v>
      </c>
      <c r="D4" s="2" t="s">
        <v>76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  <c r="C5" s="1">
        <v>0</v>
      </c>
      <c r="D5" s="1">
        <v>0</v>
      </c>
    </row>
    <row r="6" spans="1:8" x14ac:dyDescent="0.3">
      <c r="A6" s="3" t="s">
        <v>9</v>
      </c>
      <c r="B6" s="1">
        <v>799</v>
      </c>
      <c r="C6" s="1">
        <v>53</v>
      </c>
      <c r="D6" s="1">
        <v>48</v>
      </c>
    </row>
    <row r="7" spans="1:8" x14ac:dyDescent="0.3">
      <c r="A7" s="3" t="s">
        <v>8</v>
      </c>
      <c r="B7" s="1">
        <v>18362</v>
      </c>
      <c r="C7" s="1">
        <v>18625</v>
      </c>
      <c r="D7" s="1">
        <v>18625</v>
      </c>
    </row>
    <row r="8" spans="1:8" x14ac:dyDescent="0.3">
      <c r="A8" s="3" t="s">
        <v>9</v>
      </c>
      <c r="B8" s="1">
        <v>342258</v>
      </c>
      <c r="C8" s="1">
        <v>23147</v>
      </c>
      <c r="D8" s="1">
        <v>20832</v>
      </c>
    </row>
    <row r="9" spans="1:8" x14ac:dyDescent="0.3">
      <c r="A9" s="3" t="s">
        <v>10</v>
      </c>
      <c r="B9" s="1">
        <f>(B8/B10)-B7</f>
        <v>42.966323921758885</v>
      </c>
      <c r="C9" s="1">
        <f>(C8/C10)-C7</f>
        <v>42.743786264833034</v>
      </c>
      <c r="D9" s="1">
        <f>(D8/D10)-D7</f>
        <v>43.013856812929589</v>
      </c>
    </row>
    <row r="10" spans="1:8" x14ac:dyDescent="0.3">
      <c r="A10" s="3" t="s">
        <v>11</v>
      </c>
      <c r="B10" s="1">
        <f>(B8-B6)/B7</f>
        <v>18.595959045855572</v>
      </c>
      <c r="C10" s="1">
        <f>(C8-C6)/C7</f>
        <v>1.2399463087248321</v>
      </c>
      <c r="D10" s="1">
        <f>(D8-D6)/D7</f>
        <v>1.1159194630872484</v>
      </c>
    </row>
    <row r="12" spans="1:8" x14ac:dyDescent="0.3">
      <c r="A12" s="1" t="s">
        <v>13</v>
      </c>
      <c r="B12" s="2" t="s">
        <v>26</v>
      </c>
      <c r="C12" s="2" t="s">
        <v>60</v>
      </c>
      <c r="D12" s="2" t="s">
        <v>76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  <c r="C13" s="1">
        <v>0</v>
      </c>
      <c r="D13" s="1">
        <v>0</v>
      </c>
    </row>
    <row r="14" spans="1:8" x14ac:dyDescent="0.3">
      <c r="A14" s="3" t="s">
        <v>9</v>
      </c>
      <c r="B14" s="1">
        <v>2112</v>
      </c>
      <c r="C14" s="1">
        <v>142</v>
      </c>
      <c r="D14" s="1">
        <v>127</v>
      </c>
    </row>
    <row r="15" spans="1:8" x14ac:dyDescent="0.3">
      <c r="A15" s="3" t="s">
        <v>8</v>
      </c>
      <c r="B15" s="1">
        <v>18362</v>
      </c>
      <c r="C15" s="1">
        <v>18625</v>
      </c>
      <c r="D15" s="1">
        <v>18625</v>
      </c>
    </row>
    <row r="16" spans="1:8" x14ac:dyDescent="0.3">
      <c r="A16" s="3" t="s">
        <v>9</v>
      </c>
      <c r="B16" s="1">
        <v>343572</v>
      </c>
      <c r="C16" s="1">
        <v>23236</v>
      </c>
      <c r="D16" s="1">
        <v>20911</v>
      </c>
    </row>
    <row r="17" spans="1:8" x14ac:dyDescent="0.3">
      <c r="A17" s="3" t="s">
        <v>10</v>
      </c>
      <c r="B17" s="1">
        <f>(B16/B18)-B15</f>
        <v>113.57272887014915</v>
      </c>
      <c r="C17" s="1">
        <f>(C16/C18)-C15</f>
        <v>114.5210877284153</v>
      </c>
      <c r="D17" s="1">
        <f>(D16/D18)-D15</f>
        <v>113.8074961508828</v>
      </c>
    </row>
    <row r="18" spans="1:8" x14ac:dyDescent="0.3">
      <c r="A18" s="3" t="s">
        <v>11</v>
      </c>
      <c r="B18" s="1">
        <f>(B16-B14)/B15</f>
        <v>18.596013506154012</v>
      </c>
      <c r="C18" s="1">
        <f>(C16-C14)/C15</f>
        <v>1.2399463087248321</v>
      </c>
      <c r="D18" s="1">
        <f>(D16-D14)/D15</f>
        <v>1.1159194630872484</v>
      </c>
    </row>
    <row r="20" spans="1:8" x14ac:dyDescent="0.3">
      <c r="A20" s="1" t="s">
        <v>14</v>
      </c>
      <c r="B20" s="2" t="s">
        <v>26</v>
      </c>
      <c r="C20" s="2" t="s">
        <v>60</v>
      </c>
      <c r="D20" s="2" t="s">
        <v>76</v>
      </c>
      <c r="E20" s="2" t="s">
        <v>3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  <c r="C21" s="1">
        <v>0</v>
      </c>
      <c r="D21" s="1">
        <v>0</v>
      </c>
    </row>
    <row r="22" spans="1:8" x14ac:dyDescent="0.3">
      <c r="A22" s="3" t="s">
        <v>9</v>
      </c>
      <c r="B22" s="1">
        <v>2723</v>
      </c>
      <c r="C22" s="1">
        <v>183</v>
      </c>
      <c r="D22" s="1">
        <v>163</v>
      </c>
    </row>
    <row r="23" spans="1:8" x14ac:dyDescent="0.3">
      <c r="A23" s="3" t="s">
        <v>8</v>
      </c>
      <c r="B23" s="1">
        <v>18362</v>
      </c>
      <c r="C23" s="1">
        <v>18625</v>
      </c>
      <c r="D23" s="1">
        <v>18625</v>
      </c>
    </row>
    <row r="24" spans="1:8" x14ac:dyDescent="0.3">
      <c r="A24" s="3" t="s">
        <v>9</v>
      </c>
      <c r="B24" s="1">
        <v>344183</v>
      </c>
      <c r="C24" s="1">
        <v>23277</v>
      </c>
      <c r="D24" s="1">
        <v>20948</v>
      </c>
    </row>
    <row r="25" spans="1:8" x14ac:dyDescent="0.3">
      <c r="A25" s="3" t="s">
        <v>10</v>
      </c>
      <c r="B25" s="1">
        <f>(B24/B26)-B23</f>
        <v>146.42923329233599</v>
      </c>
      <c r="C25" s="1">
        <f>(C24/C26)-C23</f>
        <v>147.5870355936604</v>
      </c>
      <c r="D25" s="1">
        <f>(D24/D26)-D23</f>
        <v>146.06086119798056</v>
      </c>
    </row>
    <row r="26" spans="1:8" x14ac:dyDescent="0.3">
      <c r="A26" s="3" t="s">
        <v>11</v>
      </c>
      <c r="B26" s="1">
        <f>(B24-B22)/B23</f>
        <v>18.596013506154012</v>
      </c>
      <c r="C26" s="1">
        <f>(C24-C22)/C23</f>
        <v>1.2399463087248321</v>
      </c>
      <c r="D26" s="1">
        <f>(D24-D22)/D23</f>
        <v>1.1159731543624161</v>
      </c>
    </row>
    <row r="28" spans="1:8" x14ac:dyDescent="0.3">
      <c r="A28" s="1" t="s">
        <v>15</v>
      </c>
      <c r="B28" s="2" t="s">
        <v>26</v>
      </c>
      <c r="C28" s="2" t="s">
        <v>60</v>
      </c>
      <c r="D28" s="2" t="s">
        <v>76</v>
      </c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  <c r="C29" s="1">
        <v>0</v>
      </c>
      <c r="D29" s="1">
        <v>0</v>
      </c>
    </row>
    <row r="30" spans="1:8" x14ac:dyDescent="0.3">
      <c r="A30" s="3" t="s">
        <v>9</v>
      </c>
      <c r="B30" s="1">
        <v>3112</v>
      </c>
      <c r="C30" s="1">
        <v>209</v>
      </c>
      <c r="D30" s="1">
        <v>186</v>
      </c>
    </row>
    <row r="31" spans="1:8" x14ac:dyDescent="0.3">
      <c r="A31" s="3" t="s">
        <v>8</v>
      </c>
      <c r="B31" s="1">
        <v>18362</v>
      </c>
      <c r="C31" s="1">
        <v>18625</v>
      </c>
      <c r="D31" s="1">
        <v>18625</v>
      </c>
    </row>
    <row r="32" spans="1:8" x14ac:dyDescent="0.3">
      <c r="A32" s="3" t="s">
        <v>9</v>
      </c>
      <c r="B32" s="1">
        <v>344572</v>
      </c>
      <c r="C32" s="1">
        <v>23303</v>
      </c>
      <c r="D32" s="1">
        <v>20970</v>
      </c>
    </row>
    <row r="33" spans="1:8" x14ac:dyDescent="0.3">
      <c r="A33" s="3" t="s">
        <v>10</v>
      </c>
      <c r="B33" s="1">
        <f>(B32/B34)-B31</f>
        <v>167.34769519123802</v>
      </c>
      <c r="C33" s="1">
        <f>(C32/C34)-C31</f>
        <v>168.55568545942879</v>
      </c>
      <c r="D33" s="1">
        <f>(D32/D34)-D31</f>
        <v>166.67869515011262</v>
      </c>
    </row>
    <row r="34" spans="1:8" x14ac:dyDescent="0.3">
      <c r="A34" s="3" t="s">
        <v>11</v>
      </c>
      <c r="B34" s="1">
        <f>(B32-B30)/B31</f>
        <v>18.596013506154012</v>
      </c>
      <c r="C34" s="1">
        <f>(C32-C30)/C31</f>
        <v>1.2399463087248321</v>
      </c>
      <c r="D34" s="1">
        <f>(D32-D30)/D31</f>
        <v>1.1159194630872484</v>
      </c>
    </row>
    <row r="36" spans="1:8" x14ac:dyDescent="0.3">
      <c r="A36" s="1" t="s">
        <v>16</v>
      </c>
      <c r="B36" s="2" t="s">
        <v>26</v>
      </c>
      <c r="C36" s="2" t="s">
        <v>60</v>
      </c>
      <c r="D36" s="2" t="s">
        <v>76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  <c r="C37" s="1">
        <v>0</v>
      </c>
      <c r="D37" s="1">
        <v>0</v>
      </c>
    </row>
    <row r="38" spans="1:8" x14ac:dyDescent="0.3">
      <c r="A38" s="3" t="s">
        <v>9</v>
      </c>
      <c r="B38" s="1">
        <v>3114</v>
      </c>
      <c r="C38" s="1">
        <v>209</v>
      </c>
      <c r="D38" s="1">
        <v>186</v>
      </c>
    </row>
    <row r="39" spans="1:8" x14ac:dyDescent="0.3">
      <c r="A39" s="3" t="s">
        <v>8</v>
      </c>
      <c r="B39" s="1">
        <v>18362</v>
      </c>
      <c r="C39" s="1">
        <v>18625</v>
      </c>
      <c r="D39" s="1">
        <v>18625</v>
      </c>
    </row>
    <row r="40" spans="1:8" x14ac:dyDescent="0.3">
      <c r="A40" s="3" t="s">
        <v>9</v>
      </c>
      <c r="B40" s="1">
        <v>374575</v>
      </c>
      <c r="C40" s="1">
        <v>25333</v>
      </c>
      <c r="D40" s="1">
        <v>22795</v>
      </c>
    </row>
    <row r="41" spans="1:8" x14ac:dyDescent="0.3">
      <c r="A41" s="3" t="s">
        <v>10</v>
      </c>
      <c r="B41" s="1">
        <f>(B40/B42)-B39</f>
        <v>153.93074373891068</v>
      </c>
      <c r="C41" s="1">
        <f>(C40/C42)-C39</f>
        <v>154.9365148861616</v>
      </c>
      <c r="D41" s="1">
        <f>(D40/D42)-D39</f>
        <v>153.22437967181395</v>
      </c>
    </row>
    <row r="42" spans="1:8" x14ac:dyDescent="0.3">
      <c r="A42" s="3" t="s">
        <v>11</v>
      </c>
      <c r="B42" s="1">
        <f>(B40-B38)/B39</f>
        <v>20.22987691972552</v>
      </c>
      <c r="C42" s="1">
        <f>(C40-C38)/C39</f>
        <v>1.3489395973154363</v>
      </c>
      <c r="D42" s="1">
        <f>(D40-D38)/D39</f>
        <v>1.2139060402684563</v>
      </c>
    </row>
    <row r="44" spans="1:8" x14ac:dyDescent="0.3">
      <c r="A44" s="1" t="s">
        <v>17</v>
      </c>
      <c r="B44" s="2" t="s">
        <v>26</v>
      </c>
      <c r="C44" s="2" t="s">
        <v>60</v>
      </c>
      <c r="D44" s="2" t="s">
        <v>76</v>
      </c>
      <c r="E44" s="2" t="s">
        <v>3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  <c r="C45" s="1">
        <v>0</v>
      </c>
      <c r="D45" s="1">
        <v>0</v>
      </c>
    </row>
    <row r="46" spans="1:8" x14ac:dyDescent="0.3">
      <c r="A46" s="3" t="s">
        <v>9</v>
      </c>
      <c r="B46" s="1">
        <v>3115</v>
      </c>
      <c r="C46" s="1">
        <v>209</v>
      </c>
      <c r="D46" s="1">
        <v>186</v>
      </c>
    </row>
    <row r="47" spans="1:8" x14ac:dyDescent="0.3">
      <c r="A47" s="3" t="s">
        <v>8</v>
      </c>
      <c r="B47" s="1">
        <v>18362</v>
      </c>
      <c r="C47" s="1">
        <v>18625</v>
      </c>
      <c r="D47" s="1">
        <v>18625</v>
      </c>
    </row>
    <row r="48" spans="1:8" x14ac:dyDescent="0.3">
      <c r="A48" s="3" t="s">
        <v>9</v>
      </c>
      <c r="B48" s="1">
        <v>393066</v>
      </c>
      <c r="C48" s="1">
        <v>26581</v>
      </c>
      <c r="D48" s="1">
        <v>23913</v>
      </c>
    </row>
    <row r="49" spans="1:4" x14ac:dyDescent="0.3">
      <c r="A49" s="3" t="s">
        <v>10</v>
      </c>
      <c r="B49" s="1">
        <f>(B48/B50)-B47</f>
        <v>146.67901864593296</v>
      </c>
      <c r="C49" s="1">
        <f>(C48/C50)-C47</f>
        <v>147.60446685878924</v>
      </c>
      <c r="D49" s="1">
        <f>(D48/D50)-D47</f>
        <v>146.00455177645563</v>
      </c>
    </row>
    <row r="50" spans="1:4" x14ac:dyDescent="0.3">
      <c r="A50" s="3" t="s">
        <v>11</v>
      </c>
      <c r="B50" s="1">
        <f>(B48-B46)/B47</f>
        <v>21.236847837926152</v>
      </c>
      <c r="C50" s="1">
        <f>(C48-C46)/C47</f>
        <v>1.4159463087248323</v>
      </c>
      <c r="D50" s="1">
        <f>(D48-D46)/D47</f>
        <v>1.2739328859060404</v>
      </c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3EA1-6B7A-4702-88E7-E8C0FDD272BA}">
  <dimension ref="A4:H50"/>
  <sheetViews>
    <sheetView topLeftCell="A16" zoomScale="115" zoomScaleNormal="115" workbookViewId="0">
      <selection activeCell="D50" sqref="D50"/>
    </sheetView>
  </sheetViews>
  <sheetFormatPr defaultColWidth="15.625" defaultRowHeight="16.5" x14ac:dyDescent="0.3"/>
  <cols>
    <col min="1" max="16384" width="15.625" style="1"/>
  </cols>
  <sheetData>
    <row r="4" spans="1:8" x14ac:dyDescent="0.3">
      <c r="A4" s="1" t="s">
        <v>12</v>
      </c>
      <c r="B4" s="2" t="s">
        <v>74</v>
      </c>
      <c r="C4" s="2" t="s">
        <v>74</v>
      </c>
      <c r="D4" s="2" t="s">
        <v>27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  <c r="C5" s="1">
        <v>0</v>
      </c>
      <c r="D5" s="1">
        <v>0</v>
      </c>
    </row>
    <row r="6" spans="1:8" x14ac:dyDescent="0.3">
      <c r="A6" s="3" t="s">
        <v>9</v>
      </c>
      <c r="B6" s="1">
        <v>292</v>
      </c>
      <c r="C6" s="1">
        <v>292</v>
      </c>
      <c r="D6" s="1">
        <v>586</v>
      </c>
    </row>
    <row r="7" spans="1:8" x14ac:dyDescent="0.3">
      <c r="A7" s="3" t="s">
        <v>8</v>
      </c>
      <c r="B7" s="1">
        <v>18362</v>
      </c>
      <c r="C7" s="1">
        <v>18362</v>
      </c>
      <c r="D7" s="1">
        <v>18362</v>
      </c>
    </row>
    <row r="8" spans="1:8" x14ac:dyDescent="0.3">
      <c r="A8" s="3" t="s">
        <v>9</v>
      </c>
      <c r="B8" s="1">
        <v>125441</v>
      </c>
      <c r="C8" s="1">
        <v>125441</v>
      </c>
      <c r="D8" s="1">
        <v>250864</v>
      </c>
    </row>
    <row r="9" spans="1:8" x14ac:dyDescent="0.3">
      <c r="A9" s="3" t="s">
        <v>10</v>
      </c>
      <c r="B9" s="1">
        <f>(B8/B10)-B7</f>
        <v>42.842563664111367</v>
      </c>
      <c r="C9" s="1">
        <f t="shared" ref="C9:D9" si="0">(C8/C10)-C7</f>
        <v>42.842563664111367</v>
      </c>
      <c r="D9" s="1">
        <f t="shared" si="0"/>
        <v>42.992720095255208</v>
      </c>
    </row>
    <row r="10" spans="1:8" x14ac:dyDescent="0.3">
      <c r="A10" s="3" t="s">
        <v>11</v>
      </c>
      <c r="B10" s="1">
        <f>(B8-B6)/B7</f>
        <v>6.8156518897723561</v>
      </c>
      <c r="C10" s="1">
        <f t="shared" ref="C10:D10" si="1">(C8-C6)/C7</f>
        <v>6.8156518897723561</v>
      </c>
      <c r="D10" s="1">
        <f t="shared" si="1"/>
        <v>13.630214573575863</v>
      </c>
    </row>
    <row r="12" spans="1:8" x14ac:dyDescent="0.3">
      <c r="A12" s="1" t="s">
        <v>13</v>
      </c>
      <c r="B12" s="2" t="s">
        <v>74</v>
      </c>
      <c r="C12" s="2" t="s">
        <v>74</v>
      </c>
      <c r="D12" s="2" t="s">
        <v>27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  <c r="C13" s="1">
        <v>0</v>
      </c>
      <c r="D13" s="1">
        <v>0</v>
      </c>
    </row>
    <row r="14" spans="1:8" x14ac:dyDescent="0.3">
      <c r="A14" s="3" t="s">
        <v>9</v>
      </c>
      <c r="B14" s="1">
        <v>772</v>
      </c>
      <c r="C14" s="1">
        <v>772</v>
      </c>
      <c r="D14" s="1">
        <v>1548</v>
      </c>
    </row>
    <row r="15" spans="1:8" x14ac:dyDescent="0.3">
      <c r="A15" s="3" t="s">
        <v>8</v>
      </c>
      <c r="B15" s="1">
        <v>18362</v>
      </c>
      <c r="C15" s="1">
        <v>18362</v>
      </c>
      <c r="D15" s="1">
        <v>18362</v>
      </c>
    </row>
    <row r="16" spans="1:8" x14ac:dyDescent="0.3">
      <c r="A16" s="3" t="s">
        <v>9</v>
      </c>
      <c r="B16" s="1">
        <v>125921</v>
      </c>
      <c r="C16" s="1">
        <v>125921</v>
      </c>
      <c r="D16" s="1">
        <v>251827</v>
      </c>
    </row>
    <row r="17" spans="1:8" x14ac:dyDescent="0.3">
      <c r="A17" s="3" t="s">
        <v>10</v>
      </c>
      <c r="B17" s="1">
        <f>(B16/B18)-B15</f>
        <v>113.26869571470888</v>
      </c>
      <c r="C17" s="1">
        <f t="shared" ref="C17" si="2">(C16/C18)-C15</f>
        <v>113.26869571470888</v>
      </c>
      <c r="D17" s="1">
        <f t="shared" ref="D17" si="3">(D16/D18)-D15</f>
        <v>113.57075903291843</v>
      </c>
    </row>
    <row r="18" spans="1:8" x14ac:dyDescent="0.3">
      <c r="A18" s="3" t="s">
        <v>11</v>
      </c>
      <c r="B18" s="1">
        <f>(B16-B14)/B15</f>
        <v>6.8156518897723561</v>
      </c>
      <c r="C18" s="1">
        <f t="shared" ref="C18:D18" si="4">(C16-C14)/C15</f>
        <v>6.8156518897723561</v>
      </c>
      <c r="D18" s="1">
        <f t="shared" si="4"/>
        <v>13.630269033874306</v>
      </c>
    </row>
    <row r="20" spans="1:8" x14ac:dyDescent="0.3">
      <c r="A20" s="1" t="s">
        <v>14</v>
      </c>
      <c r="B20" s="2" t="s">
        <v>74</v>
      </c>
      <c r="C20" s="2" t="s">
        <v>74</v>
      </c>
      <c r="D20" s="2" t="s">
        <v>27</v>
      </c>
      <c r="E20" s="2" t="s">
        <v>3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  <c r="C21" s="1">
        <v>0</v>
      </c>
      <c r="D21" s="1">
        <v>0</v>
      </c>
    </row>
    <row r="22" spans="1:8" x14ac:dyDescent="0.3">
      <c r="A22" s="3" t="s">
        <v>9</v>
      </c>
      <c r="B22" s="1">
        <v>996</v>
      </c>
      <c r="C22" s="1">
        <v>996</v>
      </c>
      <c r="D22" s="1">
        <v>1997</v>
      </c>
    </row>
    <row r="23" spans="1:8" x14ac:dyDescent="0.3">
      <c r="A23" s="3" t="s">
        <v>8</v>
      </c>
      <c r="B23" s="1">
        <v>18362</v>
      </c>
      <c r="C23" s="1">
        <v>18362</v>
      </c>
      <c r="D23" s="1">
        <v>18362</v>
      </c>
    </row>
    <row r="24" spans="1:8" x14ac:dyDescent="0.3">
      <c r="A24" s="3" t="s">
        <v>9</v>
      </c>
      <c r="B24" s="1">
        <v>126144</v>
      </c>
      <c r="C24" s="1">
        <v>126144</v>
      </c>
      <c r="D24" s="1">
        <v>252276</v>
      </c>
    </row>
    <row r="25" spans="1:8" x14ac:dyDescent="0.3">
      <c r="A25" s="3" t="s">
        <v>10</v>
      </c>
      <c r="B25" s="1">
        <f>(B24/B26)-B23</f>
        <v>146.13539169623255</v>
      </c>
      <c r="C25" s="1">
        <f t="shared" ref="C25" si="5">(C24/C26)-C23</f>
        <v>146.13539169623255</v>
      </c>
      <c r="D25" s="1">
        <f t="shared" ref="D25" si="6">(D24/D26)-D23</f>
        <v>146.51214844233618</v>
      </c>
    </row>
    <row r="26" spans="1:8" x14ac:dyDescent="0.3">
      <c r="A26" s="3" t="s">
        <v>11</v>
      </c>
      <c r="B26" s="1">
        <f>(B24-B22)/B23</f>
        <v>6.8155974294739137</v>
      </c>
      <c r="C26" s="1">
        <f t="shared" ref="C26:D26" si="7">(C24-C22)/C23</f>
        <v>6.8155974294739137</v>
      </c>
      <c r="D26" s="1">
        <f t="shared" si="7"/>
        <v>13.630269033874306</v>
      </c>
    </row>
    <row r="28" spans="1:8" x14ac:dyDescent="0.3">
      <c r="A28" s="1" t="s">
        <v>15</v>
      </c>
      <c r="B28" s="2" t="s">
        <v>74</v>
      </c>
      <c r="C28" s="2" t="s">
        <v>74</v>
      </c>
      <c r="D28" s="2" t="s">
        <v>27</v>
      </c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  <c r="C29" s="1">
        <v>0</v>
      </c>
      <c r="D29" s="1">
        <v>0</v>
      </c>
    </row>
    <row r="30" spans="1:8" x14ac:dyDescent="0.3">
      <c r="A30" s="3" t="s">
        <v>9</v>
      </c>
      <c r="B30" s="1">
        <v>1137</v>
      </c>
      <c r="C30" s="1">
        <v>1137</v>
      </c>
      <c r="D30" s="1">
        <v>2283</v>
      </c>
    </row>
    <row r="31" spans="1:8" x14ac:dyDescent="0.3">
      <c r="A31" s="3" t="s">
        <v>8</v>
      </c>
      <c r="B31" s="1">
        <v>18362</v>
      </c>
      <c r="C31" s="1">
        <v>18362</v>
      </c>
      <c r="D31" s="1">
        <v>18362</v>
      </c>
    </row>
    <row r="32" spans="1:8" x14ac:dyDescent="0.3">
      <c r="A32" s="3" t="s">
        <v>9</v>
      </c>
      <c r="B32" s="1">
        <v>126285</v>
      </c>
      <c r="C32" s="1">
        <v>126285</v>
      </c>
      <c r="D32" s="1">
        <v>252561</v>
      </c>
    </row>
    <row r="33" spans="1:8" x14ac:dyDescent="0.3">
      <c r="A33" s="3" t="s">
        <v>10</v>
      </c>
      <c r="B33" s="1">
        <f>(B32/B34)-B31</f>
        <v>166.82323329178325</v>
      </c>
      <c r="C33" s="1">
        <f t="shared" ref="C33" si="8">(C32/C34)-C31</f>
        <v>166.82323329178325</v>
      </c>
      <c r="D33" s="1">
        <f t="shared" ref="D33" si="9">(D32/D34)-D31</f>
        <v>167.49552897178364</v>
      </c>
    </row>
    <row r="34" spans="1:8" x14ac:dyDescent="0.3">
      <c r="A34" s="3" t="s">
        <v>11</v>
      </c>
      <c r="B34" s="1">
        <f>(B32-B30)/B31</f>
        <v>6.8155974294739137</v>
      </c>
      <c r="C34" s="1">
        <f t="shared" ref="C34:D34" si="10">(C32-C30)/C31</f>
        <v>6.8155974294739137</v>
      </c>
      <c r="D34" s="1">
        <f t="shared" si="10"/>
        <v>13.630214573575863</v>
      </c>
    </row>
    <row r="36" spans="1:8" x14ac:dyDescent="0.3">
      <c r="A36" s="1" t="s">
        <v>16</v>
      </c>
      <c r="B36" s="2" t="s">
        <v>74</v>
      </c>
      <c r="C36" s="2" t="s">
        <v>74</v>
      </c>
      <c r="D36" s="2" t="s">
        <v>27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  <c r="C37" s="1">
        <v>0</v>
      </c>
      <c r="D37" s="1">
        <v>0</v>
      </c>
    </row>
    <row r="38" spans="1:8" x14ac:dyDescent="0.3">
      <c r="A38" s="3" t="s">
        <v>9</v>
      </c>
      <c r="B38" s="1">
        <v>1137</v>
      </c>
      <c r="C38" s="1">
        <v>1137</v>
      </c>
      <c r="D38" s="1">
        <v>2284</v>
      </c>
    </row>
    <row r="39" spans="1:8" x14ac:dyDescent="0.3">
      <c r="A39" s="3" t="s">
        <v>8</v>
      </c>
      <c r="B39" s="1">
        <v>18362</v>
      </c>
      <c r="C39" s="1">
        <v>18362</v>
      </c>
      <c r="D39" s="1">
        <v>18362</v>
      </c>
    </row>
    <row r="40" spans="1:8" x14ac:dyDescent="0.3">
      <c r="A40" s="3" t="s">
        <v>9</v>
      </c>
      <c r="B40" s="1">
        <v>137284</v>
      </c>
      <c r="C40" s="1">
        <v>137284</v>
      </c>
      <c r="D40" s="1">
        <v>274541</v>
      </c>
    </row>
    <row r="41" spans="1:8" x14ac:dyDescent="0.3">
      <c r="A41" s="3" t="s">
        <v>10</v>
      </c>
      <c r="B41" s="1">
        <f>(B40/B42)-B39</f>
        <v>153.34597163360377</v>
      </c>
      <c r="C41" s="1">
        <f t="shared" ref="C41" si="11">(C40/C42)-C39</f>
        <v>153.34597163360377</v>
      </c>
      <c r="D41" s="1">
        <f t="shared" ref="D41" si="12">(D40/D42)-D39</f>
        <v>154.04124779160702</v>
      </c>
    </row>
    <row r="42" spans="1:8" x14ac:dyDescent="0.3">
      <c r="A42" s="3" t="s">
        <v>11</v>
      </c>
      <c r="B42" s="1">
        <f>(B40-B38)/B39</f>
        <v>7.4146062520422609</v>
      </c>
      <c r="C42" s="1">
        <f t="shared" ref="C42:D42" si="13">(C40-C38)/C39</f>
        <v>7.4146062520422609</v>
      </c>
      <c r="D42" s="1">
        <f t="shared" si="13"/>
        <v>14.827197473042153</v>
      </c>
    </row>
    <row r="44" spans="1:8" x14ac:dyDescent="0.3">
      <c r="A44" s="1" t="s">
        <v>17</v>
      </c>
      <c r="B44" s="2" t="s">
        <v>74</v>
      </c>
      <c r="C44" s="2" t="s">
        <v>74</v>
      </c>
      <c r="D44" s="2" t="s">
        <v>27</v>
      </c>
      <c r="E44" s="2" t="s">
        <v>3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  <c r="C45" s="1">
        <v>0</v>
      </c>
      <c r="D45" s="1">
        <v>0</v>
      </c>
    </row>
    <row r="46" spans="1:8" x14ac:dyDescent="0.3">
      <c r="A46" s="3" t="s">
        <v>9</v>
      </c>
      <c r="B46" s="1">
        <v>1138</v>
      </c>
      <c r="C46" s="1">
        <v>1138</v>
      </c>
      <c r="D46" s="1">
        <v>2285</v>
      </c>
    </row>
    <row r="47" spans="1:8" x14ac:dyDescent="0.3">
      <c r="A47" s="3" t="s">
        <v>8</v>
      </c>
      <c r="B47" s="1">
        <v>18362</v>
      </c>
      <c r="C47" s="1">
        <v>18362</v>
      </c>
      <c r="D47" s="1">
        <v>18362</v>
      </c>
    </row>
    <row r="48" spans="1:8" x14ac:dyDescent="0.3">
      <c r="A48" s="3" t="s">
        <v>9</v>
      </c>
      <c r="B48" s="1">
        <v>144060</v>
      </c>
      <c r="C48" s="1">
        <v>144060</v>
      </c>
      <c r="D48" s="1">
        <v>288092</v>
      </c>
    </row>
    <row r="49" spans="1:4" x14ac:dyDescent="0.3">
      <c r="A49" s="3" t="s">
        <v>10</v>
      </c>
      <c r="B49" s="1">
        <f>(B48/B50)-B47</f>
        <v>146.20531478708654</v>
      </c>
      <c r="C49" s="1">
        <f t="shared" ref="C49" si="14">(C48/C50)-C47</f>
        <v>146.20531478708654</v>
      </c>
      <c r="D49" s="1">
        <f t="shared" ref="D49" si="15">(D48/D50)-D47</f>
        <v>146.80245760250909</v>
      </c>
    </row>
    <row r="50" spans="1:4" x14ac:dyDescent="0.3">
      <c r="A50" s="3" t="s">
        <v>11</v>
      </c>
      <c r="B50" s="1">
        <f>(B48-B46)/B47</f>
        <v>7.7835747739897618</v>
      </c>
      <c r="C50" s="1">
        <f t="shared" ref="C50:D50" si="16">(C48-C46)/C47</f>
        <v>7.7835747739897618</v>
      </c>
      <c r="D50" s="1">
        <f t="shared" si="16"/>
        <v>15.565134516937153</v>
      </c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24A5-9015-4F01-8C9F-6152B0B6B13D}">
  <dimension ref="A4:H50"/>
  <sheetViews>
    <sheetView zoomScale="130" zoomScaleNormal="130" workbookViewId="0">
      <selection activeCell="C50" sqref="C50"/>
    </sheetView>
  </sheetViews>
  <sheetFormatPr defaultColWidth="15.625" defaultRowHeight="16.5" x14ac:dyDescent="0.3"/>
  <cols>
    <col min="1" max="16384" width="15.625" style="1"/>
  </cols>
  <sheetData>
    <row r="4" spans="1:8" x14ac:dyDescent="0.3">
      <c r="A4" s="1" t="s">
        <v>12</v>
      </c>
      <c r="B4" s="2" t="s">
        <v>28</v>
      </c>
      <c r="C4" s="2" t="s">
        <v>75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  <c r="C5" s="1">
        <v>0</v>
      </c>
    </row>
    <row r="6" spans="1:8" x14ac:dyDescent="0.3">
      <c r="A6" s="3" t="s">
        <v>9</v>
      </c>
      <c r="B6" s="1">
        <v>1529</v>
      </c>
      <c r="C6" s="1">
        <v>6</v>
      </c>
    </row>
    <row r="7" spans="1:8" x14ac:dyDescent="0.3">
      <c r="A7" s="3" t="s">
        <v>8</v>
      </c>
      <c r="B7" s="1">
        <v>18362</v>
      </c>
      <c r="C7" s="1">
        <v>18626</v>
      </c>
    </row>
    <row r="8" spans="1:8" x14ac:dyDescent="0.3">
      <c r="A8" s="3" t="s">
        <v>9</v>
      </c>
      <c r="B8" s="1">
        <v>655658</v>
      </c>
      <c r="C8" s="1">
        <v>2669</v>
      </c>
    </row>
    <row r="9" spans="1:8" x14ac:dyDescent="0.3">
      <c r="A9" s="3" t="s">
        <v>10</v>
      </c>
      <c r="B9" s="1">
        <f>(B8/B10)-B7</f>
        <v>42.920430068075802</v>
      </c>
      <c r="C9" s="1">
        <f>(C8/C10)-C7</f>
        <v>41.966203529853374</v>
      </c>
    </row>
    <row r="10" spans="1:8" x14ac:dyDescent="0.3">
      <c r="A10" s="3" t="s">
        <v>11</v>
      </c>
      <c r="B10" s="1">
        <f>(B8-B6)/B7</f>
        <v>35.62406055985187</v>
      </c>
      <c r="C10" s="1">
        <f>(C8-C6)/C7</f>
        <v>0.142972189412649</v>
      </c>
    </row>
    <row r="12" spans="1:8" x14ac:dyDescent="0.3">
      <c r="A12" s="1" t="s">
        <v>13</v>
      </c>
      <c r="B12" s="2" t="s">
        <v>28</v>
      </c>
      <c r="C12" s="2" t="s">
        <v>75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  <c r="C13" s="1">
        <v>0</v>
      </c>
    </row>
    <row r="14" spans="1:8" x14ac:dyDescent="0.3">
      <c r="A14" s="3" t="s">
        <v>9</v>
      </c>
      <c r="B14" s="1">
        <v>4033</v>
      </c>
      <c r="C14" s="1">
        <v>16</v>
      </c>
    </row>
    <row r="15" spans="1:8" x14ac:dyDescent="0.3">
      <c r="A15" s="3" t="s">
        <v>8</v>
      </c>
      <c r="B15" s="1">
        <v>18362</v>
      </c>
      <c r="C15" s="1">
        <v>18626</v>
      </c>
    </row>
    <row r="16" spans="1:8" x14ac:dyDescent="0.3">
      <c r="A16" s="3" t="s">
        <v>9</v>
      </c>
      <c r="B16" s="1">
        <v>658162</v>
      </c>
      <c r="C16" s="1">
        <v>2679</v>
      </c>
    </row>
    <row r="17" spans="1:8" x14ac:dyDescent="0.3">
      <c r="A17" s="3" t="s">
        <v>10</v>
      </c>
      <c r="B17" s="1">
        <f>(B16/B18)-B15</f>
        <v>113.21000291991368</v>
      </c>
      <c r="C17" s="1">
        <f>(C16/C18)-C15</f>
        <v>111.90987607960778</v>
      </c>
    </row>
    <row r="18" spans="1:8" x14ac:dyDescent="0.3">
      <c r="A18" s="3" t="s">
        <v>11</v>
      </c>
      <c r="B18" s="1">
        <f>(B16-B14)/B15</f>
        <v>35.62406055985187</v>
      </c>
      <c r="C18" s="1">
        <f>(C16-C14)/C15</f>
        <v>0.142972189412649</v>
      </c>
    </row>
    <row r="20" spans="1:8" x14ac:dyDescent="0.3">
      <c r="A20" s="1" t="s">
        <v>14</v>
      </c>
      <c r="B20" s="2" t="s">
        <v>28</v>
      </c>
      <c r="C20" s="2" t="s">
        <v>75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  <c r="C21" s="1">
        <v>0</v>
      </c>
    </row>
    <row r="22" spans="1:8" x14ac:dyDescent="0.3">
      <c r="A22" s="3" t="s">
        <v>9</v>
      </c>
      <c r="B22" s="1">
        <v>5201</v>
      </c>
      <c r="C22" s="1">
        <v>20</v>
      </c>
    </row>
    <row r="23" spans="1:8" x14ac:dyDescent="0.3">
      <c r="A23" s="3" t="s">
        <v>8</v>
      </c>
      <c r="B23" s="1">
        <v>18362</v>
      </c>
      <c r="C23" s="1">
        <v>18626</v>
      </c>
    </row>
    <row r="24" spans="1:8" x14ac:dyDescent="0.3">
      <c r="A24" s="3" t="s">
        <v>9</v>
      </c>
      <c r="B24" s="1">
        <v>659330</v>
      </c>
      <c r="C24" s="1">
        <v>2683</v>
      </c>
    </row>
    <row r="25" spans="1:8" x14ac:dyDescent="0.3">
      <c r="A25" s="3" t="s">
        <v>10</v>
      </c>
      <c r="B25" s="1">
        <f>(B24/B26)-B23</f>
        <v>145.99683242907486</v>
      </c>
      <c r="C25" s="1">
        <f>(C24/C26)-C23</f>
        <v>139.88734509950882</v>
      </c>
    </row>
    <row r="26" spans="1:8" x14ac:dyDescent="0.3">
      <c r="A26" s="3" t="s">
        <v>11</v>
      </c>
      <c r="B26" s="1">
        <f>(B24-B22)/B23</f>
        <v>35.62406055985187</v>
      </c>
      <c r="C26" s="1">
        <f>(C24-C22)/C23</f>
        <v>0.142972189412649</v>
      </c>
    </row>
    <row r="28" spans="1:8" x14ac:dyDescent="0.3">
      <c r="A28" s="1" t="s">
        <v>15</v>
      </c>
      <c r="B28" s="2" t="s">
        <v>28</v>
      </c>
      <c r="C28" s="2" t="s">
        <v>75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  <c r="C29" s="1">
        <v>0</v>
      </c>
    </row>
    <row r="30" spans="1:8" x14ac:dyDescent="0.3">
      <c r="A30" s="3" t="s">
        <v>9</v>
      </c>
      <c r="B30" s="1">
        <v>5943</v>
      </c>
      <c r="C30" s="1">
        <v>24</v>
      </c>
    </row>
    <row r="31" spans="1:8" x14ac:dyDescent="0.3">
      <c r="A31" s="3" t="s">
        <v>8</v>
      </c>
      <c r="B31" s="1">
        <v>18362</v>
      </c>
      <c r="C31" s="1">
        <v>18626</v>
      </c>
    </row>
    <row r="32" spans="1:8" x14ac:dyDescent="0.3">
      <c r="A32" s="3" t="s">
        <v>9</v>
      </c>
      <c r="B32" s="1">
        <v>660072</v>
      </c>
      <c r="C32" s="1">
        <v>2687</v>
      </c>
    </row>
    <row r="33" spans="1:8" x14ac:dyDescent="0.3">
      <c r="A33" s="3" t="s">
        <v>10</v>
      </c>
      <c r="B33" s="1">
        <f>(B32/B34)-B31</f>
        <v>166.8254518604117</v>
      </c>
      <c r="C33" s="1">
        <f>(C32/C34)-C31</f>
        <v>167.8648141194135</v>
      </c>
    </row>
    <row r="34" spans="1:8" x14ac:dyDescent="0.3">
      <c r="A34" s="3" t="s">
        <v>11</v>
      </c>
      <c r="B34" s="1">
        <f>(B32-B30)/B31</f>
        <v>35.62406055985187</v>
      </c>
      <c r="C34" s="1">
        <f>(C32-C30)/C31</f>
        <v>0.142972189412649</v>
      </c>
    </row>
    <row r="36" spans="1:8" x14ac:dyDescent="0.3">
      <c r="A36" s="1" t="s">
        <v>16</v>
      </c>
      <c r="B36" s="2" t="s">
        <v>28</v>
      </c>
      <c r="C36" s="2" t="s">
        <v>75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  <c r="C37" s="1">
        <v>0</v>
      </c>
    </row>
    <row r="38" spans="1:8" x14ac:dyDescent="0.3">
      <c r="A38" s="3" t="s">
        <v>9</v>
      </c>
      <c r="B38" s="1">
        <v>5946</v>
      </c>
      <c r="C38" s="1">
        <v>24</v>
      </c>
    </row>
    <row r="39" spans="1:8" x14ac:dyDescent="0.3">
      <c r="A39" s="3" t="s">
        <v>8</v>
      </c>
      <c r="B39" s="1">
        <v>18362</v>
      </c>
      <c r="C39" s="1">
        <v>18626</v>
      </c>
    </row>
    <row r="40" spans="1:8" x14ac:dyDescent="0.3">
      <c r="A40" s="3" t="s">
        <v>9</v>
      </c>
      <c r="B40" s="1">
        <v>717581</v>
      </c>
      <c r="C40" s="1">
        <v>2929</v>
      </c>
    </row>
    <row r="41" spans="1:8" x14ac:dyDescent="0.3">
      <c r="A41" s="3" t="s">
        <v>10</v>
      </c>
      <c r="B41" s="1">
        <f>(B40/B42)-B39</f>
        <v>153.42198177436512</v>
      </c>
      <c r="C41" s="1">
        <f>(C40/C42)-C39</f>
        <v>153.88089500860588</v>
      </c>
    </row>
    <row r="42" spans="1:8" x14ac:dyDescent="0.3">
      <c r="A42" s="3" t="s">
        <v>11</v>
      </c>
      <c r="B42" s="1">
        <f>(B40-B38)/B39</f>
        <v>38.755854482082562</v>
      </c>
      <c r="C42" s="1">
        <f>(C40-C38)/C39</f>
        <v>0.1559647804144744</v>
      </c>
    </row>
    <row r="44" spans="1:8" x14ac:dyDescent="0.3">
      <c r="A44" s="1" t="s">
        <v>17</v>
      </c>
      <c r="B44" s="2" t="s">
        <v>28</v>
      </c>
      <c r="C44" s="2" t="s">
        <v>75</v>
      </c>
      <c r="D44" s="2" t="s">
        <v>2</v>
      </c>
      <c r="E44" s="2" t="s">
        <v>3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  <c r="C45" s="1">
        <v>0</v>
      </c>
    </row>
    <row r="46" spans="1:8" x14ac:dyDescent="0.3">
      <c r="A46" s="3" t="s">
        <v>9</v>
      </c>
      <c r="B46" s="1">
        <v>5948</v>
      </c>
      <c r="C46" s="1">
        <v>24</v>
      </c>
    </row>
    <row r="47" spans="1:8" x14ac:dyDescent="0.3">
      <c r="A47" s="3" t="s">
        <v>8</v>
      </c>
      <c r="B47" s="1">
        <v>18362</v>
      </c>
      <c r="C47" s="1">
        <v>18626</v>
      </c>
    </row>
    <row r="48" spans="1:8" x14ac:dyDescent="0.3">
      <c r="A48" s="3" t="s">
        <v>9</v>
      </c>
      <c r="B48" s="1">
        <v>753057</v>
      </c>
      <c r="C48" s="1">
        <v>3078</v>
      </c>
    </row>
    <row r="49" spans="1:3" x14ac:dyDescent="0.3">
      <c r="A49" s="3" t="s">
        <v>10</v>
      </c>
      <c r="B49" s="1">
        <f>(B48/B50)-B47</f>
        <v>146.18640118108306</v>
      </c>
      <c r="C49" s="1">
        <f>(C48/C50)-C47</f>
        <v>146.37328094302575</v>
      </c>
    </row>
    <row r="50" spans="1:3" x14ac:dyDescent="0.3">
      <c r="A50" s="3" t="s">
        <v>11</v>
      </c>
      <c r="B50" s="1">
        <f>(B48-B46)/B47</f>
        <v>40.68777910902952</v>
      </c>
      <c r="C50" s="1">
        <f>(C48-C46)/C47</f>
        <v>0.16396435090733383</v>
      </c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91D9-EC49-4123-AA0C-1F310A232DCB}">
  <dimension ref="A4:H50"/>
  <sheetViews>
    <sheetView zoomScale="115" zoomScaleNormal="115" workbookViewId="0">
      <selection activeCell="F27" sqref="F27"/>
    </sheetView>
  </sheetViews>
  <sheetFormatPr defaultColWidth="15.625" defaultRowHeight="16.5" x14ac:dyDescent="0.3"/>
  <cols>
    <col min="1" max="16384" width="15.625" style="1"/>
  </cols>
  <sheetData>
    <row r="4" spans="1:8" x14ac:dyDescent="0.3">
      <c r="A4" s="1" t="s">
        <v>12</v>
      </c>
      <c r="B4" s="2" t="s">
        <v>29</v>
      </c>
      <c r="C4" s="2" t="s">
        <v>30</v>
      </c>
      <c r="D4" s="2" t="s">
        <v>59</v>
      </c>
      <c r="E4" s="2" t="s">
        <v>58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  <c r="C5" s="1">
        <v>0</v>
      </c>
      <c r="D5" s="1">
        <v>0</v>
      </c>
      <c r="E5" s="1">
        <v>0</v>
      </c>
    </row>
    <row r="6" spans="1:8" x14ac:dyDescent="0.3">
      <c r="A6" s="3" t="s">
        <v>9</v>
      </c>
      <c r="B6" s="1">
        <v>698</v>
      </c>
      <c r="C6" s="1">
        <v>174</v>
      </c>
      <c r="D6" s="1">
        <v>174</v>
      </c>
      <c r="E6" s="1">
        <f>SUM(B6+C6)</f>
        <v>872</v>
      </c>
    </row>
    <row r="7" spans="1:8" x14ac:dyDescent="0.3">
      <c r="A7" s="3" t="s">
        <v>8</v>
      </c>
      <c r="B7" s="1">
        <v>18945</v>
      </c>
      <c r="C7" s="1">
        <v>18945</v>
      </c>
      <c r="D7" s="1">
        <v>18945</v>
      </c>
      <c r="E7" s="1">
        <v>18945</v>
      </c>
    </row>
    <row r="8" spans="1:8" x14ac:dyDescent="0.3">
      <c r="A8" s="3" t="s">
        <v>9</v>
      </c>
      <c r="B8" s="1">
        <v>308879</v>
      </c>
      <c r="C8" s="1">
        <v>77238</v>
      </c>
      <c r="D8" s="1">
        <v>77238</v>
      </c>
      <c r="E8" s="1">
        <f>SUM(B8+C8)</f>
        <v>386117</v>
      </c>
    </row>
    <row r="9" spans="1:8" x14ac:dyDescent="0.3">
      <c r="A9" s="3" t="s">
        <v>10</v>
      </c>
      <c r="B9" s="1">
        <f>(B8/B10)-B7</f>
        <v>42.908582943138754</v>
      </c>
      <c r="C9" s="1">
        <f>(C8/C10)-C7</f>
        <v>42.775225786357623</v>
      </c>
      <c r="D9" s="1">
        <f>(D8/D10)-D7</f>
        <v>42.775225786357623</v>
      </c>
      <c r="E9" s="1">
        <f>(E8/E10)-E7</f>
        <v>42.881906319355039</v>
      </c>
    </row>
    <row r="10" spans="1:8" x14ac:dyDescent="0.3">
      <c r="A10" s="3" t="s">
        <v>11</v>
      </c>
      <c r="B10" s="1">
        <f>(B8-B6)/B7</f>
        <v>16.26714172604909</v>
      </c>
      <c r="C10" s="1">
        <f>(C8-C6)/C7</f>
        <v>4.0677751385589866</v>
      </c>
      <c r="D10" s="1">
        <f>(D8-D6)/D7</f>
        <v>4.0677751385589866</v>
      </c>
      <c r="E10" s="1">
        <f>(E8-E6)/E7</f>
        <v>20.334916864608076</v>
      </c>
    </row>
    <row r="12" spans="1:8" x14ac:dyDescent="0.3">
      <c r="A12" s="1" t="s">
        <v>13</v>
      </c>
      <c r="B12" s="2" t="s">
        <v>29</v>
      </c>
      <c r="C12" s="2" t="s">
        <v>30</v>
      </c>
      <c r="D12" s="2" t="s">
        <v>59</v>
      </c>
      <c r="E12" s="2" t="s">
        <v>58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  <c r="C13" s="1">
        <v>0</v>
      </c>
      <c r="D13" s="1">
        <v>0</v>
      </c>
      <c r="E13" s="1">
        <v>0</v>
      </c>
    </row>
    <row r="14" spans="1:8" x14ac:dyDescent="0.3">
      <c r="A14" s="3" t="s">
        <v>9</v>
      </c>
      <c r="B14" s="1">
        <v>1847</v>
      </c>
      <c r="C14" s="1">
        <v>459</v>
      </c>
      <c r="D14" s="1">
        <v>459</v>
      </c>
      <c r="E14" s="1">
        <f>SUM(B14+C14)</f>
        <v>2306</v>
      </c>
    </row>
    <row r="15" spans="1:8" x14ac:dyDescent="0.3">
      <c r="A15" s="3" t="s">
        <v>8</v>
      </c>
      <c r="B15" s="1">
        <v>18945</v>
      </c>
      <c r="C15" s="1">
        <v>18945</v>
      </c>
      <c r="D15" s="1">
        <v>18945</v>
      </c>
      <c r="E15" s="1">
        <v>18945</v>
      </c>
    </row>
    <row r="16" spans="1:8" x14ac:dyDescent="0.3">
      <c r="A16" s="3" t="s">
        <v>9</v>
      </c>
      <c r="B16" s="1">
        <v>310028</v>
      </c>
      <c r="C16" s="1">
        <v>77523</v>
      </c>
      <c r="D16" s="1">
        <v>77523</v>
      </c>
      <c r="E16" s="1">
        <f>SUM(B16+C16)</f>
        <v>387551</v>
      </c>
    </row>
    <row r="17" spans="1:8" x14ac:dyDescent="0.3">
      <c r="A17" s="3" t="s">
        <v>10</v>
      </c>
      <c r="B17" s="1">
        <f>(B16/B18)-B15</f>
        <v>113.54176604008535</v>
      </c>
      <c r="C17" s="1">
        <f>(C16/C18)-C15</f>
        <v>112.83809560884401</v>
      </c>
      <c r="D17" s="1">
        <f>(D16/D18)-D15</f>
        <v>112.83809560884401</v>
      </c>
      <c r="E17" s="1">
        <f>(E16/E18)-E15</f>
        <v>113.4010045555442</v>
      </c>
    </row>
    <row r="18" spans="1:8" x14ac:dyDescent="0.3">
      <c r="A18" s="3" t="s">
        <v>11</v>
      </c>
      <c r="B18" s="1">
        <f>(B16-B14)/B15</f>
        <v>16.26714172604909</v>
      </c>
      <c r="C18" s="1">
        <f>(C16-C14)/C15</f>
        <v>4.0677751385589866</v>
      </c>
      <c r="D18" s="1">
        <f>(D16-D14)/D15</f>
        <v>4.0677751385589866</v>
      </c>
      <c r="E18" s="1">
        <f>(E16-E14)/E15</f>
        <v>20.334916864608076</v>
      </c>
    </row>
    <row r="20" spans="1:8" x14ac:dyDescent="0.3">
      <c r="A20" s="1" t="s">
        <v>14</v>
      </c>
      <c r="B20" s="2" t="s">
        <v>29</v>
      </c>
      <c r="C20" s="2" t="s">
        <v>30</v>
      </c>
      <c r="D20" s="2" t="s">
        <v>59</v>
      </c>
      <c r="E20" s="2" t="s">
        <v>58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  <c r="C21" s="1">
        <v>0</v>
      </c>
      <c r="D21" s="1">
        <v>0</v>
      </c>
      <c r="E21" s="1">
        <v>0</v>
      </c>
    </row>
    <row r="22" spans="1:8" x14ac:dyDescent="0.3">
      <c r="A22" s="3" t="s">
        <v>9</v>
      </c>
      <c r="B22" s="1">
        <v>2382</v>
      </c>
      <c r="C22" s="1">
        <v>594</v>
      </c>
      <c r="D22" s="1">
        <v>594</v>
      </c>
      <c r="E22" s="1">
        <f>SUM(B22+C22)</f>
        <v>2976</v>
      </c>
    </row>
    <row r="23" spans="1:8" x14ac:dyDescent="0.3">
      <c r="A23" s="3" t="s">
        <v>8</v>
      </c>
      <c r="B23" s="1">
        <v>18945</v>
      </c>
      <c r="C23" s="1">
        <v>18945</v>
      </c>
      <c r="D23" s="1">
        <v>18945</v>
      </c>
      <c r="E23" s="1">
        <v>18945</v>
      </c>
    </row>
    <row r="24" spans="1:8" x14ac:dyDescent="0.3">
      <c r="A24" s="3" t="s">
        <v>9</v>
      </c>
      <c r="B24" s="1">
        <v>310563</v>
      </c>
      <c r="C24" s="1">
        <v>77658</v>
      </c>
      <c r="D24" s="1">
        <v>77658</v>
      </c>
      <c r="E24" s="1">
        <f>SUM(B24+C24)</f>
        <v>388221</v>
      </c>
    </row>
    <row r="25" spans="1:8" x14ac:dyDescent="0.3">
      <c r="A25" s="3" t="s">
        <v>10</v>
      </c>
      <c r="B25" s="1">
        <f>(B24/B26)-B23</f>
        <v>146.43014981455781</v>
      </c>
      <c r="C25" s="1">
        <f>(C24/C26)-C23</f>
        <v>146.02577078791728</v>
      </c>
      <c r="D25" s="1">
        <f>(D24/D26)-D23</f>
        <v>146.02577078791728</v>
      </c>
      <c r="E25" s="1">
        <f>(E24/E26)-E23</f>
        <v>146.34925826422113</v>
      </c>
    </row>
    <row r="26" spans="1:8" x14ac:dyDescent="0.3">
      <c r="A26" s="3" t="s">
        <v>11</v>
      </c>
      <c r="B26" s="1">
        <f>(B24-B22)/B23</f>
        <v>16.26714172604909</v>
      </c>
      <c r="C26" s="1">
        <f>(C24-C22)/C23</f>
        <v>4.0677751385589866</v>
      </c>
      <c r="D26" s="1">
        <f>(D24-D22)/D23</f>
        <v>4.0677751385589866</v>
      </c>
      <c r="E26" s="1">
        <f>(E24-E22)/E23</f>
        <v>20.334916864608076</v>
      </c>
    </row>
    <row r="28" spans="1:8" x14ac:dyDescent="0.3">
      <c r="A28" s="1" t="s">
        <v>15</v>
      </c>
      <c r="B28" s="2" t="s">
        <v>29</v>
      </c>
      <c r="C28" s="2" t="s">
        <v>30</v>
      </c>
      <c r="D28" s="2" t="s">
        <v>59</v>
      </c>
      <c r="E28" s="2" t="s">
        <v>58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  <c r="C29" s="1">
        <v>0</v>
      </c>
      <c r="D29" s="1">
        <v>0</v>
      </c>
      <c r="E29" s="1">
        <v>0</v>
      </c>
    </row>
    <row r="30" spans="1:8" x14ac:dyDescent="0.3">
      <c r="A30" s="3" t="s">
        <v>9</v>
      </c>
      <c r="B30" s="1">
        <v>2723</v>
      </c>
      <c r="C30" s="1">
        <v>681</v>
      </c>
      <c r="D30" s="1">
        <v>681</v>
      </c>
      <c r="E30" s="1">
        <f>SUM(B30+C30)</f>
        <v>3404</v>
      </c>
    </row>
    <row r="31" spans="1:8" x14ac:dyDescent="0.3">
      <c r="A31" s="3" t="s">
        <v>8</v>
      </c>
      <c r="B31" s="1">
        <v>18945</v>
      </c>
      <c r="C31" s="1">
        <v>18945</v>
      </c>
      <c r="D31" s="1">
        <v>18945</v>
      </c>
      <c r="E31" s="1">
        <v>18945</v>
      </c>
    </row>
    <row r="32" spans="1:8" x14ac:dyDescent="0.3">
      <c r="A32" s="3" t="s">
        <v>9</v>
      </c>
      <c r="B32" s="1">
        <v>310904</v>
      </c>
      <c r="C32" s="1">
        <v>77745</v>
      </c>
      <c r="D32" s="1">
        <v>77745</v>
      </c>
      <c r="E32" s="1">
        <f>SUM(B32+C32)</f>
        <v>388649</v>
      </c>
    </row>
    <row r="33" spans="1:8" x14ac:dyDescent="0.3">
      <c r="A33" s="3" t="s">
        <v>10</v>
      </c>
      <c r="B33" s="1">
        <f>(B32/B34)-B31</f>
        <v>167.39265236987194</v>
      </c>
      <c r="C33" s="1">
        <f>(C32/C34)-C31</f>
        <v>167.41338368109427</v>
      </c>
      <c r="D33" s="1">
        <f>(D32/D34)-D31</f>
        <v>167.41338368109427</v>
      </c>
      <c r="E33" s="1">
        <f>(E32/E34)-E31</f>
        <v>167.39679943931696</v>
      </c>
    </row>
    <row r="34" spans="1:8" x14ac:dyDescent="0.3">
      <c r="A34" s="3" t="s">
        <v>11</v>
      </c>
      <c r="B34" s="1">
        <f>(B32-B30)/B31</f>
        <v>16.26714172604909</v>
      </c>
      <c r="C34" s="1">
        <f>(C32-C30)/C31</f>
        <v>4.0677751385589866</v>
      </c>
      <c r="D34" s="1">
        <f>(D32-D30)/D31</f>
        <v>4.0677751385589866</v>
      </c>
      <c r="E34" s="1">
        <f>(E32-E30)/E31</f>
        <v>20.334916864608076</v>
      </c>
    </row>
    <row r="36" spans="1:8" x14ac:dyDescent="0.3">
      <c r="A36" s="1" t="s">
        <v>16</v>
      </c>
      <c r="B36" s="2" t="s">
        <v>29</v>
      </c>
      <c r="C36" s="2" t="s">
        <v>30</v>
      </c>
      <c r="D36" s="2" t="s">
        <v>59</v>
      </c>
      <c r="E36" s="2" t="s">
        <v>58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  <c r="C37" s="1">
        <v>0</v>
      </c>
      <c r="D37" s="1">
        <v>0</v>
      </c>
      <c r="E37" s="1">
        <v>0</v>
      </c>
    </row>
    <row r="38" spans="1:8" x14ac:dyDescent="0.3">
      <c r="A38" s="3" t="s">
        <v>9</v>
      </c>
      <c r="B38" s="1">
        <v>2724</v>
      </c>
      <c r="C38" s="1">
        <v>681</v>
      </c>
      <c r="D38" s="1">
        <v>681</v>
      </c>
      <c r="E38" s="1">
        <f>SUM(B38+C38)</f>
        <v>3405</v>
      </c>
    </row>
    <row r="39" spans="1:8" x14ac:dyDescent="0.3">
      <c r="A39" s="3" t="s">
        <v>8</v>
      </c>
      <c r="B39" s="1">
        <v>18945</v>
      </c>
      <c r="C39" s="1">
        <v>18945</v>
      </c>
      <c r="D39" s="1">
        <v>18945</v>
      </c>
      <c r="E39" s="1">
        <v>18945</v>
      </c>
    </row>
    <row r="40" spans="1:8" x14ac:dyDescent="0.3">
      <c r="A40" s="3" t="s">
        <v>9</v>
      </c>
      <c r="B40" s="1">
        <v>337976</v>
      </c>
      <c r="C40" s="1">
        <v>84507</v>
      </c>
      <c r="D40" s="1">
        <v>84507</v>
      </c>
      <c r="E40" s="1">
        <f>SUM(B40+C40)</f>
        <v>422483</v>
      </c>
    </row>
    <row r="41" spans="1:8" x14ac:dyDescent="0.3">
      <c r="A41" s="3" t="s">
        <v>10</v>
      </c>
      <c r="B41" s="1">
        <f>(B40/B42)-B39</f>
        <v>153.93250450407504</v>
      </c>
      <c r="C41" s="1">
        <f>(C40/C42)-C39</f>
        <v>153.90863216663274</v>
      </c>
      <c r="D41" s="1">
        <f>(D40/D42)-D39</f>
        <v>153.90863216663274</v>
      </c>
      <c r="E41" s="1">
        <f>(E40/E42)-E39</f>
        <v>153.92772944415992</v>
      </c>
    </row>
    <row r="42" spans="1:8" x14ac:dyDescent="0.3">
      <c r="A42" s="3" t="s">
        <v>11</v>
      </c>
      <c r="B42" s="1">
        <f>(B40-B38)/B39</f>
        <v>17.696067564001055</v>
      </c>
      <c r="C42" s="1">
        <f>(C40-C38)/C39</f>
        <v>4.4247030878859857</v>
      </c>
      <c r="D42" s="1">
        <f>(D40-D38)/D39</f>
        <v>4.4247030878859857</v>
      </c>
      <c r="E42" s="1">
        <f>(E40-E38)/E39</f>
        <v>22.120770651887042</v>
      </c>
    </row>
    <row r="44" spans="1:8" x14ac:dyDescent="0.3">
      <c r="A44" s="1" t="s">
        <v>17</v>
      </c>
      <c r="B44" s="2" t="s">
        <v>29</v>
      </c>
      <c r="C44" s="2" t="s">
        <v>30</v>
      </c>
      <c r="D44" s="2" t="s">
        <v>59</v>
      </c>
      <c r="E44" s="2" t="s">
        <v>58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  <c r="C45" s="1">
        <v>0</v>
      </c>
      <c r="D45" s="1">
        <v>0</v>
      </c>
      <c r="E45" s="1">
        <v>0</v>
      </c>
    </row>
    <row r="46" spans="1:8" x14ac:dyDescent="0.3">
      <c r="A46" s="3" t="s">
        <v>9</v>
      </c>
      <c r="B46" s="1">
        <v>2725</v>
      </c>
      <c r="C46" s="1">
        <v>681</v>
      </c>
      <c r="D46" s="1">
        <v>681</v>
      </c>
      <c r="E46" s="1">
        <f>SUM(B46+C46)</f>
        <v>3406</v>
      </c>
    </row>
    <row r="47" spans="1:8" x14ac:dyDescent="0.3">
      <c r="A47" s="3" t="s">
        <v>8</v>
      </c>
      <c r="B47" s="1">
        <v>18945</v>
      </c>
      <c r="C47" s="1">
        <v>18945</v>
      </c>
      <c r="D47" s="1">
        <v>18945</v>
      </c>
      <c r="E47" s="1">
        <v>18945</v>
      </c>
    </row>
    <row r="48" spans="1:8" x14ac:dyDescent="0.3">
      <c r="A48" s="3" t="s">
        <v>9</v>
      </c>
      <c r="B48" s="1">
        <v>354667</v>
      </c>
      <c r="C48" s="1">
        <v>88656</v>
      </c>
      <c r="D48" s="1">
        <v>88656</v>
      </c>
      <c r="E48" s="1">
        <f>SUM(B48+C48)</f>
        <v>443323</v>
      </c>
    </row>
    <row r="49" spans="1:5" x14ac:dyDescent="0.3">
      <c r="A49" s="3" t="s">
        <v>10</v>
      </c>
      <c r="B49" s="1">
        <f>(B48/B50)-B47</f>
        <v>146.68645685937008</v>
      </c>
      <c r="C49" s="1">
        <f>(C48/C50)-C47</f>
        <v>146.65012787723754</v>
      </c>
      <c r="D49" s="1">
        <f>(D48/D50)-D47</f>
        <v>146.65012787723754</v>
      </c>
      <c r="E49" s="1">
        <f>(E48/E50)-E47</f>
        <v>146.6791917566261</v>
      </c>
    </row>
    <row r="50" spans="1:5" x14ac:dyDescent="0.3">
      <c r="A50" s="3" t="s">
        <v>11</v>
      </c>
      <c r="B50" s="1">
        <f>(B48-B46)/B47</f>
        <v>18.577038796516231</v>
      </c>
      <c r="C50" s="1">
        <f>(C48-C46)/C47</f>
        <v>4.643705463182898</v>
      </c>
      <c r="D50" s="1">
        <f>(D48-D46)/D47</f>
        <v>4.643705463182898</v>
      </c>
      <c r="E50" s="1">
        <f>(E48-E46)/E47</f>
        <v>23.220744259699128</v>
      </c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7CAC-31A8-4E81-9C26-5D55C1C98DFD}">
  <dimension ref="A4:H50"/>
  <sheetViews>
    <sheetView zoomScaleNormal="100" workbookViewId="0">
      <selection activeCell="F56" sqref="F56"/>
    </sheetView>
  </sheetViews>
  <sheetFormatPr defaultColWidth="15.625" defaultRowHeight="16.5" x14ac:dyDescent="0.3"/>
  <cols>
    <col min="1" max="16384" width="15.625" style="1"/>
  </cols>
  <sheetData>
    <row r="4" spans="1:8" x14ac:dyDescent="0.3">
      <c r="A4" s="1" t="s">
        <v>12</v>
      </c>
      <c r="B4" s="2" t="s">
        <v>55</v>
      </c>
      <c r="C4" s="2" t="s">
        <v>56</v>
      </c>
      <c r="D4" s="2" t="s">
        <v>57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  <c r="C5" s="1">
        <v>0</v>
      </c>
      <c r="D5" s="1">
        <v>0</v>
      </c>
    </row>
    <row r="6" spans="1:8" x14ac:dyDescent="0.3">
      <c r="A6" s="3" t="s">
        <v>9</v>
      </c>
      <c r="B6" s="1">
        <v>726</v>
      </c>
      <c r="C6" s="1">
        <v>726</v>
      </c>
      <c r="D6" s="1">
        <v>726</v>
      </c>
    </row>
    <row r="7" spans="1:8" x14ac:dyDescent="0.3">
      <c r="A7" s="3" t="s">
        <v>8</v>
      </c>
      <c r="B7" s="1">
        <v>18945</v>
      </c>
      <c r="C7" s="1">
        <v>18945</v>
      </c>
      <c r="D7" s="1">
        <v>18945</v>
      </c>
    </row>
    <row r="8" spans="1:8" x14ac:dyDescent="0.3">
      <c r="A8" s="3" t="s">
        <v>9</v>
      </c>
      <c r="B8" s="1">
        <v>320936</v>
      </c>
      <c r="C8" s="1">
        <v>320936</v>
      </c>
      <c r="D8" s="1">
        <v>320936</v>
      </c>
    </row>
    <row r="9" spans="1:8" x14ac:dyDescent="0.3">
      <c r="A9" s="3" t="s">
        <v>10</v>
      </c>
      <c r="B9" s="1">
        <f>(B8/B10)-B7</f>
        <v>42.953280659567099</v>
      </c>
      <c r="C9" s="1">
        <f>(C8/C10)-C7</f>
        <v>42.953280659567099</v>
      </c>
      <c r="D9" s="1">
        <f>(D8/D10)-D7</f>
        <v>42.953280659567099</v>
      </c>
    </row>
    <row r="10" spans="1:8" x14ac:dyDescent="0.3">
      <c r="A10" s="3" t="s">
        <v>11</v>
      </c>
      <c r="B10" s="1">
        <f>(B8-B6)/B7</f>
        <v>16.902084982845079</v>
      </c>
      <c r="C10" s="1">
        <f>(C8-C6)/C7</f>
        <v>16.902084982845079</v>
      </c>
      <c r="D10" s="1">
        <f>(D8-D6)/D7</f>
        <v>16.902084982845079</v>
      </c>
    </row>
    <row r="12" spans="1:8" x14ac:dyDescent="0.3">
      <c r="A12" s="1" t="s">
        <v>13</v>
      </c>
      <c r="B12" s="2" t="s">
        <v>55</v>
      </c>
      <c r="C12" s="2" t="s">
        <v>56</v>
      </c>
      <c r="D12" s="2" t="s">
        <v>57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  <c r="C13" s="1">
        <v>0</v>
      </c>
      <c r="D13" s="1">
        <v>0</v>
      </c>
    </row>
    <row r="14" spans="1:8" x14ac:dyDescent="0.3">
      <c r="A14" s="3" t="s">
        <v>9</v>
      </c>
      <c r="B14" s="1">
        <v>1919</v>
      </c>
      <c r="C14" s="1">
        <v>1919</v>
      </c>
      <c r="D14" s="1">
        <v>1919</v>
      </c>
    </row>
    <row r="15" spans="1:8" x14ac:dyDescent="0.3">
      <c r="A15" s="3" t="s">
        <v>8</v>
      </c>
      <c r="B15" s="1">
        <v>18945</v>
      </c>
      <c r="C15" s="1">
        <v>18945</v>
      </c>
      <c r="D15" s="1">
        <v>18945</v>
      </c>
    </row>
    <row r="16" spans="1:8" x14ac:dyDescent="0.3">
      <c r="A16" s="3" t="s">
        <v>9</v>
      </c>
      <c r="B16" s="1">
        <v>322129</v>
      </c>
      <c r="C16" s="1">
        <v>322129</v>
      </c>
      <c r="D16" s="1">
        <v>322129</v>
      </c>
    </row>
    <row r="17" spans="1:8" x14ac:dyDescent="0.3">
      <c r="A17" s="3" t="s">
        <v>10</v>
      </c>
      <c r="B17" s="1">
        <f>(B16/B18)-B15</f>
        <v>113.53628868555097</v>
      </c>
      <c r="C17" s="1">
        <f t="shared" ref="C17:D17" si="0">(C16/C18)-C15</f>
        <v>113.53628868555097</v>
      </c>
      <c r="D17" s="1">
        <f t="shared" si="0"/>
        <v>113.53628868555097</v>
      </c>
    </row>
    <row r="18" spans="1:8" x14ac:dyDescent="0.3">
      <c r="A18" s="3" t="s">
        <v>11</v>
      </c>
      <c r="B18" s="1">
        <f>(B16-B14)/B15</f>
        <v>16.902084982845079</v>
      </c>
      <c r="C18" s="1">
        <f t="shared" ref="C18:D18" si="1">(C16-C14)/C15</f>
        <v>16.902084982845079</v>
      </c>
      <c r="D18" s="1">
        <f t="shared" si="1"/>
        <v>16.902084982845079</v>
      </c>
    </row>
    <row r="20" spans="1:8" x14ac:dyDescent="0.3">
      <c r="A20" s="1" t="s">
        <v>14</v>
      </c>
      <c r="B20" s="2" t="s">
        <v>55</v>
      </c>
      <c r="C20" s="2" t="s">
        <v>56</v>
      </c>
      <c r="D20" s="2" t="s">
        <v>57</v>
      </c>
      <c r="E20" s="2" t="s">
        <v>3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  <c r="C21" s="1">
        <v>0</v>
      </c>
      <c r="D21" s="1">
        <v>0</v>
      </c>
    </row>
    <row r="22" spans="1:8" x14ac:dyDescent="0.3">
      <c r="A22" s="3" t="s">
        <v>9</v>
      </c>
      <c r="B22" s="1">
        <v>2475</v>
      </c>
      <c r="C22" s="1">
        <v>2475</v>
      </c>
      <c r="D22" s="1">
        <v>2475</v>
      </c>
    </row>
    <row r="23" spans="1:8" x14ac:dyDescent="0.3">
      <c r="A23" s="3" t="s">
        <v>8</v>
      </c>
      <c r="B23" s="1">
        <v>18945</v>
      </c>
      <c r="C23" s="1">
        <v>18945</v>
      </c>
      <c r="D23" s="1">
        <v>18945</v>
      </c>
    </row>
    <row r="24" spans="1:8" x14ac:dyDescent="0.3">
      <c r="A24" s="3" t="s">
        <v>9</v>
      </c>
      <c r="B24" s="1">
        <v>322685</v>
      </c>
      <c r="C24" s="1">
        <v>322685</v>
      </c>
      <c r="D24" s="1">
        <v>322685</v>
      </c>
    </row>
    <row r="25" spans="1:8" x14ac:dyDescent="0.3">
      <c r="A25" s="3" t="s">
        <v>10</v>
      </c>
      <c r="B25" s="1">
        <f>(B24/B26)-B23</f>
        <v>146.4316386121609</v>
      </c>
      <c r="C25" s="1">
        <f t="shared" ref="C25:D25" si="2">(C24/C26)-C23</f>
        <v>146.4316386121609</v>
      </c>
      <c r="D25" s="1">
        <f t="shared" si="2"/>
        <v>146.4316386121609</v>
      </c>
    </row>
    <row r="26" spans="1:8" x14ac:dyDescent="0.3">
      <c r="A26" s="3" t="s">
        <v>11</v>
      </c>
      <c r="B26" s="1">
        <f>(B24-B22)/B23</f>
        <v>16.902084982845079</v>
      </c>
      <c r="C26" s="1">
        <f t="shared" ref="C26:D26" si="3">(C24-C22)/C23</f>
        <v>16.902084982845079</v>
      </c>
      <c r="D26" s="1">
        <f t="shared" si="3"/>
        <v>16.902084982845079</v>
      </c>
    </row>
    <row r="28" spans="1:8" x14ac:dyDescent="0.3">
      <c r="A28" s="1" t="s">
        <v>15</v>
      </c>
      <c r="B28" s="2" t="s">
        <v>55</v>
      </c>
      <c r="C28" s="2" t="s">
        <v>56</v>
      </c>
      <c r="D28" s="2" t="s">
        <v>57</v>
      </c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  <c r="C29" s="1">
        <v>0</v>
      </c>
      <c r="D29" s="1">
        <v>0</v>
      </c>
    </row>
    <row r="30" spans="1:8" x14ac:dyDescent="0.3">
      <c r="A30" s="3" t="s">
        <v>9</v>
      </c>
      <c r="B30" s="1">
        <v>2830</v>
      </c>
      <c r="C30" s="1">
        <v>2830</v>
      </c>
      <c r="D30" s="1">
        <v>2830</v>
      </c>
    </row>
    <row r="31" spans="1:8" x14ac:dyDescent="0.3">
      <c r="A31" s="3" t="s">
        <v>8</v>
      </c>
      <c r="B31" s="1">
        <v>18945</v>
      </c>
      <c r="C31" s="1">
        <v>18945</v>
      </c>
      <c r="D31" s="1">
        <v>18945</v>
      </c>
    </row>
    <row r="32" spans="1:8" x14ac:dyDescent="0.3">
      <c r="A32" s="3" t="s">
        <v>9</v>
      </c>
      <c r="B32" s="1">
        <v>323041</v>
      </c>
      <c r="C32" s="1">
        <v>323041</v>
      </c>
      <c r="D32" s="1">
        <v>323041</v>
      </c>
    </row>
    <row r="33" spans="1:8" x14ac:dyDescent="0.3">
      <c r="A33" s="3" t="s">
        <v>10</v>
      </c>
      <c r="B33" s="1">
        <f>(B32/B34)-B31</f>
        <v>167.43444166502741</v>
      </c>
      <c r="C33" s="1">
        <f t="shared" ref="C33:D33" si="4">(C32/C34)-C31</f>
        <v>167.43444166502741</v>
      </c>
      <c r="D33" s="1">
        <f t="shared" si="4"/>
        <v>167.43444166502741</v>
      </c>
    </row>
    <row r="34" spans="1:8" x14ac:dyDescent="0.3">
      <c r="A34" s="3" t="s">
        <v>11</v>
      </c>
      <c r="B34" s="1">
        <f>(B32-B30)/B31</f>
        <v>16.902137767220903</v>
      </c>
      <c r="C34" s="1">
        <f t="shared" ref="C34:D34" si="5">(C32-C30)/C31</f>
        <v>16.902137767220903</v>
      </c>
      <c r="D34" s="1">
        <f t="shared" si="5"/>
        <v>16.902137767220903</v>
      </c>
    </row>
    <row r="36" spans="1:8" x14ac:dyDescent="0.3">
      <c r="A36" s="1" t="s">
        <v>16</v>
      </c>
      <c r="B36" s="2" t="s">
        <v>55</v>
      </c>
      <c r="C36" s="2" t="s">
        <v>56</v>
      </c>
      <c r="D36" s="2" t="s">
        <v>57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  <c r="C37" s="1">
        <v>0</v>
      </c>
      <c r="D37" s="1">
        <v>0</v>
      </c>
    </row>
    <row r="38" spans="1:8" x14ac:dyDescent="0.3">
      <c r="A38" s="3" t="s">
        <v>9</v>
      </c>
      <c r="B38" s="1">
        <v>2832</v>
      </c>
      <c r="C38" s="1">
        <v>2832</v>
      </c>
      <c r="D38" s="1">
        <v>2832</v>
      </c>
    </row>
    <row r="39" spans="1:8" x14ac:dyDescent="0.3">
      <c r="A39" s="3" t="s">
        <v>8</v>
      </c>
      <c r="B39" s="1">
        <v>18945</v>
      </c>
      <c r="C39" s="1">
        <v>18945</v>
      </c>
      <c r="D39" s="1">
        <v>18945</v>
      </c>
    </row>
    <row r="40" spans="1:8" x14ac:dyDescent="0.3">
      <c r="A40" s="3" t="s">
        <v>9</v>
      </c>
      <c r="B40" s="1">
        <v>351174</v>
      </c>
      <c r="C40" s="1">
        <v>351174</v>
      </c>
      <c r="D40" s="1">
        <v>351174</v>
      </c>
    </row>
    <row r="41" spans="1:8" x14ac:dyDescent="0.3">
      <c r="A41" s="3" t="s">
        <v>10</v>
      </c>
      <c r="B41" s="1">
        <f>(B40/B42)-B39</f>
        <v>154.02173725821194</v>
      </c>
      <c r="C41" s="1">
        <f t="shared" ref="C41:D41" si="6">(C40/C42)-C39</f>
        <v>154.02173725821194</v>
      </c>
      <c r="D41" s="1">
        <f t="shared" si="6"/>
        <v>154.02173725821194</v>
      </c>
    </row>
    <row r="42" spans="1:8" x14ac:dyDescent="0.3">
      <c r="A42" s="3" t="s">
        <v>11</v>
      </c>
      <c r="B42" s="1">
        <f>(B40-B38)/B39</f>
        <v>18.387015043547109</v>
      </c>
      <c r="C42" s="1">
        <f t="shared" ref="C42:D42" si="7">(C40-C38)/C39</f>
        <v>18.387015043547109</v>
      </c>
      <c r="D42" s="1">
        <f t="shared" si="7"/>
        <v>18.387015043547109</v>
      </c>
    </row>
    <row r="44" spans="1:8" x14ac:dyDescent="0.3">
      <c r="A44" s="1" t="s">
        <v>17</v>
      </c>
      <c r="B44" s="2" t="s">
        <v>55</v>
      </c>
      <c r="C44" s="2" t="s">
        <v>56</v>
      </c>
      <c r="D44" s="2" t="s">
        <v>57</v>
      </c>
      <c r="E44" s="2" t="s">
        <v>3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  <c r="C45" s="1">
        <v>0</v>
      </c>
      <c r="D45" s="1">
        <v>0</v>
      </c>
    </row>
    <row r="46" spans="1:8" x14ac:dyDescent="0.3">
      <c r="A46" s="3" t="s">
        <v>9</v>
      </c>
      <c r="B46" s="1">
        <v>2833</v>
      </c>
      <c r="C46" s="1">
        <v>2833</v>
      </c>
      <c r="D46" s="1">
        <v>2833</v>
      </c>
    </row>
    <row r="47" spans="1:8" x14ac:dyDescent="0.3">
      <c r="A47" s="3" t="s">
        <v>8</v>
      </c>
      <c r="B47" s="1">
        <v>18945</v>
      </c>
      <c r="C47" s="1">
        <v>18945</v>
      </c>
      <c r="D47" s="1">
        <v>18945</v>
      </c>
    </row>
    <row r="48" spans="1:8" x14ac:dyDescent="0.3">
      <c r="A48" s="3" t="s">
        <v>9</v>
      </c>
      <c r="B48" s="1">
        <v>368509</v>
      </c>
      <c r="C48" s="1">
        <v>368509</v>
      </c>
      <c r="D48" s="1">
        <v>368509</v>
      </c>
    </row>
    <row r="49" spans="1:4" x14ac:dyDescent="0.3">
      <c r="A49" s="3" t="s">
        <v>10</v>
      </c>
      <c r="B49" s="1">
        <f>(B48/B50)-B47</f>
        <v>146.77251173169861</v>
      </c>
      <c r="C49" s="1">
        <f t="shared" ref="C49:D49" si="8">(C48/C50)-C47</f>
        <v>146.77251173169861</v>
      </c>
      <c r="D49" s="1">
        <f t="shared" si="8"/>
        <v>146.77251173169861</v>
      </c>
    </row>
    <row r="50" spans="1:4" x14ac:dyDescent="0.3">
      <c r="A50" s="3" t="s">
        <v>11</v>
      </c>
      <c r="B50" s="1">
        <f>(B48-B46)/B47</f>
        <v>19.301979414093427</v>
      </c>
      <c r="C50" s="1">
        <f t="shared" ref="C50:D50" si="9">(C48-C46)/C47</f>
        <v>19.301979414093427</v>
      </c>
      <c r="D50" s="1">
        <f t="shared" si="9"/>
        <v>19.301979414093427</v>
      </c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53D-11B6-49BB-8AA6-10E4233BBE41}">
  <dimension ref="A3:H50"/>
  <sheetViews>
    <sheetView zoomScale="85" zoomScaleNormal="85" workbookViewId="0">
      <selection activeCell="G49" sqref="G49"/>
    </sheetView>
  </sheetViews>
  <sheetFormatPr defaultColWidth="15.625" defaultRowHeight="16.5" x14ac:dyDescent="0.3"/>
  <cols>
    <col min="1" max="16384" width="15.625" style="1"/>
  </cols>
  <sheetData>
    <row r="3" spans="1:8" x14ac:dyDescent="0.3"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</row>
    <row r="4" spans="1:8" x14ac:dyDescent="0.3">
      <c r="A4" s="1" t="s">
        <v>12</v>
      </c>
      <c r="B4" s="2" t="s">
        <v>31</v>
      </c>
      <c r="C4" s="2" t="s">
        <v>71</v>
      </c>
      <c r="D4" s="2" t="s">
        <v>71</v>
      </c>
      <c r="E4" s="2" t="s">
        <v>71</v>
      </c>
      <c r="F4" s="2" t="s">
        <v>71</v>
      </c>
      <c r="G4" s="2" t="s">
        <v>71</v>
      </c>
      <c r="H4" s="2" t="s">
        <v>6</v>
      </c>
    </row>
    <row r="5" spans="1:8" x14ac:dyDescent="0.3">
      <c r="A5" s="3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8" x14ac:dyDescent="0.3">
      <c r="A6" s="3" t="s">
        <v>9</v>
      </c>
      <c r="B6" s="1">
        <v>1125</v>
      </c>
      <c r="C6" s="1">
        <v>46</v>
      </c>
      <c r="D6" s="1">
        <v>66</v>
      </c>
      <c r="E6" s="1">
        <v>87</v>
      </c>
      <c r="F6" s="1">
        <v>107</v>
      </c>
      <c r="G6" s="1">
        <v>128</v>
      </c>
    </row>
    <row r="7" spans="1:8" x14ac:dyDescent="0.3">
      <c r="A7" s="3" t="s">
        <v>8</v>
      </c>
      <c r="B7" s="1">
        <v>18945</v>
      </c>
      <c r="C7" s="1">
        <v>18317</v>
      </c>
      <c r="D7" s="1">
        <v>19423</v>
      </c>
      <c r="E7" s="1">
        <v>19423</v>
      </c>
      <c r="F7" s="1">
        <v>19423</v>
      </c>
      <c r="G7" s="1">
        <v>15816</v>
      </c>
    </row>
    <row r="8" spans="1:8" x14ac:dyDescent="0.3">
      <c r="A8" s="3" t="s">
        <v>9</v>
      </c>
      <c r="B8" s="1">
        <v>497269</v>
      </c>
      <c r="C8" s="1">
        <v>19241</v>
      </c>
      <c r="D8" s="1">
        <v>29580</v>
      </c>
      <c r="E8" s="1">
        <v>38760</v>
      </c>
      <c r="F8" s="1">
        <v>47940</v>
      </c>
      <c r="G8" s="1">
        <v>46535</v>
      </c>
    </row>
    <row r="9" spans="1:8" x14ac:dyDescent="0.3">
      <c r="A9" s="3" t="s">
        <v>10</v>
      </c>
      <c r="B9" s="1">
        <f>(B8/B10)-B7</f>
        <v>42.957538537197252</v>
      </c>
      <c r="C9" s="1">
        <f>(C8/C10)-C7</f>
        <v>43.895910393330269</v>
      </c>
      <c r="D9" s="1">
        <f t="shared" ref="D9:G9" si="0">(D8/D10)-D7</f>
        <v>43.434234600528725</v>
      </c>
      <c r="E9" s="1">
        <f>(E48/E10)-E7</f>
        <v>38.039732564946462</v>
      </c>
      <c r="F9" s="1">
        <f>(F48/F10)-F7</f>
        <v>37.825076441466081</v>
      </c>
      <c r="G9" s="1">
        <f t="shared" si="0"/>
        <v>43.623763656343726</v>
      </c>
    </row>
    <row r="10" spans="1:8" x14ac:dyDescent="0.3">
      <c r="A10" s="3" t="s">
        <v>11</v>
      </c>
      <c r="B10" s="1">
        <f>(B8-B6)/B7</f>
        <v>26.188651359197678</v>
      </c>
      <c r="C10" s="1">
        <f>(C8-C6)/C7</f>
        <v>1.0479336135830104</v>
      </c>
      <c r="D10" s="1">
        <f t="shared" ref="D10:G10" si="1">(D8-D6)/D7</f>
        <v>1.5195386912423416</v>
      </c>
      <c r="E10" s="1">
        <f>(E48-E6)/E7</f>
        <v>2.2870823250785151</v>
      </c>
      <c r="F10" s="1">
        <f>(F48-F6)/F7</f>
        <v>2.8288112032126862</v>
      </c>
      <c r="G10" s="1">
        <f t="shared" si="1"/>
        <v>2.9341805766312596</v>
      </c>
    </row>
    <row r="12" spans="1:8" x14ac:dyDescent="0.3">
      <c r="A12" s="1" t="s">
        <v>13</v>
      </c>
      <c r="B12" s="2" t="s">
        <v>31</v>
      </c>
      <c r="C12" s="2" t="s">
        <v>71</v>
      </c>
      <c r="D12" s="2" t="s">
        <v>71</v>
      </c>
      <c r="E12" s="2" t="s">
        <v>71</v>
      </c>
      <c r="F12" s="2" t="s">
        <v>71</v>
      </c>
      <c r="G12" s="2" t="s">
        <v>71</v>
      </c>
      <c r="H12" s="2" t="s">
        <v>6</v>
      </c>
    </row>
    <row r="13" spans="1:8" x14ac:dyDescent="0.3">
      <c r="A13" s="3" t="s">
        <v>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8" x14ac:dyDescent="0.3">
      <c r="A14" s="3" t="s">
        <v>9</v>
      </c>
      <c r="B14" s="1">
        <v>2976</v>
      </c>
      <c r="C14" s="1">
        <v>120</v>
      </c>
      <c r="D14" s="1">
        <v>174</v>
      </c>
      <c r="E14" s="1">
        <v>228</v>
      </c>
      <c r="F14" s="1">
        <v>282</v>
      </c>
      <c r="G14" s="1">
        <v>336</v>
      </c>
    </row>
    <row r="15" spans="1:8" x14ac:dyDescent="0.3">
      <c r="A15" s="3" t="s">
        <v>8</v>
      </c>
      <c r="B15" s="1">
        <v>18945</v>
      </c>
      <c r="C15" s="1">
        <v>18317</v>
      </c>
      <c r="D15" s="1">
        <v>19423</v>
      </c>
      <c r="E15" s="1">
        <v>19423</v>
      </c>
      <c r="F15" s="1">
        <v>19423</v>
      </c>
      <c r="G15" s="1">
        <v>15816</v>
      </c>
    </row>
    <row r="16" spans="1:8" x14ac:dyDescent="0.3">
      <c r="A16" s="3" t="s">
        <v>9</v>
      </c>
      <c r="B16" s="1">
        <v>499120</v>
      </c>
      <c r="C16" s="1">
        <v>19315</v>
      </c>
      <c r="D16" s="1">
        <v>29688</v>
      </c>
      <c r="E16" s="1">
        <v>38901</v>
      </c>
      <c r="F16" s="1">
        <v>48115</v>
      </c>
      <c r="G16" s="1">
        <v>46744</v>
      </c>
    </row>
    <row r="17" spans="1:8" x14ac:dyDescent="0.3">
      <c r="A17" s="3" t="s">
        <v>10</v>
      </c>
      <c r="B17" s="1">
        <f>(B16/B18)-B15</f>
        <v>113.63700861040343</v>
      </c>
      <c r="C17" s="1">
        <f>(C16/C18)-C15</f>
        <v>114.51107059129936</v>
      </c>
      <c r="D17" s="1">
        <f t="shared" ref="D17:G17" si="2">(D16/D18)-D15</f>
        <v>114.50843667412119</v>
      </c>
      <c r="E17" s="1">
        <f>(E40/E18)-E15</f>
        <v>104.99416757551444</v>
      </c>
      <c r="F17" s="1">
        <f>(F40/F18)-F15</f>
        <v>104.89468946894704</v>
      </c>
      <c r="G17" s="1">
        <f t="shared" si="2"/>
        <v>114.50991208412415</v>
      </c>
    </row>
    <row r="18" spans="1:8" x14ac:dyDescent="0.3">
      <c r="A18" s="3" t="s">
        <v>11</v>
      </c>
      <c r="B18" s="1">
        <f>(B16-B14)/B15</f>
        <v>26.188651359197678</v>
      </c>
      <c r="C18" s="1">
        <f>(C16-C14)/C15</f>
        <v>1.0479336135830104</v>
      </c>
      <c r="D18" s="1">
        <f t="shared" ref="D18:G18" si="3">(D16-D14)/D15</f>
        <v>1.5195386912423416</v>
      </c>
      <c r="E18" s="1">
        <f>(E40-E14)/E15</f>
        <v>2.1715491942542346</v>
      </c>
      <c r="F18" s="1">
        <f>(F40-F14)/F15</f>
        <v>2.6884106471708797</v>
      </c>
      <c r="G18" s="1">
        <f t="shared" si="3"/>
        <v>2.9342438037430449</v>
      </c>
    </row>
    <row r="20" spans="1:8" x14ac:dyDescent="0.3">
      <c r="A20" s="1" t="s">
        <v>14</v>
      </c>
      <c r="B20" s="2" t="s">
        <v>31</v>
      </c>
      <c r="C20" s="2" t="s">
        <v>71</v>
      </c>
      <c r="D20" s="2" t="s">
        <v>71</v>
      </c>
      <c r="E20" s="2" t="s">
        <v>71</v>
      </c>
      <c r="F20" s="2" t="s">
        <v>71</v>
      </c>
      <c r="G20" s="2" t="s">
        <v>71</v>
      </c>
      <c r="H20" s="2" t="s">
        <v>6</v>
      </c>
    </row>
    <row r="21" spans="1:8" x14ac:dyDescent="0.3">
      <c r="A21" s="3" t="s">
        <v>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8" x14ac:dyDescent="0.3">
      <c r="A22" s="3" t="s">
        <v>9</v>
      </c>
      <c r="B22" s="1">
        <v>3836</v>
      </c>
      <c r="C22" s="1">
        <v>156</v>
      </c>
      <c r="D22" s="1">
        <v>226</v>
      </c>
      <c r="E22" s="1">
        <v>296</v>
      </c>
      <c r="F22" s="1">
        <v>366</v>
      </c>
      <c r="G22" s="1">
        <v>436</v>
      </c>
    </row>
    <row r="23" spans="1:8" x14ac:dyDescent="0.3">
      <c r="A23" s="3" t="s">
        <v>8</v>
      </c>
      <c r="B23" s="1">
        <v>18945</v>
      </c>
      <c r="C23" s="1">
        <v>18317</v>
      </c>
      <c r="D23" s="1">
        <v>19423</v>
      </c>
      <c r="E23" s="1">
        <v>19423</v>
      </c>
      <c r="F23" s="1">
        <v>19423</v>
      </c>
      <c r="G23" s="1">
        <v>15816</v>
      </c>
    </row>
    <row r="24" spans="1:8" x14ac:dyDescent="0.3">
      <c r="A24" s="3" t="s">
        <v>9</v>
      </c>
      <c r="B24" s="1">
        <v>499980</v>
      </c>
      <c r="C24" s="1">
        <v>19351</v>
      </c>
      <c r="D24" s="1">
        <v>29739</v>
      </c>
      <c r="E24" s="1">
        <v>38969</v>
      </c>
      <c r="F24" s="1">
        <v>48198</v>
      </c>
      <c r="G24" s="1">
        <v>46843</v>
      </c>
    </row>
    <row r="25" spans="1:8" x14ac:dyDescent="0.3">
      <c r="A25" s="3" t="s">
        <v>10</v>
      </c>
      <c r="B25" s="1">
        <f>(B24/B26)-B23</f>
        <v>146.47566029217342</v>
      </c>
      <c r="C25" s="1">
        <f>(C24/C26)-C23</f>
        <v>148.86439176868953</v>
      </c>
      <c r="D25" s="1">
        <f t="shared" ref="D25:G25" si="4">(D24/D26)-D23</f>
        <v>148.7343882356945</v>
      </c>
      <c r="E25" s="1">
        <f>(E32/E26)-E23</f>
        <v>148.50462365035855</v>
      </c>
      <c r="F25" s="1">
        <f>(F32/F26)-F23</f>
        <v>148.45915128226625</v>
      </c>
      <c r="G25" s="1">
        <f t="shared" si="4"/>
        <v>148.59344495442383</v>
      </c>
    </row>
    <row r="26" spans="1:8" x14ac:dyDescent="0.3">
      <c r="A26" s="3" t="s">
        <v>11</v>
      </c>
      <c r="B26" s="1">
        <f>(B24-B22)/B23</f>
        <v>26.188651359197678</v>
      </c>
      <c r="C26" s="1">
        <f>(C24-C22)/C23</f>
        <v>1.0479336135830104</v>
      </c>
      <c r="D26" s="1">
        <f t="shared" ref="D26:G26" si="5">(D24-D22)/D23</f>
        <v>1.5194872058899243</v>
      </c>
      <c r="E26" s="1">
        <f>(E32-E22)/E23</f>
        <v>1.9932039334809246</v>
      </c>
      <c r="F26" s="1">
        <f>(F32-F22)/F23</f>
        <v>2.4653246151469905</v>
      </c>
      <c r="G26" s="1">
        <f t="shared" si="5"/>
        <v>2.9341805766312596</v>
      </c>
    </row>
    <row r="28" spans="1:8" x14ac:dyDescent="0.3">
      <c r="A28" s="1" t="s">
        <v>15</v>
      </c>
      <c r="B28" s="2" t="s">
        <v>31</v>
      </c>
      <c r="C28" s="2" t="s">
        <v>71</v>
      </c>
      <c r="D28" s="2" t="s">
        <v>71</v>
      </c>
      <c r="E28" s="2" t="s">
        <v>71</v>
      </c>
      <c r="F28" s="2" t="s">
        <v>71</v>
      </c>
      <c r="G28" s="2" t="s">
        <v>71</v>
      </c>
      <c r="H28" s="2" t="s">
        <v>6</v>
      </c>
    </row>
    <row r="29" spans="1:8" x14ac:dyDescent="0.3">
      <c r="A29" s="3" t="s">
        <v>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8" x14ac:dyDescent="0.3">
      <c r="A30" s="3" t="s">
        <v>9</v>
      </c>
      <c r="B30" s="1">
        <v>4385</v>
      </c>
      <c r="C30" s="1">
        <v>178</v>
      </c>
      <c r="D30" s="1">
        <v>257</v>
      </c>
      <c r="E30" s="1">
        <v>337</v>
      </c>
      <c r="F30" s="1">
        <v>417</v>
      </c>
      <c r="G30" s="1">
        <v>497</v>
      </c>
    </row>
    <row r="31" spans="1:8" x14ac:dyDescent="0.3">
      <c r="A31" s="3" t="s">
        <v>8</v>
      </c>
      <c r="B31" s="1">
        <v>18945</v>
      </c>
      <c r="C31" s="1">
        <v>18317</v>
      </c>
      <c r="D31" s="1">
        <v>19423</v>
      </c>
      <c r="E31" s="1">
        <v>19423</v>
      </c>
      <c r="F31" s="1">
        <v>19423</v>
      </c>
      <c r="G31" s="1">
        <v>15816</v>
      </c>
    </row>
    <row r="32" spans="1:8" x14ac:dyDescent="0.3">
      <c r="A32" s="3" t="s">
        <v>9</v>
      </c>
      <c r="B32" s="1">
        <v>500529</v>
      </c>
      <c r="C32" s="1">
        <v>19373</v>
      </c>
      <c r="D32" s="1">
        <v>29771</v>
      </c>
      <c r="E32" s="1">
        <v>39010</v>
      </c>
      <c r="F32" s="1">
        <v>48250</v>
      </c>
      <c r="G32" s="1">
        <v>46905</v>
      </c>
    </row>
    <row r="33" spans="1:8" x14ac:dyDescent="0.3">
      <c r="A33" s="3" t="s">
        <v>10</v>
      </c>
      <c r="B33" s="1">
        <f>(B32/B34)-B31</f>
        <v>167.43893909832695</v>
      </c>
      <c r="C33" s="1">
        <f>(C32/C34)-C31</f>
        <v>169.85808804375847</v>
      </c>
      <c r="D33" s="1">
        <f t="shared" ref="D33:G33" si="6">(D32/D34)-D31</f>
        <v>169.13027715660428</v>
      </c>
      <c r="E33" s="1">
        <f>(E24/E34)-E31</f>
        <v>169.43339718368225</v>
      </c>
      <c r="F33" s="1">
        <f>(F24/F34)-F31</f>
        <v>169.51070509198325</v>
      </c>
      <c r="G33" s="1">
        <f t="shared" si="6"/>
        <v>169.37924495776679</v>
      </c>
    </row>
    <row r="34" spans="1:8" x14ac:dyDescent="0.3">
      <c r="A34" s="3" t="s">
        <v>11</v>
      </c>
      <c r="B34" s="1">
        <f>(B32-B30)/B31</f>
        <v>26.188651359197678</v>
      </c>
      <c r="C34" s="1">
        <f>(C32-C30)/C31</f>
        <v>1.0479336135830104</v>
      </c>
      <c r="D34" s="1">
        <f t="shared" ref="D34:G34" si="7">(D32-D30)/D31</f>
        <v>1.5195386912423416</v>
      </c>
      <c r="E34" s="1">
        <f>(E24-E30)/E31</f>
        <v>1.9889821345827112</v>
      </c>
      <c r="F34" s="1">
        <f>(F24-F30)/F31</f>
        <v>2.4600216238480153</v>
      </c>
      <c r="G34" s="1">
        <f t="shared" si="7"/>
        <v>2.9342438037430449</v>
      </c>
    </row>
    <row r="36" spans="1:8" x14ac:dyDescent="0.3">
      <c r="A36" s="1" t="s">
        <v>16</v>
      </c>
      <c r="B36" s="2" t="s">
        <v>31</v>
      </c>
      <c r="C36" s="2" t="s">
        <v>71</v>
      </c>
      <c r="D36" s="2" t="s">
        <v>71</v>
      </c>
      <c r="E36" s="2" t="s">
        <v>71</v>
      </c>
      <c r="F36" s="2" t="s">
        <v>71</v>
      </c>
      <c r="G36" s="2" t="s">
        <v>71</v>
      </c>
      <c r="H36" s="2" t="s">
        <v>6</v>
      </c>
    </row>
    <row r="37" spans="1:8" x14ac:dyDescent="0.3">
      <c r="A37" s="3" t="s">
        <v>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8" x14ac:dyDescent="0.3">
      <c r="A38" s="3" t="s">
        <v>9</v>
      </c>
      <c r="B38" s="1">
        <v>4387</v>
      </c>
      <c r="C38" s="1">
        <v>178</v>
      </c>
      <c r="D38" s="1">
        <v>258</v>
      </c>
      <c r="E38" s="1">
        <v>338</v>
      </c>
      <c r="F38" s="1">
        <v>417</v>
      </c>
      <c r="G38" s="1">
        <v>497</v>
      </c>
    </row>
    <row r="39" spans="1:8" x14ac:dyDescent="0.3">
      <c r="A39" s="3" t="s">
        <v>8</v>
      </c>
      <c r="B39" s="1">
        <v>18945</v>
      </c>
      <c r="C39" s="1">
        <v>18317</v>
      </c>
      <c r="D39" s="1">
        <v>19423</v>
      </c>
      <c r="E39" s="1">
        <v>19423</v>
      </c>
      <c r="F39" s="1">
        <v>19423</v>
      </c>
      <c r="G39" s="1">
        <v>15816</v>
      </c>
    </row>
    <row r="40" spans="1:8" x14ac:dyDescent="0.3">
      <c r="A40" s="3" t="s">
        <v>9</v>
      </c>
      <c r="B40" s="1">
        <v>544121</v>
      </c>
      <c r="C40" s="1">
        <v>21058</v>
      </c>
      <c r="D40" s="1">
        <v>32362</v>
      </c>
      <c r="E40" s="1">
        <v>42406</v>
      </c>
      <c r="F40" s="1">
        <v>52499</v>
      </c>
      <c r="G40" s="1">
        <v>50979</v>
      </c>
    </row>
    <row r="41" spans="1:8" x14ac:dyDescent="0.3">
      <c r="A41" s="3" t="s">
        <v>10</v>
      </c>
      <c r="B41" s="1">
        <f>(B40/B42)-B39</f>
        <v>153.98643591102154</v>
      </c>
      <c r="C41" s="1">
        <f>(C40/C42)-C39</f>
        <v>156.15067049808204</v>
      </c>
      <c r="D41" s="1">
        <f t="shared" ref="D41" si="8">(D40/D42)-D39</f>
        <v>156.09064291054165</v>
      </c>
      <c r="E41" s="1">
        <f t="shared" ref="E41" si="9">(E40/E42)-E39</f>
        <v>156.05624227441149</v>
      </c>
      <c r="F41" s="1">
        <f t="shared" ref="F41" si="10">(F40/F42)-F39</f>
        <v>155.51228831458138</v>
      </c>
      <c r="G41" s="1">
        <f t="shared" ref="G41" si="11">(G40/G42)-G39</f>
        <v>155.70999564200974</v>
      </c>
    </row>
    <row r="42" spans="1:8" x14ac:dyDescent="0.3">
      <c r="A42" s="3" t="s">
        <v>11</v>
      </c>
      <c r="B42" s="1">
        <f>(B40-B38)/B39</f>
        <v>28.489522301398786</v>
      </c>
      <c r="C42" s="1">
        <f>(C40-C38)/C39</f>
        <v>1.1399246601517716</v>
      </c>
      <c r="D42" s="1">
        <f t="shared" ref="D42" si="12">(D40-D38)/D39</f>
        <v>1.6528857540029862</v>
      </c>
      <c r="E42" s="1">
        <f t="shared" ref="E42:G42" si="13">(E40-E38)/E39</f>
        <v>2.1658858054883385</v>
      </c>
      <c r="F42" s="1">
        <f t="shared" si="13"/>
        <v>2.6814601245945529</v>
      </c>
      <c r="G42" s="1">
        <f t="shared" si="13"/>
        <v>3.1918310571573092</v>
      </c>
    </row>
    <row r="44" spans="1:8" x14ac:dyDescent="0.3">
      <c r="A44" s="1" t="s">
        <v>17</v>
      </c>
      <c r="B44" s="2" t="s">
        <v>31</v>
      </c>
      <c r="C44" s="2" t="s">
        <v>71</v>
      </c>
      <c r="D44" s="2" t="s">
        <v>71</v>
      </c>
      <c r="E44" s="2" t="s">
        <v>71</v>
      </c>
      <c r="F44" s="2" t="s">
        <v>71</v>
      </c>
      <c r="G44" s="2" t="s">
        <v>71</v>
      </c>
      <c r="H44" s="2" t="s">
        <v>6</v>
      </c>
    </row>
    <row r="45" spans="1:8" x14ac:dyDescent="0.3">
      <c r="A45" s="3" t="s">
        <v>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8" x14ac:dyDescent="0.3">
      <c r="A46" s="3" t="s">
        <v>9</v>
      </c>
      <c r="B46" s="1">
        <v>4389</v>
      </c>
      <c r="C46" s="1">
        <v>178</v>
      </c>
      <c r="D46" s="1">
        <v>258</v>
      </c>
      <c r="E46" s="1">
        <v>338</v>
      </c>
      <c r="F46" s="1">
        <v>418</v>
      </c>
      <c r="G46" s="1">
        <v>498</v>
      </c>
    </row>
    <row r="47" spans="1:8" x14ac:dyDescent="0.3">
      <c r="A47" s="3" t="s">
        <v>8</v>
      </c>
      <c r="B47" s="1">
        <v>18945</v>
      </c>
      <c r="C47" s="1">
        <v>18317</v>
      </c>
      <c r="D47" s="1">
        <v>19423</v>
      </c>
      <c r="E47" s="1">
        <v>19423</v>
      </c>
      <c r="F47" s="1">
        <v>19423</v>
      </c>
      <c r="G47" s="1">
        <v>15816</v>
      </c>
    </row>
    <row r="48" spans="1:8" x14ac:dyDescent="0.3">
      <c r="A48" s="3" t="s">
        <v>9</v>
      </c>
      <c r="B48" s="1">
        <v>570985</v>
      </c>
      <c r="C48" s="1">
        <v>22102</v>
      </c>
      <c r="D48" s="1">
        <v>33967</v>
      </c>
      <c r="E48" s="1">
        <v>44509</v>
      </c>
      <c r="F48" s="1">
        <v>55051</v>
      </c>
      <c r="G48" s="1">
        <v>53503</v>
      </c>
    </row>
    <row r="49" spans="1:7" x14ac:dyDescent="0.3">
      <c r="A49" s="3" t="s">
        <v>10</v>
      </c>
      <c r="B49" s="1">
        <f>(B48/B50)-B47</f>
        <v>146.75289800845712</v>
      </c>
      <c r="C49" s="1">
        <f>(C48/C50)-C47</f>
        <v>148.71492428388956</v>
      </c>
      <c r="D49" s="1">
        <f t="shared" ref="D49" si="14">(D48/D50)-D47</f>
        <v>148.6586371592166</v>
      </c>
      <c r="E49" s="1">
        <f t="shared" ref="E49" si="15">(E48/E50)-E47</f>
        <v>148.62633854791784</v>
      </c>
      <c r="F49" s="1">
        <f t="shared" ref="F49" si="16">(F48/F50)-F47</f>
        <v>148.60641004520949</v>
      </c>
      <c r="G49" s="1">
        <f t="shared" ref="G49" si="17">(G48/G50)-G47</f>
        <v>148.59669842467702</v>
      </c>
    </row>
    <row r="50" spans="1:7" x14ac:dyDescent="0.3">
      <c r="A50" s="3" t="s">
        <v>11</v>
      </c>
      <c r="B50" s="1">
        <f>(B48-B46)/B47</f>
        <v>29.907416204803379</v>
      </c>
      <c r="C50" s="1">
        <f>(C48-C46)/C47</f>
        <v>1.1969208931593602</v>
      </c>
      <c r="D50" s="1">
        <f t="shared" ref="D50" si="18">(D48-D46)/D47</f>
        <v>1.735519744632652</v>
      </c>
      <c r="E50" s="1">
        <f t="shared" ref="E50:G50" si="19">(E48-E46)/E47</f>
        <v>2.2741595016217886</v>
      </c>
      <c r="F50" s="1">
        <f t="shared" si="19"/>
        <v>2.8127992586109252</v>
      </c>
      <c r="G50" s="1">
        <f t="shared" si="19"/>
        <v>3.3513530601922104</v>
      </c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E5E9-FE80-4887-9D30-B5702D313F13}">
  <dimension ref="A4:H50"/>
  <sheetViews>
    <sheetView topLeftCell="A16" zoomScale="115" zoomScaleNormal="115" workbookViewId="0">
      <selection activeCell="B50" sqref="B50"/>
    </sheetView>
  </sheetViews>
  <sheetFormatPr defaultColWidth="15.625" defaultRowHeight="16.5" x14ac:dyDescent="0.3"/>
  <cols>
    <col min="1" max="16384" width="15.625" style="1"/>
  </cols>
  <sheetData>
    <row r="4" spans="1:8" x14ac:dyDescent="0.3">
      <c r="A4" s="1" t="s">
        <v>12</v>
      </c>
      <c r="B4" s="2" t="s">
        <v>49</v>
      </c>
      <c r="C4" s="2" t="s">
        <v>69</v>
      </c>
      <c r="D4" s="2" t="s">
        <v>70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  <c r="C5" s="1">
        <v>0</v>
      </c>
      <c r="D5" s="1">
        <v>0</v>
      </c>
    </row>
    <row r="6" spans="1:8" x14ac:dyDescent="0.3">
      <c r="A6" s="3" t="s">
        <v>9</v>
      </c>
      <c r="B6" s="1">
        <v>139</v>
      </c>
      <c r="C6" s="1">
        <f>139*3</f>
        <v>417</v>
      </c>
      <c r="D6" s="1">
        <v>139</v>
      </c>
    </row>
    <row r="7" spans="1:8" x14ac:dyDescent="0.3">
      <c r="A7" s="3" t="s">
        <v>8</v>
      </c>
      <c r="B7" s="1">
        <v>18945</v>
      </c>
      <c r="C7" s="1">
        <v>18945</v>
      </c>
      <c r="D7" s="1">
        <v>18945</v>
      </c>
    </row>
    <row r="8" spans="1:8" x14ac:dyDescent="0.3">
      <c r="A8" s="3" t="s">
        <v>9</v>
      </c>
      <c r="B8" s="1">
        <v>61498</v>
      </c>
      <c r="C8" s="1">
        <f>61498*3</f>
        <v>184494</v>
      </c>
      <c r="D8" s="1">
        <v>61498</v>
      </c>
    </row>
    <row r="9" spans="1:8" x14ac:dyDescent="0.3">
      <c r="A9" s="3" t="s">
        <v>10</v>
      </c>
      <c r="B9" s="1">
        <f>(B8/B10)-B7</f>
        <v>42.917175964408671</v>
      </c>
      <c r="C9" s="1">
        <f t="shared" ref="C9:D9" si="0">(C8/C10)-C7</f>
        <v>42.917175964408671</v>
      </c>
      <c r="D9" s="1">
        <f t="shared" si="0"/>
        <v>42.917175964408671</v>
      </c>
    </row>
    <row r="10" spans="1:8" x14ac:dyDescent="0.3">
      <c r="A10" s="3" t="s">
        <v>11</v>
      </c>
      <c r="B10" s="1">
        <f>(B8-B6)/B7</f>
        <v>3.2387965162311954</v>
      </c>
      <c r="C10" s="1">
        <f t="shared" ref="C10:D10" si="1">(C8-C6)/C7</f>
        <v>9.7163895486935861</v>
      </c>
      <c r="D10" s="1">
        <f t="shared" si="1"/>
        <v>3.2387965162311954</v>
      </c>
    </row>
    <row r="12" spans="1:8" x14ac:dyDescent="0.3">
      <c r="A12" s="1" t="s">
        <v>13</v>
      </c>
      <c r="B12" s="2" t="s">
        <v>49</v>
      </c>
      <c r="C12" s="2" t="s">
        <v>69</v>
      </c>
      <c r="D12" s="2" t="s">
        <v>70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  <c r="C13" s="1">
        <v>0</v>
      </c>
      <c r="D13" s="1">
        <v>0</v>
      </c>
    </row>
    <row r="14" spans="1:8" x14ac:dyDescent="0.3">
      <c r="A14" s="3" t="s">
        <v>9</v>
      </c>
      <c r="B14" s="1">
        <v>368</v>
      </c>
      <c r="C14" s="1">
        <f>3*368</f>
        <v>1104</v>
      </c>
      <c r="D14" s="1">
        <v>368</v>
      </c>
    </row>
    <row r="15" spans="1:8" x14ac:dyDescent="0.3">
      <c r="A15" s="3" t="s">
        <v>8</v>
      </c>
      <c r="B15" s="1">
        <v>18945</v>
      </c>
      <c r="C15" s="1">
        <v>18945</v>
      </c>
      <c r="D15" s="1">
        <v>18945</v>
      </c>
    </row>
    <row r="16" spans="1:8" x14ac:dyDescent="0.3">
      <c r="A16" s="3" t="s">
        <v>9</v>
      </c>
      <c r="B16" s="1">
        <v>61727</v>
      </c>
      <c r="C16" s="1">
        <f>3*61727</f>
        <v>185181</v>
      </c>
      <c r="D16" s="1">
        <v>61727</v>
      </c>
    </row>
    <row r="17" spans="1:8" x14ac:dyDescent="0.3">
      <c r="A17" s="3" t="s">
        <v>10</v>
      </c>
      <c r="B17" s="1">
        <f>(B16/B18)-B15</f>
        <v>113.62245147411159</v>
      </c>
      <c r="C17" s="1">
        <f t="shared" ref="C17:D17" si="2">(C16/C18)-C15</f>
        <v>113.62245147411159</v>
      </c>
      <c r="D17" s="1">
        <f t="shared" si="2"/>
        <v>113.62245147411159</v>
      </c>
    </row>
    <row r="18" spans="1:8" x14ac:dyDescent="0.3">
      <c r="A18" s="3" t="s">
        <v>11</v>
      </c>
      <c r="B18" s="1">
        <f>(B16-B14)/B15</f>
        <v>3.2387965162311954</v>
      </c>
      <c r="C18" s="1">
        <f t="shared" ref="C18:D18" si="3">(C16-C14)/C15</f>
        <v>9.7163895486935861</v>
      </c>
      <c r="D18" s="1">
        <f t="shared" si="3"/>
        <v>3.2387965162311954</v>
      </c>
    </row>
    <row r="20" spans="1:8" x14ac:dyDescent="0.3">
      <c r="A20" s="1" t="s">
        <v>14</v>
      </c>
      <c r="B20" s="2" t="s">
        <v>49</v>
      </c>
      <c r="C20" s="2" t="s">
        <v>69</v>
      </c>
      <c r="D20" s="2" t="s">
        <v>70</v>
      </c>
      <c r="E20" s="2" t="s">
        <v>3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  <c r="C21" s="1">
        <v>0</v>
      </c>
      <c r="D21" s="1">
        <v>0</v>
      </c>
    </row>
    <row r="22" spans="1:8" x14ac:dyDescent="0.3">
      <c r="A22" s="3" t="s">
        <v>9</v>
      </c>
      <c r="B22" s="1">
        <v>475</v>
      </c>
      <c r="C22" s="1">
        <f>3*475</f>
        <v>1425</v>
      </c>
      <c r="D22" s="1">
        <v>475</v>
      </c>
    </row>
    <row r="23" spans="1:8" x14ac:dyDescent="0.3">
      <c r="A23" s="3" t="s">
        <v>8</v>
      </c>
      <c r="B23" s="1">
        <v>18945</v>
      </c>
      <c r="C23" s="1">
        <v>18945</v>
      </c>
      <c r="D23" s="1">
        <v>18945</v>
      </c>
    </row>
    <row r="24" spans="1:8" x14ac:dyDescent="0.3">
      <c r="A24" s="3" t="s">
        <v>9</v>
      </c>
      <c r="B24" s="1">
        <v>61835</v>
      </c>
      <c r="C24" s="1">
        <f>3*61835</f>
        <v>185505</v>
      </c>
      <c r="D24" s="1">
        <v>61835</v>
      </c>
    </row>
    <row r="25" spans="1:8" x14ac:dyDescent="0.3">
      <c r="A25" s="3" t="s">
        <v>10</v>
      </c>
      <c r="B25" s="1">
        <f>(B24/B26)-B23</f>
        <v>146.65702411994789</v>
      </c>
      <c r="C25" s="1">
        <f t="shared" ref="C25:D25" si="4">(C24/C26)-C23</f>
        <v>146.65702411994789</v>
      </c>
      <c r="D25" s="1">
        <f t="shared" si="4"/>
        <v>146.65702411994789</v>
      </c>
    </row>
    <row r="26" spans="1:8" x14ac:dyDescent="0.3">
      <c r="A26" s="3" t="s">
        <v>11</v>
      </c>
      <c r="B26" s="1">
        <f>(B24-B22)/B23</f>
        <v>3.2388493006070203</v>
      </c>
      <c r="C26" s="1">
        <f t="shared" ref="C26:D26" si="5">(C24-C22)/C23</f>
        <v>9.7165479018210608</v>
      </c>
      <c r="D26" s="1">
        <f t="shared" si="5"/>
        <v>3.2388493006070203</v>
      </c>
    </row>
    <row r="28" spans="1:8" x14ac:dyDescent="0.3">
      <c r="A28" s="1" t="s">
        <v>15</v>
      </c>
      <c r="B28" s="2" t="s">
        <v>49</v>
      </c>
      <c r="C28" s="2" t="s">
        <v>69</v>
      </c>
      <c r="D28" s="2" t="s">
        <v>70</v>
      </c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  <c r="C29" s="1">
        <v>0</v>
      </c>
      <c r="D29" s="1">
        <v>0</v>
      </c>
    </row>
    <row r="30" spans="1:8" x14ac:dyDescent="0.3">
      <c r="A30" s="3" t="s">
        <v>9</v>
      </c>
      <c r="B30" s="1">
        <v>543</v>
      </c>
      <c r="C30" s="1">
        <f>3*543</f>
        <v>1629</v>
      </c>
      <c r="D30" s="1">
        <v>543</v>
      </c>
    </row>
    <row r="31" spans="1:8" x14ac:dyDescent="0.3">
      <c r="A31" s="3" t="s">
        <v>8</v>
      </c>
      <c r="B31" s="1">
        <v>18945</v>
      </c>
      <c r="C31" s="1">
        <v>18945</v>
      </c>
      <c r="D31" s="1">
        <v>18945</v>
      </c>
    </row>
    <row r="32" spans="1:8" x14ac:dyDescent="0.3">
      <c r="A32" s="3" t="s">
        <v>9</v>
      </c>
      <c r="B32" s="1">
        <v>61903</v>
      </c>
      <c r="C32" s="1">
        <f>3*61903</f>
        <v>185709</v>
      </c>
      <c r="D32" s="1">
        <v>61903</v>
      </c>
    </row>
    <row r="33" spans="1:8" x14ac:dyDescent="0.3">
      <c r="A33" s="3" t="s">
        <v>10</v>
      </c>
      <c r="B33" s="1">
        <f>(B32/B34)-B31</f>
        <v>167.65213494133059</v>
      </c>
      <c r="C33" s="1">
        <f t="shared" ref="C33:D33" si="6">(C32/C34)-C31</f>
        <v>167.65213494133059</v>
      </c>
      <c r="D33" s="1">
        <f t="shared" si="6"/>
        <v>167.65213494133059</v>
      </c>
    </row>
    <row r="34" spans="1:8" x14ac:dyDescent="0.3">
      <c r="A34" s="3" t="s">
        <v>11</v>
      </c>
      <c r="B34" s="1">
        <f>(B32-B30)/B31</f>
        <v>3.2388493006070203</v>
      </c>
      <c r="C34" s="1">
        <f t="shared" ref="C34:D34" si="7">(C32-C30)/C31</f>
        <v>9.7165479018210608</v>
      </c>
      <c r="D34" s="1">
        <f t="shared" si="7"/>
        <v>3.2388493006070203</v>
      </c>
    </row>
    <row r="36" spans="1:8" x14ac:dyDescent="0.3">
      <c r="A36" s="1" t="s">
        <v>16</v>
      </c>
      <c r="B36" s="2" t="s">
        <v>49</v>
      </c>
      <c r="C36" s="2" t="s">
        <v>69</v>
      </c>
      <c r="D36" s="2" t="s">
        <v>70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  <c r="C37" s="1">
        <v>0</v>
      </c>
      <c r="D37" s="1">
        <v>0</v>
      </c>
    </row>
    <row r="38" spans="1:8" x14ac:dyDescent="0.3">
      <c r="A38" s="3" t="s">
        <v>9</v>
      </c>
      <c r="B38" s="1">
        <v>544</v>
      </c>
      <c r="C38" s="1">
        <f>3*544</f>
        <v>1632</v>
      </c>
      <c r="D38" s="1">
        <v>544</v>
      </c>
    </row>
    <row r="39" spans="1:8" x14ac:dyDescent="0.3">
      <c r="A39" s="3" t="s">
        <v>8</v>
      </c>
      <c r="B39" s="1">
        <v>18945</v>
      </c>
      <c r="C39" s="1">
        <v>18945</v>
      </c>
      <c r="D39" s="1">
        <v>18945</v>
      </c>
    </row>
    <row r="40" spans="1:8" x14ac:dyDescent="0.3">
      <c r="A40" s="3" t="s">
        <v>9</v>
      </c>
      <c r="B40" s="1">
        <v>67302</v>
      </c>
      <c r="C40" s="1">
        <f>3*67302</f>
        <v>201906</v>
      </c>
      <c r="D40" s="1">
        <v>67302</v>
      </c>
    </row>
    <row r="41" spans="1:8" x14ac:dyDescent="0.3">
      <c r="A41" s="3" t="s">
        <v>10</v>
      </c>
      <c r="B41" s="1">
        <f>(B40/B42)-B39</f>
        <v>154.37969981125934</v>
      </c>
      <c r="C41" s="1">
        <f t="shared" ref="C41:D41" si="8">(C40/C42)-C39</f>
        <v>154.37969981125934</v>
      </c>
      <c r="D41" s="1">
        <f t="shared" si="8"/>
        <v>154.37969981125934</v>
      </c>
    </row>
    <row r="42" spans="1:8" x14ac:dyDescent="0.3">
      <c r="A42" s="3" t="s">
        <v>11</v>
      </c>
      <c r="B42" s="1">
        <f>(B40-B38)/B39</f>
        <v>3.5237793613090527</v>
      </c>
      <c r="C42" s="1">
        <f t="shared" ref="C42:D42" si="9">(C40-C38)/C39</f>
        <v>10.571338083927158</v>
      </c>
      <c r="D42" s="1">
        <f t="shared" si="9"/>
        <v>3.5237793613090527</v>
      </c>
    </row>
    <row r="44" spans="1:8" x14ac:dyDescent="0.3">
      <c r="A44" s="1" t="s">
        <v>17</v>
      </c>
      <c r="B44" s="2" t="s">
        <v>49</v>
      </c>
      <c r="C44" s="2" t="s">
        <v>69</v>
      </c>
      <c r="D44" s="2" t="s">
        <v>70</v>
      </c>
      <c r="E44" s="2" t="s">
        <v>3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  <c r="C45" s="1">
        <v>0</v>
      </c>
      <c r="D45" s="1">
        <v>0</v>
      </c>
    </row>
    <row r="46" spans="1:8" x14ac:dyDescent="0.3">
      <c r="A46" s="3" t="s">
        <v>9</v>
      </c>
      <c r="B46" s="1">
        <v>544</v>
      </c>
      <c r="C46" s="1">
        <f>3*544</f>
        <v>1632</v>
      </c>
      <c r="D46" s="1">
        <v>544</v>
      </c>
    </row>
    <row r="47" spans="1:8" x14ac:dyDescent="0.3">
      <c r="A47" s="3" t="s">
        <v>8</v>
      </c>
      <c r="B47" s="1">
        <v>18945</v>
      </c>
      <c r="C47" s="1">
        <v>18945</v>
      </c>
      <c r="D47" s="1">
        <v>18945</v>
      </c>
    </row>
    <row r="48" spans="1:8" x14ac:dyDescent="0.3">
      <c r="A48" s="3" t="s">
        <v>9</v>
      </c>
      <c r="B48" s="1">
        <v>70618</v>
      </c>
      <c r="C48" s="1">
        <f>3*70618</f>
        <v>211854</v>
      </c>
      <c r="D48" s="1">
        <v>70618</v>
      </c>
    </row>
    <row r="49" spans="1:4" x14ac:dyDescent="0.3">
      <c r="A49" s="3" t="s">
        <v>10</v>
      </c>
      <c r="B49" s="1">
        <f>(B48/B50)-B47</f>
        <v>147.07423580786053</v>
      </c>
      <c r="C49" s="1">
        <f t="shared" ref="C49:D49" si="10">(C48/C50)-C47</f>
        <v>147.07423580786053</v>
      </c>
      <c r="D49" s="1">
        <f t="shared" si="10"/>
        <v>147.07423580786053</v>
      </c>
    </row>
    <row r="50" spans="1:4" x14ac:dyDescent="0.3">
      <c r="A50" s="3" t="s">
        <v>11</v>
      </c>
      <c r="B50" s="1">
        <f>(B48-B46)/B47</f>
        <v>3.6988123515439431</v>
      </c>
      <c r="C50" s="1">
        <f t="shared" ref="C50:D50" si="11">(C48-C46)/C47</f>
        <v>11.09643705463183</v>
      </c>
      <c r="D50" s="1">
        <f t="shared" si="11"/>
        <v>3.6988123515439431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8D3E-F433-4AD9-8BB0-EC29FEC08EBA}">
  <dimension ref="A3:H50"/>
  <sheetViews>
    <sheetView zoomScaleNormal="100" workbookViewId="0">
      <selection activeCell="G48" sqref="G48"/>
    </sheetView>
  </sheetViews>
  <sheetFormatPr defaultColWidth="15.625" defaultRowHeight="16.5" x14ac:dyDescent="0.3"/>
  <cols>
    <col min="1" max="16384" width="15.625" style="1"/>
  </cols>
  <sheetData>
    <row r="3" spans="1:8" x14ac:dyDescent="0.3">
      <c r="D3" s="4" t="s">
        <v>52</v>
      </c>
    </row>
    <row r="4" spans="1:8" x14ac:dyDescent="0.3">
      <c r="A4" s="1" t="s">
        <v>12</v>
      </c>
      <c r="B4" s="2" t="s">
        <v>32</v>
      </c>
      <c r="C4" s="2" t="s">
        <v>33</v>
      </c>
      <c r="D4" s="2" t="s">
        <v>34</v>
      </c>
      <c r="E4" s="2" t="s">
        <v>31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  <c r="C5" s="1">
        <v>0</v>
      </c>
      <c r="D5" s="1">
        <v>0</v>
      </c>
      <c r="E5" s="1">
        <v>0</v>
      </c>
    </row>
    <row r="6" spans="1:8" x14ac:dyDescent="0.3">
      <c r="A6" s="3" t="s">
        <v>9</v>
      </c>
      <c r="B6" s="1">
        <v>323</v>
      </c>
      <c r="C6" s="1">
        <v>323</v>
      </c>
      <c r="D6" s="1">
        <f>(B6+C6+E6)/10</f>
        <v>129.19999999999999</v>
      </c>
      <c r="E6" s="1">
        <v>646</v>
      </c>
    </row>
    <row r="7" spans="1:8" x14ac:dyDescent="0.3">
      <c r="A7" s="3" t="s">
        <v>8</v>
      </c>
      <c r="B7" s="1">
        <v>18945</v>
      </c>
      <c r="C7" s="1">
        <v>18945</v>
      </c>
      <c r="D7" s="1">
        <v>18945</v>
      </c>
      <c r="E7" s="1">
        <v>18945</v>
      </c>
    </row>
    <row r="8" spans="1:8" x14ac:dyDescent="0.3">
      <c r="A8" s="3" t="s">
        <v>9</v>
      </c>
      <c r="B8" s="1">
        <v>142858</v>
      </c>
      <c r="C8" s="1">
        <v>142858</v>
      </c>
      <c r="D8" s="1">
        <f>(B8+C8+E8) / 10</f>
        <v>57141.2</v>
      </c>
      <c r="E8" s="1">
        <v>285696</v>
      </c>
    </row>
    <row r="9" spans="1:8" x14ac:dyDescent="0.3">
      <c r="A9" s="3" t="s">
        <v>10</v>
      </c>
      <c r="B9" s="1">
        <f>(B8/B10)-B7</f>
        <v>42.931455431997165</v>
      </c>
      <c r="C9" s="1">
        <f t="shared" ref="C9:E9" si="0">(C8/C10)-C7</f>
        <v>42.931455431997165</v>
      </c>
      <c r="D9" s="1">
        <f t="shared" si="0"/>
        <v>42.932961481790699</v>
      </c>
      <c r="E9" s="1">
        <f t="shared" si="0"/>
        <v>42.934467637256603</v>
      </c>
    </row>
    <row r="10" spans="1:8" x14ac:dyDescent="0.3">
      <c r="A10" s="3" t="s">
        <v>11</v>
      </c>
      <c r="B10" s="1">
        <f>(B8-B6)/B7</f>
        <v>7.5236210081815784</v>
      </c>
      <c r="C10" s="1">
        <f t="shared" ref="C10:E10" si="1">(C8-C6)/C7</f>
        <v>7.5236210081815784</v>
      </c>
      <c r="D10" s="1">
        <f t="shared" si="1"/>
        <v>3.0093428345209818</v>
      </c>
      <c r="E10" s="1">
        <f t="shared" si="1"/>
        <v>15.046186328846661</v>
      </c>
    </row>
    <row r="12" spans="1:8" x14ac:dyDescent="0.3">
      <c r="A12" s="1" t="s">
        <v>13</v>
      </c>
      <c r="B12" s="2" t="s">
        <v>32</v>
      </c>
      <c r="C12" s="2" t="s">
        <v>33</v>
      </c>
      <c r="D12" s="2" t="s">
        <v>34</v>
      </c>
      <c r="E12" s="2" t="s">
        <v>31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  <c r="C13" s="1">
        <v>0</v>
      </c>
      <c r="D13" s="1">
        <v>0</v>
      </c>
      <c r="E13" s="1">
        <v>0</v>
      </c>
    </row>
    <row r="14" spans="1:8" x14ac:dyDescent="0.3">
      <c r="A14" s="3" t="s">
        <v>9</v>
      </c>
      <c r="B14" s="1">
        <v>854</v>
      </c>
      <c r="C14" s="1">
        <v>854</v>
      </c>
      <c r="D14" s="1">
        <f>(B14+C14+E14)/10</f>
        <v>341.7</v>
      </c>
      <c r="E14" s="1">
        <v>1709</v>
      </c>
    </row>
    <row r="15" spans="1:8" x14ac:dyDescent="0.3">
      <c r="A15" s="3" t="s">
        <v>8</v>
      </c>
      <c r="B15" s="1">
        <v>18945</v>
      </c>
      <c r="C15" s="1">
        <v>18945</v>
      </c>
      <c r="D15" s="1">
        <v>18945</v>
      </c>
      <c r="E15" s="1">
        <v>18945</v>
      </c>
    </row>
    <row r="16" spans="1:8" x14ac:dyDescent="0.3">
      <c r="A16" s="3" t="s">
        <v>9</v>
      </c>
      <c r="B16" s="1">
        <v>143389</v>
      </c>
      <c r="C16" s="1">
        <v>143389</v>
      </c>
      <c r="D16" s="1">
        <f>(B16+C16+E16) / 10</f>
        <v>57353.7</v>
      </c>
      <c r="E16" s="1">
        <v>286759</v>
      </c>
    </row>
    <row r="17" spans="1:8" x14ac:dyDescent="0.3">
      <c r="A17" s="3" t="s">
        <v>10</v>
      </c>
      <c r="B17" s="1">
        <f>(B16/B18)-B15</f>
        <v>113.50917318553184</v>
      </c>
      <c r="C17" s="1">
        <f t="shared" ref="C17:D17" si="2">(C16/C18)-C15</f>
        <v>113.50917318553184</v>
      </c>
      <c r="D17" s="1">
        <f t="shared" si="2"/>
        <v>113.54638497158521</v>
      </c>
      <c r="E17" s="1">
        <f t="shared" ref="E17" si="3">(E16/E18)-E15</f>
        <v>113.5835993685323</v>
      </c>
    </row>
    <row r="18" spans="1:8" x14ac:dyDescent="0.3">
      <c r="A18" s="3" t="s">
        <v>11</v>
      </c>
      <c r="B18" s="1">
        <f>(B16-B14)/B15</f>
        <v>7.5236210081815784</v>
      </c>
      <c r="C18" s="1">
        <f t="shared" ref="C18:E18" si="4">(C16-C14)/C15</f>
        <v>7.5236210081815784</v>
      </c>
      <c r="D18" s="1">
        <f t="shared" si="4"/>
        <v>3.0093428345209818</v>
      </c>
      <c r="E18" s="1">
        <f t="shared" si="4"/>
        <v>15.046186328846661</v>
      </c>
    </row>
    <row r="20" spans="1:8" x14ac:dyDescent="0.3">
      <c r="A20" s="1" t="s">
        <v>14</v>
      </c>
      <c r="B20" s="2" t="s">
        <v>32</v>
      </c>
      <c r="C20" s="2" t="s">
        <v>33</v>
      </c>
      <c r="D20" s="2" t="s">
        <v>34</v>
      </c>
      <c r="E20" s="2" t="s">
        <v>31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  <c r="C21" s="1">
        <v>0</v>
      </c>
      <c r="D21" s="1">
        <v>0</v>
      </c>
      <c r="E21" s="1">
        <v>0</v>
      </c>
    </row>
    <row r="22" spans="1:8" x14ac:dyDescent="0.3">
      <c r="A22" s="3" t="s">
        <v>9</v>
      </c>
      <c r="B22" s="1">
        <v>1102</v>
      </c>
      <c r="C22" s="1">
        <v>1102</v>
      </c>
      <c r="D22" s="1">
        <f>(B22+C22+E22)/10</f>
        <v>440.7</v>
      </c>
      <c r="E22" s="1">
        <v>2203</v>
      </c>
    </row>
    <row r="23" spans="1:8" x14ac:dyDescent="0.3">
      <c r="A23" s="3" t="s">
        <v>8</v>
      </c>
      <c r="B23" s="1">
        <v>18945</v>
      </c>
      <c r="C23" s="1">
        <v>18945</v>
      </c>
      <c r="D23" s="1">
        <v>18945</v>
      </c>
      <c r="E23" s="1">
        <v>18945</v>
      </c>
    </row>
    <row r="24" spans="1:8" x14ac:dyDescent="0.3">
      <c r="A24" s="3" t="s">
        <v>9</v>
      </c>
      <c r="B24" s="1">
        <v>143637</v>
      </c>
      <c r="C24" s="1">
        <v>143637</v>
      </c>
      <c r="D24" s="1">
        <f>(B24+C24+E24) / 10</f>
        <v>57452.7</v>
      </c>
      <c r="E24" s="1">
        <v>287253</v>
      </c>
    </row>
    <row r="25" spans="1:8" x14ac:dyDescent="0.3">
      <c r="A25" s="3" t="s">
        <v>10</v>
      </c>
      <c r="B25" s="1">
        <f>(B24/B26)-B23</f>
        <v>146.47202441505578</v>
      </c>
      <c r="C25" s="1">
        <f t="shared" ref="C25:D25" si="5">(C24/C26)-C23</f>
        <v>146.47202441505578</v>
      </c>
      <c r="D25" s="1">
        <f t="shared" si="5"/>
        <v>146.44393285624028</v>
      </c>
      <c r="E25" s="1">
        <f t="shared" ref="E25" si="6">(E24/E26)-E23</f>
        <v>146.41583932643334</v>
      </c>
    </row>
    <row r="26" spans="1:8" x14ac:dyDescent="0.3">
      <c r="A26" s="3" t="s">
        <v>11</v>
      </c>
      <c r="B26" s="1">
        <f>(B24-B22)/B23</f>
        <v>7.5236210081815784</v>
      </c>
      <c r="C26" s="1">
        <f t="shared" ref="C26:E26" si="7">(C24-C22)/C23</f>
        <v>7.5236210081815784</v>
      </c>
      <c r="D26" s="1">
        <f t="shared" si="7"/>
        <v>3.0093428345209818</v>
      </c>
      <c r="E26" s="1">
        <f t="shared" si="7"/>
        <v>15.046186328846661</v>
      </c>
    </row>
    <row r="28" spans="1:8" x14ac:dyDescent="0.3">
      <c r="A28" s="1" t="s">
        <v>15</v>
      </c>
      <c r="B28" s="2" t="s">
        <v>32</v>
      </c>
      <c r="C28" s="2" t="s">
        <v>33</v>
      </c>
      <c r="D28" s="2" t="s">
        <v>34</v>
      </c>
      <c r="E28" s="2" t="s">
        <v>31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  <c r="C29" s="1">
        <v>0</v>
      </c>
      <c r="D29" s="1">
        <v>0</v>
      </c>
      <c r="E29" s="1">
        <v>0</v>
      </c>
    </row>
    <row r="30" spans="1:8" x14ac:dyDescent="0.3">
      <c r="A30" s="3" t="s">
        <v>9</v>
      </c>
      <c r="B30" s="1">
        <v>1261</v>
      </c>
      <c r="C30" s="1">
        <v>1261</v>
      </c>
      <c r="D30" s="1">
        <f>(B30+C30+E30)/10</f>
        <v>504.1</v>
      </c>
      <c r="E30" s="1">
        <v>2519</v>
      </c>
    </row>
    <row r="31" spans="1:8" x14ac:dyDescent="0.3">
      <c r="A31" s="3" t="s">
        <v>8</v>
      </c>
      <c r="B31" s="1">
        <v>18945</v>
      </c>
      <c r="C31" s="1">
        <v>18945</v>
      </c>
      <c r="D31" s="1">
        <v>18945</v>
      </c>
      <c r="E31" s="1">
        <v>18945</v>
      </c>
    </row>
    <row r="32" spans="1:8" x14ac:dyDescent="0.3">
      <c r="A32" s="3" t="s">
        <v>9</v>
      </c>
      <c r="B32" s="1">
        <v>143796</v>
      </c>
      <c r="C32" s="1">
        <v>143796</v>
      </c>
      <c r="D32" s="1">
        <f>(B32+C32+E32) / 10</f>
        <v>57516.1</v>
      </c>
      <c r="E32" s="1">
        <v>287569</v>
      </c>
    </row>
    <row r="33" spans="1:8" x14ac:dyDescent="0.3">
      <c r="A33" s="3" t="s">
        <v>10</v>
      </c>
      <c r="B33" s="1">
        <f>(B32/B34)-B31</f>
        <v>167.60546532430453</v>
      </c>
      <c r="C33" s="1">
        <f t="shared" ref="C33:D33" si="8">(C32/C34)-C31</f>
        <v>167.60546532430453</v>
      </c>
      <c r="D33" s="1">
        <f t="shared" si="8"/>
        <v>167.51165544095784</v>
      </c>
      <c r="E33" s="1">
        <f t="shared" ref="E33" si="9">(E32/E34)-E31</f>
        <v>167.41783897561982</v>
      </c>
    </row>
    <row r="34" spans="1:8" x14ac:dyDescent="0.3">
      <c r="A34" s="3" t="s">
        <v>11</v>
      </c>
      <c r="B34" s="1">
        <f>(B32-B30)/B31</f>
        <v>7.5236210081815784</v>
      </c>
      <c r="C34" s="1">
        <f t="shared" ref="C34:E34" si="10">(C32-C30)/C31</f>
        <v>7.5236210081815784</v>
      </c>
      <c r="D34" s="1">
        <f t="shared" si="10"/>
        <v>3.0093428345209818</v>
      </c>
      <c r="E34" s="1">
        <f t="shared" si="10"/>
        <v>15.046186328846661</v>
      </c>
    </row>
    <row r="36" spans="1:8" x14ac:dyDescent="0.3">
      <c r="A36" s="1" t="s">
        <v>16</v>
      </c>
      <c r="B36" s="2" t="s">
        <v>32</v>
      </c>
      <c r="C36" s="2" t="s">
        <v>33</v>
      </c>
      <c r="D36" s="2" t="s">
        <v>34</v>
      </c>
      <c r="E36" s="2" t="s">
        <v>31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  <c r="C37" s="1">
        <v>0</v>
      </c>
      <c r="D37" s="1">
        <v>0</v>
      </c>
      <c r="E37" s="1">
        <v>0</v>
      </c>
    </row>
    <row r="38" spans="1:8" x14ac:dyDescent="0.3">
      <c r="A38" s="3" t="s">
        <v>9</v>
      </c>
      <c r="B38" s="1">
        <v>1262</v>
      </c>
      <c r="C38" s="1">
        <v>1262</v>
      </c>
      <c r="D38" s="1">
        <f>(B38+C38+E38)/10</f>
        <v>504.4</v>
      </c>
      <c r="E38" s="1">
        <v>2520</v>
      </c>
    </row>
    <row r="39" spans="1:8" x14ac:dyDescent="0.3">
      <c r="A39" s="3" t="s">
        <v>8</v>
      </c>
      <c r="B39" s="1">
        <v>18945</v>
      </c>
      <c r="C39" s="1">
        <v>18945</v>
      </c>
      <c r="D39" s="1">
        <v>18945</v>
      </c>
      <c r="E39" s="1">
        <v>18945</v>
      </c>
    </row>
    <row r="40" spans="1:8" x14ac:dyDescent="0.3">
      <c r="A40" s="3" t="s">
        <v>9</v>
      </c>
      <c r="B40" s="1">
        <v>156318</v>
      </c>
      <c r="C40" s="1">
        <v>156318</v>
      </c>
      <c r="D40" s="1">
        <f>(B40+C40+E40) / 10</f>
        <v>62525</v>
      </c>
      <c r="E40" s="1">
        <v>312614</v>
      </c>
    </row>
    <row r="41" spans="1:8" x14ac:dyDescent="0.3">
      <c r="A41" s="3" t="s">
        <v>10</v>
      </c>
      <c r="B41" s="1">
        <f>(B40/B42)-B39</f>
        <v>154.19325920957635</v>
      </c>
      <c r="C41" s="1">
        <f t="shared" ref="C41:D41" si="11">(C40/C42)-C39</f>
        <v>154.19325920957635</v>
      </c>
      <c r="D41" s="1">
        <f t="shared" si="11"/>
        <v>154.07554909175451</v>
      </c>
      <c r="E41" s="1">
        <f t="shared" ref="E41" si="12">(E40/E42)-E39</f>
        <v>153.95783214121911</v>
      </c>
    </row>
    <row r="42" spans="1:8" x14ac:dyDescent="0.3">
      <c r="A42" s="3" t="s">
        <v>11</v>
      </c>
      <c r="B42" s="1">
        <f>(B40-B38)/B39</f>
        <v>8.1845341778833465</v>
      </c>
      <c r="C42" s="1">
        <f t="shared" ref="C42:E42" si="13">(C40-C38)/C39</f>
        <v>8.1845341778833465</v>
      </c>
      <c r="D42" s="1">
        <f t="shared" si="13"/>
        <v>3.2737186592768541</v>
      </c>
      <c r="E42" s="1">
        <f t="shared" si="13"/>
        <v>16.368118237001848</v>
      </c>
    </row>
    <row r="44" spans="1:8" x14ac:dyDescent="0.3">
      <c r="A44" s="1" t="s">
        <v>17</v>
      </c>
      <c r="B44" s="2" t="s">
        <v>32</v>
      </c>
      <c r="C44" s="2" t="s">
        <v>33</v>
      </c>
      <c r="D44" s="2" t="s">
        <v>34</v>
      </c>
      <c r="E44" s="2" t="s">
        <v>31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  <c r="C45" s="1">
        <v>0</v>
      </c>
      <c r="D45" s="1">
        <v>0</v>
      </c>
      <c r="E45" s="1">
        <v>0</v>
      </c>
    </row>
    <row r="46" spans="1:8" x14ac:dyDescent="0.3">
      <c r="A46" s="3" t="s">
        <v>9</v>
      </c>
      <c r="B46" s="1">
        <v>1262</v>
      </c>
      <c r="C46" s="1">
        <v>1262</v>
      </c>
      <c r="D46" s="1">
        <f>(B46+C46+E46)/10</f>
        <v>504.5</v>
      </c>
      <c r="E46" s="1">
        <v>2521</v>
      </c>
    </row>
    <row r="47" spans="1:8" x14ac:dyDescent="0.3">
      <c r="A47" s="3" t="s">
        <v>8</v>
      </c>
      <c r="B47" s="1">
        <v>18945</v>
      </c>
      <c r="C47" s="1">
        <v>18945</v>
      </c>
      <c r="D47" s="1">
        <v>18945</v>
      </c>
      <c r="E47" s="1">
        <v>18945</v>
      </c>
    </row>
    <row r="48" spans="1:8" x14ac:dyDescent="0.3">
      <c r="A48" s="3" t="s">
        <v>9</v>
      </c>
      <c r="B48" s="1">
        <v>164029</v>
      </c>
      <c r="C48" s="1">
        <v>164029</v>
      </c>
      <c r="D48" s="1">
        <f>(B48+C48+E48) / 10</f>
        <v>65611.199999999997</v>
      </c>
      <c r="E48" s="1">
        <v>328054</v>
      </c>
    </row>
    <row r="49" spans="1:5" x14ac:dyDescent="0.3">
      <c r="A49" s="3" t="s">
        <v>10</v>
      </c>
      <c r="B49" s="1">
        <f>(B48/B50)-B47</f>
        <v>146.88843561655813</v>
      </c>
      <c r="C49" s="1">
        <f t="shared" ref="C49:D49" si="14">(C48/C50)-C47</f>
        <v>146.88843561655813</v>
      </c>
      <c r="D49" s="1">
        <f t="shared" si="14"/>
        <v>146.8013660652432</v>
      </c>
      <c r="E49" s="1">
        <f t="shared" ref="E49" si="15">(E48/E50)-E47</f>
        <v>146.71429624646407</v>
      </c>
    </row>
    <row r="50" spans="1:5" x14ac:dyDescent="0.3">
      <c r="A50" s="3" t="s">
        <v>11</v>
      </c>
      <c r="B50" s="1">
        <f>(B48-B46)/B47</f>
        <v>8.5915544998680389</v>
      </c>
      <c r="C50" s="1">
        <f t="shared" ref="C50:E50" si="16">(C48-C46)/C47</f>
        <v>8.5915544998680389</v>
      </c>
      <c r="D50" s="1">
        <f t="shared" si="16"/>
        <v>3.4366165215096331</v>
      </c>
      <c r="E50" s="1">
        <f t="shared" si="16"/>
        <v>17.183056215360253</v>
      </c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9986-993C-4128-B6C1-3AE889E002DA}">
  <dimension ref="A4:H50"/>
  <sheetViews>
    <sheetView topLeftCell="A17" zoomScaleNormal="100" zoomScaleSheetLayoutView="100" workbookViewId="0">
      <selection activeCell="J20" sqref="J20"/>
    </sheetView>
  </sheetViews>
  <sheetFormatPr defaultColWidth="15.625" defaultRowHeight="16.5" x14ac:dyDescent="0.3"/>
  <cols>
    <col min="1" max="16384" width="15.625" style="1"/>
  </cols>
  <sheetData>
    <row r="4" spans="1:8" x14ac:dyDescent="0.3">
      <c r="A4" s="1" t="s">
        <v>12</v>
      </c>
      <c r="B4" s="2" t="s">
        <v>35</v>
      </c>
      <c r="C4" s="2" t="s">
        <v>36</v>
      </c>
      <c r="D4" s="2" t="s">
        <v>37</v>
      </c>
      <c r="E4" s="2" t="s">
        <v>38</v>
      </c>
      <c r="F4" s="2" t="s">
        <v>53</v>
      </c>
      <c r="G4" s="2" t="s">
        <v>54</v>
      </c>
      <c r="H4" s="2" t="s">
        <v>6</v>
      </c>
    </row>
    <row r="5" spans="1:8" x14ac:dyDescent="0.3">
      <c r="A5" s="3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8" x14ac:dyDescent="0.3">
      <c r="A6" s="3" t="s">
        <v>9</v>
      </c>
      <c r="B6" s="1">
        <v>500</v>
      </c>
      <c r="C6" s="1">
        <v>500</v>
      </c>
      <c r="D6" s="1">
        <v>500</v>
      </c>
      <c r="E6" s="1">
        <v>500</v>
      </c>
      <c r="F6" s="1">
        <v>7</v>
      </c>
      <c r="G6" s="1">
        <v>1499</v>
      </c>
    </row>
    <row r="7" spans="1:8" x14ac:dyDescent="0.3">
      <c r="A7" s="3" t="s">
        <v>8</v>
      </c>
      <c r="B7" s="1">
        <v>18945</v>
      </c>
      <c r="C7" s="1">
        <v>18945</v>
      </c>
      <c r="D7" s="1">
        <v>18945</v>
      </c>
      <c r="E7" s="1">
        <v>18945</v>
      </c>
      <c r="F7" s="1">
        <v>19243</v>
      </c>
      <c r="G7" s="1">
        <v>19243</v>
      </c>
    </row>
    <row r="8" spans="1:8" x14ac:dyDescent="0.3">
      <c r="A8" s="3" t="s">
        <v>9</v>
      </c>
      <c r="B8" s="1">
        <v>220477</v>
      </c>
      <c r="C8" s="1">
        <v>220477</v>
      </c>
      <c r="D8" s="1">
        <v>220477</v>
      </c>
      <c r="E8" s="1">
        <v>220477</v>
      </c>
      <c r="F8" s="1">
        <v>1681</v>
      </c>
      <c r="G8" s="1">
        <v>671813</v>
      </c>
    </row>
    <row r="9" spans="1:8" x14ac:dyDescent="0.3">
      <c r="A9" s="3" t="s">
        <v>10</v>
      </c>
      <c r="B9" s="1">
        <f>(B8/B10)-B7</f>
        <v>43.061320047094341</v>
      </c>
      <c r="C9" s="1">
        <f t="shared" ref="C9:E9" si="0">(C8/C10)-C7</f>
        <v>43.061320047094341</v>
      </c>
      <c r="D9" s="1">
        <f t="shared" si="0"/>
        <v>43.061320047094341</v>
      </c>
      <c r="E9" s="1">
        <f t="shared" si="0"/>
        <v>43.061320047094341</v>
      </c>
      <c r="F9" s="1">
        <f>(F8/F10)-F7</f>
        <v>80.466547192354483</v>
      </c>
      <c r="G9" s="1">
        <f>(G8/G10)-G7</f>
        <v>43.032454939027957</v>
      </c>
    </row>
    <row r="10" spans="1:8" x14ac:dyDescent="0.3">
      <c r="A10" s="3" t="s">
        <v>11</v>
      </c>
      <c r="B10" s="1">
        <f>(B8-B6)/B7</f>
        <v>11.611348640802323</v>
      </c>
      <c r="C10" s="1">
        <f t="shared" ref="C10:E10" si="1">(C8-C6)/C7</f>
        <v>11.611348640802323</v>
      </c>
      <c r="D10" s="1">
        <f t="shared" si="1"/>
        <v>11.611348640802323</v>
      </c>
      <c r="E10" s="1">
        <f t="shared" si="1"/>
        <v>11.611348640802323</v>
      </c>
      <c r="F10" s="1">
        <f t="shared" ref="F10:G10" si="2">(F8-F6)/F7</f>
        <v>8.699267266018812E-2</v>
      </c>
      <c r="G10" s="1">
        <f t="shared" si="2"/>
        <v>34.834173465675832</v>
      </c>
    </row>
    <row r="12" spans="1:8" x14ac:dyDescent="0.3">
      <c r="A12" s="1" t="s">
        <v>13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53</v>
      </c>
      <c r="G12" s="2" t="s">
        <v>54</v>
      </c>
      <c r="H12" s="2" t="s">
        <v>6</v>
      </c>
    </row>
    <row r="13" spans="1:8" x14ac:dyDescent="0.3">
      <c r="A13" s="3" t="s">
        <v>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8" x14ac:dyDescent="0.3">
      <c r="A14" s="3" t="s">
        <v>9</v>
      </c>
      <c r="B14" s="1">
        <v>1322</v>
      </c>
      <c r="C14" s="1">
        <v>1322</v>
      </c>
      <c r="D14" s="1">
        <v>1322</v>
      </c>
      <c r="E14" s="1">
        <v>1322</v>
      </c>
      <c r="F14" s="1">
        <v>18</v>
      </c>
      <c r="G14" s="1">
        <v>3965</v>
      </c>
    </row>
    <row r="15" spans="1:8" x14ac:dyDescent="0.3">
      <c r="A15" s="3" t="s">
        <v>8</v>
      </c>
      <c r="B15" s="1">
        <v>18945</v>
      </c>
      <c r="C15" s="1">
        <v>18945</v>
      </c>
      <c r="D15" s="1">
        <v>18945</v>
      </c>
      <c r="E15" s="1">
        <v>18945</v>
      </c>
      <c r="F15" s="1">
        <v>19243</v>
      </c>
      <c r="G15" s="1">
        <v>19243</v>
      </c>
    </row>
    <row r="16" spans="1:8" x14ac:dyDescent="0.3">
      <c r="A16" s="3" t="s">
        <v>9</v>
      </c>
      <c r="B16" s="1">
        <v>221299</v>
      </c>
      <c r="C16" s="1">
        <v>221299</v>
      </c>
      <c r="D16" s="1">
        <v>221299</v>
      </c>
      <c r="E16" s="1">
        <v>221299</v>
      </c>
      <c r="F16" s="1">
        <v>1692</v>
      </c>
      <c r="G16" s="1">
        <v>674279</v>
      </c>
    </row>
    <row r="17" spans="1:8" x14ac:dyDescent="0.3">
      <c r="A17" s="3" t="s">
        <v>10</v>
      </c>
      <c r="B17" s="1">
        <f>(B16/B18)-B15</f>
        <v>113.85413020451961</v>
      </c>
      <c r="C17" s="1">
        <f t="shared" ref="C17" si="3">(C16/C18)-C15</f>
        <v>113.85413020451961</v>
      </c>
      <c r="D17" s="1">
        <f t="shared" ref="D17" si="4">(D16/D18)-D15</f>
        <v>113.85413020451961</v>
      </c>
      <c r="E17" s="1">
        <f t="shared" ref="E17:F17" si="5">(E16/E18)-E15</f>
        <v>113.85413020451961</v>
      </c>
      <c r="F17" s="1">
        <f t="shared" si="5"/>
        <v>206.91397849462373</v>
      </c>
      <c r="G17" s="1">
        <f t="shared" ref="G17" si="6">(G16/G18)-G15</f>
        <v>113.82500589275878</v>
      </c>
    </row>
    <row r="18" spans="1:8" x14ac:dyDescent="0.3">
      <c r="A18" s="3" t="s">
        <v>11</v>
      </c>
      <c r="B18" s="1">
        <f>(B16-B14)/B15</f>
        <v>11.611348640802323</v>
      </c>
      <c r="C18" s="1">
        <f t="shared" ref="C18:E18" si="7">(C16-C14)/C15</f>
        <v>11.611348640802323</v>
      </c>
      <c r="D18" s="1">
        <f t="shared" si="7"/>
        <v>11.611348640802323</v>
      </c>
      <c r="E18" s="1">
        <f t="shared" si="7"/>
        <v>11.611348640802323</v>
      </c>
      <c r="F18" s="1">
        <f t="shared" ref="F18:G18" si="8">(F16-F14)/F15</f>
        <v>8.699267266018812E-2</v>
      </c>
      <c r="G18" s="1">
        <f t="shared" si="8"/>
        <v>34.834173465675832</v>
      </c>
    </row>
    <row r="20" spans="1:8" x14ac:dyDescent="0.3">
      <c r="A20" s="1" t="s">
        <v>14</v>
      </c>
      <c r="B20" s="2" t="s">
        <v>35</v>
      </c>
      <c r="C20" s="2" t="s">
        <v>36</v>
      </c>
      <c r="D20" s="2" t="s">
        <v>37</v>
      </c>
      <c r="E20" s="2" t="s">
        <v>38</v>
      </c>
      <c r="F20" s="2" t="s">
        <v>53</v>
      </c>
      <c r="G20" s="2" t="s">
        <v>54</v>
      </c>
      <c r="H20" s="2" t="s">
        <v>6</v>
      </c>
    </row>
    <row r="21" spans="1:8" x14ac:dyDescent="0.3">
      <c r="A21" s="3" t="s">
        <v>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8" x14ac:dyDescent="0.3">
      <c r="A22" s="3" t="s">
        <v>9</v>
      </c>
      <c r="B22" s="1">
        <v>1704</v>
      </c>
      <c r="C22" s="1">
        <v>1704</v>
      </c>
      <c r="D22" s="1">
        <v>1704</v>
      </c>
      <c r="E22" s="1">
        <v>1704</v>
      </c>
      <c r="F22" s="1">
        <v>24</v>
      </c>
      <c r="G22" s="1">
        <v>5111</v>
      </c>
    </row>
    <row r="23" spans="1:8" x14ac:dyDescent="0.3">
      <c r="A23" s="3" t="s">
        <v>8</v>
      </c>
      <c r="B23" s="1">
        <v>18945</v>
      </c>
      <c r="C23" s="1">
        <v>18945</v>
      </c>
      <c r="D23" s="1">
        <v>18945</v>
      </c>
      <c r="E23" s="1">
        <v>18945</v>
      </c>
      <c r="F23" s="1">
        <v>19243</v>
      </c>
      <c r="G23" s="1">
        <v>19243</v>
      </c>
    </row>
    <row r="24" spans="1:8" x14ac:dyDescent="0.3">
      <c r="A24" s="3" t="s">
        <v>9</v>
      </c>
      <c r="B24" s="1">
        <v>221681</v>
      </c>
      <c r="C24" s="1">
        <v>221681</v>
      </c>
      <c r="D24" s="1">
        <v>221681</v>
      </c>
      <c r="E24" s="1">
        <v>221681</v>
      </c>
      <c r="F24" s="1">
        <v>1698</v>
      </c>
      <c r="G24" s="1">
        <v>675425</v>
      </c>
    </row>
    <row r="25" spans="1:8" x14ac:dyDescent="0.3">
      <c r="A25" s="3" t="s">
        <v>10</v>
      </c>
      <c r="B25" s="1">
        <f>(B24/B26)-B23</f>
        <v>146.75297872050214</v>
      </c>
      <c r="C25" s="1">
        <f t="shared" ref="C25" si="9">(C24/C26)-C23</f>
        <v>146.75297872050214</v>
      </c>
      <c r="D25" s="1">
        <f t="shared" ref="D25" si="10">(D24/D26)-D23</f>
        <v>146.75297872050214</v>
      </c>
      <c r="E25" s="1">
        <f t="shared" ref="E25:F25" si="11">(E24/E26)-E23</f>
        <v>146.75297872050214</v>
      </c>
      <c r="F25" s="1">
        <f t="shared" si="11"/>
        <v>275.88530465949952</v>
      </c>
      <c r="G25" s="1">
        <f t="shared" ref="G25" si="12">(G24/G26)-G23</f>
        <v>146.72373395154864</v>
      </c>
    </row>
    <row r="26" spans="1:8" x14ac:dyDescent="0.3">
      <c r="A26" s="3" t="s">
        <v>11</v>
      </c>
      <c r="B26" s="1">
        <f>(B24-B22)/B23</f>
        <v>11.611348640802323</v>
      </c>
      <c r="C26" s="1">
        <f t="shared" ref="C26:E26" si="13">(C24-C22)/C23</f>
        <v>11.611348640802323</v>
      </c>
      <c r="D26" s="1">
        <f t="shared" si="13"/>
        <v>11.611348640802323</v>
      </c>
      <c r="E26" s="1">
        <f t="shared" si="13"/>
        <v>11.611348640802323</v>
      </c>
      <c r="F26" s="1">
        <f t="shared" ref="F26:G26" si="14">(F24-F22)/F23</f>
        <v>8.699267266018812E-2</v>
      </c>
      <c r="G26" s="1">
        <f t="shared" si="14"/>
        <v>34.834173465675832</v>
      </c>
    </row>
    <row r="28" spans="1:8" x14ac:dyDescent="0.3">
      <c r="A28" s="1" t="s">
        <v>15</v>
      </c>
      <c r="B28" s="2" t="s">
        <v>35</v>
      </c>
      <c r="C28" s="2" t="s">
        <v>36</v>
      </c>
      <c r="D28" s="2" t="s">
        <v>37</v>
      </c>
      <c r="E28" s="2" t="s">
        <v>38</v>
      </c>
      <c r="F28" s="2" t="s">
        <v>53</v>
      </c>
      <c r="G28" s="2" t="s">
        <v>54</v>
      </c>
      <c r="H28" s="2" t="s">
        <v>6</v>
      </c>
    </row>
    <row r="29" spans="1:8" x14ac:dyDescent="0.3">
      <c r="A29" s="3" t="s">
        <v>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8" x14ac:dyDescent="0.3">
      <c r="A30" s="3" t="s">
        <v>9</v>
      </c>
      <c r="B30" s="1">
        <v>1948</v>
      </c>
      <c r="C30" s="1">
        <v>1948</v>
      </c>
      <c r="D30" s="1">
        <v>1948</v>
      </c>
      <c r="E30" s="1">
        <v>1948</v>
      </c>
      <c r="F30" s="1">
        <v>27</v>
      </c>
      <c r="G30" s="1">
        <v>5844</v>
      </c>
    </row>
    <row r="31" spans="1:8" x14ac:dyDescent="0.3">
      <c r="A31" s="3" t="s">
        <v>8</v>
      </c>
      <c r="B31" s="1">
        <v>18945</v>
      </c>
      <c r="C31" s="1">
        <v>18945</v>
      </c>
      <c r="D31" s="1">
        <v>18945</v>
      </c>
      <c r="E31" s="1">
        <v>18945</v>
      </c>
      <c r="F31" s="1">
        <v>19243</v>
      </c>
      <c r="G31" s="1">
        <v>19243</v>
      </c>
    </row>
    <row r="32" spans="1:8" x14ac:dyDescent="0.3">
      <c r="A32" s="3" t="s">
        <v>9</v>
      </c>
      <c r="B32" s="1">
        <v>221926</v>
      </c>
      <c r="C32" s="1">
        <v>221926</v>
      </c>
      <c r="D32" s="1">
        <v>221926</v>
      </c>
      <c r="E32" s="1">
        <v>221926</v>
      </c>
      <c r="F32" s="1">
        <v>1701</v>
      </c>
      <c r="G32" s="1">
        <v>676159</v>
      </c>
    </row>
    <row r="33" spans="1:8" x14ac:dyDescent="0.3">
      <c r="A33" s="3" t="s">
        <v>10</v>
      </c>
      <c r="B33" s="1">
        <f>(B32/B34)-B31</f>
        <v>167.76614025038725</v>
      </c>
      <c r="C33" s="1">
        <f t="shared" ref="C33" si="15">(C32/C34)-C31</f>
        <v>167.76614025038725</v>
      </c>
      <c r="D33" s="1">
        <f t="shared" ref="D33" si="16">(D32/D34)-D31</f>
        <v>167.76614025038725</v>
      </c>
      <c r="E33" s="1">
        <f t="shared" ref="E33:F33" si="17">(E32/E34)-E31</f>
        <v>167.76614025038725</v>
      </c>
      <c r="F33" s="1">
        <f t="shared" si="17"/>
        <v>310.3709677419356</v>
      </c>
      <c r="G33" s="1">
        <f t="shared" ref="G33" si="18">(G32/G34)-G31</f>
        <v>167.76603835510468</v>
      </c>
    </row>
    <row r="34" spans="1:8" x14ac:dyDescent="0.3">
      <c r="A34" s="3" t="s">
        <v>11</v>
      </c>
      <c r="B34" s="1">
        <f>(B32-B30)/B31</f>
        <v>11.611401425178148</v>
      </c>
      <c r="C34" s="1">
        <f t="shared" ref="C34:E34" si="19">(C32-C30)/C31</f>
        <v>11.611401425178148</v>
      </c>
      <c r="D34" s="1">
        <f t="shared" si="19"/>
        <v>11.611401425178148</v>
      </c>
      <c r="E34" s="1">
        <f t="shared" si="19"/>
        <v>11.611401425178148</v>
      </c>
      <c r="F34" s="1">
        <f t="shared" ref="F34:G34" si="20">(F32-F30)/F31</f>
        <v>8.699267266018812E-2</v>
      </c>
      <c r="G34" s="1">
        <f t="shared" si="20"/>
        <v>34.834225432624848</v>
      </c>
    </row>
    <row r="36" spans="1:8" x14ac:dyDescent="0.3">
      <c r="A36" s="1" t="s">
        <v>16</v>
      </c>
      <c r="B36" s="2" t="s">
        <v>35</v>
      </c>
      <c r="C36" s="2" t="s">
        <v>36</v>
      </c>
      <c r="D36" s="2" t="s">
        <v>37</v>
      </c>
      <c r="E36" s="2" t="s">
        <v>38</v>
      </c>
      <c r="F36" s="2" t="s">
        <v>53</v>
      </c>
      <c r="G36" s="2" t="s">
        <v>54</v>
      </c>
      <c r="H36" s="2" t="s">
        <v>6</v>
      </c>
    </row>
    <row r="37" spans="1:8" x14ac:dyDescent="0.3">
      <c r="A37" s="3" t="s">
        <v>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8" x14ac:dyDescent="0.3">
      <c r="A38" s="3" t="s">
        <v>9</v>
      </c>
      <c r="B38" s="1">
        <v>1949</v>
      </c>
      <c r="C38" s="1">
        <v>1949</v>
      </c>
      <c r="D38" s="1">
        <v>1949</v>
      </c>
      <c r="E38" s="1">
        <v>1949</v>
      </c>
      <c r="F38" s="1">
        <v>27</v>
      </c>
      <c r="G38" s="1">
        <v>5847</v>
      </c>
    </row>
    <row r="39" spans="1:8" x14ac:dyDescent="0.3">
      <c r="A39" s="3" t="s">
        <v>8</v>
      </c>
      <c r="B39" s="1">
        <v>18945</v>
      </c>
      <c r="C39" s="1">
        <v>18945</v>
      </c>
      <c r="D39" s="1">
        <v>18945</v>
      </c>
      <c r="E39" s="1">
        <v>18945</v>
      </c>
      <c r="F39" s="1">
        <v>19243</v>
      </c>
      <c r="G39" s="1">
        <v>19243</v>
      </c>
    </row>
    <row r="40" spans="1:8" x14ac:dyDescent="0.3">
      <c r="A40" s="3" t="s">
        <v>9</v>
      </c>
      <c r="B40" s="1">
        <v>241250</v>
      </c>
      <c r="C40" s="1">
        <v>241250</v>
      </c>
      <c r="D40" s="1">
        <v>241250</v>
      </c>
      <c r="E40" s="1">
        <v>241250</v>
      </c>
      <c r="F40" s="1">
        <v>1855</v>
      </c>
      <c r="G40" s="1">
        <v>735042</v>
      </c>
    </row>
    <row r="41" spans="1:8" x14ac:dyDescent="0.3">
      <c r="A41" s="3" t="s">
        <v>10</v>
      </c>
      <c r="B41" s="1">
        <f>(B40/B42)-B39</f>
        <v>154.29858212042745</v>
      </c>
      <c r="C41" s="1">
        <f t="shared" ref="C41" si="21">(C40/C42)-C39</f>
        <v>154.29858212042745</v>
      </c>
      <c r="D41" s="1">
        <f t="shared" ref="D41" si="22">(D40/D42)-D39</f>
        <v>154.29858212042745</v>
      </c>
      <c r="E41" s="1">
        <f t="shared" ref="E41:F41" si="23">(E40/E42)-E39</f>
        <v>154.29858212042745</v>
      </c>
      <c r="F41" s="1">
        <f t="shared" si="23"/>
        <v>284.22374179431063</v>
      </c>
      <c r="G41" s="1">
        <f t="shared" ref="G41" si="24">(G40/G42)-G39</f>
        <v>154.29867319441473</v>
      </c>
    </row>
    <row r="42" spans="1:8" x14ac:dyDescent="0.3">
      <c r="A42" s="3" t="s">
        <v>11</v>
      </c>
      <c r="B42" s="1">
        <f>(B40-B38)/B39</f>
        <v>12.631353919239904</v>
      </c>
      <c r="C42" s="1">
        <f t="shared" ref="C42:E42" si="25">(C40-C38)/C39</f>
        <v>12.631353919239904</v>
      </c>
      <c r="D42" s="1">
        <f t="shared" si="25"/>
        <v>12.631353919239904</v>
      </c>
      <c r="E42" s="1">
        <f t="shared" si="25"/>
        <v>12.631353919239904</v>
      </c>
      <c r="F42" s="1">
        <f t="shared" ref="F42:G42" si="26">(F40-F38)/F39</f>
        <v>9.4995582809333262E-2</v>
      </c>
      <c r="G42" s="1">
        <f t="shared" si="26"/>
        <v>37.894039390947356</v>
      </c>
    </row>
    <row r="44" spans="1:8" x14ac:dyDescent="0.3">
      <c r="A44" s="1" t="s">
        <v>17</v>
      </c>
      <c r="B44" s="2" t="s">
        <v>35</v>
      </c>
      <c r="C44" s="2" t="s">
        <v>36</v>
      </c>
      <c r="D44" s="2" t="s">
        <v>37</v>
      </c>
      <c r="E44" s="2" t="s">
        <v>38</v>
      </c>
      <c r="F44" s="2" t="s">
        <v>53</v>
      </c>
      <c r="G44" s="2" t="s">
        <v>54</v>
      </c>
      <c r="H44" s="2" t="s">
        <v>6</v>
      </c>
    </row>
    <row r="45" spans="1:8" x14ac:dyDescent="0.3">
      <c r="A45" s="3" t="s">
        <v>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8" x14ac:dyDescent="0.3">
      <c r="A46" s="3" t="s">
        <v>9</v>
      </c>
      <c r="B46" s="1">
        <v>1950</v>
      </c>
      <c r="C46" s="1">
        <v>1950</v>
      </c>
      <c r="D46" s="1">
        <v>1950</v>
      </c>
      <c r="E46" s="1">
        <v>1950</v>
      </c>
      <c r="F46" s="1">
        <v>27</v>
      </c>
      <c r="G46" s="1">
        <v>5849</v>
      </c>
    </row>
    <row r="47" spans="1:8" x14ac:dyDescent="0.3">
      <c r="A47" s="3" t="s">
        <v>8</v>
      </c>
      <c r="B47" s="1">
        <v>18945</v>
      </c>
      <c r="C47" s="1">
        <v>18945</v>
      </c>
      <c r="D47" s="1">
        <v>18945</v>
      </c>
      <c r="E47" s="1">
        <v>18945</v>
      </c>
      <c r="F47" s="1">
        <v>19243</v>
      </c>
      <c r="G47" s="1">
        <v>19243</v>
      </c>
    </row>
    <row r="48" spans="1:8" x14ac:dyDescent="0.3">
      <c r="A48" s="3" t="s">
        <v>9</v>
      </c>
      <c r="B48" s="1">
        <v>253166</v>
      </c>
      <c r="C48" s="1">
        <v>253166</v>
      </c>
      <c r="D48" s="1">
        <v>253166</v>
      </c>
      <c r="E48" s="1">
        <v>253166</v>
      </c>
      <c r="F48" s="1">
        <v>1951</v>
      </c>
      <c r="G48" s="1">
        <v>771354</v>
      </c>
    </row>
    <row r="49" spans="1:7" x14ac:dyDescent="0.3">
      <c r="A49" s="3" t="s">
        <v>10</v>
      </c>
      <c r="B49" s="1">
        <f>(B48/B50)-B47</f>
        <v>147.05572097318873</v>
      </c>
      <c r="C49" s="1">
        <f t="shared" ref="C49" si="27">(C48/C50)-C47</f>
        <v>147.05572097318873</v>
      </c>
      <c r="D49" s="1">
        <f t="shared" ref="D49" si="28">(D48/D50)-D47</f>
        <v>147.05572097318873</v>
      </c>
      <c r="E49" s="1">
        <f t="shared" ref="E49:F49" si="29">(E48/E50)-E47</f>
        <v>147.05572097318873</v>
      </c>
      <c r="F49" s="1">
        <f t="shared" si="29"/>
        <v>270.04209979209918</v>
      </c>
      <c r="G49" s="1">
        <f t="shared" ref="G49" si="30">(G48/G50)-G47</f>
        <v>147.03013958106021</v>
      </c>
    </row>
    <row r="50" spans="1:7" x14ac:dyDescent="0.3">
      <c r="A50" s="3" t="s">
        <v>11</v>
      </c>
      <c r="B50" s="1">
        <f>(B48-B46)/B47</f>
        <v>13.260279757191871</v>
      </c>
      <c r="C50" s="1">
        <f t="shared" ref="C50:E50" si="31">(C48-C46)/C47</f>
        <v>13.260279757191871</v>
      </c>
      <c r="D50" s="1">
        <f t="shared" si="31"/>
        <v>13.260279757191871</v>
      </c>
      <c r="E50" s="1">
        <f t="shared" si="31"/>
        <v>13.260279757191871</v>
      </c>
      <c r="F50" s="1">
        <f t="shared" ref="F50:G50" si="32">(F48-F46)/F47</f>
        <v>9.9984409915293879E-2</v>
      </c>
      <c r="G50" s="1">
        <f t="shared" si="32"/>
        <v>39.780959309878916</v>
      </c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5A47-2A96-4FFC-83E5-C358E27A16F8}">
  <dimension ref="A4:H50"/>
  <sheetViews>
    <sheetView zoomScale="145" zoomScaleNormal="145" workbookViewId="0">
      <selection activeCell="B10" sqref="B10"/>
    </sheetView>
  </sheetViews>
  <sheetFormatPr defaultColWidth="15.625" defaultRowHeight="16.5" x14ac:dyDescent="0.3"/>
  <cols>
    <col min="1" max="16384" width="15.625" style="1"/>
  </cols>
  <sheetData>
    <row r="4" spans="1:8" x14ac:dyDescent="0.3">
      <c r="A4" s="1" t="s">
        <v>12</v>
      </c>
      <c r="B4" s="2" t="s">
        <v>40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</row>
    <row r="6" spans="1:8" x14ac:dyDescent="0.3">
      <c r="A6" s="3" t="s">
        <v>9</v>
      </c>
      <c r="B6" s="1">
        <v>39326</v>
      </c>
    </row>
    <row r="7" spans="1:8" x14ac:dyDescent="0.3">
      <c r="A7" s="3" t="s">
        <v>8</v>
      </c>
      <c r="B7" s="1">
        <v>18945</v>
      </c>
    </row>
    <row r="8" spans="1:8" x14ac:dyDescent="0.3">
      <c r="A8" s="3" t="s">
        <v>9</v>
      </c>
      <c r="B8" s="1">
        <v>4877056</v>
      </c>
    </row>
    <row r="9" spans="1:8" x14ac:dyDescent="0.3">
      <c r="A9" s="3" t="s">
        <v>10</v>
      </c>
      <c r="B9" s="1">
        <f>(B8/B10)-B7</f>
        <v>154.00426853090175</v>
      </c>
    </row>
    <row r="10" spans="1:8" x14ac:dyDescent="0.3">
      <c r="A10" s="3" t="s">
        <v>11</v>
      </c>
      <c r="B10" s="1">
        <f>(B8-B6)/B7</f>
        <v>255.35655845869621</v>
      </c>
    </row>
    <row r="12" spans="1:8" x14ac:dyDescent="0.3">
      <c r="A12" s="1" t="s">
        <v>13</v>
      </c>
      <c r="B12" s="2" t="s">
        <v>39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</row>
    <row r="14" spans="1:8" x14ac:dyDescent="0.3">
      <c r="A14" s="3" t="s">
        <v>9</v>
      </c>
    </row>
    <row r="15" spans="1:8" x14ac:dyDescent="0.3">
      <c r="A15" s="3" t="s">
        <v>8</v>
      </c>
    </row>
    <row r="16" spans="1:8" x14ac:dyDescent="0.3">
      <c r="A16" s="3" t="s">
        <v>9</v>
      </c>
    </row>
    <row r="17" spans="1:8" x14ac:dyDescent="0.3">
      <c r="A17" s="3" t="s">
        <v>10</v>
      </c>
    </row>
    <row r="18" spans="1:8" x14ac:dyDescent="0.3">
      <c r="A18" s="3" t="s">
        <v>11</v>
      </c>
    </row>
    <row r="20" spans="1:8" x14ac:dyDescent="0.3">
      <c r="A20" s="1" t="s">
        <v>14</v>
      </c>
      <c r="B20" s="2" t="s">
        <v>39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</row>
    <row r="22" spans="1:8" x14ac:dyDescent="0.3">
      <c r="A22" s="3" t="s">
        <v>9</v>
      </c>
    </row>
    <row r="23" spans="1:8" x14ac:dyDescent="0.3">
      <c r="A23" s="3" t="s">
        <v>8</v>
      </c>
    </row>
    <row r="24" spans="1:8" x14ac:dyDescent="0.3">
      <c r="A24" s="3" t="s">
        <v>9</v>
      </c>
    </row>
    <row r="25" spans="1:8" x14ac:dyDescent="0.3">
      <c r="A25" s="3" t="s">
        <v>10</v>
      </c>
    </row>
    <row r="26" spans="1:8" x14ac:dyDescent="0.3">
      <c r="A26" s="3" t="s">
        <v>11</v>
      </c>
    </row>
    <row r="28" spans="1:8" x14ac:dyDescent="0.3">
      <c r="A28" s="1" t="s">
        <v>15</v>
      </c>
      <c r="B28" s="2" t="s">
        <v>39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</row>
    <row r="30" spans="1:8" x14ac:dyDescent="0.3">
      <c r="A30" s="3" t="s">
        <v>9</v>
      </c>
    </row>
    <row r="31" spans="1:8" x14ac:dyDescent="0.3">
      <c r="A31" s="3" t="s">
        <v>8</v>
      </c>
    </row>
    <row r="32" spans="1:8" x14ac:dyDescent="0.3">
      <c r="A32" s="3" t="s">
        <v>9</v>
      </c>
    </row>
    <row r="33" spans="1:8" x14ac:dyDescent="0.3">
      <c r="A33" s="3" t="s">
        <v>10</v>
      </c>
    </row>
    <row r="34" spans="1:8" x14ac:dyDescent="0.3">
      <c r="A34" s="3" t="s">
        <v>11</v>
      </c>
    </row>
    <row r="36" spans="1:8" x14ac:dyDescent="0.3">
      <c r="A36" s="1" t="s">
        <v>16</v>
      </c>
      <c r="B36" s="2" t="s">
        <v>39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</row>
    <row r="38" spans="1:8" x14ac:dyDescent="0.3">
      <c r="A38" s="3" t="s">
        <v>9</v>
      </c>
    </row>
    <row r="39" spans="1:8" x14ac:dyDescent="0.3">
      <c r="A39" s="3" t="s">
        <v>8</v>
      </c>
    </row>
    <row r="40" spans="1:8" x14ac:dyDescent="0.3">
      <c r="A40" s="3" t="s">
        <v>9</v>
      </c>
    </row>
    <row r="41" spans="1:8" x14ac:dyDescent="0.3">
      <c r="A41" s="3" t="s">
        <v>10</v>
      </c>
    </row>
    <row r="42" spans="1:8" x14ac:dyDescent="0.3">
      <c r="A42" s="3" t="s">
        <v>11</v>
      </c>
    </row>
    <row r="44" spans="1:8" x14ac:dyDescent="0.3">
      <c r="A44" s="1" t="s">
        <v>17</v>
      </c>
      <c r="B44" s="2" t="s">
        <v>39</v>
      </c>
      <c r="C44" s="2" t="s">
        <v>1</v>
      </c>
      <c r="D44" s="2" t="s">
        <v>2</v>
      </c>
      <c r="E44" s="2" t="s">
        <v>3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</row>
    <row r="46" spans="1:8" x14ac:dyDescent="0.3">
      <c r="A46" s="3" t="s">
        <v>9</v>
      </c>
    </row>
    <row r="47" spans="1:8" x14ac:dyDescent="0.3">
      <c r="A47" s="3" t="s">
        <v>8</v>
      </c>
    </row>
    <row r="48" spans="1:8" x14ac:dyDescent="0.3">
      <c r="A48" s="3" t="s">
        <v>9</v>
      </c>
    </row>
    <row r="49" spans="1:1" x14ac:dyDescent="0.3">
      <c r="A49" s="3" t="s">
        <v>10</v>
      </c>
    </row>
    <row r="50" spans="1:1" x14ac:dyDescent="0.3">
      <c r="A50" s="3" t="s">
        <v>11</v>
      </c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F3D0-E61B-4FC7-94A7-3BBCB9EF17EF}">
  <dimension ref="A4:H50"/>
  <sheetViews>
    <sheetView zoomScale="85" zoomScaleNormal="85" workbookViewId="0">
      <selection activeCell="B10" sqref="B10"/>
    </sheetView>
  </sheetViews>
  <sheetFormatPr defaultColWidth="15.625" defaultRowHeight="16.5" x14ac:dyDescent="0.3"/>
  <cols>
    <col min="1" max="16384" width="15.625" style="1"/>
  </cols>
  <sheetData>
    <row r="4" spans="1:8" x14ac:dyDescent="0.3">
      <c r="A4" s="1" t="s">
        <v>12</v>
      </c>
      <c r="B4" s="2" t="s">
        <v>41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</row>
    <row r="6" spans="1:8" x14ac:dyDescent="0.3">
      <c r="A6" s="3" t="s">
        <v>9</v>
      </c>
      <c r="B6" s="1">
        <v>32809</v>
      </c>
    </row>
    <row r="7" spans="1:8" x14ac:dyDescent="0.3">
      <c r="A7" s="3" t="s">
        <v>8</v>
      </c>
      <c r="B7" s="1">
        <v>18945</v>
      </c>
    </row>
    <row r="8" spans="1:8" x14ac:dyDescent="0.3">
      <c r="A8" s="3" t="s">
        <v>9</v>
      </c>
      <c r="B8" s="1">
        <v>4069150</v>
      </c>
    </row>
    <row r="9" spans="1:8" x14ac:dyDescent="0.3">
      <c r="A9" s="3" t="s">
        <v>10</v>
      </c>
      <c r="B9" s="1">
        <f>(B8/B10)-B7</f>
        <v>153.99256529614286</v>
      </c>
    </row>
    <row r="10" spans="1:8" x14ac:dyDescent="0.3">
      <c r="A10" s="3" t="s">
        <v>11</v>
      </c>
      <c r="B10" s="1">
        <f>(B8-B6)/B7</f>
        <v>213.05574030087095</v>
      </c>
    </row>
    <row r="12" spans="1:8" x14ac:dyDescent="0.3">
      <c r="A12" s="1" t="s">
        <v>13</v>
      </c>
      <c r="B12" s="2" t="s">
        <v>39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</row>
    <row r="14" spans="1:8" x14ac:dyDescent="0.3">
      <c r="A14" s="3" t="s">
        <v>9</v>
      </c>
    </row>
    <row r="15" spans="1:8" x14ac:dyDescent="0.3">
      <c r="A15" s="3" t="s">
        <v>8</v>
      </c>
    </row>
    <row r="16" spans="1:8" x14ac:dyDescent="0.3">
      <c r="A16" s="3" t="s">
        <v>9</v>
      </c>
    </row>
    <row r="17" spans="1:8" x14ac:dyDescent="0.3">
      <c r="A17" s="3" t="s">
        <v>10</v>
      </c>
    </row>
    <row r="18" spans="1:8" x14ac:dyDescent="0.3">
      <c r="A18" s="3" t="s">
        <v>11</v>
      </c>
    </row>
    <row r="20" spans="1:8" x14ac:dyDescent="0.3">
      <c r="A20" s="1" t="s">
        <v>14</v>
      </c>
      <c r="B20" s="2" t="s">
        <v>39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</row>
    <row r="22" spans="1:8" x14ac:dyDescent="0.3">
      <c r="A22" s="3" t="s">
        <v>9</v>
      </c>
    </row>
    <row r="23" spans="1:8" x14ac:dyDescent="0.3">
      <c r="A23" s="3" t="s">
        <v>8</v>
      </c>
    </row>
    <row r="24" spans="1:8" x14ac:dyDescent="0.3">
      <c r="A24" s="3" t="s">
        <v>9</v>
      </c>
    </row>
    <row r="25" spans="1:8" x14ac:dyDescent="0.3">
      <c r="A25" s="3" t="s">
        <v>10</v>
      </c>
    </row>
    <row r="26" spans="1:8" x14ac:dyDescent="0.3">
      <c r="A26" s="3" t="s">
        <v>11</v>
      </c>
    </row>
    <row r="28" spans="1:8" x14ac:dyDescent="0.3">
      <c r="A28" s="1" t="s">
        <v>15</v>
      </c>
      <c r="B28" s="2" t="s">
        <v>39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</row>
    <row r="30" spans="1:8" x14ac:dyDescent="0.3">
      <c r="A30" s="3" t="s">
        <v>9</v>
      </c>
    </row>
    <row r="31" spans="1:8" x14ac:dyDescent="0.3">
      <c r="A31" s="3" t="s">
        <v>8</v>
      </c>
    </row>
    <row r="32" spans="1:8" x14ac:dyDescent="0.3">
      <c r="A32" s="3" t="s">
        <v>9</v>
      </c>
    </row>
    <row r="33" spans="1:8" x14ac:dyDescent="0.3">
      <c r="A33" s="3" t="s">
        <v>10</v>
      </c>
    </row>
    <row r="34" spans="1:8" x14ac:dyDescent="0.3">
      <c r="A34" s="3" t="s">
        <v>11</v>
      </c>
    </row>
    <row r="36" spans="1:8" x14ac:dyDescent="0.3">
      <c r="A36" s="1" t="s">
        <v>16</v>
      </c>
      <c r="B36" s="2" t="s">
        <v>39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</row>
    <row r="38" spans="1:8" x14ac:dyDescent="0.3">
      <c r="A38" s="3" t="s">
        <v>9</v>
      </c>
    </row>
    <row r="39" spans="1:8" x14ac:dyDescent="0.3">
      <c r="A39" s="3" t="s">
        <v>8</v>
      </c>
    </row>
    <row r="40" spans="1:8" x14ac:dyDescent="0.3">
      <c r="A40" s="3" t="s">
        <v>9</v>
      </c>
    </row>
    <row r="41" spans="1:8" x14ac:dyDescent="0.3">
      <c r="A41" s="3" t="s">
        <v>10</v>
      </c>
    </row>
    <row r="42" spans="1:8" x14ac:dyDescent="0.3">
      <c r="A42" s="3" t="s">
        <v>11</v>
      </c>
    </row>
    <row r="44" spans="1:8" x14ac:dyDescent="0.3">
      <c r="A44" s="1" t="s">
        <v>17</v>
      </c>
      <c r="B44" s="2" t="s">
        <v>39</v>
      </c>
      <c r="C44" s="2" t="s">
        <v>1</v>
      </c>
      <c r="D44" s="2" t="s">
        <v>2</v>
      </c>
      <c r="E44" s="2" t="s">
        <v>3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</row>
    <row r="46" spans="1:8" x14ac:dyDescent="0.3">
      <c r="A46" s="3" t="s">
        <v>9</v>
      </c>
    </row>
    <row r="47" spans="1:8" x14ac:dyDescent="0.3">
      <c r="A47" s="3" t="s">
        <v>8</v>
      </c>
    </row>
    <row r="48" spans="1:8" x14ac:dyDescent="0.3">
      <c r="A48" s="3" t="s">
        <v>9</v>
      </c>
    </row>
    <row r="49" spans="1:1" x14ac:dyDescent="0.3">
      <c r="A49" s="3" t="s">
        <v>10</v>
      </c>
    </row>
    <row r="50" spans="1:1" x14ac:dyDescent="0.3">
      <c r="A50" s="3" t="s">
        <v>11</v>
      </c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46AD-F1B1-425D-B119-BE8FCBCAB23C}">
  <dimension ref="A4:H50"/>
  <sheetViews>
    <sheetView zoomScale="115" zoomScaleNormal="115" workbookViewId="0">
      <selection activeCell="B50" sqref="B50"/>
    </sheetView>
  </sheetViews>
  <sheetFormatPr defaultColWidth="15.625" defaultRowHeight="16.5" x14ac:dyDescent="0.3"/>
  <cols>
    <col min="1" max="16384" width="15.625" style="1"/>
  </cols>
  <sheetData>
    <row r="4" spans="1:8" x14ac:dyDescent="0.3">
      <c r="A4" s="1" t="s">
        <v>12</v>
      </c>
      <c r="B4" s="2" t="s">
        <v>48</v>
      </c>
      <c r="C4" s="2" t="s">
        <v>68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  <c r="C5" s="1">
        <v>0</v>
      </c>
    </row>
    <row r="6" spans="1:8" x14ac:dyDescent="0.3">
      <c r="A6" s="3" t="s">
        <v>9</v>
      </c>
      <c r="B6" s="1">
        <v>159</v>
      </c>
      <c r="C6" s="1">
        <v>159</v>
      </c>
    </row>
    <row r="7" spans="1:8" x14ac:dyDescent="0.3">
      <c r="A7" s="3" t="s">
        <v>8</v>
      </c>
      <c r="B7" s="1">
        <v>18945</v>
      </c>
      <c r="C7" s="1">
        <v>18945</v>
      </c>
    </row>
    <row r="8" spans="1:8" x14ac:dyDescent="0.3">
      <c r="A8" s="3" t="s">
        <v>9</v>
      </c>
      <c r="B8" s="1">
        <v>70044</v>
      </c>
      <c r="C8" s="1">
        <v>70044</v>
      </c>
    </row>
    <row r="9" spans="1:8" x14ac:dyDescent="0.3">
      <c r="A9" s="3" t="s">
        <v>10</v>
      </c>
      <c r="B9" s="1">
        <f>(B8/B10)-B7</f>
        <v>43.103026400513045</v>
      </c>
      <c r="C9" s="1">
        <f>(C8/C10)-C7</f>
        <v>43.103026400513045</v>
      </c>
    </row>
    <row r="10" spans="1:8" x14ac:dyDescent="0.3">
      <c r="A10" s="3" t="s">
        <v>11</v>
      </c>
      <c r="B10" s="1">
        <f>(B8-B6)/B7</f>
        <v>3.6888361045130642</v>
      </c>
      <c r="C10" s="1">
        <f>(C8-C6)/C7</f>
        <v>3.6888361045130642</v>
      </c>
    </row>
    <row r="12" spans="1:8" x14ac:dyDescent="0.3">
      <c r="A12" s="1" t="s">
        <v>13</v>
      </c>
      <c r="B12" s="2" t="s">
        <v>48</v>
      </c>
      <c r="C12" s="2" t="s">
        <v>68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  <c r="C13" s="1">
        <v>0</v>
      </c>
    </row>
    <row r="14" spans="1:8" x14ac:dyDescent="0.3">
      <c r="A14" s="3" t="s">
        <v>9</v>
      </c>
      <c r="B14" s="1">
        <v>422</v>
      </c>
      <c r="C14" s="1">
        <v>422</v>
      </c>
    </row>
    <row r="15" spans="1:8" x14ac:dyDescent="0.3">
      <c r="A15" s="3" t="s">
        <v>8</v>
      </c>
      <c r="B15" s="1">
        <v>18945</v>
      </c>
      <c r="C15" s="1">
        <v>18945</v>
      </c>
    </row>
    <row r="16" spans="1:8" x14ac:dyDescent="0.3">
      <c r="A16" s="3" t="s">
        <v>9</v>
      </c>
      <c r="B16" s="1">
        <v>70306</v>
      </c>
      <c r="C16" s="1">
        <v>70306</v>
      </c>
    </row>
    <row r="17" spans="1:8" x14ac:dyDescent="0.3">
      <c r="A17" s="3" t="s">
        <v>10</v>
      </c>
      <c r="B17" s="1">
        <f>(B16/B18)-B15</f>
        <v>114.40086428939321</v>
      </c>
      <c r="C17" s="1">
        <f>(C16/C18)-C15</f>
        <v>114.40086428939321</v>
      </c>
    </row>
    <row r="18" spans="1:8" x14ac:dyDescent="0.3">
      <c r="A18" s="3" t="s">
        <v>11</v>
      </c>
      <c r="B18" s="1">
        <f>(B16-B14)/B15</f>
        <v>3.6887833201372393</v>
      </c>
      <c r="C18" s="1">
        <f>(C16-C14)/C15</f>
        <v>3.6887833201372393</v>
      </c>
    </row>
    <row r="20" spans="1:8" x14ac:dyDescent="0.3">
      <c r="A20" s="1" t="s">
        <v>14</v>
      </c>
      <c r="B20" s="2" t="s">
        <v>48</v>
      </c>
      <c r="C20" s="2" t="s">
        <v>68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  <c r="C21" s="1">
        <v>0</v>
      </c>
    </row>
    <row r="22" spans="1:8" x14ac:dyDescent="0.3">
      <c r="A22" s="3" t="s">
        <v>9</v>
      </c>
      <c r="B22" s="1">
        <v>543</v>
      </c>
      <c r="C22" s="1">
        <v>543</v>
      </c>
    </row>
    <row r="23" spans="1:8" x14ac:dyDescent="0.3">
      <c r="A23" s="3" t="s">
        <v>8</v>
      </c>
      <c r="B23" s="1">
        <v>18945</v>
      </c>
      <c r="C23" s="1">
        <v>18945</v>
      </c>
    </row>
    <row r="24" spans="1:8" x14ac:dyDescent="0.3">
      <c r="A24" s="3" t="s">
        <v>9</v>
      </c>
      <c r="B24" s="1">
        <v>70427</v>
      </c>
      <c r="C24" s="1">
        <v>70427</v>
      </c>
    </row>
    <row r="25" spans="1:8" x14ac:dyDescent="0.3">
      <c r="A25" s="3" t="s">
        <v>10</v>
      </c>
      <c r="B25" s="1">
        <f>(B24/B26)-B23</f>
        <v>147.20300784156643</v>
      </c>
      <c r="C25" s="1">
        <f>(C24/C26)-C23</f>
        <v>147.20300784156643</v>
      </c>
    </row>
    <row r="26" spans="1:8" x14ac:dyDescent="0.3">
      <c r="A26" s="3" t="s">
        <v>11</v>
      </c>
      <c r="B26" s="1">
        <f>(B24-B22)/B23</f>
        <v>3.6887833201372393</v>
      </c>
      <c r="C26" s="1">
        <f>(C24-C22)/C23</f>
        <v>3.6887833201372393</v>
      </c>
    </row>
    <row r="28" spans="1:8" x14ac:dyDescent="0.3">
      <c r="A28" s="1" t="s">
        <v>15</v>
      </c>
      <c r="B28" s="2" t="s">
        <v>48</v>
      </c>
      <c r="C28" s="2" t="s">
        <v>68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  <c r="C29" s="1">
        <v>0</v>
      </c>
    </row>
    <row r="30" spans="1:8" x14ac:dyDescent="0.3">
      <c r="A30" s="3" t="s">
        <v>9</v>
      </c>
      <c r="B30" s="1">
        <v>620</v>
      </c>
      <c r="C30" s="1">
        <v>620</v>
      </c>
    </row>
    <row r="31" spans="1:8" x14ac:dyDescent="0.3">
      <c r="A31" s="3" t="s">
        <v>8</v>
      </c>
      <c r="B31" s="1">
        <v>18945</v>
      </c>
      <c r="C31" s="1">
        <v>18945</v>
      </c>
    </row>
    <row r="32" spans="1:8" x14ac:dyDescent="0.3">
      <c r="A32" s="3" t="s">
        <v>9</v>
      </c>
      <c r="B32" s="1">
        <v>70505</v>
      </c>
      <c r="C32" s="1">
        <v>70505</v>
      </c>
    </row>
    <row r="33" spans="1:8" x14ac:dyDescent="0.3">
      <c r="A33" s="3" t="s">
        <v>10</v>
      </c>
      <c r="B33" s="1">
        <f>(B32/B34)-B31</f>
        <v>168.07469414037405</v>
      </c>
      <c r="C33" s="1">
        <f>(C32/C34)-C31</f>
        <v>168.07469414037405</v>
      </c>
    </row>
    <row r="34" spans="1:8" x14ac:dyDescent="0.3">
      <c r="A34" s="3" t="s">
        <v>11</v>
      </c>
      <c r="B34" s="1">
        <f>(B32-B30)/B31</f>
        <v>3.6888361045130642</v>
      </c>
      <c r="C34" s="1">
        <f>(C32-C30)/C31</f>
        <v>3.6888361045130642</v>
      </c>
    </row>
    <row r="36" spans="1:8" x14ac:dyDescent="0.3">
      <c r="A36" s="1" t="s">
        <v>16</v>
      </c>
      <c r="B36" s="2" t="s">
        <v>0</v>
      </c>
      <c r="C36" s="2" t="s">
        <v>68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  <c r="C37" s="1">
        <v>0</v>
      </c>
    </row>
    <row r="38" spans="1:8" x14ac:dyDescent="0.3">
      <c r="A38" s="3" t="s">
        <v>9</v>
      </c>
      <c r="B38" s="1">
        <v>621</v>
      </c>
      <c r="C38" s="1">
        <v>621</v>
      </c>
    </row>
    <row r="39" spans="1:8" x14ac:dyDescent="0.3">
      <c r="A39" s="3" t="s">
        <v>8</v>
      </c>
      <c r="B39" s="1">
        <v>18945</v>
      </c>
      <c r="C39" s="1">
        <v>18945</v>
      </c>
    </row>
    <row r="40" spans="1:8" x14ac:dyDescent="0.3">
      <c r="A40" s="3" t="s">
        <v>9</v>
      </c>
      <c r="B40" s="1">
        <v>76643</v>
      </c>
      <c r="C40" s="1">
        <v>76643</v>
      </c>
    </row>
    <row r="41" spans="1:8" x14ac:dyDescent="0.3">
      <c r="A41" s="3" t="s">
        <v>10</v>
      </c>
      <c r="B41" s="1">
        <f>(B40/B42)-B39</f>
        <v>154.75579437531269</v>
      </c>
      <c r="C41" s="1">
        <f>(C40/C42)-C39</f>
        <v>154.75579437531269</v>
      </c>
    </row>
    <row r="42" spans="1:8" x14ac:dyDescent="0.3">
      <c r="A42" s="3" t="s">
        <v>11</v>
      </c>
      <c r="B42" s="1">
        <f>(B40-B38)/B39</f>
        <v>4.012773818949591</v>
      </c>
      <c r="C42" s="1">
        <f>(C40-C38)/C39</f>
        <v>4.012773818949591</v>
      </c>
    </row>
    <row r="44" spans="1:8" x14ac:dyDescent="0.3">
      <c r="A44" s="1" t="s">
        <v>17</v>
      </c>
      <c r="B44" s="2" t="s">
        <v>48</v>
      </c>
      <c r="C44" s="2" t="s">
        <v>68</v>
      </c>
      <c r="D44" s="2" t="s">
        <v>2</v>
      </c>
      <c r="E44" s="2" t="s">
        <v>3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  <c r="C45" s="1">
        <v>0</v>
      </c>
    </row>
    <row r="46" spans="1:8" x14ac:dyDescent="0.3">
      <c r="A46" s="3" t="s">
        <v>9</v>
      </c>
      <c r="B46" s="1">
        <v>621</v>
      </c>
      <c r="C46" s="1">
        <v>621</v>
      </c>
    </row>
    <row r="47" spans="1:8" x14ac:dyDescent="0.3">
      <c r="A47" s="3" t="s">
        <v>8</v>
      </c>
      <c r="B47" s="1">
        <v>18945</v>
      </c>
      <c r="C47" s="1">
        <v>18945</v>
      </c>
    </row>
    <row r="48" spans="1:8" x14ac:dyDescent="0.3">
      <c r="A48" s="3" t="s">
        <v>9</v>
      </c>
      <c r="B48" s="1">
        <v>80432</v>
      </c>
      <c r="C48" s="1">
        <v>80432</v>
      </c>
    </row>
    <row r="49" spans="1:3" x14ac:dyDescent="0.3">
      <c r="A49" s="3" t="s">
        <v>10</v>
      </c>
      <c r="B49" s="1">
        <f>(B48/B50)-B47</f>
        <v>147.40881582739166</v>
      </c>
      <c r="C49" s="1">
        <f>(C48/C50)-C47</f>
        <v>147.40881582739166</v>
      </c>
    </row>
    <row r="50" spans="1:3" x14ac:dyDescent="0.3">
      <c r="A50" s="3" t="s">
        <v>11</v>
      </c>
      <c r="B50" s="1">
        <f>(B48-B46)/B47</f>
        <v>4.2127738189495911</v>
      </c>
      <c r="C50" s="1">
        <f>(C48-C46)/C47</f>
        <v>4.2127738189495911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667E-A2F1-4C4F-A755-B893A938E44B}">
  <dimension ref="A4:H50"/>
  <sheetViews>
    <sheetView zoomScale="175" zoomScaleNormal="175" workbookViewId="0">
      <selection activeCell="E2" sqref="E2"/>
    </sheetView>
  </sheetViews>
  <sheetFormatPr defaultColWidth="15.625" defaultRowHeight="16.5" x14ac:dyDescent="0.3"/>
  <cols>
    <col min="1" max="16384" width="15.625" style="1"/>
  </cols>
  <sheetData>
    <row r="4" spans="1:8" x14ac:dyDescent="0.3">
      <c r="A4" s="1" t="s">
        <v>12</v>
      </c>
      <c r="B4" s="2" t="s">
        <v>51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</row>
    <row r="6" spans="1:8" x14ac:dyDescent="0.3">
      <c r="A6" s="3" t="s">
        <v>9</v>
      </c>
      <c r="B6" s="1">
        <v>20</v>
      </c>
    </row>
    <row r="7" spans="1:8" x14ac:dyDescent="0.3">
      <c r="A7" s="3" t="s">
        <v>8</v>
      </c>
      <c r="B7" s="1">
        <v>18945</v>
      </c>
    </row>
    <row r="8" spans="1:8" x14ac:dyDescent="0.3">
      <c r="A8" s="3" t="s">
        <v>9</v>
      </c>
      <c r="B8" s="1">
        <v>8886</v>
      </c>
    </row>
    <row r="9" spans="1:8" x14ac:dyDescent="0.3">
      <c r="A9" s="3" t="s">
        <v>10</v>
      </c>
      <c r="B9" s="1">
        <f>(B8/B10)-B7</f>
        <v>42.736295962102304</v>
      </c>
    </row>
    <row r="10" spans="1:8" x14ac:dyDescent="0.3">
      <c r="A10" s="3" t="s">
        <v>11</v>
      </c>
      <c r="B10" s="1">
        <f>(B8-B6)/B7</f>
        <v>0.46798627606228554</v>
      </c>
    </row>
    <row r="12" spans="1:8" x14ac:dyDescent="0.3">
      <c r="A12" s="1" t="s">
        <v>13</v>
      </c>
      <c r="B12" s="2" t="s">
        <v>51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</row>
    <row r="14" spans="1:8" x14ac:dyDescent="0.3">
      <c r="A14" s="3" t="s">
        <v>9</v>
      </c>
      <c r="B14" s="1">
        <v>54</v>
      </c>
    </row>
    <row r="15" spans="1:8" x14ac:dyDescent="0.3">
      <c r="A15" s="3" t="s">
        <v>8</v>
      </c>
      <c r="B15" s="1">
        <v>18945</v>
      </c>
    </row>
    <row r="16" spans="1:8" x14ac:dyDescent="0.3">
      <c r="A16" s="3" t="s">
        <v>9</v>
      </c>
      <c r="B16" s="1">
        <v>8920</v>
      </c>
    </row>
    <row r="17" spans="1:8" x14ac:dyDescent="0.3">
      <c r="A17" s="3" t="s">
        <v>10</v>
      </c>
      <c r="B17" s="1">
        <f>(B16/B18)-B15</f>
        <v>115.3879990976784</v>
      </c>
    </row>
    <row r="18" spans="1:8" x14ac:dyDescent="0.3">
      <c r="A18" s="3" t="s">
        <v>11</v>
      </c>
      <c r="B18" s="1">
        <f>(B16-B14)/B15</f>
        <v>0.46798627606228554</v>
      </c>
    </row>
    <row r="20" spans="1:8" x14ac:dyDescent="0.3">
      <c r="A20" s="1" t="s">
        <v>14</v>
      </c>
      <c r="B20" s="2" t="s">
        <v>51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</row>
    <row r="22" spans="1:8" x14ac:dyDescent="0.3">
      <c r="A22" s="3" t="s">
        <v>9</v>
      </c>
      <c r="B22" s="1">
        <v>70</v>
      </c>
    </row>
    <row r="23" spans="1:8" x14ac:dyDescent="0.3">
      <c r="A23" s="3" t="s">
        <v>8</v>
      </c>
      <c r="B23" s="1">
        <v>18945</v>
      </c>
    </row>
    <row r="24" spans="1:8" x14ac:dyDescent="0.3">
      <c r="A24" s="3" t="s">
        <v>9</v>
      </c>
      <c r="B24" s="1">
        <v>8936</v>
      </c>
    </row>
    <row r="25" spans="1:8" x14ac:dyDescent="0.3">
      <c r="A25" s="3" t="s">
        <v>10</v>
      </c>
      <c r="B25" s="1">
        <f>(B24/B26)-B23</f>
        <v>149.57703586735806</v>
      </c>
    </row>
    <row r="26" spans="1:8" x14ac:dyDescent="0.3">
      <c r="A26" s="3" t="s">
        <v>11</v>
      </c>
      <c r="B26" s="1">
        <f>(B24-B22)/B23</f>
        <v>0.46798627606228554</v>
      </c>
    </row>
    <row r="28" spans="1:8" x14ac:dyDescent="0.3">
      <c r="A28" s="1" t="s">
        <v>15</v>
      </c>
      <c r="B28" s="2" t="s">
        <v>51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</row>
    <row r="30" spans="1:8" x14ac:dyDescent="0.3">
      <c r="A30" s="3" t="s">
        <v>9</v>
      </c>
      <c r="B30" s="1">
        <v>81</v>
      </c>
    </row>
    <row r="31" spans="1:8" x14ac:dyDescent="0.3">
      <c r="A31" s="3" t="s">
        <v>8</v>
      </c>
      <c r="B31" s="1">
        <v>18945</v>
      </c>
    </row>
    <row r="32" spans="1:8" x14ac:dyDescent="0.3">
      <c r="A32" s="3" t="s">
        <v>9</v>
      </c>
      <c r="B32" s="1">
        <v>8947</v>
      </c>
    </row>
    <row r="33" spans="1:8" x14ac:dyDescent="0.3">
      <c r="A33" s="3" t="s">
        <v>10</v>
      </c>
      <c r="B33" s="1">
        <f>(B32/B34)-B31</f>
        <v>173.08199864651397</v>
      </c>
    </row>
    <row r="34" spans="1:8" x14ac:dyDescent="0.3">
      <c r="A34" s="3" t="s">
        <v>11</v>
      </c>
      <c r="B34" s="1">
        <f>(B32-B30)/B31</f>
        <v>0.46798627606228554</v>
      </c>
    </row>
    <row r="36" spans="1:8" x14ac:dyDescent="0.3">
      <c r="A36" s="1" t="s">
        <v>16</v>
      </c>
      <c r="B36" s="2" t="s">
        <v>51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</row>
    <row r="38" spans="1:8" x14ac:dyDescent="0.3">
      <c r="A38" s="3" t="s">
        <v>9</v>
      </c>
      <c r="B38" s="1">
        <v>82</v>
      </c>
    </row>
    <row r="39" spans="1:8" x14ac:dyDescent="0.3">
      <c r="A39" s="3" t="s">
        <v>8</v>
      </c>
      <c r="B39" s="1">
        <v>18945</v>
      </c>
    </row>
    <row r="40" spans="1:8" x14ac:dyDescent="0.3">
      <c r="A40" s="3" t="s">
        <v>9</v>
      </c>
      <c r="B40" s="1">
        <v>9724</v>
      </c>
    </row>
    <row r="41" spans="1:8" x14ac:dyDescent="0.3">
      <c r="A41" s="3" t="s">
        <v>10</v>
      </c>
      <c r="B41" s="1">
        <f>(B40/B42)-B39</f>
        <v>161.11698817672732</v>
      </c>
    </row>
    <row r="42" spans="1:8" x14ac:dyDescent="0.3">
      <c r="A42" s="3" t="s">
        <v>11</v>
      </c>
      <c r="B42" s="1">
        <f>(B40-B38)/B39</f>
        <v>0.50894695170229609</v>
      </c>
    </row>
    <row r="44" spans="1:8" x14ac:dyDescent="0.3">
      <c r="A44" s="1" t="s">
        <v>17</v>
      </c>
      <c r="B44" s="2" t="s">
        <v>51</v>
      </c>
      <c r="C44" s="2" t="s">
        <v>1</v>
      </c>
      <c r="D44" s="2" t="s">
        <v>2</v>
      </c>
      <c r="E44" s="2" t="s">
        <v>3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</row>
    <row r="46" spans="1:8" x14ac:dyDescent="0.3">
      <c r="A46" s="3" t="s">
        <v>9</v>
      </c>
      <c r="B46" s="1">
        <v>82</v>
      </c>
    </row>
    <row r="47" spans="1:8" x14ac:dyDescent="0.3">
      <c r="A47" s="3" t="s">
        <v>8</v>
      </c>
      <c r="B47" s="1">
        <v>18945</v>
      </c>
    </row>
    <row r="48" spans="1:8" x14ac:dyDescent="0.3">
      <c r="A48" s="3" t="s">
        <v>9</v>
      </c>
      <c r="B48" s="1">
        <v>10198</v>
      </c>
    </row>
    <row r="49" spans="1:2" x14ac:dyDescent="0.3">
      <c r="A49" s="3" t="s">
        <v>10</v>
      </c>
      <c r="B49" s="1">
        <f>(B48/B50)-B47</f>
        <v>153.56761565836132</v>
      </c>
    </row>
    <row r="50" spans="1:2" x14ac:dyDescent="0.3">
      <c r="A50" s="3" t="s">
        <v>11</v>
      </c>
      <c r="B50" s="1">
        <f>(B48-B46)/B47</f>
        <v>0.53396674584323045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ECD1-0E16-4A95-8644-4E92B1DAA0C8}">
  <dimension ref="A4:H50"/>
  <sheetViews>
    <sheetView zoomScale="115" zoomScaleNormal="115" workbookViewId="0">
      <selection activeCell="B50" sqref="B50"/>
    </sheetView>
  </sheetViews>
  <sheetFormatPr defaultColWidth="15.625" defaultRowHeight="16.5" x14ac:dyDescent="0.3"/>
  <cols>
    <col min="1" max="16384" width="15.625" style="1"/>
  </cols>
  <sheetData>
    <row r="4" spans="1:8" x14ac:dyDescent="0.3">
      <c r="A4" s="1" t="s">
        <v>12</v>
      </c>
      <c r="B4" s="2" t="s">
        <v>47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</row>
    <row r="6" spans="1:8" x14ac:dyDescent="0.3">
      <c r="A6" s="3" t="s">
        <v>9</v>
      </c>
      <c r="B6" s="1">
        <v>456</v>
      </c>
    </row>
    <row r="7" spans="1:8" x14ac:dyDescent="0.3">
      <c r="A7" s="3" t="s">
        <v>8</v>
      </c>
      <c r="B7" s="1">
        <v>18945</v>
      </c>
    </row>
    <row r="8" spans="1:8" x14ac:dyDescent="0.3">
      <c r="A8" s="3" t="s">
        <v>9</v>
      </c>
      <c r="B8" s="1">
        <v>202001</v>
      </c>
    </row>
    <row r="9" spans="1:8" x14ac:dyDescent="0.3">
      <c r="A9" s="3" t="s">
        <v>10</v>
      </c>
      <c r="B9" s="1">
        <f>(B8/B10)-B7</f>
        <v>42.863479619936697</v>
      </c>
    </row>
    <row r="10" spans="1:8" x14ac:dyDescent="0.3">
      <c r="A10" s="3" t="s">
        <v>11</v>
      </c>
      <c r="B10" s="1">
        <f>(B8-B6)/B7</f>
        <v>10.638427025600421</v>
      </c>
    </row>
    <row r="12" spans="1:8" x14ac:dyDescent="0.3">
      <c r="A12" s="1" t="s">
        <v>13</v>
      </c>
      <c r="B12" s="2" t="s">
        <v>47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</row>
    <row r="14" spans="1:8" x14ac:dyDescent="0.3">
      <c r="A14" s="3" t="s">
        <v>9</v>
      </c>
      <c r="B14" s="1">
        <v>1205</v>
      </c>
    </row>
    <row r="15" spans="1:8" x14ac:dyDescent="0.3">
      <c r="A15" s="3" t="s">
        <v>8</v>
      </c>
      <c r="B15" s="1">
        <v>18945</v>
      </c>
    </row>
    <row r="16" spans="1:8" x14ac:dyDescent="0.3">
      <c r="A16" s="3" t="s">
        <v>9</v>
      </c>
      <c r="B16" s="1">
        <v>202750</v>
      </c>
    </row>
    <row r="17" spans="1:8" x14ac:dyDescent="0.3">
      <c r="A17" s="3" t="s">
        <v>10</v>
      </c>
      <c r="B17" s="1">
        <f>(B16/B18)-B15</f>
        <v>113.26862487286053</v>
      </c>
    </row>
    <row r="18" spans="1:8" x14ac:dyDescent="0.3">
      <c r="A18" s="3" t="s">
        <v>11</v>
      </c>
      <c r="B18" s="1">
        <f>(B16-B14)/B15</f>
        <v>10.638427025600421</v>
      </c>
    </row>
    <row r="20" spans="1:8" x14ac:dyDescent="0.3">
      <c r="A20" s="1" t="s">
        <v>14</v>
      </c>
      <c r="B20" s="2" t="s">
        <v>47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</row>
    <row r="22" spans="1:8" x14ac:dyDescent="0.3">
      <c r="A22" s="3" t="s">
        <v>9</v>
      </c>
      <c r="B22" s="1">
        <v>1554</v>
      </c>
    </row>
    <row r="23" spans="1:8" x14ac:dyDescent="0.3">
      <c r="A23" s="3" t="s">
        <v>8</v>
      </c>
      <c r="B23" s="1">
        <v>18945</v>
      </c>
    </row>
    <row r="24" spans="1:8" x14ac:dyDescent="0.3">
      <c r="A24" s="3" t="s">
        <v>9</v>
      </c>
      <c r="B24" s="1">
        <v>203099</v>
      </c>
    </row>
    <row r="25" spans="1:8" x14ac:dyDescent="0.3">
      <c r="A25" s="3" t="s">
        <v>10</v>
      </c>
      <c r="B25" s="1">
        <f>(B24/B26)-B23</f>
        <v>146.07422659952135</v>
      </c>
    </row>
    <row r="26" spans="1:8" x14ac:dyDescent="0.3">
      <c r="A26" s="3" t="s">
        <v>11</v>
      </c>
      <c r="B26" s="1">
        <f>(B24-B22)/B23</f>
        <v>10.638427025600421</v>
      </c>
    </row>
    <row r="28" spans="1:8" x14ac:dyDescent="0.3">
      <c r="A28" s="1" t="s">
        <v>15</v>
      </c>
      <c r="B28" s="2" t="s">
        <v>47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</row>
    <row r="30" spans="1:8" x14ac:dyDescent="0.3">
      <c r="A30" s="3" t="s">
        <v>9</v>
      </c>
      <c r="B30" s="1">
        <v>1776</v>
      </c>
    </row>
    <row r="31" spans="1:8" x14ac:dyDescent="0.3">
      <c r="A31" s="3" t="s">
        <v>8</v>
      </c>
      <c r="B31" s="1">
        <v>18945</v>
      </c>
    </row>
    <row r="32" spans="1:8" x14ac:dyDescent="0.3">
      <c r="A32" s="3" t="s">
        <v>9</v>
      </c>
      <c r="B32" s="1">
        <v>203321</v>
      </c>
    </row>
    <row r="33" spans="1:8" x14ac:dyDescent="0.3">
      <c r="A33" s="3" t="s">
        <v>10</v>
      </c>
      <c r="B33" s="1">
        <f>(B32/B34)-B31</f>
        <v>166.94197325659479</v>
      </c>
    </row>
    <row r="34" spans="1:8" x14ac:dyDescent="0.3">
      <c r="A34" s="3" t="s">
        <v>11</v>
      </c>
      <c r="B34" s="1">
        <f>(B32-B30)/B31</f>
        <v>10.638427025600421</v>
      </c>
    </row>
    <row r="36" spans="1:8" x14ac:dyDescent="0.3">
      <c r="A36" s="1" t="s">
        <v>16</v>
      </c>
      <c r="B36" s="2" t="s">
        <v>47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</row>
    <row r="38" spans="1:8" x14ac:dyDescent="0.3">
      <c r="A38" s="3" t="s">
        <v>9</v>
      </c>
      <c r="B38" s="1">
        <v>1777</v>
      </c>
    </row>
    <row r="39" spans="1:8" x14ac:dyDescent="0.3">
      <c r="A39" s="3" t="s">
        <v>8</v>
      </c>
      <c r="B39" s="1">
        <v>18945</v>
      </c>
    </row>
    <row r="40" spans="1:8" x14ac:dyDescent="0.3">
      <c r="A40" s="3" t="s">
        <v>9</v>
      </c>
      <c r="B40" s="1">
        <v>221035</v>
      </c>
    </row>
    <row r="41" spans="1:8" x14ac:dyDescent="0.3">
      <c r="A41" s="3" t="s">
        <v>10</v>
      </c>
      <c r="B41" s="1">
        <f>(B40/B42)-B39</f>
        <v>153.54178638863596</v>
      </c>
    </row>
    <row r="42" spans="1:8" x14ac:dyDescent="0.3">
      <c r="A42" s="3" t="s">
        <v>11</v>
      </c>
      <c r="B42" s="1">
        <f>(B40-B38)/B39</f>
        <v>11.573396674584323</v>
      </c>
    </row>
    <row r="44" spans="1:8" x14ac:dyDescent="0.3">
      <c r="A44" s="1" t="s">
        <v>17</v>
      </c>
      <c r="B44" s="2" t="s">
        <v>47</v>
      </c>
      <c r="C44" s="2" t="s">
        <v>1</v>
      </c>
      <c r="D44" s="2" t="s">
        <v>2</v>
      </c>
      <c r="E44" s="2" t="s">
        <v>3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</row>
    <row r="46" spans="1:8" x14ac:dyDescent="0.3">
      <c r="A46" s="3" t="s">
        <v>9</v>
      </c>
      <c r="B46" s="1">
        <v>1778</v>
      </c>
    </row>
    <row r="47" spans="1:8" x14ac:dyDescent="0.3">
      <c r="A47" s="3" t="s">
        <v>8</v>
      </c>
      <c r="B47" s="1">
        <v>18945</v>
      </c>
    </row>
    <row r="48" spans="1:8" x14ac:dyDescent="0.3">
      <c r="A48" s="3" t="s">
        <v>9</v>
      </c>
      <c r="B48" s="1">
        <v>231947</v>
      </c>
    </row>
    <row r="49" spans="1:2" x14ac:dyDescent="0.3">
      <c r="A49" s="3" t="s">
        <v>10</v>
      </c>
      <c r="B49" s="1">
        <f>(B48/B50)-B47</f>
        <v>146.34555478800394</v>
      </c>
    </row>
    <row r="50" spans="1:2" x14ac:dyDescent="0.3">
      <c r="A50" s="3" t="s">
        <v>11</v>
      </c>
      <c r="B50" s="1">
        <f>(B48-B46)/B47</f>
        <v>12.149326999208235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8F9C-6A2E-41FD-AF8A-EE496C36EFB6}">
  <dimension ref="A3:H50"/>
  <sheetViews>
    <sheetView topLeftCell="A22" zoomScale="130" zoomScaleNormal="130" workbookViewId="0">
      <selection activeCell="C50" sqref="C50"/>
    </sheetView>
  </sheetViews>
  <sheetFormatPr defaultColWidth="15.625" defaultRowHeight="16.5" x14ac:dyDescent="0.3"/>
  <cols>
    <col min="1" max="16384" width="15.625" style="1"/>
  </cols>
  <sheetData>
    <row r="3" spans="1:8" x14ac:dyDescent="0.3">
      <c r="C3" s="1" t="s">
        <v>63</v>
      </c>
    </row>
    <row r="4" spans="1:8" x14ac:dyDescent="0.3">
      <c r="A4" s="1" t="s">
        <v>12</v>
      </c>
      <c r="B4" s="2" t="s">
        <v>67</v>
      </c>
      <c r="C4" s="2" t="s">
        <v>66</v>
      </c>
      <c r="D4" s="2"/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  <c r="C5" s="1">
        <v>0</v>
      </c>
    </row>
    <row r="6" spans="1:8" x14ac:dyDescent="0.3">
      <c r="A6" s="3" t="s">
        <v>9</v>
      </c>
      <c r="B6" s="1">
        <v>142</v>
      </c>
      <c r="C6" s="1">
        <v>17</v>
      </c>
    </row>
    <row r="7" spans="1:8" x14ac:dyDescent="0.3">
      <c r="A7" s="3" t="s">
        <v>8</v>
      </c>
      <c r="B7" s="1">
        <v>18945</v>
      </c>
      <c r="C7" s="1">
        <v>18317</v>
      </c>
    </row>
    <row r="8" spans="1:8" x14ac:dyDescent="0.3">
      <c r="A8" s="3" t="s">
        <v>9</v>
      </c>
      <c r="B8" s="1">
        <v>62714</v>
      </c>
      <c r="C8" s="1">
        <v>7233</v>
      </c>
    </row>
    <row r="9" spans="1:8" x14ac:dyDescent="0.3">
      <c r="A9" s="3" t="s">
        <v>10</v>
      </c>
      <c r="B9" s="1">
        <f>(B8/B10)-B7</f>
        <v>42.993511474782281</v>
      </c>
      <c r="C9" s="1">
        <f>(C8/C10)-C7</f>
        <v>43.152577605320403</v>
      </c>
    </row>
    <row r="10" spans="1:8" x14ac:dyDescent="0.3">
      <c r="A10" s="3" t="s">
        <v>11</v>
      </c>
      <c r="B10" s="1">
        <f>(B8-B6)/B7</f>
        <v>3.3028239641066244</v>
      </c>
      <c r="C10" s="1">
        <f>(C8-C6)/C7</f>
        <v>0.39395097450455863</v>
      </c>
    </row>
    <row r="12" spans="1:8" x14ac:dyDescent="0.3">
      <c r="A12" s="1" t="s">
        <v>13</v>
      </c>
      <c r="B12" s="2" t="s">
        <v>67</v>
      </c>
      <c r="C12" s="2" t="s">
        <v>66</v>
      </c>
      <c r="D12" s="2"/>
      <c r="E12" s="2" t="s">
        <v>3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  <c r="C13" s="1">
        <v>0</v>
      </c>
    </row>
    <row r="14" spans="1:8" x14ac:dyDescent="0.3">
      <c r="A14" s="3" t="s">
        <v>9</v>
      </c>
      <c r="B14" s="1">
        <v>377</v>
      </c>
      <c r="C14" s="1">
        <v>46</v>
      </c>
    </row>
    <row r="15" spans="1:8" x14ac:dyDescent="0.3">
      <c r="A15" s="3" t="s">
        <v>8</v>
      </c>
      <c r="B15" s="1">
        <v>18945</v>
      </c>
      <c r="C15" s="1">
        <v>18317</v>
      </c>
    </row>
    <row r="16" spans="1:8" x14ac:dyDescent="0.3">
      <c r="A16" s="3" t="s">
        <v>9</v>
      </c>
      <c r="B16" s="1">
        <v>62949</v>
      </c>
      <c r="C16" s="1">
        <v>7262</v>
      </c>
    </row>
    <row r="17" spans="1:8" x14ac:dyDescent="0.3">
      <c r="A17" s="3" t="s">
        <v>10</v>
      </c>
      <c r="B17" s="1">
        <f>(B16/B18)-B15</f>
        <v>114.14474525346668</v>
      </c>
      <c r="C17" s="1">
        <f>(C16/C18)-C15</f>
        <v>116.76579822616259</v>
      </c>
    </row>
    <row r="18" spans="1:8" x14ac:dyDescent="0.3">
      <c r="A18" s="3" t="s">
        <v>11</v>
      </c>
      <c r="B18" s="1">
        <f>(B16-B14)/B15</f>
        <v>3.3028239641066244</v>
      </c>
      <c r="C18" s="1">
        <f>(C16-C14)/C15</f>
        <v>0.39395097450455863</v>
      </c>
    </row>
    <row r="20" spans="1:8" x14ac:dyDescent="0.3">
      <c r="A20" s="1" t="s">
        <v>14</v>
      </c>
      <c r="B20" s="2" t="s">
        <v>67</v>
      </c>
      <c r="C20" s="2" t="s">
        <v>66</v>
      </c>
      <c r="D20" s="2"/>
      <c r="E20" s="2" t="s">
        <v>3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  <c r="C21" s="1">
        <v>0</v>
      </c>
    </row>
    <row r="22" spans="1:8" x14ac:dyDescent="0.3">
      <c r="A22" s="3" t="s">
        <v>9</v>
      </c>
      <c r="B22" s="1">
        <v>485</v>
      </c>
      <c r="C22" s="1">
        <v>59</v>
      </c>
    </row>
    <row r="23" spans="1:8" x14ac:dyDescent="0.3">
      <c r="A23" s="3" t="s">
        <v>8</v>
      </c>
      <c r="B23" s="1">
        <v>18945</v>
      </c>
      <c r="C23" s="1">
        <v>18317</v>
      </c>
    </row>
    <row r="24" spans="1:8" x14ac:dyDescent="0.3">
      <c r="A24" s="3" t="s">
        <v>9</v>
      </c>
      <c r="B24" s="1">
        <v>63057</v>
      </c>
      <c r="C24" s="1">
        <v>7276</v>
      </c>
    </row>
    <row r="25" spans="1:8" x14ac:dyDescent="0.3">
      <c r="A25" s="3" t="s">
        <v>10</v>
      </c>
      <c r="B25" s="1">
        <f>(B24/B26)-B23</f>
        <v>146.84403567090703</v>
      </c>
      <c r="C25" s="1">
        <f>(C24/C26)-C23</f>
        <v>149.74407648607303</v>
      </c>
    </row>
    <row r="26" spans="1:8" x14ac:dyDescent="0.3">
      <c r="A26" s="3" t="s">
        <v>11</v>
      </c>
      <c r="B26" s="1">
        <f>(B24-B22)/B23</f>
        <v>3.3028239641066244</v>
      </c>
      <c r="C26" s="1">
        <f>(C24-C22)/C23</f>
        <v>0.39400556859747776</v>
      </c>
    </row>
    <row r="28" spans="1:8" x14ac:dyDescent="0.3">
      <c r="A28" s="1" t="s">
        <v>15</v>
      </c>
      <c r="B28" s="2" t="s">
        <v>67</v>
      </c>
      <c r="C28" s="2" t="s">
        <v>66</v>
      </c>
      <c r="D28" s="2"/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  <c r="C29" s="1">
        <v>0</v>
      </c>
    </row>
    <row r="30" spans="1:8" x14ac:dyDescent="0.3">
      <c r="A30" s="3" t="s">
        <v>9</v>
      </c>
      <c r="B30" s="1">
        <v>555</v>
      </c>
      <c r="C30" s="1">
        <v>67</v>
      </c>
    </row>
    <row r="31" spans="1:8" x14ac:dyDescent="0.3">
      <c r="A31" s="3" t="s">
        <v>8</v>
      </c>
      <c r="B31" s="1">
        <v>18945</v>
      </c>
      <c r="C31" s="1">
        <v>18317</v>
      </c>
    </row>
    <row r="32" spans="1:8" x14ac:dyDescent="0.3">
      <c r="A32" s="3" t="s">
        <v>9</v>
      </c>
      <c r="B32" s="1">
        <v>63127</v>
      </c>
      <c r="C32" s="1">
        <v>7283</v>
      </c>
    </row>
    <row r="33" spans="1:8" x14ac:dyDescent="0.3">
      <c r="A33" s="3" t="s">
        <v>10</v>
      </c>
      <c r="B33" s="1">
        <f>(B32/B34)-B31</f>
        <v>168.03802020072908</v>
      </c>
      <c r="C33" s="1">
        <f>(C32/C34)-C31</f>
        <v>170.0719235033248</v>
      </c>
    </row>
    <row r="34" spans="1:8" x14ac:dyDescent="0.3">
      <c r="A34" s="3" t="s">
        <v>11</v>
      </c>
      <c r="B34" s="1">
        <f>(B32-B30)/B31</f>
        <v>3.3028239641066244</v>
      </c>
      <c r="C34" s="1">
        <f>(C32-C30)/C31</f>
        <v>0.39395097450455863</v>
      </c>
    </row>
    <row r="36" spans="1:8" x14ac:dyDescent="0.3">
      <c r="A36" s="1" t="s">
        <v>16</v>
      </c>
      <c r="B36" s="2" t="s">
        <v>67</v>
      </c>
      <c r="C36" s="2" t="s">
        <v>66</v>
      </c>
      <c r="D36" s="2"/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  <c r="C37" s="1">
        <v>0</v>
      </c>
    </row>
    <row r="38" spans="1:8" x14ac:dyDescent="0.3">
      <c r="A38" s="3" t="s">
        <v>9</v>
      </c>
      <c r="B38" s="1">
        <v>556</v>
      </c>
      <c r="C38" s="1">
        <v>67</v>
      </c>
    </row>
    <row r="39" spans="1:8" x14ac:dyDescent="0.3">
      <c r="A39" s="3" t="s">
        <v>8</v>
      </c>
      <c r="B39" s="1">
        <v>18945</v>
      </c>
      <c r="C39" s="1">
        <v>18317</v>
      </c>
    </row>
    <row r="40" spans="1:8" x14ac:dyDescent="0.3">
      <c r="A40" s="3" t="s">
        <v>9</v>
      </c>
      <c r="B40" s="1">
        <v>68621</v>
      </c>
      <c r="C40" s="1">
        <v>7924</v>
      </c>
    </row>
    <row r="41" spans="1:8" x14ac:dyDescent="0.3">
      <c r="A41" s="3" t="s">
        <v>10</v>
      </c>
      <c r="B41" s="1">
        <f>(B40/B42)-B39</f>
        <v>154.75530742672345</v>
      </c>
      <c r="C41" s="1">
        <f>(C40/C42)-C39</f>
        <v>156.19689448898862</v>
      </c>
    </row>
    <row r="42" spans="1:8" x14ac:dyDescent="0.3">
      <c r="A42" s="3" t="s">
        <v>11</v>
      </c>
      <c r="B42" s="1">
        <f>(B40-B38)/B39</f>
        <v>3.5927685405120084</v>
      </c>
      <c r="C42" s="1">
        <f>(C40-C38)/C39</f>
        <v>0.4289457880657313</v>
      </c>
    </row>
    <row r="44" spans="1:8" x14ac:dyDescent="0.3">
      <c r="A44" s="1" t="s">
        <v>17</v>
      </c>
      <c r="B44" s="2" t="s">
        <v>67</v>
      </c>
      <c r="C44" s="2" t="s">
        <v>66</v>
      </c>
      <c r="D44" s="2"/>
      <c r="E44" s="2" t="s">
        <v>3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  <c r="C45" s="1">
        <v>0</v>
      </c>
    </row>
    <row r="46" spans="1:8" x14ac:dyDescent="0.3">
      <c r="A46" s="3" t="s">
        <v>9</v>
      </c>
      <c r="B46" s="1">
        <v>556</v>
      </c>
      <c r="C46" s="1">
        <v>67</v>
      </c>
    </row>
    <row r="47" spans="1:8" x14ac:dyDescent="0.3">
      <c r="A47" s="3" t="s">
        <v>8</v>
      </c>
      <c r="B47" s="1">
        <v>18945</v>
      </c>
      <c r="C47" s="1">
        <v>18317</v>
      </c>
    </row>
    <row r="48" spans="1:8" x14ac:dyDescent="0.3">
      <c r="A48" s="3" t="s">
        <v>9</v>
      </c>
      <c r="B48" s="1">
        <v>72013</v>
      </c>
      <c r="C48" s="1">
        <v>8309</v>
      </c>
    </row>
    <row r="49" spans="1:3" x14ac:dyDescent="0.3">
      <c r="A49" s="3" t="s">
        <v>10</v>
      </c>
      <c r="B49" s="1">
        <f>(B48/B50)-B47</f>
        <v>147.40921113396689</v>
      </c>
      <c r="C49" s="1">
        <f>(C48/C50)-C47</f>
        <v>148.90063091482443</v>
      </c>
    </row>
    <row r="50" spans="1:3" x14ac:dyDescent="0.3">
      <c r="A50" s="3" t="s">
        <v>11</v>
      </c>
      <c r="B50" s="1">
        <f>(B48-B46)/B47</f>
        <v>3.7718131433095805</v>
      </c>
      <c r="C50" s="1">
        <f>(C48-C46)/C47</f>
        <v>0.44996451383960256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1F6C-3B63-414E-9EFB-020986247392}">
  <dimension ref="A3:H50"/>
  <sheetViews>
    <sheetView zoomScale="130" zoomScaleNormal="130" workbookViewId="0">
      <selection activeCell="C3" sqref="C3"/>
    </sheetView>
  </sheetViews>
  <sheetFormatPr defaultColWidth="15.625" defaultRowHeight="16.5" x14ac:dyDescent="0.3"/>
  <cols>
    <col min="1" max="16384" width="15.625" style="1"/>
  </cols>
  <sheetData>
    <row r="3" spans="1:8" x14ac:dyDescent="0.3">
      <c r="C3" s="1" t="s">
        <v>63</v>
      </c>
    </row>
    <row r="4" spans="1:8" x14ac:dyDescent="0.3">
      <c r="A4" s="1" t="s">
        <v>12</v>
      </c>
      <c r="B4" s="2" t="s">
        <v>46</v>
      </c>
      <c r="C4" s="2" t="s">
        <v>60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  <c r="C5" s="1">
        <v>0</v>
      </c>
    </row>
    <row r="6" spans="1:8" x14ac:dyDescent="0.3">
      <c r="A6" s="3" t="s">
        <v>9</v>
      </c>
      <c r="B6" s="1">
        <v>455</v>
      </c>
      <c r="C6" s="1">
        <v>14</v>
      </c>
    </row>
    <row r="7" spans="1:8" x14ac:dyDescent="0.3">
      <c r="A7" s="3" t="s">
        <v>8</v>
      </c>
      <c r="B7" s="1">
        <v>18945</v>
      </c>
      <c r="C7" s="1">
        <v>18317</v>
      </c>
    </row>
    <row r="8" spans="1:8" x14ac:dyDescent="0.3">
      <c r="A8" s="3" t="s">
        <v>9</v>
      </c>
      <c r="B8" s="1">
        <v>202019</v>
      </c>
      <c r="C8" s="1">
        <v>5857</v>
      </c>
    </row>
    <row r="9" spans="1:8" x14ac:dyDescent="0.3">
      <c r="A9" s="3" t="s">
        <v>10</v>
      </c>
      <c r="B9" s="1">
        <f>(B8/B10)-B7</f>
        <v>42.765449187354534</v>
      </c>
      <c r="C9" s="1">
        <f>(C8/C10)-C7</f>
        <v>43.888071196306555</v>
      </c>
    </row>
    <row r="10" spans="1:8" x14ac:dyDescent="0.3">
      <c r="A10" s="3" t="s">
        <v>11</v>
      </c>
      <c r="B10" s="1">
        <f>(B8-B6)/B7</f>
        <v>10.639429928741093</v>
      </c>
      <c r="C10" s="1">
        <f>(C8-C6)/C7</f>
        <v>0.31899328492657092</v>
      </c>
    </row>
    <row r="12" spans="1:8" x14ac:dyDescent="0.3">
      <c r="A12" s="1" t="s">
        <v>13</v>
      </c>
      <c r="B12" s="2" t="s">
        <v>46</v>
      </c>
      <c r="C12" s="2" t="s">
        <v>60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  <c r="C13" s="1">
        <v>0</v>
      </c>
    </row>
    <row r="14" spans="1:8" x14ac:dyDescent="0.3">
      <c r="A14" s="3" t="s">
        <v>9</v>
      </c>
      <c r="B14" s="1">
        <v>1203</v>
      </c>
      <c r="C14" s="1">
        <v>36</v>
      </c>
    </row>
    <row r="15" spans="1:8" x14ac:dyDescent="0.3">
      <c r="A15" s="3" t="s">
        <v>8</v>
      </c>
      <c r="B15" s="1">
        <v>18945</v>
      </c>
      <c r="C15" s="1">
        <v>18317</v>
      </c>
    </row>
    <row r="16" spans="1:8" x14ac:dyDescent="0.3">
      <c r="A16" s="3" t="s">
        <v>9</v>
      </c>
      <c r="B16" s="1">
        <v>202767</v>
      </c>
      <c r="C16" s="1">
        <v>5879</v>
      </c>
    </row>
    <row r="17" spans="1:8" x14ac:dyDescent="0.3">
      <c r="A17" s="3" t="s">
        <v>10</v>
      </c>
      <c r="B17" s="1">
        <f>(B16/B18)-B15</f>
        <v>113.06996785140291</v>
      </c>
      <c r="C17" s="1">
        <f>(C16/C18)-C15</f>
        <v>112.85504021906672</v>
      </c>
    </row>
    <row r="18" spans="1:8" x14ac:dyDescent="0.3">
      <c r="A18" s="3" t="s">
        <v>11</v>
      </c>
      <c r="B18" s="1">
        <f>(B16-B14)/B15</f>
        <v>10.639429928741093</v>
      </c>
      <c r="C18" s="1">
        <f>(C16-C14)/C15</f>
        <v>0.31899328492657092</v>
      </c>
    </row>
    <row r="20" spans="1:8" x14ac:dyDescent="0.3">
      <c r="A20" s="1" t="s">
        <v>14</v>
      </c>
      <c r="B20" s="2" t="s">
        <v>46</v>
      </c>
      <c r="C20" s="2" t="s">
        <v>60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  <c r="C21" s="1">
        <v>0</v>
      </c>
    </row>
    <row r="22" spans="1:8" x14ac:dyDescent="0.3">
      <c r="A22" s="3" t="s">
        <v>9</v>
      </c>
      <c r="B22" s="1">
        <v>1553</v>
      </c>
      <c r="C22" s="1">
        <v>47</v>
      </c>
    </row>
    <row r="23" spans="1:8" x14ac:dyDescent="0.3">
      <c r="A23" s="3" t="s">
        <v>8</v>
      </c>
      <c r="B23" s="1">
        <v>18945</v>
      </c>
      <c r="C23" s="1">
        <v>18317</v>
      </c>
    </row>
    <row r="24" spans="1:8" x14ac:dyDescent="0.3">
      <c r="A24" s="3" t="s">
        <v>9</v>
      </c>
      <c r="B24" s="1">
        <v>203117</v>
      </c>
      <c r="C24" s="1">
        <v>5890</v>
      </c>
    </row>
    <row r="25" spans="1:8" x14ac:dyDescent="0.3">
      <c r="A25" s="3" t="s">
        <v>10</v>
      </c>
      <c r="B25" s="1">
        <f>(B24/B26)-B23</f>
        <v>145.96646722629157</v>
      </c>
      <c r="C25" s="1">
        <f>(C24/C26)-C23</f>
        <v>147.33852473044681</v>
      </c>
    </row>
    <row r="26" spans="1:8" x14ac:dyDescent="0.3">
      <c r="A26" s="3" t="s">
        <v>11</v>
      </c>
      <c r="B26" s="1">
        <f>(B24-B22)/B23</f>
        <v>10.639429928741093</v>
      </c>
      <c r="C26" s="1">
        <f>(C24-C22)/C23</f>
        <v>0.31899328492657092</v>
      </c>
    </row>
    <row r="28" spans="1:8" x14ac:dyDescent="0.3">
      <c r="A28" s="1" t="s">
        <v>15</v>
      </c>
      <c r="B28" s="2" t="s">
        <v>46</v>
      </c>
      <c r="C28" s="2" t="s">
        <v>60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  <c r="C29" s="1">
        <v>0</v>
      </c>
    </row>
    <row r="30" spans="1:8" x14ac:dyDescent="0.3">
      <c r="A30" s="3" t="s">
        <v>9</v>
      </c>
      <c r="B30" s="1">
        <v>1775</v>
      </c>
      <c r="C30" s="1">
        <v>54</v>
      </c>
    </row>
    <row r="31" spans="1:8" x14ac:dyDescent="0.3">
      <c r="A31" s="3" t="s">
        <v>8</v>
      </c>
      <c r="B31" s="1">
        <v>18945</v>
      </c>
      <c r="C31" s="1">
        <v>18317</v>
      </c>
    </row>
    <row r="32" spans="1:8" x14ac:dyDescent="0.3">
      <c r="A32" s="3" t="s">
        <v>9</v>
      </c>
      <c r="B32" s="1">
        <v>203339</v>
      </c>
      <c r="C32" s="1">
        <v>5897</v>
      </c>
    </row>
    <row r="33" spans="1:8" x14ac:dyDescent="0.3">
      <c r="A33" s="3" t="s">
        <v>10</v>
      </c>
      <c r="B33" s="1">
        <f>(B32/B34)-B31</f>
        <v>166.83224682979198</v>
      </c>
      <c r="C33" s="1">
        <f>(C32/C34)-C31</f>
        <v>169.28256032860008</v>
      </c>
    </row>
    <row r="34" spans="1:8" x14ac:dyDescent="0.3">
      <c r="A34" s="3" t="s">
        <v>11</v>
      </c>
      <c r="B34" s="1">
        <f>(B32-B30)/B31</f>
        <v>10.639429928741093</v>
      </c>
      <c r="C34" s="1">
        <f>(C32-C30)/C31</f>
        <v>0.31899328492657092</v>
      </c>
    </row>
    <row r="36" spans="1:8" x14ac:dyDescent="0.3">
      <c r="A36" s="1" t="s">
        <v>16</v>
      </c>
      <c r="B36" s="2" t="s">
        <v>46</v>
      </c>
      <c r="C36" s="2" t="s">
        <v>60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  <c r="C37" s="1">
        <v>0</v>
      </c>
    </row>
    <row r="38" spans="1:8" x14ac:dyDescent="0.3">
      <c r="A38" s="3" t="s">
        <v>9</v>
      </c>
      <c r="B38" s="1">
        <v>1776</v>
      </c>
      <c r="C38" s="1">
        <v>54</v>
      </c>
    </row>
    <row r="39" spans="1:8" x14ac:dyDescent="0.3">
      <c r="A39" s="3" t="s">
        <v>8</v>
      </c>
      <c r="B39" s="1">
        <v>18945</v>
      </c>
      <c r="C39" s="1">
        <v>18317</v>
      </c>
    </row>
    <row r="40" spans="1:8" x14ac:dyDescent="0.3">
      <c r="A40" s="3" t="s">
        <v>9</v>
      </c>
      <c r="B40" s="1">
        <v>221071</v>
      </c>
      <c r="C40" s="1">
        <v>6409</v>
      </c>
    </row>
    <row r="41" spans="1:8" x14ac:dyDescent="0.3">
      <c r="A41" s="3" t="s">
        <v>10</v>
      </c>
      <c r="B41" s="1">
        <f>(B40/B42)-B39</f>
        <v>153.42948995645202</v>
      </c>
      <c r="C41" s="1">
        <f>(C40/C42)-C39</f>
        <v>155.64405979543881</v>
      </c>
    </row>
    <row r="42" spans="1:8" x14ac:dyDescent="0.3">
      <c r="A42" s="3" t="s">
        <v>11</v>
      </c>
      <c r="B42" s="1">
        <f>(B40-B38)/B39</f>
        <v>11.575349696489839</v>
      </c>
      <c r="C42" s="1">
        <f>(C40-C38)/C39</f>
        <v>0.34694546050117375</v>
      </c>
    </row>
    <row r="44" spans="1:8" x14ac:dyDescent="0.3">
      <c r="A44" s="1" t="s">
        <v>17</v>
      </c>
      <c r="B44" s="2" t="s">
        <v>46</v>
      </c>
      <c r="C44" s="2" t="s">
        <v>60</v>
      </c>
      <c r="D44" s="2" t="s">
        <v>2</v>
      </c>
      <c r="E44" s="2" t="s">
        <v>3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  <c r="C45" s="1">
        <v>0</v>
      </c>
    </row>
    <row r="46" spans="1:8" x14ac:dyDescent="0.3">
      <c r="A46" s="3" t="s">
        <v>9</v>
      </c>
      <c r="B46" s="1">
        <v>1776</v>
      </c>
      <c r="C46" s="1">
        <v>54</v>
      </c>
    </row>
    <row r="47" spans="1:8" x14ac:dyDescent="0.3">
      <c r="A47" s="3" t="s">
        <v>8</v>
      </c>
      <c r="B47" s="1">
        <v>18945</v>
      </c>
      <c r="C47" s="1">
        <v>18317</v>
      </c>
    </row>
    <row r="48" spans="1:8" x14ac:dyDescent="0.3">
      <c r="A48" s="3" t="s">
        <v>9</v>
      </c>
      <c r="B48" s="1">
        <v>231984</v>
      </c>
      <c r="C48" s="1">
        <v>6721</v>
      </c>
    </row>
    <row r="49" spans="1:3" x14ac:dyDescent="0.3">
      <c r="A49" s="3" t="s">
        <v>10</v>
      </c>
      <c r="B49" s="1">
        <f>(B48/B50)-B47</f>
        <v>146.15617180984191</v>
      </c>
      <c r="C49" s="1">
        <f>(C48/C50)-C47</f>
        <v>148.36028198590066</v>
      </c>
    </row>
    <row r="50" spans="1:3" x14ac:dyDescent="0.3">
      <c r="A50" s="3" t="s">
        <v>11</v>
      </c>
      <c r="B50" s="1">
        <f>(B48-B46)/B47</f>
        <v>12.1513855898654</v>
      </c>
      <c r="C50" s="1">
        <f>(C48-C46)/C47</f>
        <v>0.36397881749194738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5684-DABC-4513-A0CE-00209EE82651}">
  <dimension ref="A3:H50"/>
  <sheetViews>
    <sheetView zoomScale="115" zoomScaleNormal="115" workbookViewId="0">
      <selection activeCell="C50" sqref="C50"/>
    </sheetView>
  </sheetViews>
  <sheetFormatPr defaultColWidth="15.625" defaultRowHeight="16.5" x14ac:dyDescent="0.3"/>
  <cols>
    <col min="1" max="16384" width="15.625" style="1"/>
  </cols>
  <sheetData>
    <row r="3" spans="1:8" x14ac:dyDescent="0.3">
      <c r="E3" s="1" t="s">
        <v>63</v>
      </c>
    </row>
    <row r="4" spans="1:8" x14ac:dyDescent="0.3">
      <c r="A4" s="1" t="s">
        <v>12</v>
      </c>
      <c r="B4" s="2" t="s">
        <v>42</v>
      </c>
      <c r="C4" s="2" t="s">
        <v>64</v>
      </c>
      <c r="D4" s="2" t="s">
        <v>65</v>
      </c>
      <c r="E4" s="2" t="s">
        <v>66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  <c r="C5" s="1">
        <v>0</v>
      </c>
      <c r="D5" s="1">
        <v>0</v>
      </c>
      <c r="E5" s="1">
        <v>0</v>
      </c>
    </row>
    <row r="6" spans="1:8" x14ac:dyDescent="0.3">
      <c r="A6" s="3" t="s">
        <v>9</v>
      </c>
      <c r="B6" s="1">
        <v>429</v>
      </c>
      <c r="C6" s="1">
        <v>244</v>
      </c>
      <c r="D6" s="1">
        <v>244</v>
      </c>
      <c r="E6" s="1">
        <v>41</v>
      </c>
    </row>
    <row r="7" spans="1:8" x14ac:dyDescent="0.3">
      <c r="A7" s="3" t="s">
        <v>8</v>
      </c>
      <c r="B7" s="1">
        <v>18945</v>
      </c>
      <c r="C7" s="1">
        <v>18945</v>
      </c>
      <c r="D7" s="1">
        <v>18945</v>
      </c>
      <c r="E7" s="1">
        <v>18317</v>
      </c>
    </row>
    <row r="8" spans="1:8" x14ac:dyDescent="0.3">
      <c r="A8" s="3" t="s">
        <v>9</v>
      </c>
      <c r="B8" s="1">
        <v>191555</v>
      </c>
      <c r="C8" s="1">
        <v>107770</v>
      </c>
      <c r="D8" s="1">
        <v>107770</v>
      </c>
      <c r="E8" s="1">
        <v>17386</v>
      </c>
    </row>
    <row r="9" spans="1:8" x14ac:dyDescent="0.3">
      <c r="A9" s="3" t="s">
        <v>10</v>
      </c>
      <c r="B9" s="1">
        <f>(B8/B10)-B7</f>
        <v>42.523806284858438</v>
      </c>
      <c r="C9" s="1">
        <f>(C8/C10)-C7</f>
        <v>42.990346520840831</v>
      </c>
      <c r="D9" s="1">
        <f>(D8/D10)-D7</f>
        <v>42.990346520840831</v>
      </c>
      <c r="E9" s="1">
        <f>(E8/E10)-E7</f>
        <v>43.29760737964898</v>
      </c>
    </row>
    <row r="10" spans="1:8" x14ac:dyDescent="0.3">
      <c r="A10" s="3" t="s">
        <v>11</v>
      </c>
      <c r="B10" s="1">
        <f>(B8-B6)/B7</f>
        <v>10.088466613882291</v>
      </c>
      <c r="C10" s="1">
        <f>(C8-C6)/C7</f>
        <v>5.6756927949326998</v>
      </c>
      <c r="D10" s="1">
        <f>(D8-D6)/D7</f>
        <v>5.6756927949326998</v>
      </c>
      <c r="E10" s="1">
        <f>(E8-E6)/E7</f>
        <v>0.94693454168258995</v>
      </c>
    </row>
    <row r="12" spans="1:8" x14ac:dyDescent="0.3">
      <c r="A12" s="1" t="s">
        <v>13</v>
      </c>
      <c r="B12" s="2" t="s">
        <v>42</v>
      </c>
      <c r="C12" s="2" t="s">
        <v>64</v>
      </c>
      <c r="D12" s="2" t="s">
        <v>65</v>
      </c>
      <c r="E12" s="2" t="s">
        <v>66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  <c r="C13" s="1">
        <v>0</v>
      </c>
      <c r="D13" s="1">
        <v>0</v>
      </c>
      <c r="E13" s="1">
        <v>0</v>
      </c>
    </row>
    <row r="14" spans="1:8" x14ac:dyDescent="0.3">
      <c r="A14" s="3" t="s">
        <v>9</v>
      </c>
      <c r="B14" s="1">
        <v>1140</v>
      </c>
      <c r="C14" s="1">
        <v>645</v>
      </c>
      <c r="D14" s="1">
        <v>645</v>
      </c>
      <c r="E14" s="1">
        <v>107</v>
      </c>
    </row>
    <row r="15" spans="1:8" x14ac:dyDescent="0.3">
      <c r="A15" s="3" t="s">
        <v>8</v>
      </c>
      <c r="B15" s="1">
        <v>18945</v>
      </c>
      <c r="C15" s="1">
        <v>18945</v>
      </c>
      <c r="D15" s="1">
        <v>18945</v>
      </c>
      <c r="E15" s="1">
        <v>18317</v>
      </c>
    </row>
    <row r="16" spans="1:8" x14ac:dyDescent="0.3">
      <c r="A16" s="3" t="s">
        <v>9</v>
      </c>
      <c r="B16" s="1">
        <v>192266</v>
      </c>
      <c r="C16" s="1">
        <v>108171</v>
      </c>
      <c r="D16" s="1">
        <v>108171</v>
      </c>
      <c r="E16" s="1">
        <v>17453</v>
      </c>
    </row>
    <row r="17" spans="1:8" x14ac:dyDescent="0.3">
      <c r="A17" s="3" t="s">
        <v>10</v>
      </c>
      <c r="B17" s="1">
        <f>(B16/B18)-B15</f>
        <v>113.00032439333154</v>
      </c>
      <c r="C17" s="1">
        <f>(C16/C18)-C15</f>
        <v>113.64251436861741</v>
      </c>
      <c r="D17" s="1">
        <f>(D16/D18)-D15</f>
        <v>113.64251436861741</v>
      </c>
      <c r="E17" s="1">
        <f>(E16/E18)-E15</f>
        <v>112.9896806180077</v>
      </c>
    </row>
    <row r="18" spans="1:8" x14ac:dyDescent="0.3">
      <c r="A18" s="3" t="s">
        <v>11</v>
      </c>
      <c r="B18" s="1">
        <f>(B16-B14)/B15</f>
        <v>10.088466613882291</v>
      </c>
      <c r="C18" s="1">
        <f>(C16-C14)/C15</f>
        <v>5.6756927949326998</v>
      </c>
      <c r="D18" s="1">
        <f>(D16-D14)/D15</f>
        <v>5.6756927949326998</v>
      </c>
      <c r="E18" s="1">
        <f>(E16-E14)/E15</f>
        <v>0.94698913577550914</v>
      </c>
    </row>
    <row r="20" spans="1:8" x14ac:dyDescent="0.3">
      <c r="A20" s="1" t="s">
        <v>14</v>
      </c>
      <c r="B20" s="2" t="s">
        <v>42</v>
      </c>
      <c r="C20" s="2" t="s">
        <v>64</v>
      </c>
      <c r="D20" s="2" t="s">
        <v>65</v>
      </c>
      <c r="E20" s="2" t="s">
        <v>66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  <c r="C21" s="1">
        <v>0</v>
      </c>
      <c r="D21" s="1">
        <v>0</v>
      </c>
      <c r="E21" s="1">
        <v>0</v>
      </c>
    </row>
    <row r="22" spans="1:8" x14ac:dyDescent="0.3">
      <c r="A22" s="3" t="s">
        <v>9</v>
      </c>
      <c r="B22" s="1">
        <v>1468</v>
      </c>
      <c r="C22" s="1">
        <v>831</v>
      </c>
      <c r="D22" s="1">
        <v>831</v>
      </c>
      <c r="E22" s="1">
        <v>139</v>
      </c>
    </row>
    <row r="23" spans="1:8" x14ac:dyDescent="0.3">
      <c r="A23" s="3" t="s">
        <v>8</v>
      </c>
      <c r="B23" s="1">
        <v>18945</v>
      </c>
      <c r="C23" s="1">
        <v>18945</v>
      </c>
      <c r="D23" s="1">
        <v>18945</v>
      </c>
      <c r="E23" s="1">
        <v>18317</v>
      </c>
    </row>
    <row r="24" spans="1:8" x14ac:dyDescent="0.3">
      <c r="A24" s="3" t="s">
        <v>9</v>
      </c>
      <c r="B24" s="1">
        <v>192594</v>
      </c>
      <c r="C24" s="1">
        <v>108357</v>
      </c>
      <c r="D24" s="1">
        <v>108357</v>
      </c>
      <c r="E24" s="1">
        <v>17484</v>
      </c>
    </row>
    <row r="25" spans="1:8" x14ac:dyDescent="0.3">
      <c r="A25" s="3" t="s">
        <v>10</v>
      </c>
      <c r="B25" s="1">
        <f>(B24/B26)-B23</f>
        <v>145.51269842930924</v>
      </c>
      <c r="C25" s="1">
        <f>(C24/C26)-C23</f>
        <v>146.41384409352031</v>
      </c>
      <c r="D25" s="1">
        <f>(D24/D26)-D23</f>
        <v>146.41384409352031</v>
      </c>
      <c r="E25" s="1">
        <f>(E24/E26)-E23</f>
        <v>146.78944940905058</v>
      </c>
    </row>
    <row r="26" spans="1:8" x14ac:dyDescent="0.3">
      <c r="A26" s="3" t="s">
        <v>11</v>
      </c>
      <c r="B26" s="1">
        <f>(B24-B22)/B23</f>
        <v>10.088466613882291</v>
      </c>
      <c r="C26" s="1">
        <f>(C24-C22)/C23</f>
        <v>5.6756927949326998</v>
      </c>
      <c r="D26" s="1">
        <f>(D24-D22)/D23</f>
        <v>5.6756927949326998</v>
      </c>
      <c r="E26" s="1">
        <f>(E24-E22)/E23</f>
        <v>0.94693454168258995</v>
      </c>
    </row>
    <row r="28" spans="1:8" x14ac:dyDescent="0.3">
      <c r="A28" s="1" t="s">
        <v>15</v>
      </c>
      <c r="B28" s="2" t="s">
        <v>42</v>
      </c>
      <c r="C28" s="2" t="s">
        <v>64</v>
      </c>
      <c r="D28" s="2" t="s">
        <v>65</v>
      </c>
      <c r="E28" s="2" t="s">
        <v>66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  <c r="C29" s="1">
        <v>0</v>
      </c>
      <c r="D29" s="1">
        <v>0</v>
      </c>
      <c r="E29" s="1">
        <v>0</v>
      </c>
    </row>
    <row r="30" spans="1:8" x14ac:dyDescent="0.3">
      <c r="A30" s="3" t="s">
        <v>9</v>
      </c>
      <c r="B30" s="1">
        <v>1671</v>
      </c>
      <c r="C30" s="1">
        <v>950</v>
      </c>
      <c r="D30" s="1">
        <v>950</v>
      </c>
      <c r="E30" s="1">
        <v>157</v>
      </c>
    </row>
    <row r="31" spans="1:8" x14ac:dyDescent="0.3">
      <c r="A31" s="3" t="s">
        <v>8</v>
      </c>
      <c r="B31" s="1">
        <v>18945</v>
      </c>
      <c r="C31" s="1">
        <v>18945</v>
      </c>
      <c r="D31" s="1">
        <v>18945</v>
      </c>
      <c r="E31" s="1">
        <v>18317</v>
      </c>
    </row>
    <row r="32" spans="1:8" x14ac:dyDescent="0.3">
      <c r="A32" s="3" t="s">
        <v>9</v>
      </c>
      <c r="B32" s="1">
        <v>192797</v>
      </c>
      <c r="C32" s="1">
        <v>108476</v>
      </c>
      <c r="D32" s="1">
        <v>108476</v>
      </c>
      <c r="E32" s="1">
        <v>17503</v>
      </c>
    </row>
    <row r="33" spans="1:8" x14ac:dyDescent="0.3">
      <c r="A33" s="3" t="s">
        <v>10</v>
      </c>
      <c r="B33" s="1">
        <f>(B32/B34)-B31</f>
        <v>165.63468601864588</v>
      </c>
      <c r="C33" s="1">
        <f>(C32/C34)-C31</f>
        <v>167.38044751967027</v>
      </c>
      <c r="D33" s="1">
        <f>(D32/D34)-D31</f>
        <v>167.38044751967027</v>
      </c>
      <c r="E33" s="1">
        <f>(E32/E34)-E31</f>
        <v>165.78859679464949</v>
      </c>
    </row>
    <row r="34" spans="1:8" x14ac:dyDescent="0.3">
      <c r="A34" s="3" t="s">
        <v>11</v>
      </c>
      <c r="B34" s="1">
        <f>(B32-B30)/B31</f>
        <v>10.088466613882291</v>
      </c>
      <c r="C34" s="1">
        <f>(C32-C30)/C31</f>
        <v>5.6756927949326998</v>
      </c>
      <c r="D34" s="1">
        <f>(D32-D30)/D31</f>
        <v>5.6756927949326998</v>
      </c>
      <c r="E34" s="1">
        <f>(E32-E30)/E31</f>
        <v>0.94698913577550914</v>
      </c>
    </row>
    <row r="36" spans="1:8" x14ac:dyDescent="0.3">
      <c r="A36" s="1" t="s">
        <v>16</v>
      </c>
      <c r="B36" s="2" t="s">
        <v>42</v>
      </c>
      <c r="C36" s="2" t="s">
        <v>64</v>
      </c>
      <c r="D36" s="2" t="s">
        <v>65</v>
      </c>
      <c r="E36" s="2" t="s">
        <v>66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  <c r="C37" s="1">
        <v>0</v>
      </c>
      <c r="D37" s="1">
        <v>0</v>
      </c>
      <c r="E37" s="1">
        <v>0</v>
      </c>
    </row>
    <row r="38" spans="1:8" x14ac:dyDescent="0.3">
      <c r="A38" s="3" t="s">
        <v>9</v>
      </c>
      <c r="B38" s="1">
        <v>1671</v>
      </c>
      <c r="C38" s="1">
        <v>951</v>
      </c>
      <c r="D38" s="1">
        <v>951</v>
      </c>
      <c r="E38" s="1">
        <v>158</v>
      </c>
    </row>
    <row r="39" spans="1:8" x14ac:dyDescent="0.3">
      <c r="A39" s="3" t="s">
        <v>8</v>
      </c>
      <c r="B39" s="1">
        <v>18945</v>
      </c>
      <c r="C39" s="1">
        <v>18945</v>
      </c>
      <c r="D39" s="1">
        <v>18945</v>
      </c>
      <c r="E39" s="1">
        <v>18317</v>
      </c>
    </row>
    <row r="40" spans="1:8" x14ac:dyDescent="0.3">
      <c r="A40" s="3" t="s">
        <v>9</v>
      </c>
      <c r="B40" s="1">
        <v>209506</v>
      </c>
      <c r="C40" s="1">
        <v>117930</v>
      </c>
      <c r="D40" s="1">
        <v>117930</v>
      </c>
      <c r="E40" s="1">
        <v>19023</v>
      </c>
    </row>
    <row r="41" spans="1:8" x14ac:dyDescent="0.3">
      <c r="A41" s="3" t="s">
        <v>10</v>
      </c>
      <c r="B41" s="1">
        <f>(B40/B42)-B39</f>
        <v>152.31840161666696</v>
      </c>
      <c r="C41" s="1">
        <f>(C40/C42)-C39</f>
        <v>154.01649013925635</v>
      </c>
      <c r="D41" s="1">
        <f>(D40/D42)-D39</f>
        <v>154.01649013925635</v>
      </c>
      <c r="E41" s="1">
        <f>(E40/E42)-E39</f>
        <v>153.41033660217363</v>
      </c>
    </row>
    <row r="42" spans="1:8" x14ac:dyDescent="0.3">
      <c r="A42" s="3" t="s">
        <v>11</v>
      </c>
      <c r="B42" s="1">
        <f>(B40-B38)/B39</f>
        <v>10.970440749538136</v>
      </c>
      <c r="C42" s="1">
        <f>(C40-C38)/C39</f>
        <v>6.174663499604117</v>
      </c>
      <c r="D42" s="1">
        <f>(D40-D38)/D39</f>
        <v>6.174663499604117</v>
      </c>
      <c r="E42" s="1">
        <f>(E40-E38)/E39</f>
        <v>1.0299175629196922</v>
      </c>
    </row>
    <row r="44" spans="1:8" x14ac:dyDescent="0.3">
      <c r="A44" s="1" t="s">
        <v>17</v>
      </c>
      <c r="B44" s="2" t="s">
        <v>42</v>
      </c>
      <c r="C44" s="2" t="s">
        <v>64</v>
      </c>
      <c r="D44" s="2" t="s">
        <v>65</v>
      </c>
      <c r="E44" s="2" t="s">
        <v>66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  <c r="C45" s="1">
        <v>0</v>
      </c>
      <c r="D45" s="1">
        <v>0</v>
      </c>
      <c r="E45" s="1">
        <v>0</v>
      </c>
    </row>
    <row r="46" spans="1:8" x14ac:dyDescent="0.3">
      <c r="A46" s="3" t="s">
        <v>9</v>
      </c>
      <c r="B46" s="1">
        <v>1672</v>
      </c>
      <c r="C46" s="1">
        <v>951</v>
      </c>
      <c r="D46" s="1">
        <v>951</v>
      </c>
      <c r="E46" s="1">
        <v>158</v>
      </c>
    </row>
    <row r="47" spans="1:8" x14ac:dyDescent="0.3">
      <c r="A47" s="3" t="s">
        <v>8</v>
      </c>
      <c r="B47" s="1">
        <v>18945</v>
      </c>
      <c r="C47" s="1">
        <v>18945</v>
      </c>
      <c r="D47" s="1">
        <v>18945</v>
      </c>
      <c r="E47" s="1">
        <v>18317</v>
      </c>
    </row>
    <row r="48" spans="1:8" x14ac:dyDescent="0.3">
      <c r="A48" s="3" t="s">
        <v>9</v>
      </c>
      <c r="B48" s="1">
        <v>219907</v>
      </c>
      <c r="C48" s="1">
        <v>123746</v>
      </c>
      <c r="D48" s="1">
        <v>123746</v>
      </c>
      <c r="E48" s="1">
        <v>19957</v>
      </c>
    </row>
    <row r="49" spans="1:5" x14ac:dyDescent="0.3">
      <c r="A49" s="3" t="s">
        <v>10</v>
      </c>
      <c r="B49" s="1">
        <f>(B48/B50)-B47</f>
        <v>145.14647054780653</v>
      </c>
      <c r="C49" s="1">
        <f>(C48/C50)-C47</f>
        <v>146.7217313408546</v>
      </c>
      <c r="D49" s="1">
        <f>(D48/D50)-D47</f>
        <v>146.7217313408546</v>
      </c>
      <c r="E49" s="1">
        <f>(E48/E50)-E47</f>
        <v>146.17334208798275</v>
      </c>
    </row>
    <row r="50" spans="1:5" x14ac:dyDescent="0.3">
      <c r="A50" s="3" t="s">
        <v>11</v>
      </c>
      <c r="B50" s="1">
        <f>(B48-B46)/B47</f>
        <v>11.519398258115597</v>
      </c>
      <c r="C50" s="1">
        <f>(C48-C46)/C47</f>
        <v>6.4816574294008973</v>
      </c>
      <c r="D50" s="1">
        <f>(D48-D46)/D47</f>
        <v>6.4816574294008973</v>
      </c>
      <c r="E50" s="1">
        <f>(E48-E46)/E47</f>
        <v>1.0809084457061746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45B5-4ECB-4C6D-82F1-565D461A642B}">
  <dimension ref="A4:H50"/>
  <sheetViews>
    <sheetView topLeftCell="A16" zoomScale="115" zoomScaleNormal="115" workbookViewId="0">
      <selection activeCell="B50" sqref="B50"/>
    </sheetView>
  </sheetViews>
  <sheetFormatPr defaultColWidth="11.75" defaultRowHeight="16.5" x14ac:dyDescent="0.3"/>
  <cols>
    <col min="1" max="8" width="15.625" style="1" customWidth="1"/>
    <col min="9" max="16384" width="11.75" style="1"/>
  </cols>
  <sheetData>
    <row r="4" spans="1:8" x14ac:dyDescent="0.3">
      <c r="A4" s="1" t="s">
        <v>12</v>
      </c>
      <c r="B4" s="2" t="s">
        <v>43</v>
      </c>
      <c r="C4" s="2" t="s">
        <v>44</v>
      </c>
      <c r="D4" s="2" t="s">
        <v>45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3">
      <c r="A5" s="3" t="s">
        <v>7</v>
      </c>
      <c r="B5" s="1">
        <v>0</v>
      </c>
      <c r="C5" s="1">
        <v>0</v>
      </c>
      <c r="D5" s="1">
        <v>0</v>
      </c>
    </row>
    <row r="6" spans="1:8" x14ac:dyDescent="0.3">
      <c r="A6" s="3" t="s">
        <v>9</v>
      </c>
      <c r="B6" s="1">
        <v>82</v>
      </c>
      <c r="C6" s="1">
        <v>82</v>
      </c>
      <c r="D6" s="1">
        <v>82</v>
      </c>
    </row>
    <row r="7" spans="1:8" x14ac:dyDescent="0.3">
      <c r="A7" s="3" t="s">
        <v>8</v>
      </c>
      <c r="B7" s="1">
        <v>18945</v>
      </c>
      <c r="C7" s="1">
        <v>18945</v>
      </c>
      <c r="D7" s="1">
        <v>18945</v>
      </c>
    </row>
    <row r="8" spans="1:8" x14ac:dyDescent="0.3">
      <c r="A8" s="3" t="s">
        <v>9</v>
      </c>
      <c r="B8" s="1">
        <v>36038</v>
      </c>
      <c r="C8" s="1">
        <v>36038</v>
      </c>
      <c r="D8" s="1">
        <v>36038</v>
      </c>
    </row>
    <row r="9" spans="1:8" x14ac:dyDescent="0.3">
      <c r="A9" s="3" t="s">
        <v>10</v>
      </c>
      <c r="B9" s="1">
        <f>(B8/B10)-B7</f>
        <v>43.205306485702749</v>
      </c>
      <c r="C9" s="1">
        <f>(C8/C10)-C7</f>
        <v>43.205306485702749</v>
      </c>
      <c r="D9" s="1">
        <f>(D8/D10)-D7</f>
        <v>43.205306485702749</v>
      </c>
    </row>
    <row r="10" spans="1:8" x14ac:dyDescent="0.3">
      <c r="A10" s="3" t="s">
        <v>11</v>
      </c>
      <c r="B10" s="1">
        <f>(B8-B6)/B7</f>
        <v>1.8979150171549222</v>
      </c>
      <c r="C10" s="1">
        <f>(C8-C6)/C7</f>
        <v>1.8979150171549222</v>
      </c>
      <c r="D10" s="1">
        <f>(D8-D6)/D7</f>
        <v>1.8979150171549222</v>
      </c>
    </row>
    <row r="12" spans="1:8" x14ac:dyDescent="0.3">
      <c r="A12" s="1" t="s">
        <v>13</v>
      </c>
      <c r="B12" s="2" t="s">
        <v>43</v>
      </c>
      <c r="C12" s="2" t="s">
        <v>44</v>
      </c>
      <c r="D12" s="2" t="s">
        <v>45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1:8" x14ac:dyDescent="0.3">
      <c r="A13" s="3" t="s">
        <v>7</v>
      </c>
      <c r="B13" s="1">
        <v>0</v>
      </c>
      <c r="C13" s="1">
        <v>0</v>
      </c>
      <c r="D13" s="1">
        <v>0</v>
      </c>
    </row>
    <row r="14" spans="1:8" x14ac:dyDescent="0.3">
      <c r="A14" s="3" t="s">
        <v>9</v>
      </c>
      <c r="B14" s="1">
        <v>215</v>
      </c>
      <c r="C14" s="1">
        <v>215</v>
      </c>
      <c r="D14" s="1">
        <v>215</v>
      </c>
    </row>
    <row r="15" spans="1:8" x14ac:dyDescent="0.3">
      <c r="A15" s="3" t="s">
        <v>8</v>
      </c>
      <c r="B15" s="1">
        <v>18945</v>
      </c>
      <c r="C15" s="1">
        <v>18945</v>
      </c>
      <c r="D15" s="1">
        <v>18945</v>
      </c>
    </row>
    <row r="16" spans="1:8" x14ac:dyDescent="0.3">
      <c r="A16" s="3" t="s">
        <v>9</v>
      </c>
      <c r="B16" s="1">
        <v>36171</v>
      </c>
      <c r="C16" s="1">
        <v>36171</v>
      </c>
      <c r="D16" s="1">
        <v>36171</v>
      </c>
    </row>
    <row r="17" spans="1:8" x14ac:dyDescent="0.3">
      <c r="A17" s="3" t="s">
        <v>10</v>
      </c>
      <c r="B17" s="1">
        <f>(B16/B18)-B15</f>
        <v>113.28220602959118</v>
      </c>
      <c r="C17" s="1">
        <f>(C16/C18)-C15</f>
        <v>113.28220602959118</v>
      </c>
      <c r="D17" s="1">
        <f>(D16/D18)-D15</f>
        <v>113.28220602959118</v>
      </c>
    </row>
    <row r="18" spans="1:8" x14ac:dyDescent="0.3">
      <c r="A18" s="3" t="s">
        <v>11</v>
      </c>
      <c r="B18" s="1">
        <f>(B16-B14)/B15</f>
        <v>1.8979150171549222</v>
      </c>
      <c r="C18" s="1">
        <f>(C16-C14)/C15</f>
        <v>1.8979150171549222</v>
      </c>
      <c r="D18" s="1">
        <f>(D16-D14)/D15</f>
        <v>1.8979150171549222</v>
      </c>
    </row>
    <row r="20" spans="1:8" x14ac:dyDescent="0.3">
      <c r="A20" s="1" t="s">
        <v>14</v>
      </c>
      <c r="B20" s="2" t="s">
        <v>43</v>
      </c>
      <c r="C20" s="2" t="s">
        <v>44</v>
      </c>
      <c r="D20" s="2" t="s">
        <v>45</v>
      </c>
      <c r="E20" s="2" t="s">
        <v>3</v>
      </c>
      <c r="F20" s="2" t="s">
        <v>4</v>
      </c>
      <c r="G20" s="2" t="s">
        <v>5</v>
      </c>
      <c r="H20" s="2" t="s">
        <v>6</v>
      </c>
    </row>
    <row r="21" spans="1:8" x14ac:dyDescent="0.3">
      <c r="A21" s="3" t="s">
        <v>7</v>
      </c>
      <c r="B21" s="1">
        <v>0</v>
      </c>
      <c r="C21" s="1">
        <v>0</v>
      </c>
      <c r="D21" s="1">
        <v>0</v>
      </c>
    </row>
    <row r="22" spans="1:8" x14ac:dyDescent="0.3">
      <c r="A22" s="3" t="s">
        <v>9</v>
      </c>
      <c r="B22" s="1">
        <v>278</v>
      </c>
      <c r="C22" s="1">
        <v>278</v>
      </c>
      <c r="D22" s="1">
        <v>278</v>
      </c>
    </row>
    <row r="23" spans="1:8" x14ac:dyDescent="0.3">
      <c r="A23" s="3" t="s">
        <v>8</v>
      </c>
      <c r="B23" s="1">
        <v>18945</v>
      </c>
      <c r="C23" s="1">
        <v>18945</v>
      </c>
      <c r="D23" s="1">
        <v>18945</v>
      </c>
    </row>
    <row r="24" spans="1:8" x14ac:dyDescent="0.3">
      <c r="A24" s="3" t="s">
        <v>9</v>
      </c>
      <c r="B24" s="1">
        <v>36234</v>
      </c>
      <c r="C24" s="1">
        <v>36234</v>
      </c>
      <c r="D24" s="1">
        <v>36234</v>
      </c>
    </row>
    <row r="25" spans="1:8" x14ac:dyDescent="0.3">
      <c r="A25" s="3" t="s">
        <v>10</v>
      </c>
      <c r="B25" s="1">
        <f>(B24/B26)-B23</f>
        <v>146.47652686616857</v>
      </c>
      <c r="C25" s="1">
        <f>(C24/C26)-C23</f>
        <v>146.47652686616857</v>
      </c>
      <c r="D25" s="1">
        <f>(D24/D26)-D23</f>
        <v>146.47652686616857</v>
      </c>
    </row>
    <row r="26" spans="1:8" x14ac:dyDescent="0.3">
      <c r="A26" s="3" t="s">
        <v>11</v>
      </c>
      <c r="B26" s="1">
        <f>(B24-B22)/B23</f>
        <v>1.8979150171549222</v>
      </c>
      <c r="C26" s="1">
        <f>(C24-C22)/C23</f>
        <v>1.8979150171549222</v>
      </c>
      <c r="D26" s="1">
        <f>(D24-D22)/D23</f>
        <v>1.8979150171549222</v>
      </c>
    </row>
    <row r="28" spans="1:8" x14ac:dyDescent="0.3">
      <c r="A28" s="1" t="s">
        <v>15</v>
      </c>
      <c r="B28" s="2" t="s">
        <v>43</v>
      </c>
      <c r="C28" s="2" t="s">
        <v>44</v>
      </c>
      <c r="D28" s="2" t="s">
        <v>45</v>
      </c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3">
      <c r="A29" s="3" t="s">
        <v>7</v>
      </c>
      <c r="B29" s="1">
        <v>0</v>
      </c>
      <c r="C29" s="1">
        <v>0</v>
      </c>
      <c r="D29" s="1">
        <v>0</v>
      </c>
    </row>
    <row r="30" spans="1:8" x14ac:dyDescent="0.3">
      <c r="A30" s="3" t="s">
        <v>9</v>
      </c>
      <c r="B30" s="1">
        <v>315</v>
      </c>
      <c r="C30" s="1">
        <v>315</v>
      </c>
      <c r="D30" s="1">
        <v>315</v>
      </c>
    </row>
    <row r="31" spans="1:8" x14ac:dyDescent="0.3">
      <c r="A31" s="3" t="s">
        <v>8</v>
      </c>
      <c r="B31" s="1">
        <v>18945</v>
      </c>
      <c r="C31" s="1">
        <v>18945</v>
      </c>
      <c r="D31" s="1">
        <v>18945</v>
      </c>
    </row>
    <row r="32" spans="1:8" x14ac:dyDescent="0.3">
      <c r="A32" s="3" t="s">
        <v>9</v>
      </c>
      <c r="B32" s="1">
        <v>36271</v>
      </c>
      <c r="C32" s="1">
        <v>36271</v>
      </c>
      <c r="D32" s="1">
        <v>36271</v>
      </c>
    </row>
    <row r="33" spans="1:8" x14ac:dyDescent="0.3">
      <c r="A33" s="3" t="s">
        <v>10</v>
      </c>
      <c r="B33" s="1">
        <f>(B32/B34)-B31</f>
        <v>165.97160418289059</v>
      </c>
      <c r="C33" s="1">
        <f>(C32/C34)-C31</f>
        <v>165.97160418289059</v>
      </c>
      <c r="D33" s="1">
        <f>(D32/D34)-D31</f>
        <v>165.97160418289059</v>
      </c>
    </row>
    <row r="34" spans="1:8" x14ac:dyDescent="0.3">
      <c r="A34" s="3" t="s">
        <v>11</v>
      </c>
      <c r="B34" s="1">
        <f>(B32-B30)/B31</f>
        <v>1.8979150171549222</v>
      </c>
      <c r="C34" s="1">
        <f>(C32-C30)/C31</f>
        <v>1.8979150171549222</v>
      </c>
      <c r="D34" s="1">
        <f>(D32-D30)/D31</f>
        <v>1.8979150171549222</v>
      </c>
    </row>
    <row r="36" spans="1:8" x14ac:dyDescent="0.3">
      <c r="A36" s="1" t="s">
        <v>16</v>
      </c>
      <c r="B36" s="2" t="s">
        <v>43</v>
      </c>
      <c r="C36" s="2" t="s">
        <v>44</v>
      </c>
      <c r="D36" s="2" t="s">
        <v>45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">
      <c r="A37" s="3" t="s">
        <v>7</v>
      </c>
      <c r="B37" s="1">
        <v>0</v>
      </c>
      <c r="C37" s="1">
        <v>0</v>
      </c>
      <c r="D37" s="1">
        <v>0</v>
      </c>
    </row>
    <row r="38" spans="1:8" x14ac:dyDescent="0.3">
      <c r="A38" s="3" t="s">
        <v>9</v>
      </c>
      <c r="B38" s="1">
        <v>315</v>
      </c>
      <c r="C38" s="1">
        <v>315</v>
      </c>
      <c r="D38" s="1">
        <v>315</v>
      </c>
    </row>
    <row r="39" spans="1:8" x14ac:dyDescent="0.3">
      <c r="A39" s="3" t="s">
        <v>8</v>
      </c>
      <c r="B39" s="1">
        <v>18945</v>
      </c>
      <c r="C39" s="1">
        <v>18945</v>
      </c>
      <c r="D39" s="1">
        <v>18945</v>
      </c>
    </row>
    <row r="40" spans="1:8" x14ac:dyDescent="0.3">
      <c r="A40" s="3" t="s">
        <v>9</v>
      </c>
      <c r="B40" s="1">
        <v>39415</v>
      </c>
      <c r="C40" s="1">
        <v>39415</v>
      </c>
      <c r="D40" s="1">
        <v>39415</v>
      </c>
    </row>
    <row r="41" spans="1:8" x14ac:dyDescent="0.3">
      <c r="A41" s="3" t="s">
        <v>10</v>
      </c>
      <c r="B41" s="1">
        <f>(B40/B42)-B39</f>
        <v>152.62595907928335</v>
      </c>
      <c r="C41" s="1">
        <f>(C40/C42)-C39</f>
        <v>152.62595907928335</v>
      </c>
      <c r="D41" s="1">
        <f>(D40/D42)-D39</f>
        <v>152.62595907928335</v>
      </c>
    </row>
    <row r="42" spans="1:8" x14ac:dyDescent="0.3">
      <c r="A42" s="3" t="s">
        <v>11</v>
      </c>
      <c r="B42" s="1">
        <f>(B40-B38)/B39</f>
        <v>2.0638690947479548</v>
      </c>
      <c r="C42" s="1">
        <f>(C40-C38)/C39</f>
        <v>2.0638690947479548</v>
      </c>
      <c r="D42" s="1">
        <f>(D40-D38)/D39</f>
        <v>2.0638690947479548</v>
      </c>
    </row>
    <row r="44" spans="1:8" x14ac:dyDescent="0.3">
      <c r="A44" s="1" t="s">
        <v>17</v>
      </c>
      <c r="B44" s="2" t="s">
        <v>43</v>
      </c>
      <c r="C44" s="2" t="s">
        <v>44</v>
      </c>
      <c r="D44" s="2" t="s">
        <v>45</v>
      </c>
      <c r="E44" s="2" t="s">
        <v>3</v>
      </c>
      <c r="F44" s="2" t="s">
        <v>4</v>
      </c>
      <c r="G44" s="2" t="s">
        <v>5</v>
      </c>
      <c r="H44" s="2" t="s">
        <v>6</v>
      </c>
    </row>
    <row r="45" spans="1:8" x14ac:dyDescent="0.3">
      <c r="A45" s="3" t="s">
        <v>7</v>
      </c>
      <c r="B45" s="1">
        <v>0</v>
      </c>
      <c r="C45" s="1">
        <v>0</v>
      </c>
      <c r="D45" s="1">
        <v>0</v>
      </c>
    </row>
    <row r="46" spans="1:8" x14ac:dyDescent="0.3">
      <c r="A46" s="3" t="s">
        <v>9</v>
      </c>
      <c r="B46" s="1">
        <v>315</v>
      </c>
      <c r="C46" s="1">
        <v>315</v>
      </c>
      <c r="D46" s="1">
        <v>315</v>
      </c>
    </row>
    <row r="47" spans="1:8" x14ac:dyDescent="0.3">
      <c r="A47" s="3" t="s">
        <v>8</v>
      </c>
      <c r="B47" s="1">
        <v>18945</v>
      </c>
      <c r="C47" s="1">
        <v>18945</v>
      </c>
      <c r="D47" s="1">
        <v>18945</v>
      </c>
    </row>
    <row r="48" spans="1:8" x14ac:dyDescent="0.3">
      <c r="A48" s="3" t="s">
        <v>9</v>
      </c>
      <c r="B48" s="1">
        <v>41348</v>
      </c>
      <c r="C48" s="1">
        <v>41348</v>
      </c>
      <c r="D48" s="1">
        <v>41348</v>
      </c>
    </row>
    <row r="49" spans="1:4" x14ac:dyDescent="0.3">
      <c r="A49" s="3" t="s">
        <v>10</v>
      </c>
      <c r="B49" s="1">
        <f>(B48/B50)-B47</f>
        <v>145.4359905441961</v>
      </c>
      <c r="C49" s="1">
        <f>(C48/C50)-C47</f>
        <v>145.4359905441961</v>
      </c>
      <c r="D49" s="1">
        <f>(D48/D50)-D47</f>
        <v>145.4359905441961</v>
      </c>
    </row>
    <row r="50" spans="1:4" x14ac:dyDescent="0.3">
      <c r="A50" s="3" t="s">
        <v>11</v>
      </c>
      <c r="B50" s="1">
        <f>(B48-B46)/B47</f>
        <v>2.1659012932172077</v>
      </c>
      <c r="C50" s="1">
        <f>(C48-C46)/C47</f>
        <v>2.1659012932172077</v>
      </c>
      <c r="D50" s="1">
        <f>(D48-D46)/D47</f>
        <v>2.1659012932172077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나선의 추적자</vt:lpstr>
      <vt:lpstr>AT02 유탄</vt:lpstr>
      <vt:lpstr>퀵 스텝</vt:lpstr>
      <vt:lpstr>블라즈마 불릿</vt:lpstr>
      <vt:lpstr>메테오 스트림</vt:lpstr>
      <vt:lpstr>썸머솔트샷</vt:lpstr>
      <vt:lpstr>이퀄리브리엄</vt:lpstr>
      <vt:lpstr>데스파이어</vt:lpstr>
      <vt:lpstr>민첩한 사격</vt:lpstr>
      <vt:lpstr>피스키퍼</vt:lpstr>
      <vt:lpstr>레인 오브 불릿</vt:lpstr>
      <vt:lpstr>심판의 시간</vt:lpstr>
      <vt:lpstr>샷건 연사</vt:lpstr>
      <vt:lpstr>최후의 만찬</vt:lpstr>
      <vt:lpstr>절멸의 탄환</vt:lpstr>
      <vt:lpstr>마탄의 사수</vt:lpstr>
      <vt:lpstr>스파이럴 플레임</vt:lpstr>
      <vt:lpstr>대재앙</vt:lpstr>
      <vt:lpstr>퍼펙트 샷</vt:lpstr>
      <vt:lpstr>포커스 샷</vt:lpstr>
      <vt:lpstr>타겟 다운</vt:lpstr>
      <vt:lpstr>황혼의 눈</vt:lpstr>
      <vt:lpstr>대구경 폭발 탄환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문정훈</dc:creator>
  <cp:lastModifiedBy>user</cp:lastModifiedBy>
  <dcterms:created xsi:type="dcterms:W3CDTF">2015-06-05T18:19:34Z</dcterms:created>
  <dcterms:modified xsi:type="dcterms:W3CDTF">2022-08-01T19:58:22Z</dcterms:modified>
</cp:coreProperties>
</file>