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co1\OneDrive\바탕 화면\"/>
    </mc:Choice>
  </mc:AlternateContent>
  <xr:revisionPtr revIDLastSave="0" documentId="13_ncr:1_{08A95145-422F-4D74-9F35-89B5217B0B0E}" xr6:coauthVersionLast="47" xr6:coauthVersionMax="47" xr10:uidLastSave="{00000000-0000-0000-0000-000000000000}"/>
  <bookViews>
    <workbookView xWindow="930" yWindow="2355" windowWidth="23160" windowHeight="17310" xr2:uid="{28B7E606-1375-47C1-8818-089C29B8F7C6}"/>
  </bookViews>
  <sheets>
    <sheet name="Sheet1" sheetId="1" r:id="rId1"/>
    <sheet name="경험치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 s="1"/>
  <c r="D8" i="2" s="1"/>
  <c r="D9" i="2" s="1"/>
  <c r="D10" i="2" s="1"/>
  <c r="D11" i="2" s="1"/>
  <c r="D12" i="2" s="1"/>
  <c r="D5" i="2"/>
  <c r="D4" i="2"/>
  <c r="L12" i="1"/>
  <c r="L9" i="1"/>
  <c r="O9" i="1"/>
  <c r="O12" i="1"/>
  <c r="N12" i="1"/>
  <c r="G12" i="1"/>
  <c r="G15" i="1"/>
  <c r="G9" i="1"/>
  <c r="F15" i="1"/>
  <c r="F12" i="1"/>
  <c r="E15" i="1"/>
  <c r="E12" i="1"/>
  <c r="E9" i="1"/>
  <c r="D15" i="1"/>
  <c r="D12" i="1"/>
  <c r="D9" i="1"/>
  <c r="D6" i="1"/>
  <c r="H15" i="1"/>
  <c r="H6" i="1"/>
  <c r="H9" i="1"/>
  <c r="H12" i="1"/>
  <c r="F6" i="1"/>
  <c r="C28" i="1" s="1"/>
  <c r="F9" i="1"/>
  <c r="N9" i="1"/>
  <c r="P12" i="1"/>
  <c r="M12" i="1"/>
  <c r="P9" i="1"/>
  <c r="M9" i="1"/>
  <c r="P6" i="1"/>
  <c r="O6" i="1"/>
  <c r="C30" i="1" s="1"/>
  <c r="N6" i="1"/>
  <c r="C37" i="1" s="1"/>
  <c r="L6" i="1"/>
  <c r="G6" i="1"/>
  <c r="C39" i="1" s="1"/>
  <c r="E6" i="1"/>
  <c r="M6" i="1"/>
  <c r="C32" i="1" l="1"/>
  <c r="C41" i="1"/>
</calcChain>
</file>

<file path=xl/sharedStrings.xml><?xml version="1.0" encoding="utf-8"?>
<sst xmlns="http://schemas.openxmlformats.org/spreadsheetml/2006/main" count="210" uniqueCount="120">
  <si>
    <t>Playable Character</t>
    <phoneticPr fontId="1" type="noConversion"/>
  </si>
  <si>
    <t>HP</t>
    <phoneticPr fontId="1" type="noConversion"/>
  </si>
  <si>
    <t>MP</t>
    <phoneticPr fontId="1" type="noConversion"/>
  </si>
  <si>
    <t>공격력</t>
    <phoneticPr fontId="1" type="noConversion"/>
  </si>
  <si>
    <t>방어력</t>
    <phoneticPr fontId="1" type="noConversion"/>
  </si>
  <si>
    <t>스피드</t>
    <phoneticPr fontId="1" type="noConversion"/>
  </si>
  <si>
    <t>방황하는 자</t>
  </si>
  <si>
    <t>Level</t>
    <phoneticPr fontId="1" type="noConversion"/>
  </si>
  <si>
    <t xml:space="preserve"> 방황하는 자</t>
    <phoneticPr fontId="1" type="noConversion"/>
  </si>
  <si>
    <t>레벨</t>
    <phoneticPr fontId="1" type="noConversion"/>
  </si>
  <si>
    <t>Enemy None Playable Character</t>
    <phoneticPr fontId="1" type="noConversion"/>
  </si>
  <si>
    <t>카트시</t>
  </si>
  <si>
    <t>카트시</t>
    <phoneticPr fontId="1" type="noConversion"/>
  </si>
  <si>
    <t>투쟁하는 자</t>
    <phoneticPr fontId="1" type="noConversion"/>
  </si>
  <si>
    <t>인내하는 자</t>
    <phoneticPr fontId="1" type="noConversion"/>
  </si>
  <si>
    <t>조율하는 자</t>
    <phoneticPr fontId="1" type="noConversion"/>
  </si>
  <si>
    <t>데미지 공식: 공격자의 힘+무기의 힘(무기 추가할 경우 적용) - 상대의 수비</t>
    <phoneticPr fontId="1" type="noConversion"/>
  </si>
  <si>
    <t>듀라한</t>
    <phoneticPr fontId="1" type="noConversion"/>
  </si>
  <si>
    <t>체인질링</t>
    <phoneticPr fontId="1" type="noConversion"/>
  </si>
  <si>
    <t>마나난 막 리르</t>
    <phoneticPr fontId="1" type="noConversion"/>
  </si>
  <si>
    <t>핀 막 쿨</t>
    <phoneticPr fontId="1" type="noConversion"/>
  </si>
  <si>
    <t>쿠 훌린</t>
    <phoneticPr fontId="1" type="noConversion"/>
  </si>
  <si>
    <t>다누</t>
    <phoneticPr fontId="1" type="noConversion"/>
  </si>
  <si>
    <t>if(위 값이 2이하거나, 음수일 경우) -&gt; 데미지는 1~2 랜덤</t>
    <phoneticPr fontId="1" type="noConversion"/>
  </si>
  <si>
    <t>아군이 주는 데미지 예상</t>
    <phoneticPr fontId="1" type="noConversion"/>
  </si>
  <si>
    <t>플레이어 캐릭터</t>
    <phoneticPr fontId="1" type="noConversion"/>
  </si>
  <si>
    <t>몬스터</t>
    <phoneticPr fontId="1" type="noConversion"/>
  </si>
  <si>
    <t>데미지</t>
    <phoneticPr fontId="1" type="noConversion"/>
  </si>
  <si>
    <t>적군이 주는 데미지 예상</t>
    <phoneticPr fontId="1" type="noConversion"/>
  </si>
  <si>
    <t>방황</t>
    <phoneticPr fontId="1" type="noConversion"/>
  </si>
  <si>
    <t>투쟁</t>
    <phoneticPr fontId="1" type="noConversion"/>
  </si>
  <si>
    <t>인내</t>
    <phoneticPr fontId="1" type="noConversion"/>
  </si>
  <si>
    <t>조율</t>
    <phoneticPr fontId="1" type="noConversion"/>
  </si>
  <si>
    <t>CH</t>
    <phoneticPr fontId="1" type="noConversion"/>
  </si>
  <si>
    <t>ENPC</t>
    <phoneticPr fontId="1" type="noConversion"/>
  </si>
  <si>
    <t>25| +3</t>
    <phoneticPr fontId="1" type="noConversion"/>
  </si>
  <si>
    <t>55| +5</t>
    <phoneticPr fontId="1" type="noConversion"/>
  </si>
  <si>
    <t>18| +5</t>
    <phoneticPr fontId="1" type="noConversion"/>
  </si>
  <si>
    <t>8| +2</t>
    <phoneticPr fontId="1" type="noConversion"/>
  </si>
  <si>
    <t>21| +4</t>
    <phoneticPr fontId="1" type="noConversion"/>
  </si>
  <si>
    <t>21| +3</t>
    <phoneticPr fontId="1" type="noConversion"/>
  </si>
  <si>
    <t>26| +4</t>
    <phoneticPr fontId="1" type="noConversion"/>
  </si>
  <si>
    <t>33| +5</t>
    <phoneticPr fontId="1" type="noConversion"/>
  </si>
  <si>
    <t>65| +10</t>
    <phoneticPr fontId="1" type="noConversion"/>
  </si>
  <si>
    <t>15| +4</t>
    <phoneticPr fontId="1" type="noConversion"/>
  </si>
  <si>
    <t>13| +3</t>
    <phoneticPr fontId="1" type="noConversion"/>
  </si>
  <si>
    <t>7| +1</t>
    <phoneticPr fontId="1" type="noConversion"/>
  </si>
  <si>
    <t>10| +2</t>
    <phoneticPr fontId="1" type="noConversion"/>
  </si>
  <si>
    <t>11| +3</t>
    <phoneticPr fontId="1" type="noConversion"/>
  </si>
  <si>
    <t>6| +2</t>
    <phoneticPr fontId="1" type="noConversion"/>
  </si>
  <si>
    <t>18| +3</t>
    <phoneticPr fontId="1" type="noConversion"/>
  </si>
  <si>
    <t>11| +1</t>
    <phoneticPr fontId="1" type="noConversion"/>
  </si>
  <si>
    <t>14| +2</t>
    <phoneticPr fontId="1" type="noConversion"/>
  </si>
  <si>
    <t>2~3</t>
    <phoneticPr fontId="1" type="noConversion"/>
  </si>
  <si>
    <t>3~5</t>
    <phoneticPr fontId="1" type="noConversion"/>
  </si>
  <si>
    <t>5~6</t>
    <phoneticPr fontId="1" type="noConversion"/>
  </si>
  <si>
    <t>방황</t>
    <phoneticPr fontId="1" type="noConversion"/>
  </si>
  <si>
    <t>투쟁</t>
    <phoneticPr fontId="1" type="noConversion"/>
  </si>
  <si>
    <t>인내</t>
    <phoneticPr fontId="1" type="noConversion"/>
  </si>
  <si>
    <t>조율</t>
    <phoneticPr fontId="1" type="noConversion"/>
  </si>
  <si>
    <t>플레이어</t>
    <phoneticPr fontId="1" type="noConversion"/>
  </si>
  <si>
    <t>스킬</t>
    <phoneticPr fontId="1" type="noConversion"/>
  </si>
  <si>
    <t>효과</t>
    <phoneticPr fontId="1" type="noConversion"/>
  </si>
  <si>
    <t>소모 MP</t>
    <phoneticPr fontId="1" type="noConversion"/>
  </si>
  <si>
    <t>이름</t>
    <phoneticPr fontId="1" type="noConversion"/>
  </si>
  <si>
    <t>산 송장의 장례</t>
    <phoneticPr fontId="1" type="noConversion"/>
  </si>
  <si>
    <t>신장 속의 용기</t>
    <phoneticPr fontId="1" type="noConversion"/>
  </si>
  <si>
    <t>유도하는 바람</t>
    <phoneticPr fontId="1" type="noConversion"/>
  </si>
  <si>
    <t>조율하는 빛</t>
    <phoneticPr fontId="1" type="noConversion"/>
  </si>
  <si>
    <t>기본 공격력 +5를 해서 공격한다</t>
    <phoneticPr fontId="1" type="noConversion"/>
  </si>
  <si>
    <t>기본 공격력 +7를 해서 공격한다</t>
    <phoneticPr fontId="1" type="noConversion"/>
  </si>
  <si>
    <t>다음 턴에 모든 적이 자신을 공격</t>
    <phoneticPr fontId="1" type="noConversion"/>
  </si>
  <si>
    <t>캐릭터 하나의 체력을 +18</t>
    <phoneticPr fontId="1" type="noConversion"/>
  </si>
  <si>
    <t>요구 경험치</t>
    <phoneticPr fontId="1" type="noConversion"/>
  </si>
  <si>
    <t>기본</t>
    <phoneticPr fontId="1" type="noConversion"/>
  </si>
  <si>
    <t>카트시_2</t>
    <phoneticPr fontId="1" type="noConversion"/>
  </si>
  <si>
    <t>카트시_3</t>
    <phoneticPr fontId="1" type="noConversion"/>
  </si>
  <si>
    <t>듀라한_3</t>
    <phoneticPr fontId="1" type="noConversion"/>
  </si>
  <si>
    <t>듀라한_4</t>
    <phoneticPr fontId="1" type="noConversion"/>
  </si>
  <si>
    <t>듀라한_5</t>
    <phoneticPr fontId="1" type="noConversion"/>
  </si>
  <si>
    <t>체인질링_5</t>
    <phoneticPr fontId="1" type="noConversion"/>
  </si>
  <si>
    <t>체인질링_6</t>
    <phoneticPr fontId="1" type="noConversion"/>
  </si>
  <si>
    <t>마나난 막 리르</t>
    <phoneticPr fontId="1" type="noConversion"/>
  </si>
  <si>
    <t>핀 막 쿨</t>
    <phoneticPr fontId="1" type="noConversion"/>
  </si>
  <si>
    <t>쿠 훌린</t>
    <phoneticPr fontId="1" type="noConversion"/>
  </si>
  <si>
    <t>다누</t>
    <phoneticPr fontId="1" type="noConversion"/>
  </si>
  <si>
    <t>NULL</t>
    <phoneticPr fontId="1" type="noConversion"/>
  </si>
  <si>
    <t>총 경험치</t>
    <phoneticPr fontId="1" type="noConversion"/>
  </si>
  <si>
    <t>아이템</t>
    <phoneticPr fontId="1" type="noConversion"/>
  </si>
  <si>
    <t>녹슨 낫</t>
    <phoneticPr fontId="1" type="noConversion"/>
  </si>
  <si>
    <t>낡은 지팡이</t>
    <phoneticPr fontId="1" type="noConversion"/>
  </si>
  <si>
    <t>투쟁 기본 장비, 공격 +1</t>
    <phoneticPr fontId="1" type="noConversion"/>
  </si>
  <si>
    <t>방황 기본 장비, 공격 +1</t>
    <phoneticPr fontId="1" type="noConversion"/>
  </si>
  <si>
    <t>조율 기본 장비, MP +10</t>
    <phoneticPr fontId="1" type="noConversion"/>
  </si>
  <si>
    <t>0G</t>
    <phoneticPr fontId="1" type="noConversion"/>
  </si>
  <si>
    <t>가격</t>
    <phoneticPr fontId="1" type="noConversion"/>
  </si>
  <si>
    <t>녹슨 대못</t>
    <phoneticPr fontId="1" type="noConversion"/>
  </si>
  <si>
    <t>성인의 성정</t>
    <phoneticPr fontId="1" type="noConversion"/>
  </si>
  <si>
    <t>묘지의 대낫</t>
    <phoneticPr fontId="1" type="noConversion"/>
  </si>
  <si>
    <t>요정의 창</t>
    <phoneticPr fontId="1" type="noConversion"/>
  </si>
  <si>
    <t>100G</t>
    <phoneticPr fontId="1" type="noConversion"/>
  </si>
  <si>
    <t>녹슨 신발</t>
    <phoneticPr fontId="1" type="noConversion"/>
  </si>
  <si>
    <t>인내 기본 장비, 속도 +1</t>
    <phoneticPr fontId="1" type="noConversion"/>
  </si>
  <si>
    <t>정의의 군화</t>
    <phoneticPr fontId="1" type="noConversion"/>
  </si>
  <si>
    <t>방황 장비, 공격 +3</t>
    <phoneticPr fontId="1" type="noConversion"/>
  </si>
  <si>
    <t>투쟁 장비, 공격 +5</t>
    <phoneticPr fontId="1" type="noConversion"/>
  </si>
  <si>
    <t>인내 장비, 속도 +8</t>
    <phoneticPr fontId="1" type="noConversion"/>
  </si>
  <si>
    <t>조율 장비, MP +20</t>
    <phoneticPr fontId="1" type="noConversion"/>
  </si>
  <si>
    <t>포션</t>
    <phoneticPr fontId="1" type="noConversion"/>
  </si>
  <si>
    <t>요정의 물</t>
    <phoneticPr fontId="1" type="noConversion"/>
  </si>
  <si>
    <t>HP 20 회복</t>
    <phoneticPr fontId="1" type="noConversion"/>
  </si>
  <si>
    <t>10G</t>
    <phoneticPr fontId="1" type="noConversion"/>
  </si>
  <si>
    <t>MP 20 회복</t>
    <phoneticPr fontId="1" type="noConversion"/>
  </si>
  <si>
    <t>빛의 안개</t>
    <phoneticPr fontId="1" type="noConversion"/>
  </si>
  <si>
    <t>전채 채력 15 회복</t>
    <phoneticPr fontId="1" type="noConversion"/>
  </si>
  <si>
    <t>요정의 눈물</t>
    <phoneticPr fontId="1" type="noConversion"/>
  </si>
  <si>
    <t>전체 MP 20 회복</t>
    <phoneticPr fontId="1" type="noConversion"/>
  </si>
  <si>
    <t>50G</t>
    <phoneticPr fontId="1" type="noConversion"/>
  </si>
  <si>
    <t>경험치</t>
    <phoneticPr fontId="1" type="noConversion"/>
  </si>
  <si>
    <t>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</si>
</sst>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8" fillId="12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40ED-FD30-4CB5-BE5A-5122607A73DF}">
  <dimension ref="B1:P41"/>
  <sheetViews>
    <sheetView tabSelected="1" topLeftCell="A3" zoomScale="90" zoomScaleNormal="90" workbookViewId="0">
      <selection activeCell="J26" sqref="J26"/>
    </sheetView>
  </sheetViews>
  <sheetFormatPr defaultRowHeight="16.5" x14ac:dyDescent="0.3"/>
  <cols>
    <col min="1" max="1" width="2.5" style="2" customWidth="1"/>
    <col min="2" max="2" width="14.375" style="2" customWidth="1"/>
    <col min="3" max="8" width="9" style="2"/>
    <col min="9" max="9" width="5.375" style="2" customWidth="1"/>
    <col min="10" max="16384" width="9" style="2"/>
  </cols>
  <sheetData>
    <row r="1" spans="2:16" x14ac:dyDescent="0.3">
      <c r="B1" s="2" t="s">
        <v>16</v>
      </c>
    </row>
    <row r="2" spans="2:16" x14ac:dyDescent="0.3">
      <c r="B2" s="2" t="s">
        <v>23</v>
      </c>
    </row>
    <row r="4" spans="2:16" ht="17.25" thickBot="1" x14ac:dyDescent="0.35">
      <c r="B4" s="2" t="s">
        <v>0</v>
      </c>
      <c r="J4" s="2" t="s">
        <v>10</v>
      </c>
    </row>
    <row r="5" spans="2:16" ht="17.25" thickBot="1" x14ac:dyDescent="0.35">
      <c r="B5" s="19" t="s">
        <v>8</v>
      </c>
      <c r="C5" s="3" t="s">
        <v>7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J5" s="20" t="s">
        <v>12</v>
      </c>
      <c r="K5" s="3" t="s">
        <v>7</v>
      </c>
      <c r="L5" s="3" t="s">
        <v>1</v>
      </c>
      <c r="M5" s="3" t="s">
        <v>2</v>
      </c>
      <c r="N5" s="3" t="s">
        <v>3</v>
      </c>
      <c r="O5" s="3" t="s">
        <v>4</v>
      </c>
      <c r="P5" s="3" t="s">
        <v>5</v>
      </c>
    </row>
    <row r="6" spans="2:16" ht="17.25" thickBot="1" x14ac:dyDescent="0.35">
      <c r="B6" s="19"/>
      <c r="C6" s="5">
        <v>1</v>
      </c>
      <c r="D6" s="4">
        <f>22 + C6*3</f>
        <v>25</v>
      </c>
      <c r="E6" s="4">
        <f>50+C6*5</f>
        <v>55</v>
      </c>
      <c r="F6" s="4">
        <f>13 + C6*5</f>
        <v>18</v>
      </c>
      <c r="G6" s="4">
        <f xml:space="preserve"> 6 + C6*2</f>
        <v>8</v>
      </c>
      <c r="H6" s="4">
        <f xml:space="preserve"> 17 +C6*4</f>
        <v>21</v>
      </c>
      <c r="J6" s="20"/>
      <c r="K6" s="5">
        <v>2</v>
      </c>
      <c r="L6" s="4">
        <f>10 + K6*5</f>
        <v>20</v>
      </c>
      <c r="M6" s="4">
        <f>10+K6*5</f>
        <v>20</v>
      </c>
      <c r="N6" s="4">
        <f>6 + K6*3</f>
        <v>12</v>
      </c>
      <c r="O6" s="4">
        <f xml:space="preserve"> 2 + K6*2</f>
        <v>6</v>
      </c>
      <c r="P6" s="4">
        <f xml:space="preserve"> 10 +K6*2</f>
        <v>14</v>
      </c>
    </row>
    <row r="7" spans="2:16" ht="17.25" thickBot="1" x14ac:dyDescent="0.35">
      <c r="C7" s="23"/>
      <c r="D7" s="24" t="s">
        <v>35</v>
      </c>
      <c r="E7" s="24" t="s">
        <v>36</v>
      </c>
      <c r="F7" s="24" t="s">
        <v>37</v>
      </c>
      <c r="G7" s="23" t="s">
        <v>38</v>
      </c>
      <c r="H7" s="23" t="s">
        <v>39</v>
      </c>
      <c r="K7" s="2" t="s">
        <v>53</v>
      </c>
    </row>
    <row r="8" spans="2:16" ht="17.25" thickBot="1" x14ac:dyDescent="0.35">
      <c r="B8" s="19" t="s">
        <v>13</v>
      </c>
      <c r="C8" s="3" t="s">
        <v>7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J8" s="21" t="s">
        <v>17</v>
      </c>
      <c r="K8" s="3" t="s">
        <v>7</v>
      </c>
      <c r="L8" s="3" t="s">
        <v>1</v>
      </c>
      <c r="M8" s="3" t="s">
        <v>2</v>
      </c>
      <c r="N8" s="3" t="s">
        <v>3</v>
      </c>
      <c r="O8" s="3" t="s">
        <v>4</v>
      </c>
      <c r="P8" s="3" t="s">
        <v>5</v>
      </c>
    </row>
    <row r="9" spans="2:16" ht="17.25" thickBot="1" x14ac:dyDescent="0.35">
      <c r="B9" s="19"/>
      <c r="C9" s="5">
        <v>1</v>
      </c>
      <c r="D9" s="4">
        <f>22 + C9*4</f>
        <v>26</v>
      </c>
      <c r="E9" s="4">
        <f>50+C9*5</f>
        <v>55</v>
      </c>
      <c r="F9" s="4">
        <f>11 + C9*4</f>
        <v>15</v>
      </c>
      <c r="G9" s="4">
        <f xml:space="preserve"> 8 + C9*2</f>
        <v>10</v>
      </c>
      <c r="H9" s="4">
        <f xml:space="preserve"> 15 +C9*3</f>
        <v>18</v>
      </c>
      <c r="J9" s="21"/>
      <c r="K9" s="5">
        <v>3</v>
      </c>
      <c r="L9" s="4">
        <f>20 + K9*6</f>
        <v>38</v>
      </c>
      <c r="M9" s="4">
        <f>10+K9*5</f>
        <v>25</v>
      </c>
      <c r="N9" s="4">
        <f>6 + K9*3</f>
        <v>15</v>
      </c>
      <c r="O9" s="4">
        <f xml:space="preserve"> 8 + K9*4</f>
        <v>20</v>
      </c>
      <c r="P9" s="4">
        <f xml:space="preserve"> 10 +K9*2</f>
        <v>16</v>
      </c>
    </row>
    <row r="10" spans="2:16" ht="17.25" thickBot="1" x14ac:dyDescent="0.35">
      <c r="D10" s="24" t="s">
        <v>41</v>
      </c>
      <c r="E10" s="24" t="s">
        <v>36</v>
      </c>
      <c r="F10" s="24" t="s">
        <v>44</v>
      </c>
      <c r="G10" s="23" t="s">
        <v>47</v>
      </c>
      <c r="H10" s="23" t="s">
        <v>50</v>
      </c>
      <c r="K10" s="2" t="s">
        <v>54</v>
      </c>
    </row>
    <row r="11" spans="2:16" ht="17.25" thickBot="1" x14ac:dyDescent="0.35">
      <c r="B11" s="19" t="s">
        <v>14</v>
      </c>
      <c r="C11" s="3" t="s">
        <v>7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J11" s="22" t="s">
        <v>18</v>
      </c>
      <c r="K11" s="3" t="s">
        <v>7</v>
      </c>
      <c r="L11" s="3" t="s">
        <v>1</v>
      </c>
      <c r="M11" s="3" t="s">
        <v>2</v>
      </c>
      <c r="N11" s="3" t="s">
        <v>3</v>
      </c>
      <c r="O11" s="3" t="s">
        <v>4</v>
      </c>
      <c r="P11" s="3" t="s">
        <v>5</v>
      </c>
    </row>
    <row r="12" spans="2:16" ht="17.25" thickBot="1" x14ac:dyDescent="0.35">
      <c r="B12" s="19"/>
      <c r="C12" s="5">
        <v>1</v>
      </c>
      <c r="D12" s="4">
        <f>28 + C12*5</f>
        <v>33</v>
      </c>
      <c r="E12" s="4">
        <f>50+C12*5</f>
        <v>55</v>
      </c>
      <c r="F12" s="4">
        <f>10 + C12*3</f>
        <v>13</v>
      </c>
      <c r="G12" s="4">
        <f xml:space="preserve"> 8 + C12*3</f>
        <v>11</v>
      </c>
      <c r="H12" s="4">
        <f xml:space="preserve"> 10 +C12*1</f>
        <v>11</v>
      </c>
      <c r="J12" s="22"/>
      <c r="K12" s="5">
        <v>5</v>
      </c>
      <c r="L12" s="4">
        <f>20 + K12*6</f>
        <v>50</v>
      </c>
      <c r="M12" s="4">
        <f>10+K12*5</f>
        <v>35</v>
      </c>
      <c r="N12" s="4">
        <f>10 + K12*3</f>
        <v>25</v>
      </c>
      <c r="O12" s="4">
        <f xml:space="preserve"> 8 + K12*4</f>
        <v>28</v>
      </c>
      <c r="P12" s="4">
        <f xml:space="preserve"> 10 +K12*2</f>
        <v>20</v>
      </c>
    </row>
    <row r="13" spans="2:16" ht="17.25" thickBot="1" x14ac:dyDescent="0.35">
      <c r="D13" s="24" t="s">
        <v>42</v>
      </c>
      <c r="E13" s="24" t="s">
        <v>36</v>
      </c>
      <c r="F13" s="24" t="s">
        <v>45</v>
      </c>
      <c r="G13" s="23" t="s">
        <v>48</v>
      </c>
      <c r="H13" s="23" t="s">
        <v>51</v>
      </c>
      <c r="K13" s="2" t="s">
        <v>55</v>
      </c>
    </row>
    <row r="14" spans="2:16" ht="17.25" thickBot="1" x14ac:dyDescent="0.35">
      <c r="B14" s="19" t="s">
        <v>15</v>
      </c>
      <c r="C14" s="3" t="s">
        <v>7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J14" s="18" t="s">
        <v>19</v>
      </c>
      <c r="K14" s="3" t="s">
        <v>7</v>
      </c>
      <c r="L14" s="3" t="s">
        <v>1</v>
      </c>
      <c r="M14" s="3" t="s">
        <v>2</v>
      </c>
      <c r="N14" s="3" t="s">
        <v>3</v>
      </c>
      <c r="O14" s="3" t="s">
        <v>4</v>
      </c>
      <c r="P14" s="3" t="s">
        <v>5</v>
      </c>
    </row>
    <row r="15" spans="2:16" ht="17.25" thickBot="1" x14ac:dyDescent="0.35">
      <c r="B15" s="19"/>
      <c r="C15" s="5">
        <v>1</v>
      </c>
      <c r="D15" s="4">
        <f>18 + C15*3</f>
        <v>21</v>
      </c>
      <c r="E15" s="4">
        <f>55+C15*10</f>
        <v>65</v>
      </c>
      <c r="F15" s="4">
        <f>7 + C15*1</f>
        <v>8</v>
      </c>
      <c r="G15" s="4">
        <f xml:space="preserve"> 4 + C15*2</f>
        <v>6</v>
      </c>
      <c r="H15" s="4">
        <f xml:space="preserve"> 12 +C15*2</f>
        <v>14</v>
      </c>
      <c r="J15" s="18"/>
      <c r="K15" s="5">
        <v>5</v>
      </c>
      <c r="L15" s="4">
        <v>80</v>
      </c>
      <c r="M15" s="4">
        <v>80</v>
      </c>
      <c r="N15" s="4">
        <v>30</v>
      </c>
      <c r="O15" s="4">
        <v>25</v>
      </c>
      <c r="P15" s="4">
        <v>15</v>
      </c>
    </row>
    <row r="16" spans="2:16" ht="17.25" thickBot="1" x14ac:dyDescent="0.35">
      <c r="D16" s="24" t="s">
        <v>40</v>
      </c>
      <c r="E16" s="24" t="s">
        <v>43</v>
      </c>
      <c r="F16" s="24" t="s">
        <v>46</v>
      </c>
      <c r="G16" s="23" t="s">
        <v>49</v>
      </c>
      <c r="H16" s="23" t="s">
        <v>52</v>
      </c>
      <c r="K16" s="2">
        <v>5</v>
      </c>
    </row>
    <row r="17" spans="2:16" ht="17.25" thickBot="1" x14ac:dyDescent="0.35">
      <c r="J17" s="18" t="s">
        <v>20</v>
      </c>
      <c r="K17" s="3" t="s">
        <v>7</v>
      </c>
      <c r="L17" s="3" t="s">
        <v>1</v>
      </c>
      <c r="M17" s="3" t="s">
        <v>2</v>
      </c>
      <c r="N17" s="3" t="s">
        <v>3</v>
      </c>
      <c r="O17" s="3" t="s">
        <v>4</v>
      </c>
      <c r="P17" s="3" t="s">
        <v>5</v>
      </c>
    </row>
    <row r="18" spans="2:16" ht="17.25" thickBot="1" x14ac:dyDescent="0.35">
      <c r="J18" s="18"/>
      <c r="K18" s="5">
        <v>7</v>
      </c>
      <c r="L18" s="4">
        <v>70</v>
      </c>
      <c r="M18" s="4">
        <v>70</v>
      </c>
      <c r="N18" s="4">
        <v>35</v>
      </c>
      <c r="O18" s="4">
        <v>30</v>
      </c>
      <c r="P18" s="4">
        <v>25</v>
      </c>
    </row>
    <row r="19" spans="2:16" ht="17.25" thickBot="1" x14ac:dyDescent="0.35">
      <c r="B19" s="2" t="s">
        <v>61</v>
      </c>
      <c r="K19" s="2">
        <v>7</v>
      </c>
    </row>
    <row r="20" spans="2:16" ht="17.25" thickBot="1" x14ac:dyDescent="0.35">
      <c r="B20" s="6" t="s">
        <v>60</v>
      </c>
      <c r="C20" s="28" t="s">
        <v>64</v>
      </c>
      <c r="D20" s="29"/>
      <c r="E20" s="26" t="s">
        <v>62</v>
      </c>
      <c r="F20" s="32"/>
      <c r="G20" s="27"/>
      <c r="H20" s="25" t="s">
        <v>63</v>
      </c>
      <c r="J20" s="18" t="s">
        <v>21</v>
      </c>
      <c r="K20" s="3" t="s">
        <v>7</v>
      </c>
      <c r="L20" s="3" t="s">
        <v>1</v>
      </c>
      <c r="M20" s="3" t="s">
        <v>2</v>
      </c>
      <c r="N20" s="3" t="s">
        <v>3</v>
      </c>
      <c r="O20" s="3" t="s">
        <v>4</v>
      </c>
      <c r="P20" s="3" t="s">
        <v>5</v>
      </c>
    </row>
    <row r="21" spans="2:16" ht="17.25" thickBot="1" x14ac:dyDescent="0.35">
      <c r="B21" s="16" t="s">
        <v>56</v>
      </c>
      <c r="C21" s="30" t="s">
        <v>65</v>
      </c>
      <c r="D21" s="31"/>
      <c r="E21" s="33" t="s">
        <v>69</v>
      </c>
      <c r="F21" s="34"/>
      <c r="G21" s="35"/>
      <c r="H21" s="16">
        <v>25</v>
      </c>
      <c r="J21" s="18"/>
      <c r="K21" s="5">
        <v>7</v>
      </c>
      <c r="L21" s="4">
        <v>70</v>
      </c>
      <c r="M21" s="4">
        <v>70</v>
      </c>
      <c r="N21" s="4">
        <v>40</v>
      </c>
      <c r="O21" s="4">
        <v>26</v>
      </c>
      <c r="P21" s="4">
        <v>37</v>
      </c>
    </row>
    <row r="22" spans="2:16" ht="17.25" thickBot="1" x14ac:dyDescent="0.35">
      <c r="B22" s="16" t="s">
        <v>57</v>
      </c>
      <c r="C22" s="30" t="s">
        <v>66</v>
      </c>
      <c r="D22" s="31"/>
      <c r="E22" s="33" t="s">
        <v>70</v>
      </c>
      <c r="F22" s="34"/>
      <c r="G22" s="35"/>
      <c r="H22" s="16">
        <v>15</v>
      </c>
      <c r="K22" s="2">
        <v>7</v>
      </c>
    </row>
    <row r="23" spans="2:16" ht="17.25" thickBot="1" x14ac:dyDescent="0.35">
      <c r="B23" s="16" t="s">
        <v>58</v>
      </c>
      <c r="C23" s="30" t="s">
        <v>67</v>
      </c>
      <c r="D23" s="31"/>
      <c r="E23" s="33" t="s">
        <v>71</v>
      </c>
      <c r="F23" s="34"/>
      <c r="G23" s="35"/>
      <c r="H23" s="16">
        <v>10</v>
      </c>
      <c r="J23" s="18" t="s">
        <v>22</v>
      </c>
      <c r="K23" s="3" t="s">
        <v>7</v>
      </c>
      <c r="L23" s="3" t="s">
        <v>1</v>
      </c>
      <c r="M23" s="3" t="s">
        <v>2</v>
      </c>
      <c r="N23" s="3" t="s">
        <v>3</v>
      </c>
      <c r="O23" s="3" t="s">
        <v>4</v>
      </c>
      <c r="P23" s="3" t="s">
        <v>5</v>
      </c>
    </row>
    <row r="24" spans="2:16" ht="17.25" thickBot="1" x14ac:dyDescent="0.35">
      <c r="B24" s="16" t="s">
        <v>59</v>
      </c>
      <c r="C24" s="30" t="s">
        <v>68</v>
      </c>
      <c r="D24" s="31"/>
      <c r="E24" s="33" t="s">
        <v>72</v>
      </c>
      <c r="F24" s="34"/>
      <c r="G24" s="35"/>
      <c r="H24" s="16">
        <v>20</v>
      </c>
      <c r="J24" s="18"/>
      <c r="K24" s="5">
        <v>8</v>
      </c>
      <c r="L24" s="4">
        <v>100</v>
      </c>
      <c r="M24" s="4">
        <v>100</v>
      </c>
      <c r="N24" s="4">
        <v>42</v>
      </c>
      <c r="O24" s="4">
        <v>33</v>
      </c>
      <c r="P24" s="4">
        <v>30</v>
      </c>
    </row>
    <row r="25" spans="2:16" x14ac:dyDescent="0.3">
      <c r="K25" s="2">
        <v>8</v>
      </c>
    </row>
    <row r="26" spans="2:16" ht="17.25" thickBot="1" x14ac:dyDescent="0.35">
      <c r="B26" s="2" t="s">
        <v>24</v>
      </c>
      <c r="E26" s="2" t="s">
        <v>88</v>
      </c>
    </row>
    <row r="27" spans="2:16" ht="17.25" thickBot="1" x14ac:dyDescent="0.35">
      <c r="B27" s="7" t="s">
        <v>25</v>
      </c>
      <c r="C27" s="8" t="s">
        <v>3</v>
      </c>
      <c r="E27" s="12" t="s">
        <v>64</v>
      </c>
      <c r="F27" s="40" t="s">
        <v>62</v>
      </c>
      <c r="G27" s="41"/>
      <c r="H27" s="42" t="s">
        <v>95</v>
      </c>
    </row>
    <row r="28" spans="2:16" ht="17.25" thickBot="1" x14ac:dyDescent="0.35">
      <c r="B28" s="10" t="s">
        <v>6</v>
      </c>
      <c r="C28" s="4">
        <f>IF(B28="방황하는 자",F6, IF(B28="투쟁하는 자",F9,  IF(B28="인내하는 자",F12, IF(B28="조율하는 자",F15,0))))</f>
        <v>18</v>
      </c>
      <c r="D28" s="8"/>
      <c r="E28" s="38" t="s">
        <v>96</v>
      </c>
      <c r="F28" s="39" t="s">
        <v>92</v>
      </c>
      <c r="G28" s="39"/>
      <c r="H28" s="38" t="s">
        <v>94</v>
      </c>
    </row>
    <row r="29" spans="2:16" ht="17.25" thickBot="1" x14ac:dyDescent="0.35">
      <c r="B29" s="9" t="s">
        <v>26</v>
      </c>
      <c r="C29" s="8" t="s">
        <v>4</v>
      </c>
      <c r="E29" s="38" t="s">
        <v>89</v>
      </c>
      <c r="F29" s="39" t="s">
        <v>91</v>
      </c>
      <c r="G29" s="39"/>
      <c r="H29" s="38" t="s">
        <v>94</v>
      </c>
    </row>
    <row r="30" spans="2:16" ht="17.25" thickBot="1" x14ac:dyDescent="0.35">
      <c r="B30" s="11" t="s">
        <v>11</v>
      </c>
      <c r="C30" s="4">
        <f xml:space="preserve"> IF(B30="카트시",O6,IF(B30="듀라한",O9,IF(B30="체인질링",O12,IF(B30="마나난 막 리르",O15,IF(B30="핀 막 쿨",O18,IF(B30="쿠 훌린",O21,IF(B30="다누",O24,0)))))))</f>
        <v>6</v>
      </c>
      <c r="E30" s="38" t="s">
        <v>101</v>
      </c>
      <c r="F30" s="39" t="s">
        <v>102</v>
      </c>
      <c r="G30" s="39"/>
      <c r="H30" s="38" t="s">
        <v>94</v>
      </c>
    </row>
    <row r="31" spans="2:16" ht="17.25" thickBot="1" x14ac:dyDescent="0.35">
      <c r="E31" s="38" t="s">
        <v>90</v>
      </c>
      <c r="F31" s="39" t="s">
        <v>93</v>
      </c>
      <c r="G31" s="39"/>
      <c r="H31" s="38" t="s">
        <v>94</v>
      </c>
    </row>
    <row r="32" spans="2:16" ht="17.25" thickBot="1" x14ac:dyDescent="0.35">
      <c r="B32" s="5" t="s">
        <v>27</v>
      </c>
      <c r="C32" s="4">
        <f ca="1">IF(C28-C30&lt;3,RANDBETWEEN(1,2),C28-C30)</f>
        <v>12</v>
      </c>
      <c r="E32" s="38" t="s">
        <v>97</v>
      </c>
      <c r="F32" s="39" t="s">
        <v>104</v>
      </c>
      <c r="G32" s="39"/>
      <c r="H32" s="38" t="s">
        <v>100</v>
      </c>
    </row>
    <row r="33" spans="2:8" ht="17.25" thickBot="1" x14ac:dyDescent="0.35">
      <c r="E33" s="38" t="s">
        <v>98</v>
      </c>
      <c r="F33" s="39" t="s">
        <v>105</v>
      </c>
      <c r="G33" s="39"/>
      <c r="H33" s="38" t="s">
        <v>100</v>
      </c>
    </row>
    <row r="34" spans="2:8" ht="17.25" thickBot="1" x14ac:dyDescent="0.35">
      <c r="E34" s="38" t="s">
        <v>103</v>
      </c>
      <c r="F34" s="39" t="s">
        <v>106</v>
      </c>
      <c r="G34" s="39"/>
      <c r="H34" s="38" t="s">
        <v>100</v>
      </c>
    </row>
    <row r="35" spans="2:8" ht="17.25" thickBot="1" x14ac:dyDescent="0.35">
      <c r="B35" s="2" t="s">
        <v>28</v>
      </c>
      <c r="E35" s="38" t="s">
        <v>99</v>
      </c>
      <c r="F35" s="39" t="s">
        <v>107</v>
      </c>
      <c r="G35" s="39"/>
      <c r="H35" s="38" t="s">
        <v>100</v>
      </c>
    </row>
    <row r="36" spans="2:8" ht="17.25" thickBot="1" x14ac:dyDescent="0.35">
      <c r="B36" s="9" t="s">
        <v>26</v>
      </c>
      <c r="C36" s="8" t="s">
        <v>3</v>
      </c>
      <c r="E36" s="38" t="s">
        <v>108</v>
      </c>
      <c r="F36" s="39" t="s">
        <v>110</v>
      </c>
      <c r="G36" s="39"/>
      <c r="H36" s="38" t="s">
        <v>111</v>
      </c>
    </row>
    <row r="37" spans="2:8" ht="17.25" thickBot="1" x14ac:dyDescent="0.35">
      <c r="B37" s="11" t="s">
        <v>11</v>
      </c>
      <c r="C37" s="4">
        <f xml:space="preserve"> IF(B37="카트시",N6,IF(B37="듀라한",N9,IF(B37="체인질링",N12,IF(B37="마나난 막 리르",N15,IF(B37="핀 막 쿨",N18,IF(B37="쿠 훌린",N21,IF(B37="다누",N24,0)))))))</f>
        <v>12</v>
      </c>
      <c r="E37" s="38" t="s">
        <v>109</v>
      </c>
      <c r="F37" s="39" t="s">
        <v>112</v>
      </c>
      <c r="G37" s="39"/>
      <c r="H37" s="38" t="s">
        <v>111</v>
      </c>
    </row>
    <row r="38" spans="2:8" ht="17.25" thickBot="1" x14ac:dyDescent="0.35">
      <c r="B38" s="7" t="s">
        <v>25</v>
      </c>
      <c r="C38" s="8" t="s">
        <v>4</v>
      </c>
      <c r="E38" s="38" t="s">
        <v>113</v>
      </c>
      <c r="F38" s="39" t="s">
        <v>114</v>
      </c>
      <c r="G38" s="39"/>
      <c r="H38" s="38" t="s">
        <v>117</v>
      </c>
    </row>
    <row r="39" spans="2:8" ht="17.25" thickBot="1" x14ac:dyDescent="0.35">
      <c r="B39" s="10" t="s">
        <v>6</v>
      </c>
      <c r="C39" s="4">
        <f>IF(B39="방황하는 자",G6, IF(B39="투쟁하는 자",G9,  IF(B39="인내하는 자",G12, IF(B39="조율하는 자",G15,0))))</f>
        <v>8</v>
      </c>
      <c r="E39" s="38" t="s">
        <v>115</v>
      </c>
      <c r="F39" s="39" t="s">
        <v>116</v>
      </c>
      <c r="G39" s="39"/>
      <c r="H39" s="38" t="s">
        <v>117</v>
      </c>
    </row>
    <row r="40" spans="2:8" ht="17.25" thickBot="1" x14ac:dyDescent="0.35"/>
    <row r="41" spans="2:8" ht="17.25" thickBot="1" x14ac:dyDescent="0.35">
      <c r="B41" s="5" t="s">
        <v>27</v>
      </c>
      <c r="C41" s="4">
        <f ca="1">IF(C37-C39&lt;3,RANDBETWEEN(1,2),C37-C39)</f>
        <v>4</v>
      </c>
    </row>
  </sheetData>
  <mergeCells count="34">
    <mergeCell ref="F36:G36"/>
    <mergeCell ref="F37:G37"/>
    <mergeCell ref="F38:G38"/>
    <mergeCell ref="F39:G39"/>
    <mergeCell ref="F27:G27"/>
    <mergeCell ref="F32:G32"/>
    <mergeCell ref="F33:G33"/>
    <mergeCell ref="F34:G34"/>
    <mergeCell ref="F35:G35"/>
    <mergeCell ref="F29:G29"/>
    <mergeCell ref="F30:G30"/>
    <mergeCell ref="F31:G31"/>
    <mergeCell ref="F28:G28"/>
    <mergeCell ref="E20:G20"/>
    <mergeCell ref="E21:G21"/>
    <mergeCell ref="E22:G22"/>
    <mergeCell ref="E23:G23"/>
    <mergeCell ref="E24:G24"/>
    <mergeCell ref="C20:D20"/>
    <mergeCell ref="C21:D21"/>
    <mergeCell ref="C22:D22"/>
    <mergeCell ref="C23:D23"/>
    <mergeCell ref="C24:D24"/>
    <mergeCell ref="J17:J18"/>
    <mergeCell ref="J20:J21"/>
    <mergeCell ref="J23:J24"/>
    <mergeCell ref="B5:B6"/>
    <mergeCell ref="J5:J6"/>
    <mergeCell ref="B8:B9"/>
    <mergeCell ref="B11:B12"/>
    <mergeCell ref="B14:B15"/>
    <mergeCell ref="J8:J9"/>
    <mergeCell ref="J11:J12"/>
    <mergeCell ref="J14:J15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4DE2778-1903-4BEB-A16D-EB5FC46B56DA}">
          <x14:formula1>
            <xm:f>경험치!$B$3:$B$12</xm:f>
          </x14:formula1>
          <xm:sqref>C6 C15 C9 C12</xm:sqref>
        </x14:dataValidation>
        <x14:dataValidation type="list" allowBlank="1" showInputMessage="1" showErrorMessage="1" xr:uid="{B3071100-C3F2-4799-8B01-32AD1BE98B31}">
          <x14:formula1>
            <xm:f>경험치!#REF!</xm:f>
          </x14:formula1>
          <xm:sqref>B28 B39</xm:sqref>
        </x14:dataValidation>
        <x14:dataValidation type="list" allowBlank="1" showInputMessage="1" showErrorMessage="1" xr:uid="{DF584BD3-E3D2-4D8B-91E1-0578E53B70CF}">
          <x14:formula1>
            <xm:f>경험치!#REF!</xm:f>
          </x14:formula1>
          <xm:sqref>B30 B37</xm:sqref>
        </x14:dataValidation>
        <x14:dataValidation type="list" allowBlank="1" showInputMessage="1" showErrorMessage="1" xr:uid="{AD6F47C7-D780-486D-8F92-CBD8785DB462}">
          <x14:formula1>
            <xm:f>경험치!#REF!</xm:f>
          </x14:formula1>
          <xm:sqref>K6</xm:sqref>
        </x14:dataValidation>
        <x14:dataValidation type="list" allowBlank="1" showInputMessage="1" showErrorMessage="1" xr:uid="{3D739055-95BE-48DC-9C9E-18A25C9FF8F6}">
          <x14:formula1>
            <xm:f>경험치!#REF!</xm:f>
          </x14:formula1>
          <xm:sqref>K9</xm:sqref>
        </x14:dataValidation>
        <x14:dataValidation type="list" allowBlank="1" showInputMessage="1" showErrorMessage="1" xr:uid="{10F80F71-A01F-45FF-86A5-6D266437FC33}">
          <x14:formula1>
            <xm:f>경험치!#REF!</xm:f>
          </x14:formula1>
          <xm:sqref>K12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6ECE-873A-49A5-8EA5-837204093F67}">
  <dimension ref="B1:G18"/>
  <sheetViews>
    <sheetView workbookViewId="0">
      <selection activeCell="G12" sqref="G12"/>
    </sheetView>
  </sheetViews>
  <sheetFormatPr defaultRowHeight="16.5" x14ac:dyDescent="0.3"/>
  <cols>
    <col min="1" max="1" width="2.125" customWidth="1"/>
    <col min="3" max="3" width="11.625" customWidth="1"/>
    <col min="4" max="4" width="11.75" customWidth="1"/>
    <col min="5" max="5" width="11.5" customWidth="1"/>
  </cols>
  <sheetData>
    <row r="1" spans="2:7" ht="17.25" thickBot="1" x14ac:dyDescent="0.35">
      <c r="F1" t="s">
        <v>118</v>
      </c>
      <c r="G1" t="s">
        <v>119</v>
      </c>
    </row>
    <row r="2" spans="2:7" ht="17.25" thickBot="1" x14ac:dyDescent="0.35">
      <c r="B2" s="6" t="s">
        <v>9</v>
      </c>
      <c r="C2" s="37" t="s">
        <v>73</v>
      </c>
      <c r="D2" s="37" t="s">
        <v>87</v>
      </c>
      <c r="E2" s="36" t="s">
        <v>75</v>
      </c>
      <c r="F2">
        <v>5</v>
      </c>
      <c r="G2">
        <v>1</v>
      </c>
    </row>
    <row r="3" spans="2:7" ht="17.25" thickBot="1" x14ac:dyDescent="0.35">
      <c r="B3" s="1">
        <v>1</v>
      </c>
      <c r="C3" s="14" t="s">
        <v>74</v>
      </c>
      <c r="D3" s="14">
        <v>0</v>
      </c>
      <c r="E3" s="36" t="s">
        <v>76</v>
      </c>
      <c r="F3">
        <v>10</v>
      </c>
      <c r="G3">
        <v>3</v>
      </c>
    </row>
    <row r="4" spans="2:7" ht="17.25" thickBot="1" x14ac:dyDescent="0.35">
      <c r="B4" s="1">
        <v>2</v>
      </c>
      <c r="C4" s="14">
        <v>10</v>
      </c>
      <c r="D4" s="14">
        <f>D3+C4</f>
        <v>10</v>
      </c>
      <c r="E4" s="36" t="s">
        <v>77</v>
      </c>
      <c r="F4">
        <v>20</v>
      </c>
      <c r="G4">
        <v>5</v>
      </c>
    </row>
    <row r="5" spans="2:7" ht="17.25" thickBot="1" x14ac:dyDescent="0.35">
      <c r="B5" s="1">
        <v>3</v>
      </c>
      <c r="C5" s="14">
        <v>30</v>
      </c>
      <c r="D5" s="14">
        <f>D4+C5</f>
        <v>40</v>
      </c>
      <c r="E5" s="36" t="s">
        <v>78</v>
      </c>
      <c r="F5">
        <v>40</v>
      </c>
      <c r="G5">
        <v>6</v>
      </c>
    </row>
    <row r="6" spans="2:7" ht="17.25" thickBot="1" x14ac:dyDescent="0.35">
      <c r="B6" s="1">
        <v>4</v>
      </c>
      <c r="C6" s="14">
        <v>70</v>
      </c>
      <c r="D6" s="14">
        <f t="shared" ref="D6:D12" si="0">D5+C6</f>
        <v>110</v>
      </c>
      <c r="E6" s="36" t="s">
        <v>79</v>
      </c>
      <c r="F6">
        <v>60</v>
      </c>
      <c r="G6">
        <v>7</v>
      </c>
    </row>
    <row r="7" spans="2:7" ht="17.25" thickBot="1" x14ac:dyDescent="0.35">
      <c r="B7" s="1">
        <v>5</v>
      </c>
      <c r="C7" s="14">
        <v>100</v>
      </c>
      <c r="D7" s="14">
        <f t="shared" si="0"/>
        <v>210</v>
      </c>
      <c r="E7" s="36" t="s">
        <v>80</v>
      </c>
      <c r="F7">
        <v>120</v>
      </c>
      <c r="G7">
        <v>10</v>
      </c>
    </row>
    <row r="8" spans="2:7" ht="17.25" thickBot="1" x14ac:dyDescent="0.35">
      <c r="B8" s="1">
        <v>6</v>
      </c>
      <c r="C8" s="14">
        <v>200</v>
      </c>
      <c r="D8" s="14">
        <f t="shared" si="0"/>
        <v>410</v>
      </c>
      <c r="E8" s="36" t="s">
        <v>81</v>
      </c>
      <c r="F8">
        <v>200</v>
      </c>
      <c r="G8">
        <v>12</v>
      </c>
    </row>
    <row r="9" spans="2:7" ht="17.25" thickBot="1" x14ac:dyDescent="0.35">
      <c r="B9" s="1">
        <v>7</v>
      </c>
      <c r="C9" s="14">
        <v>600</v>
      </c>
      <c r="D9" s="14">
        <f t="shared" si="0"/>
        <v>1010</v>
      </c>
      <c r="E9" s="36" t="s">
        <v>82</v>
      </c>
      <c r="F9">
        <v>300</v>
      </c>
      <c r="G9">
        <v>50</v>
      </c>
    </row>
    <row r="10" spans="2:7" ht="17.25" thickBot="1" x14ac:dyDescent="0.35">
      <c r="B10" s="1">
        <v>8</v>
      </c>
      <c r="C10" s="14">
        <v>2400</v>
      </c>
      <c r="D10" s="14">
        <f t="shared" si="0"/>
        <v>3410</v>
      </c>
      <c r="E10" s="36" t="s">
        <v>83</v>
      </c>
      <c r="F10">
        <v>400</v>
      </c>
      <c r="G10">
        <v>50</v>
      </c>
    </row>
    <row r="11" spans="2:7" ht="17.25" thickBot="1" x14ac:dyDescent="0.35">
      <c r="B11" s="1">
        <v>9</v>
      </c>
      <c r="C11" s="14">
        <v>5000</v>
      </c>
      <c r="D11" s="14">
        <f t="shared" si="0"/>
        <v>8410</v>
      </c>
      <c r="E11" s="36" t="s">
        <v>84</v>
      </c>
      <c r="F11">
        <v>400</v>
      </c>
      <c r="G11">
        <v>50</v>
      </c>
    </row>
    <row r="12" spans="2:7" ht="17.25" thickBot="1" x14ac:dyDescent="0.35">
      <c r="B12" s="1">
        <v>10</v>
      </c>
      <c r="C12" s="14">
        <v>6000</v>
      </c>
      <c r="D12" s="14">
        <f t="shared" si="0"/>
        <v>14410</v>
      </c>
      <c r="E12" s="36" t="s">
        <v>85</v>
      </c>
      <c r="F12" t="s">
        <v>86</v>
      </c>
      <c r="G12" t="s">
        <v>86</v>
      </c>
    </row>
    <row r="13" spans="2:7" x14ac:dyDescent="0.3">
      <c r="E13" s="36"/>
    </row>
    <row r="14" spans="2:7" x14ac:dyDescent="0.3">
      <c r="E14" s="36"/>
    </row>
    <row r="15" spans="2:7" x14ac:dyDescent="0.3">
      <c r="E15" s="36"/>
    </row>
    <row r="16" spans="2:7" x14ac:dyDescent="0.3">
      <c r="E16" s="36"/>
    </row>
    <row r="17" spans="5:5" x14ac:dyDescent="0.3">
      <c r="E17" s="36"/>
    </row>
    <row r="18" spans="5:5" x14ac:dyDescent="0.3">
      <c r="E18" s="3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18E9-8ED5-4258-807F-1B7551E64974}">
  <dimension ref="B1:F12"/>
  <sheetViews>
    <sheetView workbookViewId="0">
      <selection activeCell="H2" sqref="H2"/>
    </sheetView>
  </sheetViews>
  <sheetFormatPr defaultRowHeight="16.5" x14ac:dyDescent="0.3"/>
  <cols>
    <col min="1" max="1" width="4.125" style="2" customWidth="1"/>
    <col min="2" max="2" width="5.875" style="2" customWidth="1"/>
    <col min="3" max="3" width="2.375" style="2" customWidth="1"/>
    <col min="4" max="4" width="9" style="2"/>
    <col min="5" max="5" width="3.375" style="2" customWidth="1"/>
    <col min="6" max="6" width="11.75" style="2" customWidth="1"/>
    <col min="7" max="16384" width="9" style="2"/>
  </cols>
  <sheetData>
    <row r="1" spans="2:6" ht="17.25" thickBot="1" x14ac:dyDescent="0.35"/>
    <row r="2" spans="2:6" ht="17.25" thickBot="1" x14ac:dyDescent="0.35">
      <c r="B2" s="12" t="s">
        <v>9</v>
      </c>
      <c r="D2" s="13" t="s">
        <v>33</v>
      </c>
      <c r="F2" s="17" t="s">
        <v>34</v>
      </c>
    </row>
    <row r="3" spans="2:6" ht="17.25" thickBot="1" x14ac:dyDescent="0.35">
      <c r="B3" s="5">
        <v>1</v>
      </c>
      <c r="D3" s="16" t="s">
        <v>29</v>
      </c>
      <c r="F3" s="16" t="s">
        <v>12</v>
      </c>
    </row>
    <row r="4" spans="2:6" ht="17.25" thickBot="1" x14ac:dyDescent="0.35">
      <c r="B4" s="5">
        <v>2</v>
      </c>
      <c r="D4" s="16" t="s">
        <v>30</v>
      </c>
      <c r="F4" s="14" t="s">
        <v>17</v>
      </c>
    </row>
    <row r="5" spans="2:6" ht="17.25" thickBot="1" x14ac:dyDescent="0.35">
      <c r="B5" s="5">
        <v>3</v>
      </c>
      <c r="D5" s="16" t="s">
        <v>31</v>
      </c>
      <c r="F5" s="14" t="s">
        <v>18</v>
      </c>
    </row>
    <row r="6" spans="2:6" ht="17.25" thickBot="1" x14ac:dyDescent="0.35">
      <c r="B6" s="5">
        <v>4</v>
      </c>
      <c r="D6" s="16" t="s">
        <v>32</v>
      </c>
      <c r="F6" s="15" t="s">
        <v>19</v>
      </c>
    </row>
    <row r="7" spans="2:6" ht="17.25" thickBot="1" x14ac:dyDescent="0.35">
      <c r="B7" s="5">
        <v>5</v>
      </c>
      <c r="F7" s="14" t="s">
        <v>20</v>
      </c>
    </row>
    <row r="8" spans="2:6" ht="17.25" thickBot="1" x14ac:dyDescent="0.35">
      <c r="B8" s="5">
        <v>6</v>
      </c>
      <c r="F8" s="14" t="s">
        <v>21</v>
      </c>
    </row>
    <row r="9" spans="2:6" ht="17.25" thickBot="1" x14ac:dyDescent="0.35">
      <c r="B9" s="5">
        <v>7</v>
      </c>
      <c r="F9" s="14" t="s">
        <v>22</v>
      </c>
    </row>
    <row r="10" spans="2:6" ht="17.25" thickBot="1" x14ac:dyDescent="0.35">
      <c r="B10" s="5">
        <v>8</v>
      </c>
    </row>
    <row r="11" spans="2:6" ht="17.25" thickBot="1" x14ac:dyDescent="0.35">
      <c r="B11" s="5">
        <v>9</v>
      </c>
    </row>
    <row r="12" spans="2:6" ht="17.25" thickBot="1" x14ac:dyDescent="0.35">
      <c r="B12" s="5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경험치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 채</dc:creator>
  <cp:lastModifiedBy>찬 채</cp:lastModifiedBy>
  <dcterms:created xsi:type="dcterms:W3CDTF">2024-01-19T13:01:22Z</dcterms:created>
  <dcterms:modified xsi:type="dcterms:W3CDTF">2024-01-20T06:58:19Z</dcterms:modified>
</cp:coreProperties>
</file>